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180176\node\react\"/>
    </mc:Choice>
  </mc:AlternateContent>
  <bookViews>
    <workbookView xWindow="960" yWindow="420" windowWidth="13500" windowHeight="8196" tabRatio="758"/>
  </bookViews>
  <sheets>
    <sheet name="SYNTHESE" sheetId="68" r:id="rId1"/>
    <sheet name="CALCULS" sheetId="32" r:id="rId2"/>
    <sheet name="DONNEES" sheetId="81" r:id="rId3"/>
    <sheet name="ANNEE" sheetId="40" r:id="rId4"/>
    <sheet name="MOIS" sheetId="41" r:id="rId5"/>
    <sheet name="JOUR" sheetId="46" r:id="rId6"/>
    <sheet name="HEURES" sheetId="42" r:id="rId7"/>
    <sheet name="ZONE" sheetId="53" r:id="rId8"/>
    <sheet name="DST_ON" sheetId="56" r:id="rId9"/>
    <sheet name="DST_OFF" sheetId="67" r:id="rId10"/>
    <sheet name="elements" sheetId="82" r:id="rId11"/>
    <sheet name="travail" sheetId="83" r:id="rId12"/>
    <sheet name="travail2" sheetId="84" r:id="rId13"/>
    <sheet name="ICI" sheetId="85" r:id="rId14"/>
    <sheet name="DB ZONES" sheetId="86" r:id="rId15"/>
    <sheet name="DB DST" sheetId="89" r:id="rId16"/>
    <sheet name="DB DST_ON" sheetId="87" r:id="rId17"/>
    <sheet name="DB DST_OFF" sheetId="88" r:id="rId18"/>
  </sheets>
  <definedNames>
    <definedName name="_xlnm._FilterDatabase" localSheetId="17" hidden="1">'DB DST_OFF'!$B$1:$K$33</definedName>
    <definedName name="_xlnm._FilterDatabase" localSheetId="16" hidden="1">'DB DST_ON'!$B$1:$K$33</definedName>
    <definedName name="_xlnm._FilterDatabase" localSheetId="14" hidden="1">'DB ZONES'!$A$1:$F$343</definedName>
    <definedName name="_xlnm._FilterDatabase" localSheetId="9" hidden="1">DST_OFF!$A$1:$I$73</definedName>
    <definedName name="_xlnm._FilterDatabase" localSheetId="8" hidden="1">DST_ON!$A$1:$I$54</definedName>
    <definedName name="_xlnm._FilterDatabase" localSheetId="13" hidden="1">ICI!$A$3:$AM$350</definedName>
    <definedName name="_xlnm._FilterDatabase" localSheetId="11" hidden="1">travail!$A$1:$K$347</definedName>
    <definedName name="_xlnm._FilterDatabase" localSheetId="7" hidden="1">ZONE!$A$1:$C$348</definedName>
  </definedNames>
  <calcPr calcId="171027" refMode="R1C1"/>
</workbook>
</file>

<file path=xl/calcChain.xml><?xml version="1.0" encoding="utf-8"?>
<calcChain xmlns="http://schemas.openxmlformats.org/spreadsheetml/2006/main">
  <c r="L348" i="53" l="1"/>
  <c r="L347" i="53"/>
  <c r="L346" i="53"/>
  <c r="L345" i="53"/>
  <c r="L344" i="53"/>
  <c r="L343" i="53"/>
  <c r="L342" i="53"/>
  <c r="L341" i="53"/>
  <c r="L340" i="53"/>
  <c r="L339" i="53"/>
  <c r="L338" i="53"/>
  <c r="L337" i="53"/>
  <c r="L336" i="53"/>
  <c r="L335" i="53"/>
  <c r="L334" i="53"/>
  <c r="L333" i="53"/>
  <c r="L332" i="53"/>
  <c r="L331" i="53"/>
  <c r="L330" i="53"/>
  <c r="L329" i="53"/>
  <c r="L328" i="53"/>
  <c r="L327" i="53"/>
  <c r="L326" i="53"/>
  <c r="L325" i="53"/>
  <c r="L324" i="53"/>
  <c r="L323" i="53"/>
  <c r="L322" i="53"/>
  <c r="L321" i="53"/>
  <c r="L320" i="53"/>
  <c r="L319" i="53"/>
  <c r="L318" i="53"/>
  <c r="L317" i="53"/>
  <c r="L316" i="53"/>
  <c r="L315" i="53"/>
  <c r="L314" i="53"/>
  <c r="L313" i="53"/>
  <c r="L312" i="53"/>
  <c r="L311" i="53"/>
  <c r="L310" i="53"/>
  <c r="L309" i="53"/>
  <c r="L308" i="53"/>
  <c r="L307" i="53"/>
  <c r="L306" i="53"/>
  <c r="L305" i="53"/>
  <c r="L304" i="53"/>
  <c r="L303" i="53"/>
  <c r="L302" i="53"/>
  <c r="L301" i="53"/>
  <c r="L300" i="53"/>
  <c r="L299" i="53"/>
  <c r="L298" i="53"/>
  <c r="L297" i="53"/>
  <c r="L296" i="53"/>
  <c r="L295" i="53"/>
  <c r="L294" i="53"/>
  <c r="L293" i="53"/>
  <c r="L292" i="53"/>
  <c r="L291" i="53"/>
  <c r="L290" i="53"/>
  <c r="L289" i="53"/>
  <c r="L288" i="53"/>
  <c r="L287" i="53"/>
  <c r="L286" i="53"/>
  <c r="L285" i="53"/>
  <c r="L284" i="53"/>
  <c r="L283" i="53"/>
  <c r="L282" i="53"/>
  <c r="L281" i="53"/>
  <c r="L280" i="53"/>
  <c r="L279" i="53"/>
  <c r="L278" i="53"/>
  <c r="L277" i="53"/>
  <c r="L276" i="53"/>
  <c r="L275" i="53"/>
  <c r="L274" i="53"/>
  <c r="L273" i="53"/>
  <c r="L272" i="53"/>
  <c r="L271" i="53"/>
  <c r="L270" i="53"/>
  <c r="L269" i="53"/>
  <c r="L268" i="53"/>
  <c r="L267" i="53"/>
  <c r="L266" i="53"/>
  <c r="L265" i="53"/>
  <c r="L264" i="53"/>
  <c r="L263" i="53"/>
  <c r="L262" i="53"/>
  <c r="L261" i="53"/>
  <c r="L260" i="53"/>
  <c r="L259" i="53"/>
  <c r="L258" i="53"/>
  <c r="L257" i="53"/>
  <c r="L256" i="53"/>
  <c r="L255" i="53"/>
  <c r="L254" i="53"/>
  <c r="L253" i="53"/>
  <c r="L252" i="53"/>
  <c r="L251" i="53"/>
  <c r="L250" i="53"/>
  <c r="L249" i="53"/>
  <c r="L248" i="53"/>
  <c r="L247" i="53"/>
  <c r="L246" i="53"/>
  <c r="L245" i="53"/>
  <c r="L244" i="53"/>
  <c r="L243" i="53"/>
  <c r="L242" i="53"/>
  <c r="L241" i="53"/>
  <c r="L240" i="53"/>
  <c r="L239" i="53"/>
  <c r="L238" i="53"/>
  <c r="L237" i="53"/>
  <c r="L236" i="53"/>
  <c r="L235" i="53"/>
  <c r="L234" i="53"/>
  <c r="L233" i="53"/>
  <c r="L232" i="53"/>
  <c r="L231" i="53"/>
  <c r="L230" i="53"/>
  <c r="L229" i="53"/>
  <c r="L228" i="53"/>
  <c r="L227" i="53"/>
  <c r="L226" i="53"/>
  <c r="L225" i="53"/>
  <c r="L224" i="53"/>
  <c r="L223" i="53"/>
  <c r="L222" i="53"/>
  <c r="L221" i="53"/>
  <c r="L220" i="53"/>
  <c r="L219" i="53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2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L71" i="53"/>
  <c r="L70" i="53"/>
  <c r="L69" i="53"/>
  <c r="L68" i="53"/>
  <c r="L67" i="53"/>
  <c r="L66" i="53"/>
  <c r="L65" i="53"/>
  <c r="L64" i="53"/>
  <c r="L63" i="53"/>
  <c r="L62" i="53"/>
  <c r="L61" i="53"/>
  <c r="L60" i="53"/>
  <c r="L59" i="53"/>
  <c r="L58" i="53"/>
  <c r="L57" i="53"/>
  <c r="L56" i="53"/>
  <c r="L55" i="53"/>
  <c r="L54" i="53"/>
  <c r="L53" i="53"/>
  <c r="L52" i="53"/>
  <c r="L51" i="53"/>
  <c r="L50" i="53"/>
  <c r="L49" i="53"/>
  <c r="L48" i="53"/>
  <c r="L47" i="53"/>
  <c r="L46" i="53"/>
  <c r="L45" i="53"/>
  <c r="L44" i="53"/>
  <c r="L43" i="53"/>
  <c r="L42" i="53"/>
  <c r="L41" i="53"/>
  <c r="L40" i="53"/>
  <c r="L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2" i="53"/>
  <c r="AH350" i="85"/>
  <c r="AH349" i="85"/>
  <c r="AH348" i="85"/>
  <c r="AH347" i="85"/>
  <c r="AH346" i="85"/>
  <c r="AH345" i="85"/>
  <c r="AH344" i="85"/>
  <c r="AH343" i="85"/>
  <c r="AH342" i="85"/>
  <c r="AH341" i="85"/>
  <c r="AH340" i="85"/>
  <c r="AH339" i="85"/>
  <c r="AH338" i="85"/>
  <c r="AH337" i="85"/>
  <c r="AH336" i="85"/>
  <c r="AH335" i="85"/>
  <c r="AH334" i="85"/>
  <c r="AH333" i="85"/>
  <c r="AH332" i="85"/>
  <c r="AH331" i="85"/>
  <c r="AH330" i="85"/>
  <c r="AH329" i="85"/>
  <c r="AH328" i="85"/>
  <c r="AH327" i="85"/>
  <c r="AH326" i="85"/>
  <c r="AH325" i="85"/>
  <c r="AH324" i="85"/>
  <c r="AH323" i="85"/>
  <c r="AH322" i="85"/>
  <c r="AH321" i="85"/>
  <c r="AH320" i="85"/>
  <c r="AH319" i="85"/>
  <c r="AH318" i="85"/>
  <c r="AH317" i="85"/>
  <c r="AH316" i="85"/>
  <c r="AH315" i="85"/>
  <c r="AH314" i="85"/>
  <c r="AH313" i="85"/>
  <c r="AH312" i="85"/>
  <c r="AH311" i="85"/>
  <c r="AH310" i="85"/>
  <c r="AH309" i="85"/>
  <c r="AH308" i="85"/>
  <c r="AH307" i="85"/>
  <c r="AH306" i="85"/>
  <c r="AH305" i="85"/>
  <c r="AH304" i="85"/>
  <c r="AH303" i="85"/>
  <c r="AH302" i="85"/>
  <c r="AH301" i="85"/>
  <c r="AH300" i="85"/>
  <c r="AH299" i="85"/>
  <c r="AH298" i="85"/>
  <c r="AH297" i="85"/>
  <c r="AH296" i="85"/>
  <c r="AH295" i="85"/>
  <c r="AH294" i="85"/>
  <c r="AH293" i="85"/>
  <c r="AH292" i="85"/>
  <c r="AH291" i="85"/>
  <c r="AH290" i="85"/>
  <c r="AH289" i="85"/>
  <c r="AH288" i="85"/>
  <c r="AH287" i="85"/>
  <c r="AH286" i="85"/>
  <c r="AH285" i="85"/>
  <c r="AH284" i="85"/>
  <c r="AH283" i="85"/>
  <c r="AH282" i="85"/>
  <c r="AH281" i="85"/>
  <c r="AH280" i="85"/>
  <c r="AH279" i="85"/>
  <c r="AH278" i="85"/>
  <c r="AH277" i="85"/>
  <c r="AH276" i="85"/>
  <c r="AH275" i="85"/>
  <c r="AH274" i="85"/>
  <c r="AH273" i="85"/>
  <c r="AH272" i="85"/>
  <c r="AH271" i="85"/>
  <c r="AH270" i="85"/>
  <c r="AH269" i="85"/>
  <c r="AH268" i="85"/>
  <c r="AH267" i="85"/>
  <c r="AH266" i="85"/>
  <c r="AH265" i="85"/>
  <c r="AH264" i="85"/>
  <c r="AH263" i="85"/>
  <c r="AH262" i="85"/>
  <c r="AH261" i="85"/>
  <c r="AH260" i="85"/>
  <c r="AH259" i="85"/>
  <c r="AH258" i="85"/>
  <c r="AH257" i="85"/>
  <c r="AH256" i="85"/>
  <c r="AH255" i="85"/>
  <c r="AH254" i="85"/>
  <c r="AH253" i="85"/>
  <c r="AH252" i="85"/>
  <c r="AH251" i="85"/>
  <c r="AH250" i="85"/>
  <c r="AH249" i="85"/>
  <c r="AH248" i="85"/>
  <c r="AH247" i="85"/>
  <c r="AH246" i="85"/>
  <c r="AH245" i="85"/>
  <c r="AH244" i="85"/>
  <c r="AH243" i="85"/>
  <c r="AH242" i="85"/>
  <c r="AH241" i="85"/>
  <c r="AH240" i="85"/>
  <c r="AH239" i="85"/>
  <c r="AH238" i="85"/>
  <c r="AH237" i="85"/>
  <c r="AH236" i="85"/>
  <c r="AH235" i="85"/>
  <c r="AH234" i="85"/>
  <c r="AH233" i="85"/>
  <c r="AH232" i="85"/>
  <c r="AH231" i="85"/>
  <c r="AH230" i="85"/>
  <c r="AH229" i="85"/>
  <c r="AH228" i="85"/>
  <c r="AH227" i="85"/>
  <c r="AH226" i="85"/>
  <c r="AH225" i="85"/>
  <c r="AH224" i="85"/>
  <c r="AH223" i="85"/>
  <c r="AH222" i="85"/>
  <c r="AH221" i="85"/>
  <c r="AH220" i="85"/>
  <c r="AH219" i="85"/>
  <c r="AH218" i="85"/>
  <c r="AH217" i="85"/>
  <c r="AH216" i="85"/>
  <c r="AH215" i="85"/>
  <c r="AH214" i="85"/>
  <c r="AH213" i="85"/>
  <c r="AH212" i="85"/>
  <c r="AH211" i="85"/>
  <c r="AH210" i="85"/>
  <c r="AH209" i="85"/>
  <c r="AH208" i="85"/>
  <c r="AH207" i="85"/>
  <c r="AH206" i="85"/>
  <c r="AH205" i="85"/>
  <c r="AH204" i="85"/>
  <c r="AH203" i="85"/>
  <c r="AH202" i="85"/>
  <c r="AH201" i="85"/>
  <c r="AH200" i="85"/>
  <c r="AH199" i="85"/>
  <c r="AH198" i="85"/>
  <c r="AH197" i="85"/>
  <c r="AH196" i="85"/>
  <c r="AH195" i="85"/>
  <c r="AH194" i="85"/>
  <c r="AH193" i="85"/>
  <c r="AH192" i="85"/>
  <c r="AH191" i="85"/>
  <c r="AH190" i="85"/>
  <c r="AH189" i="85"/>
  <c r="AH188" i="85"/>
  <c r="AH187" i="85"/>
  <c r="AH186" i="85"/>
  <c r="AH185" i="85"/>
  <c r="AH184" i="85"/>
  <c r="AH183" i="85"/>
  <c r="AH182" i="85"/>
  <c r="AH181" i="85"/>
  <c r="AH180" i="85"/>
  <c r="AH179" i="85"/>
  <c r="AH178" i="85"/>
  <c r="AH177" i="85"/>
  <c r="AH176" i="85"/>
  <c r="AH175" i="85"/>
  <c r="AH174" i="85"/>
  <c r="AH173" i="85"/>
  <c r="AH172" i="85"/>
  <c r="AH171" i="85"/>
  <c r="AH170" i="85"/>
  <c r="AH169" i="85"/>
  <c r="AH168" i="85"/>
  <c r="AH167" i="85"/>
  <c r="AH166" i="85"/>
  <c r="AH165" i="85"/>
  <c r="AH164" i="85"/>
  <c r="AH163" i="85"/>
  <c r="AH162" i="85"/>
  <c r="AH161" i="85"/>
  <c r="AH160" i="85"/>
  <c r="AH159" i="85"/>
  <c r="AH158" i="85"/>
  <c r="AH157" i="85"/>
  <c r="AH156" i="85"/>
  <c r="AH155" i="85"/>
  <c r="AH154" i="85"/>
  <c r="AH153" i="85"/>
  <c r="AH152" i="85"/>
  <c r="AH151" i="85"/>
  <c r="AH150" i="85"/>
  <c r="AH149" i="85"/>
  <c r="AH148" i="85"/>
  <c r="AH147" i="85"/>
  <c r="AH146" i="85"/>
  <c r="AH145" i="85"/>
  <c r="AH144" i="85"/>
  <c r="AH143" i="85"/>
  <c r="AH142" i="85"/>
  <c r="AH141" i="85"/>
  <c r="AH140" i="85"/>
  <c r="AH139" i="85"/>
  <c r="AH138" i="85"/>
  <c r="AH137" i="85"/>
  <c r="AH136" i="85"/>
  <c r="AH135" i="85"/>
  <c r="AH134" i="85"/>
  <c r="AH133" i="85"/>
  <c r="AH132" i="85"/>
  <c r="AH131" i="85"/>
  <c r="AH130" i="85"/>
  <c r="AH129" i="85"/>
  <c r="AH128" i="85"/>
  <c r="AH127" i="85"/>
  <c r="AH126" i="85"/>
  <c r="AH125" i="85"/>
  <c r="AH124" i="85"/>
  <c r="AH123" i="85"/>
  <c r="AH122" i="85"/>
  <c r="AH121" i="85"/>
  <c r="AH120" i="85"/>
  <c r="AH119" i="85"/>
  <c r="AH118" i="85"/>
  <c r="AH117" i="85"/>
  <c r="AH116" i="85"/>
  <c r="AH115" i="85"/>
  <c r="AH114" i="85"/>
  <c r="AH113" i="85"/>
  <c r="AH112" i="85"/>
  <c r="AH111" i="85"/>
  <c r="AH110" i="85"/>
  <c r="AH109" i="85"/>
  <c r="AH108" i="85"/>
  <c r="AH107" i="85"/>
  <c r="AH106" i="85"/>
  <c r="AH105" i="85"/>
  <c r="AH104" i="85"/>
  <c r="AH103" i="85"/>
  <c r="AH102" i="85"/>
  <c r="AH101" i="85"/>
  <c r="AH100" i="85"/>
  <c r="AH99" i="85"/>
  <c r="AH98" i="85"/>
  <c r="AH97" i="85"/>
  <c r="AH96" i="85"/>
  <c r="AH95" i="85"/>
  <c r="AH94" i="85"/>
  <c r="AH93" i="85"/>
  <c r="AH92" i="85"/>
  <c r="AH91" i="85"/>
  <c r="AH90" i="85"/>
  <c r="AH89" i="85"/>
  <c r="AH88" i="85"/>
  <c r="AH87" i="85"/>
  <c r="AH86" i="85"/>
  <c r="AH85" i="85"/>
  <c r="AH84" i="85"/>
  <c r="AH83" i="85"/>
  <c r="AH82" i="85"/>
  <c r="AH81" i="85"/>
  <c r="AH80" i="85"/>
  <c r="AH79" i="85"/>
  <c r="AH78" i="85"/>
  <c r="AH77" i="85"/>
  <c r="AH76" i="85"/>
  <c r="AH75" i="85"/>
  <c r="AH74" i="85"/>
  <c r="AH73" i="85"/>
  <c r="AH72" i="85"/>
  <c r="AH71" i="85"/>
  <c r="AH70" i="85"/>
  <c r="AH69" i="85"/>
  <c r="AH68" i="85"/>
  <c r="AH67" i="85"/>
  <c r="AH66" i="85"/>
  <c r="AH65" i="85"/>
  <c r="AH64" i="85"/>
  <c r="AH63" i="85"/>
  <c r="AH62" i="85"/>
  <c r="AH61" i="85"/>
  <c r="AH60" i="85"/>
  <c r="AH59" i="85"/>
  <c r="AH58" i="85"/>
  <c r="AH57" i="85"/>
  <c r="AH56" i="85"/>
  <c r="AH55" i="85"/>
  <c r="AH54" i="85"/>
  <c r="AH53" i="85"/>
  <c r="AH52" i="85"/>
  <c r="AH51" i="85"/>
  <c r="AH50" i="85"/>
  <c r="AH49" i="85"/>
  <c r="AH48" i="85"/>
  <c r="AH47" i="85"/>
  <c r="AH46" i="85"/>
  <c r="AH45" i="85"/>
  <c r="AH44" i="85"/>
  <c r="AH43" i="85"/>
  <c r="AH42" i="85"/>
  <c r="AH41" i="85"/>
  <c r="AH40" i="85"/>
  <c r="AH39" i="85"/>
  <c r="AH38" i="85"/>
  <c r="AH37" i="85"/>
  <c r="AH36" i="85"/>
  <c r="AH35" i="85"/>
  <c r="AH34" i="85"/>
  <c r="AH33" i="85"/>
  <c r="AH32" i="85"/>
  <c r="AH31" i="85"/>
  <c r="AH30" i="85"/>
  <c r="AH29" i="85"/>
  <c r="AH28" i="85"/>
  <c r="AH27" i="85"/>
  <c r="AH26" i="85"/>
  <c r="AH25" i="85"/>
  <c r="AH24" i="85"/>
  <c r="AH23" i="85"/>
  <c r="AH22" i="85"/>
  <c r="AH21" i="85"/>
  <c r="AH20" i="85"/>
  <c r="AH19" i="85"/>
  <c r="AH18" i="85"/>
  <c r="AH17" i="85"/>
  <c r="AH16" i="85"/>
  <c r="AH15" i="85"/>
  <c r="AH14" i="85"/>
  <c r="AH13" i="85"/>
  <c r="AH12" i="85"/>
  <c r="AH11" i="85"/>
  <c r="AH10" i="85"/>
  <c r="AH9" i="85"/>
  <c r="AH8" i="85"/>
  <c r="AH7" i="85"/>
  <c r="AH6" i="85"/>
  <c r="AH5" i="85"/>
  <c r="AH4" i="85"/>
  <c r="AF350" i="85"/>
  <c r="AQ350" i="85" s="1"/>
  <c r="AF349" i="85"/>
  <c r="AQ349" i="85" s="1"/>
  <c r="AF348" i="85"/>
  <c r="AF347" i="85"/>
  <c r="AQ347" i="85" s="1"/>
  <c r="AF346" i="85"/>
  <c r="AQ346" i="85" s="1"/>
  <c r="AF345" i="85"/>
  <c r="AQ345" i="85" s="1"/>
  <c r="AF344" i="85"/>
  <c r="AF343" i="85"/>
  <c r="AQ343" i="85" s="1"/>
  <c r="AF342" i="85"/>
  <c r="AQ342" i="85" s="1"/>
  <c r="AF341" i="85"/>
  <c r="AQ341" i="85" s="1"/>
  <c r="AF340" i="85"/>
  <c r="AF339" i="85"/>
  <c r="AQ339" i="85" s="1"/>
  <c r="AF338" i="85"/>
  <c r="AQ338" i="85" s="1"/>
  <c r="AF337" i="85"/>
  <c r="AQ337" i="85" s="1"/>
  <c r="AF336" i="85"/>
  <c r="AF335" i="85"/>
  <c r="AQ335" i="85" s="1"/>
  <c r="AF334" i="85"/>
  <c r="AQ334" i="85" s="1"/>
  <c r="AF333" i="85"/>
  <c r="AQ333" i="85" s="1"/>
  <c r="AF332" i="85"/>
  <c r="AF331" i="85"/>
  <c r="AQ331" i="85" s="1"/>
  <c r="AF330" i="85"/>
  <c r="AF329" i="85"/>
  <c r="AQ329" i="85" s="1"/>
  <c r="AF328" i="85"/>
  <c r="AF327" i="85"/>
  <c r="AQ327" i="85" s="1"/>
  <c r="AF326" i="85"/>
  <c r="AF325" i="85"/>
  <c r="AQ325" i="85" s="1"/>
  <c r="AF324" i="85"/>
  <c r="AF323" i="85"/>
  <c r="AQ323" i="85" s="1"/>
  <c r="AF322" i="85"/>
  <c r="AF321" i="85"/>
  <c r="AQ321" i="85" s="1"/>
  <c r="AF320" i="85"/>
  <c r="AF319" i="85"/>
  <c r="AQ319" i="85" s="1"/>
  <c r="AF318" i="85"/>
  <c r="AF317" i="85"/>
  <c r="AQ317" i="85" s="1"/>
  <c r="AF316" i="85"/>
  <c r="AF315" i="85"/>
  <c r="AQ315" i="85" s="1"/>
  <c r="AF314" i="85"/>
  <c r="AF313" i="85"/>
  <c r="AQ313" i="85" s="1"/>
  <c r="AF312" i="85"/>
  <c r="AF311" i="85"/>
  <c r="AQ311" i="85" s="1"/>
  <c r="AF310" i="85"/>
  <c r="AF309" i="85"/>
  <c r="AQ309" i="85" s="1"/>
  <c r="AF308" i="85"/>
  <c r="AF307" i="85"/>
  <c r="AQ307" i="85" s="1"/>
  <c r="AF306" i="85"/>
  <c r="AF305" i="85"/>
  <c r="AQ305" i="85" s="1"/>
  <c r="AF304" i="85"/>
  <c r="AF303" i="85"/>
  <c r="AQ303" i="85" s="1"/>
  <c r="AF302" i="85"/>
  <c r="AF301" i="85"/>
  <c r="AQ301" i="85" s="1"/>
  <c r="AF300" i="85"/>
  <c r="AF299" i="85"/>
  <c r="AQ299" i="85" s="1"/>
  <c r="AF298" i="85"/>
  <c r="AF297" i="85"/>
  <c r="AQ297" i="85" s="1"/>
  <c r="AF296" i="85"/>
  <c r="AF295" i="85"/>
  <c r="AQ295" i="85" s="1"/>
  <c r="AF294" i="85"/>
  <c r="AF293" i="85"/>
  <c r="AQ293" i="85" s="1"/>
  <c r="AF292" i="85"/>
  <c r="AF291" i="85"/>
  <c r="AQ291" i="85" s="1"/>
  <c r="AF290" i="85"/>
  <c r="AF289" i="85"/>
  <c r="AQ289" i="85" s="1"/>
  <c r="AF288" i="85"/>
  <c r="AF287" i="85"/>
  <c r="AQ287" i="85" s="1"/>
  <c r="AF286" i="85"/>
  <c r="AF285" i="85"/>
  <c r="AQ285" i="85" s="1"/>
  <c r="AF284" i="85"/>
  <c r="AF283" i="85"/>
  <c r="AQ283" i="85" s="1"/>
  <c r="AF282" i="85"/>
  <c r="AF281" i="85"/>
  <c r="AQ281" i="85" s="1"/>
  <c r="AF280" i="85"/>
  <c r="AF279" i="85"/>
  <c r="AQ279" i="85" s="1"/>
  <c r="AF278" i="85"/>
  <c r="AF277" i="85"/>
  <c r="AQ277" i="85" s="1"/>
  <c r="AF276" i="85"/>
  <c r="AF275" i="85"/>
  <c r="AQ275" i="85" s="1"/>
  <c r="AF274" i="85"/>
  <c r="AF273" i="85"/>
  <c r="AQ273" i="85" s="1"/>
  <c r="AF272" i="85"/>
  <c r="AF271" i="85"/>
  <c r="AQ271" i="85" s="1"/>
  <c r="AF270" i="85"/>
  <c r="AF269" i="85"/>
  <c r="AQ269" i="85" s="1"/>
  <c r="AF268" i="85"/>
  <c r="AF267" i="85"/>
  <c r="AQ267" i="85" s="1"/>
  <c r="AF266" i="85"/>
  <c r="AF265" i="85"/>
  <c r="AQ265" i="85" s="1"/>
  <c r="AF264" i="85"/>
  <c r="AF263" i="85"/>
  <c r="AQ263" i="85" s="1"/>
  <c r="AF262" i="85"/>
  <c r="AF261" i="85"/>
  <c r="AQ261" i="85" s="1"/>
  <c r="AF260" i="85"/>
  <c r="AF259" i="85"/>
  <c r="AQ259" i="85" s="1"/>
  <c r="AF258" i="85"/>
  <c r="AF257" i="85"/>
  <c r="AQ257" i="85" s="1"/>
  <c r="AF256" i="85"/>
  <c r="AF255" i="85"/>
  <c r="AQ255" i="85" s="1"/>
  <c r="AF254" i="85"/>
  <c r="AF253" i="85"/>
  <c r="AQ253" i="85" s="1"/>
  <c r="AF252" i="85"/>
  <c r="AF251" i="85"/>
  <c r="AQ251" i="85" s="1"/>
  <c r="AF250" i="85"/>
  <c r="AF249" i="85"/>
  <c r="AQ249" i="85" s="1"/>
  <c r="AF248" i="85"/>
  <c r="AF247" i="85"/>
  <c r="AQ247" i="85" s="1"/>
  <c r="AF246" i="85"/>
  <c r="AF245" i="85"/>
  <c r="AQ245" i="85" s="1"/>
  <c r="AF244" i="85"/>
  <c r="AF243" i="85"/>
  <c r="AQ243" i="85" s="1"/>
  <c r="AF242" i="85"/>
  <c r="AF241" i="85"/>
  <c r="AQ241" i="85" s="1"/>
  <c r="AF240" i="85"/>
  <c r="AF239" i="85"/>
  <c r="AQ239" i="85" s="1"/>
  <c r="AF238" i="85"/>
  <c r="AF237" i="85"/>
  <c r="AQ237" i="85" s="1"/>
  <c r="AF236" i="85"/>
  <c r="AF235" i="85"/>
  <c r="AQ235" i="85" s="1"/>
  <c r="AF234" i="85"/>
  <c r="AF233" i="85"/>
  <c r="AQ233" i="85" s="1"/>
  <c r="AF232" i="85"/>
  <c r="AF231" i="85"/>
  <c r="AQ231" i="85" s="1"/>
  <c r="AF230" i="85"/>
  <c r="AF229" i="85"/>
  <c r="AQ229" i="85" s="1"/>
  <c r="AF228" i="85"/>
  <c r="AF227" i="85"/>
  <c r="AQ227" i="85" s="1"/>
  <c r="AF226" i="85"/>
  <c r="AF225" i="85"/>
  <c r="AQ225" i="85" s="1"/>
  <c r="AF224" i="85"/>
  <c r="AF223" i="85"/>
  <c r="AQ223" i="85" s="1"/>
  <c r="AF222" i="85"/>
  <c r="AF221" i="85"/>
  <c r="AQ221" i="85" s="1"/>
  <c r="AF220" i="85"/>
  <c r="AF219" i="85"/>
  <c r="AQ219" i="85" s="1"/>
  <c r="AF218" i="85"/>
  <c r="AF217" i="85"/>
  <c r="AQ217" i="85" s="1"/>
  <c r="AF216" i="85"/>
  <c r="AF215" i="85"/>
  <c r="AQ215" i="85" s="1"/>
  <c r="AF214" i="85"/>
  <c r="AF213" i="85"/>
  <c r="AQ213" i="85" s="1"/>
  <c r="AF212" i="85"/>
  <c r="AF211" i="85"/>
  <c r="AQ211" i="85" s="1"/>
  <c r="AF210" i="85"/>
  <c r="AF209" i="85"/>
  <c r="AQ209" i="85" s="1"/>
  <c r="AF208" i="85"/>
  <c r="AF207" i="85"/>
  <c r="AQ207" i="85" s="1"/>
  <c r="AF206" i="85"/>
  <c r="AF205" i="85"/>
  <c r="AQ205" i="85" s="1"/>
  <c r="AF204" i="85"/>
  <c r="AF203" i="85"/>
  <c r="AQ203" i="85" s="1"/>
  <c r="AF202" i="85"/>
  <c r="AF201" i="85"/>
  <c r="AQ201" i="85" s="1"/>
  <c r="AF200" i="85"/>
  <c r="AF199" i="85"/>
  <c r="AQ199" i="85" s="1"/>
  <c r="AF198" i="85"/>
  <c r="AF197" i="85"/>
  <c r="AQ197" i="85" s="1"/>
  <c r="AF196" i="85"/>
  <c r="AF195" i="85"/>
  <c r="AQ195" i="85" s="1"/>
  <c r="AF194" i="85"/>
  <c r="AF193" i="85"/>
  <c r="AQ193" i="85" s="1"/>
  <c r="AF192" i="85"/>
  <c r="AF191" i="85"/>
  <c r="AQ191" i="85" s="1"/>
  <c r="AF190" i="85"/>
  <c r="AF189" i="85"/>
  <c r="AQ189" i="85" s="1"/>
  <c r="AF188" i="85"/>
  <c r="AF187" i="85"/>
  <c r="AQ187" i="85" s="1"/>
  <c r="AF186" i="85"/>
  <c r="AF185" i="85"/>
  <c r="AQ185" i="85" s="1"/>
  <c r="AF184" i="85"/>
  <c r="AF183" i="85"/>
  <c r="AQ183" i="85" s="1"/>
  <c r="AF182" i="85"/>
  <c r="AF181" i="85"/>
  <c r="AQ181" i="85" s="1"/>
  <c r="AF180" i="85"/>
  <c r="AF179" i="85"/>
  <c r="AQ179" i="85" s="1"/>
  <c r="AF178" i="85"/>
  <c r="AF177" i="85"/>
  <c r="AQ177" i="85" s="1"/>
  <c r="AF176" i="85"/>
  <c r="AF175" i="85"/>
  <c r="AQ175" i="85" s="1"/>
  <c r="AF174" i="85"/>
  <c r="AF173" i="85"/>
  <c r="AQ173" i="85" s="1"/>
  <c r="AF172" i="85"/>
  <c r="AF171" i="85"/>
  <c r="AQ171" i="85" s="1"/>
  <c r="AF170" i="85"/>
  <c r="AF169" i="85"/>
  <c r="AQ169" i="85" s="1"/>
  <c r="AF168" i="85"/>
  <c r="AF167" i="85"/>
  <c r="AQ167" i="85" s="1"/>
  <c r="AF166" i="85"/>
  <c r="AF165" i="85"/>
  <c r="AQ165" i="85" s="1"/>
  <c r="AF164" i="85"/>
  <c r="AF163" i="85"/>
  <c r="AQ163" i="85" s="1"/>
  <c r="AF162" i="85"/>
  <c r="AF161" i="85"/>
  <c r="AQ161" i="85" s="1"/>
  <c r="AF160" i="85"/>
  <c r="AF159" i="85"/>
  <c r="AQ159" i="85" s="1"/>
  <c r="AF158" i="85"/>
  <c r="AF157" i="85"/>
  <c r="AQ157" i="85" s="1"/>
  <c r="AF156" i="85"/>
  <c r="AF155" i="85"/>
  <c r="AQ155" i="85" s="1"/>
  <c r="AF154" i="85"/>
  <c r="AF153" i="85"/>
  <c r="AQ153" i="85" s="1"/>
  <c r="AF152" i="85"/>
  <c r="AF151" i="85"/>
  <c r="AQ151" i="85" s="1"/>
  <c r="AF150" i="85"/>
  <c r="AF149" i="85"/>
  <c r="AQ149" i="85" s="1"/>
  <c r="AF148" i="85"/>
  <c r="AF147" i="85"/>
  <c r="AQ147" i="85" s="1"/>
  <c r="AF146" i="85"/>
  <c r="AF145" i="85"/>
  <c r="AQ145" i="85" s="1"/>
  <c r="AF144" i="85"/>
  <c r="AF143" i="85"/>
  <c r="AQ143" i="85" s="1"/>
  <c r="AF142" i="85"/>
  <c r="AF141" i="85"/>
  <c r="AQ141" i="85" s="1"/>
  <c r="AF140" i="85"/>
  <c r="AF139" i="85"/>
  <c r="AQ139" i="85" s="1"/>
  <c r="AF138" i="85"/>
  <c r="AF137" i="85"/>
  <c r="AQ137" i="85" s="1"/>
  <c r="AF136" i="85"/>
  <c r="AF135" i="85"/>
  <c r="AQ135" i="85" s="1"/>
  <c r="AF134" i="85"/>
  <c r="AF133" i="85"/>
  <c r="AQ133" i="85" s="1"/>
  <c r="AF132" i="85"/>
  <c r="AF131" i="85"/>
  <c r="AQ131" i="85" s="1"/>
  <c r="AF130" i="85"/>
  <c r="AF129" i="85"/>
  <c r="AQ129" i="85" s="1"/>
  <c r="AF128" i="85"/>
  <c r="AF127" i="85"/>
  <c r="AQ127" i="85" s="1"/>
  <c r="AF126" i="85"/>
  <c r="AF125" i="85"/>
  <c r="AQ125" i="85" s="1"/>
  <c r="AF124" i="85"/>
  <c r="AF123" i="85"/>
  <c r="AQ123" i="85" s="1"/>
  <c r="AF122" i="85"/>
  <c r="AF121" i="85"/>
  <c r="AQ121" i="85" s="1"/>
  <c r="AF120" i="85"/>
  <c r="AF119" i="85"/>
  <c r="AQ119" i="85" s="1"/>
  <c r="AF118" i="85"/>
  <c r="AF117" i="85"/>
  <c r="AQ117" i="85" s="1"/>
  <c r="AF116" i="85"/>
  <c r="AF115" i="85"/>
  <c r="AQ115" i="85" s="1"/>
  <c r="AF114" i="85"/>
  <c r="AF113" i="85"/>
  <c r="AQ113" i="85" s="1"/>
  <c r="AF112" i="85"/>
  <c r="AF111" i="85"/>
  <c r="AQ111" i="85" s="1"/>
  <c r="AF110" i="85"/>
  <c r="AF109" i="85"/>
  <c r="AQ109" i="85" s="1"/>
  <c r="AF108" i="85"/>
  <c r="AF107" i="85"/>
  <c r="AQ107" i="85" s="1"/>
  <c r="AF106" i="85"/>
  <c r="AF105" i="85"/>
  <c r="AQ105" i="85" s="1"/>
  <c r="AF104" i="85"/>
  <c r="AF103" i="85"/>
  <c r="AQ103" i="85" s="1"/>
  <c r="AF102" i="85"/>
  <c r="AF101" i="85"/>
  <c r="AQ101" i="85" s="1"/>
  <c r="AF100" i="85"/>
  <c r="AF99" i="85"/>
  <c r="AQ99" i="85" s="1"/>
  <c r="AF98" i="85"/>
  <c r="AF97" i="85"/>
  <c r="AQ97" i="85" s="1"/>
  <c r="AF96" i="85"/>
  <c r="AF95" i="85"/>
  <c r="AQ95" i="85" s="1"/>
  <c r="AF94" i="85"/>
  <c r="AF93" i="85"/>
  <c r="AQ93" i="85" s="1"/>
  <c r="AF92" i="85"/>
  <c r="AF91" i="85"/>
  <c r="AQ91" i="85" s="1"/>
  <c r="AF90" i="85"/>
  <c r="AF89" i="85"/>
  <c r="AQ89" i="85" s="1"/>
  <c r="AF88" i="85"/>
  <c r="AF87" i="85"/>
  <c r="AQ87" i="85" s="1"/>
  <c r="AF86" i="85"/>
  <c r="AF85" i="85"/>
  <c r="AQ85" i="85" s="1"/>
  <c r="AF84" i="85"/>
  <c r="AF83" i="85"/>
  <c r="AQ83" i="85" s="1"/>
  <c r="AF82" i="85"/>
  <c r="AF81" i="85"/>
  <c r="AQ81" i="85" s="1"/>
  <c r="AF80" i="85"/>
  <c r="AF79" i="85"/>
  <c r="AQ79" i="85" s="1"/>
  <c r="AF78" i="85"/>
  <c r="AF77" i="85"/>
  <c r="AQ77" i="85" s="1"/>
  <c r="AF76" i="85"/>
  <c r="AF75" i="85"/>
  <c r="AQ75" i="85" s="1"/>
  <c r="AF74" i="85"/>
  <c r="AF73" i="85"/>
  <c r="AQ73" i="85" s="1"/>
  <c r="AF72" i="85"/>
  <c r="AF71" i="85"/>
  <c r="AQ71" i="85" s="1"/>
  <c r="AF70" i="85"/>
  <c r="AF69" i="85"/>
  <c r="AQ69" i="85" s="1"/>
  <c r="AF68" i="85"/>
  <c r="AF67" i="85"/>
  <c r="AQ67" i="85" s="1"/>
  <c r="AF66" i="85"/>
  <c r="AF65" i="85"/>
  <c r="AQ65" i="85" s="1"/>
  <c r="AF64" i="85"/>
  <c r="AF63" i="85"/>
  <c r="AQ63" i="85" s="1"/>
  <c r="AF62" i="85"/>
  <c r="AF61" i="85"/>
  <c r="AQ61" i="85" s="1"/>
  <c r="AF60" i="85"/>
  <c r="AF59" i="85"/>
  <c r="AQ59" i="85" s="1"/>
  <c r="AF58" i="85"/>
  <c r="AF57" i="85"/>
  <c r="AQ57" i="85" s="1"/>
  <c r="AF56" i="85"/>
  <c r="AF55" i="85"/>
  <c r="AQ55" i="85" s="1"/>
  <c r="AF54" i="85"/>
  <c r="AF53" i="85"/>
  <c r="AQ53" i="85" s="1"/>
  <c r="AF52" i="85"/>
  <c r="AF51" i="85"/>
  <c r="AQ51" i="85" s="1"/>
  <c r="AF50" i="85"/>
  <c r="AF49" i="85"/>
  <c r="AQ49" i="85" s="1"/>
  <c r="AF48" i="85"/>
  <c r="AF47" i="85"/>
  <c r="AQ47" i="85" s="1"/>
  <c r="AF46" i="85"/>
  <c r="AF45" i="85"/>
  <c r="AQ45" i="85" s="1"/>
  <c r="AF44" i="85"/>
  <c r="AF43" i="85"/>
  <c r="AQ43" i="85" s="1"/>
  <c r="AF42" i="85"/>
  <c r="AF41" i="85"/>
  <c r="AQ41" i="85" s="1"/>
  <c r="AF40" i="85"/>
  <c r="AF39" i="85"/>
  <c r="AQ39" i="85" s="1"/>
  <c r="AF38" i="85"/>
  <c r="AF37" i="85"/>
  <c r="AQ37" i="85" s="1"/>
  <c r="AF36" i="85"/>
  <c r="AF35" i="85"/>
  <c r="AQ35" i="85" s="1"/>
  <c r="AF34" i="85"/>
  <c r="AF33" i="85"/>
  <c r="AQ33" i="85" s="1"/>
  <c r="AF32" i="85"/>
  <c r="AF31" i="85"/>
  <c r="AQ31" i="85" s="1"/>
  <c r="AF30" i="85"/>
  <c r="AF29" i="85"/>
  <c r="AQ29" i="85" s="1"/>
  <c r="AF28" i="85"/>
  <c r="AF27" i="85"/>
  <c r="AQ27" i="85" s="1"/>
  <c r="AF26" i="85"/>
  <c r="AF25" i="85"/>
  <c r="AQ25" i="85" s="1"/>
  <c r="AF24" i="85"/>
  <c r="AF23" i="85"/>
  <c r="AQ23" i="85" s="1"/>
  <c r="AF22" i="85"/>
  <c r="AF21" i="85"/>
  <c r="AQ21" i="85" s="1"/>
  <c r="AF20" i="85"/>
  <c r="AF19" i="85"/>
  <c r="AQ19" i="85" s="1"/>
  <c r="AF18" i="85"/>
  <c r="AF17" i="85"/>
  <c r="AQ17" i="85" s="1"/>
  <c r="AF16" i="85"/>
  <c r="AF15" i="85"/>
  <c r="AQ15" i="85" s="1"/>
  <c r="AF14" i="85"/>
  <c r="AF13" i="85"/>
  <c r="AQ13" i="85" s="1"/>
  <c r="AF12" i="85"/>
  <c r="AF11" i="85"/>
  <c r="AQ11" i="85" s="1"/>
  <c r="AF10" i="85"/>
  <c r="AF9" i="85"/>
  <c r="AQ9" i="85" s="1"/>
  <c r="AF8" i="85"/>
  <c r="AF7" i="85"/>
  <c r="AQ7" i="85" s="1"/>
  <c r="AF6" i="85"/>
  <c r="AF5" i="85"/>
  <c r="AQ5" i="85" s="1"/>
  <c r="AF4" i="85"/>
  <c r="AD350" i="85"/>
  <c r="AD349" i="85"/>
  <c r="AD348" i="85"/>
  <c r="AD347" i="85"/>
  <c r="AD346" i="85"/>
  <c r="AD345" i="85"/>
  <c r="AD344" i="85"/>
  <c r="AD343" i="85"/>
  <c r="AD342" i="85"/>
  <c r="AD341" i="85"/>
  <c r="AD340" i="85"/>
  <c r="AD339" i="85"/>
  <c r="AD338" i="85"/>
  <c r="AD337" i="85"/>
  <c r="AD336" i="85"/>
  <c r="AD335" i="85"/>
  <c r="AD334" i="85"/>
  <c r="AD333" i="85"/>
  <c r="AD332" i="85"/>
  <c r="AD331" i="85"/>
  <c r="AD330" i="85"/>
  <c r="AD329" i="85"/>
  <c r="AD328" i="85"/>
  <c r="AD327" i="85"/>
  <c r="AD326" i="85"/>
  <c r="AD325" i="85"/>
  <c r="AD324" i="85"/>
  <c r="AD323" i="85"/>
  <c r="AD322" i="85"/>
  <c r="AD321" i="85"/>
  <c r="AD320" i="85"/>
  <c r="AD319" i="85"/>
  <c r="AD318" i="85"/>
  <c r="AD317" i="85"/>
  <c r="AD316" i="85"/>
  <c r="AD315" i="85"/>
  <c r="AD314" i="85"/>
  <c r="AD313" i="85"/>
  <c r="AD312" i="85"/>
  <c r="AD311" i="85"/>
  <c r="AD310" i="85"/>
  <c r="AD309" i="85"/>
  <c r="AD308" i="85"/>
  <c r="AD307" i="85"/>
  <c r="AD306" i="85"/>
  <c r="AD305" i="85"/>
  <c r="AD304" i="85"/>
  <c r="AD303" i="85"/>
  <c r="AD302" i="85"/>
  <c r="AD301" i="85"/>
  <c r="AD300" i="85"/>
  <c r="AD299" i="85"/>
  <c r="AD298" i="85"/>
  <c r="AD297" i="85"/>
  <c r="AD296" i="85"/>
  <c r="AD295" i="85"/>
  <c r="AD294" i="85"/>
  <c r="AD293" i="85"/>
  <c r="AD292" i="85"/>
  <c r="AD291" i="85"/>
  <c r="AD290" i="85"/>
  <c r="AD289" i="85"/>
  <c r="AD288" i="85"/>
  <c r="AD287" i="85"/>
  <c r="AD286" i="85"/>
  <c r="AD285" i="85"/>
  <c r="AD284" i="85"/>
  <c r="AD283" i="85"/>
  <c r="AD282" i="85"/>
  <c r="AD281" i="85"/>
  <c r="AD280" i="85"/>
  <c r="AD279" i="85"/>
  <c r="AD278" i="85"/>
  <c r="AD277" i="85"/>
  <c r="AD276" i="85"/>
  <c r="AD275" i="85"/>
  <c r="AD274" i="85"/>
  <c r="AD273" i="85"/>
  <c r="AD272" i="85"/>
  <c r="AD271" i="85"/>
  <c r="AD270" i="85"/>
  <c r="AD269" i="85"/>
  <c r="AD268" i="85"/>
  <c r="AD267" i="85"/>
  <c r="AD266" i="85"/>
  <c r="AD265" i="85"/>
  <c r="AD264" i="85"/>
  <c r="AD263" i="85"/>
  <c r="AD262" i="85"/>
  <c r="AD261" i="85"/>
  <c r="AD260" i="85"/>
  <c r="AD259" i="85"/>
  <c r="AD258" i="85"/>
  <c r="AD257" i="85"/>
  <c r="AD256" i="85"/>
  <c r="AD255" i="85"/>
  <c r="AD254" i="85"/>
  <c r="AD253" i="85"/>
  <c r="AD252" i="85"/>
  <c r="AD251" i="85"/>
  <c r="AD250" i="85"/>
  <c r="AD249" i="85"/>
  <c r="AD248" i="85"/>
  <c r="AD247" i="85"/>
  <c r="AD246" i="85"/>
  <c r="AD245" i="85"/>
  <c r="AD244" i="85"/>
  <c r="AD243" i="85"/>
  <c r="AD242" i="85"/>
  <c r="AD241" i="85"/>
  <c r="AD240" i="85"/>
  <c r="AD239" i="85"/>
  <c r="AD238" i="85"/>
  <c r="AD237" i="85"/>
  <c r="AD236" i="85"/>
  <c r="AD235" i="85"/>
  <c r="AD234" i="85"/>
  <c r="AD233" i="85"/>
  <c r="AD232" i="85"/>
  <c r="AD231" i="85"/>
  <c r="AD230" i="85"/>
  <c r="AD229" i="85"/>
  <c r="AD228" i="85"/>
  <c r="AD227" i="85"/>
  <c r="AD226" i="85"/>
  <c r="AD225" i="85"/>
  <c r="AD224" i="85"/>
  <c r="AD223" i="85"/>
  <c r="AD222" i="85"/>
  <c r="AD221" i="85"/>
  <c r="AD220" i="85"/>
  <c r="AD219" i="85"/>
  <c r="AD218" i="85"/>
  <c r="AD217" i="85"/>
  <c r="AD216" i="85"/>
  <c r="AD215" i="85"/>
  <c r="AD214" i="85"/>
  <c r="AD213" i="85"/>
  <c r="AD212" i="85"/>
  <c r="AD211" i="85"/>
  <c r="AD210" i="85"/>
  <c r="AD209" i="85"/>
  <c r="AD208" i="85"/>
  <c r="AD207" i="85"/>
  <c r="AD206" i="85"/>
  <c r="AD205" i="85"/>
  <c r="AD204" i="85"/>
  <c r="AD203" i="85"/>
  <c r="AD202" i="85"/>
  <c r="AD201" i="85"/>
  <c r="AD200" i="85"/>
  <c r="AD199" i="85"/>
  <c r="AD198" i="85"/>
  <c r="AD197" i="85"/>
  <c r="AD196" i="85"/>
  <c r="AD195" i="85"/>
  <c r="AD194" i="85"/>
  <c r="AD193" i="85"/>
  <c r="AD192" i="85"/>
  <c r="AD191" i="85"/>
  <c r="AD190" i="85"/>
  <c r="AD189" i="85"/>
  <c r="AD188" i="85"/>
  <c r="AD187" i="85"/>
  <c r="AD186" i="85"/>
  <c r="AD185" i="85"/>
  <c r="AD184" i="85"/>
  <c r="AD183" i="85"/>
  <c r="AD182" i="85"/>
  <c r="AD181" i="85"/>
  <c r="AD180" i="85"/>
  <c r="AD179" i="85"/>
  <c r="AD178" i="85"/>
  <c r="AD177" i="85"/>
  <c r="AD176" i="85"/>
  <c r="AD175" i="85"/>
  <c r="AD174" i="85"/>
  <c r="AD173" i="85"/>
  <c r="AD172" i="85"/>
  <c r="AD171" i="85"/>
  <c r="AD170" i="85"/>
  <c r="AD169" i="85"/>
  <c r="AD168" i="85"/>
  <c r="AD167" i="85"/>
  <c r="AD166" i="85"/>
  <c r="AD165" i="85"/>
  <c r="AD164" i="85"/>
  <c r="AD163" i="85"/>
  <c r="AD162" i="85"/>
  <c r="AD161" i="85"/>
  <c r="AD160" i="85"/>
  <c r="AD159" i="85"/>
  <c r="AD158" i="85"/>
  <c r="AD157" i="85"/>
  <c r="AD156" i="85"/>
  <c r="AD155" i="85"/>
  <c r="AD154" i="85"/>
  <c r="AD153" i="85"/>
  <c r="AD152" i="85"/>
  <c r="AD151" i="85"/>
  <c r="AD150" i="85"/>
  <c r="AD149" i="85"/>
  <c r="AD148" i="85"/>
  <c r="AD147" i="85"/>
  <c r="AD146" i="85"/>
  <c r="AD145" i="85"/>
  <c r="AD144" i="85"/>
  <c r="AD143" i="85"/>
  <c r="AD142" i="85"/>
  <c r="AD141" i="85"/>
  <c r="AD140" i="85"/>
  <c r="AD139" i="85"/>
  <c r="AD138" i="85"/>
  <c r="AD137" i="85"/>
  <c r="AD136" i="85"/>
  <c r="AD135" i="85"/>
  <c r="AD134" i="85"/>
  <c r="AD133" i="85"/>
  <c r="AD132" i="85"/>
  <c r="AD131" i="85"/>
  <c r="AD130" i="85"/>
  <c r="AD129" i="85"/>
  <c r="AD128" i="85"/>
  <c r="AD127" i="85"/>
  <c r="AD126" i="85"/>
  <c r="AD125" i="85"/>
  <c r="AD124" i="85"/>
  <c r="AD123" i="85"/>
  <c r="AD122" i="85"/>
  <c r="AD121" i="85"/>
  <c r="AD120" i="85"/>
  <c r="AD119" i="85"/>
  <c r="AD118" i="85"/>
  <c r="AD117" i="85"/>
  <c r="AD116" i="85"/>
  <c r="AD115" i="85"/>
  <c r="AD114" i="85"/>
  <c r="AD113" i="85"/>
  <c r="AD112" i="85"/>
  <c r="AD111" i="85"/>
  <c r="AD110" i="85"/>
  <c r="AD109" i="85"/>
  <c r="AD108" i="85"/>
  <c r="AD107" i="85"/>
  <c r="AD106" i="85"/>
  <c r="AD105" i="85"/>
  <c r="AD104" i="85"/>
  <c r="AD103" i="85"/>
  <c r="AD102" i="85"/>
  <c r="AD101" i="85"/>
  <c r="AD100" i="85"/>
  <c r="AD99" i="85"/>
  <c r="AD98" i="85"/>
  <c r="AD97" i="85"/>
  <c r="AD96" i="85"/>
  <c r="AD95" i="85"/>
  <c r="AD94" i="85"/>
  <c r="AD93" i="85"/>
  <c r="AD92" i="85"/>
  <c r="AD91" i="85"/>
  <c r="AD90" i="85"/>
  <c r="AD89" i="85"/>
  <c r="AD88" i="85"/>
  <c r="AD87" i="85"/>
  <c r="AD86" i="85"/>
  <c r="AD85" i="85"/>
  <c r="AD84" i="85"/>
  <c r="AD83" i="85"/>
  <c r="AD82" i="85"/>
  <c r="AD81" i="85"/>
  <c r="AD80" i="85"/>
  <c r="AD79" i="85"/>
  <c r="AD78" i="85"/>
  <c r="AD77" i="85"/>
  <c r="AD76" i="85"/>
  <c r="AD75" i="85"/>
  <c r="AD74" i="85"/>
  <c r="AD73" i="85"/>
  <c r="AD72" i="85"/>
  <c r="AD71" i="85"/>
  <c r="AD70" i="85"/>
  <c r="AD69" i="85"/>
  <c r="AD68" i="85"/>
  <c r="AD67" i="85"/>
  <c r="AD66" i="85"/>
  <c r="AD65" i="85"/>
  <c r="AD64" i="85"/>
  <c r="AD63" i="85"/>
  <c r="AD62" i="85"/>
  <c r="AD61" i="85"/>
  <c r="AD60" i="85"/>
  <c r="AD59" i="85"/>
  <c r="AD58" i="85"/>
  <c r="AD57" i="85"/>
  <c r="AD56" i="85"/>
  <c r="AD55" i="85"/>
  <c r="AD54" i="85"/>
  <c r="AD53" i="85"/>
  <c r="AD52" i="85"/>
  <c r="AD51" i="85"/>
  <c r="AD50" i="85"/>
  <c r="AD49" i="85"/>
  <c r="AD48" i="85"/>
  <c r="AD47" i="85"/>
  <c r="AD46" i="85"/>
  <c r="AD45" i="85"/>
  <c r="AD44" i="85"/>
  <c r="AD43" i="85"/>
  <c r="AD42" i="85"/>
  <c r="AD41" i="85"/>
  <c r="AD40" i="85"/>
  <c r="AD39" i="85"/>
  <c r="AD38" i="85"/>
  <c r="AD37" i="85"/>
  <c r="AD36" i="85"/>
  <c r="AD35" i="85"/>
  <c r="AD34" i="85"/>
  <c r="AD33" i="85"/>
  <c r="AD32" i="85"/>
  <c r="AD31" i="85"/>
  <c r="AD30" i="85"/>
  <c r="AD29" i="85"/>
  <c r="AD28" i="85"/>
  <c r="AD27" i="85"/>
  <c r="AD26" i="85"/>
  <c r="AD25" i="85"/>
  <c r="AD24" i="85"/>
  <c r="AD23" i="85"/>
  <c r="AD22" i="85"/>
  <c r="AD21" i="85"/>
  <c r="AD20" i="85"/>
  <c r="AD19" i="85"/>
  <c r="AD18" i="85"/>
  <c r="AD17" i="85"/>
  <c r="AD16" i="85"/>
  <c r="AD15" i="85"/>
  <c r="AD14" i="85"/>
  <c r="AD13" i="85"/>
  <c r="AD12" i="85"/>
  <c r="AD11" i="85"/>
  <c r="AD10" i="85"/>
  <c r="AD9" i="85"/>
  <c r="AD8" i="85"/>
  <c r="AD7" i="85"/>
  <c r="AD6" i="85"/>
  <c r="AD5" i="85"/>
  <c r="AD4" i="85"/>
  <c r="AB350" i="85"/>
  <c r="AB349" i="85"/>
  <c r="AB348" i="85"/>
  <c r="AB347" i="85"/>
  <c r="AB346" i="85"/>
  <c r="AB345" i="85"/>
  <c r="AB344" i="85"/>
  <c r="AB343" i="85"/>
  <c r="AB342" i="85"/>
  <c r="AB341" i="85"/>
  <c r="AB340" i="85"/>
  <c r="AB339" i="85"/>
  <c r="AB338" i="85"/>
  <c r="AB337" i="85"/>
  <c r="AB336" i="85"/>
  <c r="AB335" i="85"/>
  <c r="AB334" i="85"/>
  <c r="AB333" i="85"/>
  <c r="AB332" i="85"/>
  <c r="AB331" i="85"/>
  <c r="AB330" i="85"/>
  <c r="AB329" i="85"/>
  <c r="AB328" i="85"/>
  <c r="AB327" i="85"/>
  <c r="AB326" i="85"/>
  <c r="AB325" i="85"/>
  <c r="AB324" i="85"/>
  <c r="AB323" i="85"/>
  <c r="AB322" i="85"/>
  <c r="AB321" i="85"/>
  <c r="AB320" i="85"/>
  <c r="AB319" i="85"/>
  <c r="AB318" i="85"/>
  <c r="AB317" i="85"/>
  <c r="AB316" i="85"/>
  <c r="AB315" i="85"/>
  <c r="AB314" i="85"/>
  <c r="AB313" i="85"/>
  <c r="AB312" i="85"/>
  <c r="AB311" i="85"/>
  <c r="AB310" i="85"/>
  <c r="AB309" i="85"/>
  <c r="AB308" i="85"/>
  <c r="AB307" i="85"/>
  <c r="AB306" i="85"/>
  <c r="AB305" i="85"/>
  <c r="AB304" i="85"/>
  <c r="AB303" i="85"/>
  <c r="AB302" i="85"/>
  <c r="AB301" i="85"/>
  <c r="AB300" i="85"/>
  <c r="AB299" i="85"/>
  <c r="AB298" i="85"/>
  <c r="AB297" i="85"/>
  <c r="AB296" i="85"/>
  <c r="AB295" i="85"/>
  <c r="AB294" i="85"/>
  <c r="AB293" i="85"/>
  <c r="AB292" i="85"/>
  <c r="AB291" i="85"/>
  <c r="AB290" i="85"/>
  <c r="AB289" i="85"/>
  <c r="AB288" i="85"/>
  <c r="AB287" i="85"/>
  <c r="AB286" i="85"/>
  <c r="AB285" i="85"/>
  <c r="AB284" i="85"/>
  <c r="AB283" i="85"/>
  <c r="AB282" i="85"/>
  <c r="AB281" i="85"/>
  <c r="AB280" i="85"/>
  <c r="AB279" i="85"/>
  <c r="AB278" i="85"/>
  <c r="AB277" i="85"/>
  <c r="AB276" i="85"/>
  <c r="AB275" i="85"/>
  <c r="AB274" i="85"/>
  <c r="AB273" i="85"/>
  <c r="AB272" i="85"/>
  <c r="AB271" i="85"/>
  <c r="AB270" i="85"/>
  <c r="AB269" i="85"/>
  <c r="AB268" i="85"/>
  <c r="AB267" i="85"/>
  <c r="AB266" i="85"/>
  <c r="AB265" i="85"/>
  <c r="AB264" i="85"/>
  <c r="AB263" i="85"/>
  <c r="AB262" i="85"/>
  <c r="AB261" i="85"/>
  <c r="AB260" i="85"/>
  <c r="AB259" i="85"/>
  <c r="AB258" i="85"/>
  <c r="AB257" i="85"/>
  <c r="AB256" i="85"/>
  <c r="AB255" i="85"/>
  <c r="AB254" i="85"/>
  <c r="AB253" i="85"/>
  <c r="AB252" i="85"/>
  <c r="AB251" i="85"/>
  <c r="AB250" i="85"/>
  <c r="AB249" i="85"/>
  <c r="AB248" i="85"/>
  <c r="AB247" i="85"/>
  <c r="AB246" i="85"/>
  <c r="AB245" i="85"/>
  <c r="AB244" i="85"/>
  <c r="AB243" i="85"/>
  <c r="AB242" i="85"/>
  <c r="AB241" i="85"/>
  <c r="AB240" i="85"/>
  <c r="AB239" i="85"/>
  <c r="AB238" i="85"/>
  <c r="AB237" i="85"/>
  <c r="AB236" i="85"/>
  <c r="AB235" i="85"/>
  <c r="AB234" i="85"/>
  <c r="AB233" i="85"/>
  <c r="AB232" i="85"/>
  <c r="AB231" i="85"/>
  <c r="AB230" i="85"/>
  <c r="AB229" i="85"/>
  <c r="AB228" i="85"/>
  <c r="AB227" i="85"/>
  <c r="AB226" i="85"/>
  <c r="AB225" i="85"/>
  <c r="AB224" i="85"/>
  <c r="AB223" i="85"/>
  <c r="AB222" i="85"/>
  <c r="AB221" i="85"/>
  <c r="AB220" i="85"/>
  <c r="AB219" i="85"/>
  <c r="AB218" i="85"/>
  <c r="AB217" i="85"/>
  <c r="AB216" i="85"/>
  <c r="AB215" i="85"/>
  <c r="AB214" i="85"/>
  <c r="AB213" i="85"/>
  <c r="AB212" i="85"/>
  <c r="AB211" i="85"/>
  <c r="AB210" i="85"/>
  <c r="AB209" i="85"/>
  <c r="AB208" i="85"/>
  <c r="AB207" i="85"/>
  <c r="AB206" i="85"/>
  <c r="AB205" i="85"/>
  <c r="AB204" i="85"/>
  <c r="AB203" i="85"/>
  <c r="AB202" i="85"/>
  <c r="AB201" i="85"/>
  <c r="AB200" i="85"/>
  <c r="AB199" i="85"/>
  <c r="AB198" i="85"/>
  <c r="AB197" i="85"/>
  <c r="AB196" i="85"/>
  <c r="AB195" i="85"/>
  <c r="AB194" i="85"/>
  <c r="AB193" i="85"/>
  <c r="AB192" i="85"/>
  <c r="AB191" i="85"/>
  <c r="AB190" i="85"/>
  <c r="AB189" i="85"/>
  <c r="AB188" i="85"/>
  <c r="AB187" i="85"/>
  <c r="AB186" i="85"/>
  <c r="AB185" i="85"/>
  <c r="AB184" i="85"/>
  <c r="AB183" i="85"/>
  <c r="AB182" i="85"/>
  <c r="AB181" i="85"/>
  <c r="AB180" i="85"/>
  <c r="AB179" i="85"/>
  <c r="AB178" i="85"/>
  <c r="AB177" i="85"/>
  <c r="AB176" i="85"/>
  <c r="AB175" i="85"/>
  <c r="AB174" i="85"/>
  <c r="AB173" i="85"/>
  <c r="AB172" i="85"/>
  <c r="AB171" i="85"/>
  <c r="AB170" i="85"/>
  <c r="AB169" i="85"/>
  <c r="AB168" i="85"/>
  <c r="AB167" i="85"/>
  <c r="AB166" i="85"/>
  <c r="AB165" i="85"/>
  <c r="AB164" i="85"/>
  <c r="AB163" i="85"/>
  <c r="AB162" i="85"/>
  <c r="AB161" i="85"/>
  <c r="AB160" i="85"/>
  <c r="AB159" i="85"/>
  <c r="AB158" i="85"/>
  <c r="AB157" i="85"/>
  <c r="AB156" i="85"/>
  <c r="AB155" i="85"/>
  <c r="AB154" i="85"/>
  <c r="AB153" i="85"/>
  <c r="AB152" i="85"/>
  <c r="AB151" i="85"/>
  <c r="AB150" i="85"/>
  <c r="AB149" i="85"/>
  <c r="AB148" i="85"/>
  <c r="AB147" i="85"/>
  <c r="AB146" i="85"/>
  <c r="AB145" i="85"/>
  <c r="AB144" i="85"/>
  <c r="AB143" i="85"/>
  <c r="AB142" i="85"/>
  <c r="AB141" i="85"/>
  <c r="AB140" i="85"/>
  <c r="AB139" i="85"/>
  <c r="AB138" i="85"/>
  <c r="AB137" i="85"/>
  <c r="AB136" i="85"/>
  <c r="AB135" i="85"/>
  <c r="AB134" i="85"/>
  <c r="AB133" i="85"/>
  <c r="AB132" i="85"/>
  <c r="AB131" i="85"/>
  <c r="AB130" i="85"/>
  <c r="AB129" i="85"/>
  <c r="AB128" i="85"/>
  <c r="AB127" i="85"/>
  <c r="AB126" i="85"/>
  <c r="AB125" i="85"/>
  <c r="AB124" i="85"/>
  <c r="AB123" i="85"/>
  <c r="AB122" i="85"/>
  <c r="AB121" i="85"/>
  <c r="AB120" i="85"/>
  <c r="AB119" i="85"/>
  <c r="AB118" i="85"/>
  <c r="AB117" i="85"/>
  <c r="AB116" i="85"/>
  <c r="AB115" i="85"/>
  <c r="AB114" i="85"/>
  <c r="AB113" i="85"/>
  <c r="AB112" i="85"/>
  <c r="AB111" i="85"/>
  <c r="AB110" i="85"/>
  <c r="AB109" i="85"/>
  <c r="AB108" i="85"/>
  <c r="AB107" i="85"/>
  <c r="AB106" i="85"/>
  <c r="AB105" i="85"/>
  <c r="AB104" i="85"/>
  <c r="AB103" i="85"/>
  <c r="AB102" i="85"/>
  <c r="AB101" i="85"/>
  <c r="AB100" i="85"/>
  <c r="AB99" i="85"/>
  <c r="AB98" i="85"/>
  <c r="AB97" i="85"/>
  <c r="AB96" i="85"/>
  <c r="AB95" i="85"/>
  <c r="AB94" i="85"/>
  <c r="AB93" i="85"/>
  <c r="AB92" i="85"/>
  <c r="AB91" i="85"/>
  <c r="AB90" i="85"/>
  <c r="AB89" i="85"/>
  <c r="AB88" i="85"/>
  <c r="AB87" i="85"/>
  <c r="AB86" i="85"/>
  <c r="AB85" i="85"/>
  <c r="AB84" i="85"/>
  <c r="AB83" i="85"/>
  <c r="AB82" i="85"/>
  <c r="AB81" i="85"/>
  <c r="AB80" i="85"/>
  <c r="AB79" i="85"/>
  <c r="AB78" i="85"/>
  <c r="AB77" i="85"/>
  <c r="AB76" i="85"/>
  <c r="AB75" i="85"/>
  <c r="AB74" i="85"/>
  <c r="AB73" i="85"/>
  <c r="AB72" i="85"/>
  <c r="AB71" i="85"/>
  <c r="AB70" i="85"/>
  <c r="AB69" i="85"/>
  <c r="AB68" i="85"/>
  <c r="AB67" i="85"/>
  <c r="AB66" i="85"/>
  <c r="AB65" i="85"/>
  <c r="AB64" i="85"/>
  <c r="AB63" i="85"/>
  <c r="AB62" i="85"/>
  <c r="AB61" i="85"/>
  <c r="AB60" i="85"/>
  <c r="AB59" i="85"/>
  <c r="AB58" i="85"/>
  <c r="AB57" i="85"/>
  <c r="AB56" i="85"/>
  <c r="AB55" i="85"/>
  <c r="AB54" i="85"/>
  <c r="AB53" i="85"/>
  <c r="AB52" i="85"/>
  <c r="AB51" i="85"/>
  <c r="AB50" i="85"/>
  <c r="AB49" i="85"/>
  <c r="AB48" i="85"/>
  <c r="AB47" i="85"/>
  <c r="AB46" i="85"/>
  <c r="AB45" i="85"/>
  <c r="AB44" i="85"/>
  <c r="AB43" i="85"/>
  <c r="AB42" i="85"/>
  <c r="AB41" i="85"/>
  <c r="AB40" i="85"/>
  <c r="AB39" i="85"/>
  <c r="AB38" i="85"/>
  <c r="AB37" i="85"/>
  <c r="AB36" i="85"/>
  <c r="AB35" i="85"/>
  <c r="AB34" i="85"/>
  <c r="AB33" i="85"/>
  <c r="AB32" i="85"/>
  <c r="AB31" i="85"/>
  <c r="AB30" i="85"/>
  <c r="AB29" i="85"/>
  <c r="AB28" i="85"/>
  <c r="AB27" i="85"/>
  <c r="AB26" i="85"/>
  <c r="AB25" i="85"/>
  <c r="AB24" i="85"/>
  <c r="AB23" i="85"/>
  <c r="AB22" i="85"/>
  <c r="AB21" i="85"/>
  <c r="AB20" i="85"/>
  <c r="AB19" i="85"/>
  <c r="AB18" i="85"/>
  <c r="AB17" i="85"/>
  <c r="AB16" i="85"/>
  <c r="AB15" i="85"/>
  <c r="AB14" i="85"/>
  <c r="AB13" i="85"/>
  <c r="AB12" i="85"/>
  <c r="AB11" i="85"/>
  <c r="AB10" i="85"/>
  <c r="AB9" i="85"/>
  <c r="AB8" i="85"/>
  <c r="AB7" i="85"/>
  <c r="AB6" i="85"/>
  <c r="AB5" i="85"/>
  <c r="AB4" i="85"/>
  <c r="Z350" i="85"/>
  <c r="Z349" i="85"/>
  <c r="Z348" i="85"/>
  <c r="Z347" i="85"/>
  <c r="Z346" i="85"/>
  <c r="Z345" i="85"/>
  <c r="Z344" i="85"/>
  <c r="Z343" i="85"/>
  <c r="Z342" i="85"/>
  <c r="Z341" i="85"/>
  <c r="Z340" i="85"/>
  <c r="Z339" i="85"/>
  <c r="Z338" i="85"/>
  <c r="Z337" i="85"/>
  <c r="Z336" i="85"/>
  <c r="Z335" i="85"/>
  <c r="Z334" i="85"/>
  <c r="Z333" i="85"/>
  <c r="Z332" i="85"/>
  <c r="Z331" i="85"/>
  <c r="Z330" i="85"/>
  <c r="Z329" i="85"/>
  <c r="Z328" i="85"/>
  <c r="Z327" i="85"/>
  <c r="Z326" i="85"/>
  <c r="Z325" i="85"/>
  <c r="Z324" i="85"/>
  <c r="Z323" i="85"/>
  <c r="Z322" i="85"/>
  <c r="Z321" i="85"/>
  <c r="Z320" i="85"/>
  <c r="Z319" i="85"/>
  <c r="Z318" i="85"/>
  <c r="Z317" i="85"/>
  <c r="Z316" i="85"/>
  <c r="Z315" i="85"/>
  <c r="Z314" i="85"/>
  <c r="Z313" i="85"/>
  <c r="Z312" i="85"/>
  <c r="Z311" i="85"/>
  <c r="Z310" i="85"/>
  <c r="Z309" i="85"/>
  <c r="Z308" i="85"/>
  <c r="Z307" i="85"/>
  <c r="Z306" i="85"/>
  <c r="Z305" i="85"/>
  <c r="Z304" i="85"/>
  <c r="Z303" i="85"/>
  <c r="Z302" i="85"/>
  <c r="Z301" i="85"/>
  <c r="Z300" i="85"/>
  <c r="Z299" i="85"/>
  <c r="Z298" i="85"/>
  <c r="Z297" i="85"/>
  <c r="Z296" i="85"/>
  <c r="Z295" i="85"/>
  <c r="Z294" i="85"/>
  <c r="Z293" i="85"/>
  <c r="Z292" i="85"/>
  <c r="Z291" i="85"/>
  <c r="Z290" i="85"/>
  <c r="Z289" i="85"/>
  <c r="Z288" i="85"/>
  <c r="Z287" i="85"/>
  <c r="Z286" i="85"/>
  <c r="Z285" i="85"/>
  <c r="Z284" i="85"/>
  <c r="Z283" i="85"/>
  <c r="Z282" i="85"/>
  <c r="Z281" i="85"/>
  <c r="Z280" i="85"/>
  <c r="Z279" i="85"/>
  <c r="Z278" i="85"/>
  <c r="Z277" i="85"/>
  <c r="Z276" i="85"/>
  <c r="Z275" i="85"/>
  <c r="Z274" i="85"/>
  <c r="Z273" i="85"/>
  <c r="Z272" i="85"/>
  <c r="Z271" i="85"/>
  <c r="Z270" i="85"/>
  <c r="Z269" i="85"/>
  <c r="Z268" i="85"/>
  <c r="Z267" i="85"/>
  <c r="Z266" i="85"/>
  <c r="Z265" i="85"/>
  <c r="Z264" i="85"/>
  <c r="Z263" i="85"/>
  <c r="Z262" i="85"/>
  <c r="Z261" i="85"/>
  <c r="Z260" i="85"/>
  <c r="Z259" i="85"/>
  <c r="Z258" i="85"/>
  <c r="Z257" i="85"/>
  <c r="Z256" i="85"/>
  <c r="Z255" i="85"/>
  <c r="Z254" i="85"/>
  <c r="Z253" i="85"/>
  <c r="Z252" i="85"/>
  <c r="Z251" i="85"/>
  <c r="Z250" i="85"/>
  <c r="Z249" i="85"/>
  <c r="Z248" i="85"/>
  <c r="Z247" i="85"/>
  <c r="Z246" i="85"/>
  <c r="Z245" i="85"/>
  <c r="Z244" i="85"/>
  <c r="Z243" i="85"/>
  <c r="Z242" i="85"/>
  <c r="Z241" i="85"/>
  <c r="Z240" i="85"/>
  <c r="Z239" i="85"/>
  <c r="Z238" i="85"/>
  <c r="Z237" i="85"/>
  <c r="Z236" i="85"/>
  <c r="Z235" i="85"/>
  <c r="Z234" i="85"/>
  <c r="Z233" i="85"/>
  <c r="Z232" i="85"/>
  <c r="Z231" i="85"/>
  <c r="Z230" i="85"/>
  <c r="Z229" i="85"/>
  <c r="Z228" i="85"/>
  <c r="Z227" i="85"/>
  <c r="Z226" i="85"/>
  <c r="Z225" i="85"/>
  <c r="Z224" i="85"/>
  <c r="Z223" i="85"/>
  <c r="Z222" i="85"/>
  <c r="Z221" i="85"/>
  <c r="Z220" i="85"/>
  <c r="Z219" i="85"/>
  <c r="Z218" i="85"/>
  <c r="Z217" i="85"/>
  <c r="Z216" i="85"/>
  <c r="Z215" i="85"/>
  <c r="Z214" i="85"/>
  <c r="Z213" i="85"/>
  <c r="Z212" i="85"/>
  <c r="Z211" i="85"/>
  <c r="Z210" i="85"/>
  <c r="Z209" i="85"/>
  <c r="Z208" i="85"/>
  <c r="Z207" i="85"/>
  <c r="Z206" i="85"/>
  <c r="Z205" i="85"/>
  <c r="Z204" i="85"/>
  <c r="Z203" i="85"/>
  <c r="Z202" i="85"/>
  <c r="Z201" i="85"/>
  <c r="Z200" i="85"/>
  <c r="Z199" i="85"/>
  <c r="Z198" i="85"/>
  <c r="Z197" i="85"/>
  <c r="Z196" i="85"/>
  <c r="Z195" i="85"/>
  <c r="Z194" i="85"/>
  <c r="Z193" i="85"/>
  <c r="Z192" i="85"/>
  <c r="Z191" i="85"/>
  <c r="Z190" i="85"/>
  <c r="Z189" i="85"/>
  <c r="Z188" i="85"/>
  <c r="Z187" i="85"/>
  <c r="Z186" i="85"/>
  <c r="Z185" i="85"/>
  <c r="Z184" i="85"/>
  <c r="Z183" i="85"/>
  <c r="Z182" i="85"/>
  <c r="Z181" i="85"/>
  <c r="Z180" i="85"/>
  <c r="Z179" i="85"/>
  <c r="Z178" i="85"/>
  <c r="Z177" i="85"/>
  <c r="Z176" i="85"/>
  <c r="Z175" i="85"/>
  <c r="Z174" i="85"/>
  <c r="Z173" i="85"/>
  <c r="Z172" i="85"/>
  <c r="Z171" i="85"/>
  <c r="Z170" i="85"/>
  <c r="Z169" i="85"/>
  <c r="Z168" i="85"/>
  <c r="Z167" i="85"/>
  <c r="Z166" i="85"/>
  <c r="Z165" i="85"/>
  <c r="Z164" i="85"/>
  <c r="Z163" i="85"/>
  <c r="Z162" i="85"/>
  <c r="Z161" i="85"/>
  <c r="Z160" i="85"/>
  <c r="Z159" i="85"/>
  <c r="Z158" i="85"/>
  <c r="Z157" i="85"/>
  <c r="Z156" i="85"/>
  <c r="Z155" i="85"/>
  <c r="Z154" i="85"/>
  <c r="Z153" i="85"/>
  <c r="Z152" i="85"/>
  <c r="Z151" i="85"/>
  <c r="Z150" i="85"/>
  <c r="Z149" i="85"/>
  <c r="Z148" i="85"/>
  <c r="Z147" i="85"/>
  <c r="Z146" i="85"/>
  <c r="Z145" i="85"/>
  <c r="Z144" i="85"/>
  <c r="Z143" i="85"/>
  <c r="Z142" i="85"/>
  <c r="Z141" i="85"/>
  <c r="Z140" i="85"/>
  <c r="Z139" i="85"/>
  <c r="Z138" i="85"/>
  <c r="Z137" i="85"/>
  <c r="Z136" i="85"/>
  <c r="Z135" i="85"/>
  <c r="Z134" i="85"/>
  <c r="Z133" i="85"/>
  <c r="Z132" i="85"/>
  <c r="Z131" i="85"/>
  <c r="Z130" i="85"/>
  <c r="Z129" i="85"/>
  <c r="Z128" i="85"/>
  <c r="Z127" i="85"/>
  <c r="Z126" i="85"/>
  <c r="Z125" i="85"/>
  <c r="Z124" i="85"/>
  <c r="Z123" i="85"/>
  <c r="Z122" i="85"/>
  <c r="Z121" i="85"/>
  <c r="Z120" i="85"/>
  <c r="Z119" i="85"/>
  <c r="Z118" i="85"/>
  <c r="Z117" i="85"/>
  <c r="Z116" i="85"/>
  <c r="Z115" i="85"/>
  <c r="Z114" i="85"/>
  <c r="Z113" i="85"/>
  <c r="Z112" i="85"/>
  <c r="Z111" i="85"/>
  <c r="Z110" i="85"/>
  <c r="Z109" i="85"/>
  <c r="Z108" i="85"/>
  <c r="Z107" i="85"/>
  <c r="Z106" i="85"/>
  <c r="Z105" i="85"/>
  <c r="Z104" i="85"/>
  <c r="Z103" i="85"/>
  <c r="Z102" i="85"/>
  <c r="Z101" i="85"/>
  <c r="Z100" i="85"/>
  <c r="Z99" i="85"/>
  <c r="Z98" i="85"/>
  <c r="Z97" i="85"/>
  <c r="Z96" i="85"/>
  <c r="Z95" i="85"/>
  <c r="Z94" i="85"/>
  <c r="Z93" i="85"/>
  <c r="Z92" i="85"/>
  <c r="Z91" i="85"/>
  <c r="Z90" i="85"/>
  <c r="Z89" i="85"/>
  <c r="Z88" i="85"/>
  <c r="Z87" i="85"/>
  <c r="Z86" i="85"/>
  <c r="Z85" i="85"/>
  <c r="Z84" i="85"/>
  <c r="Z83" i="85"/>
  <c r="Z82" i="85"/>
  <c r="Z81" i="85"/>
  <c r="Z80" i="85"/>
  <c r="Z79" i="85"/>
  <c r="Z78" i="85"/>
  <c r="Z77" i="85"/>
  <c r="Z76" i="85"/>
  <c r="Z75" i="85"/>
  <c r="Z74" i="85"/>
  <c r="Z73" i="85"/>
  <c r="Z72" i="85"/>
  <c r="Z71" i="85"/>
  <c r="Z70" i="85"/>
  <c r="Z69" i="85"/>
  <c r="Z68" i="85"/>
  <c r="Z67" i="85"/>
  <c r="Z66" i="85"/>
  <c r="Z65" i="85"/>
  <c r="Z64" i="85"/>
  <c r="Z63" i="85"/>
  <c r="Z62" i="85"/>
  <c r="Z61" i="85"/>
  <c r="Z60" i="85"/>
  <c r="Z59" i="85"/>
  <c r="Z58" i="85"/>
  <c r="Z57" i="85"/>
  <c r="Z56" i="85"/>
  <c r="Z55" i="85"/>
  <c r="Z54" i="85"/>
  <c r="Z53" i="85"/>
  <c r="Z52" i="85"/>
  <c r="Z51" i="85"/>
  <c r="Z50" i="85"/>
  <c r="Z49" i="85"/>
  <c r="Z48" i="85"/>
  <c r="Z47" i="85"/>
  <c r="Z46" i="85"/>
  <c r="Z45" i="85"/>
  <c r="Z44" i="85"/>
  <c r="Z43" i="85"/>
  <c r="Z42" i="85"/>
  <c r="Z41" i="85"/>
  <c r="Z40" i="85"/>
  <c r="Z39" i="85"/>
  <c r="Z38" i="85"/>
  <c r="Z37" i="85"/>
  <c r="Z36" i="85"/>
  <c r="Z35" i="85"/>
  <c r="Z34" i="85"/>
  <c r="Z33" i="85"/>
  <c r="Z32" i="85"/>
  <c r="Z31" i="85"/>
  <c r="Z30" i="85"/>
  <c r="Z29" i="85"/>
  <c r="Z28" i="85"/>
  <c r="Z27" i="85"/>
  <c r="Z26" i="85"/>
  <c r="Z25" i="85"/>
  <c r="Z24" i="85"/>
  <c r="Z23" i="85"/>
  <c r="Z22" i="85"/>
  <c r="Z21" i="85"/>
  <c r="Z20" i="85"/>
  <c r="Z19" i="85"/>
  <c r="Z18" i="85"/>
  <c r="Z17" i="85"/>
  <c r="Z16" i="85"/>
  <c r="Z15" i="85"/>
  <c r="Z14" i="85"/>
  <c r="Z13" i="85"/>
  <c r="Z12" i="85"/>
  <c r="Z11" i="85"/>
  <c r="Z10" i="85"/>
  <c r="Z9" i="85"/>
  <c r="Z8" i="85"/>
  <c r="Z7" i="85"/>
  <c r="Z6" i="85"/>
  <c r="Z5" i="85"/>
  <c r="Z4" i="85"/>
  <c r="X350" i="85"/>
  <c r="X349" i="85"/>
  <c r="X348" i="85"/>
  <c r="X347" i="85"/>
  <c r="X346" i="85"/>
  <c r="X345" i="85"/>
  <c r="X344" i="85"/>
  <c r="X343" i="85"/>
  <c r="X342" i="85"/>
  <c r="X341" i="85"/>
  <c r="X340" i="85"/>
  <c r="X339" i="85"/>
  <c r="X338" i="85"/>
  <c r="X337" i="85"/>
  <c r="X336" i="85"/>
  <c r="X335" i="85"/>
  <c r="X334" i="85"/>
  <c r="X333" i="85"/>
  <c r="X332" i="85"/>
  <c r="X331" i="85"/>
  <c r="X330" i="85"/>
  <c r="X329" i="85"/>
  <c r="X328" i="85"/>
  <c r="X327" i="85"/>
  <c r="X326" i="85"/>
  <c r="X325" i="85"/>
  <c r="X324" i="85"/>
  <c r="X323" i="85"/>
  <c r="X322" i="85"/>
  <c r="X321" i="85"/>
  <c r="X320" i="85"/>
  <c r="X319" i="85"/>
  <c r="X318" i="85"/>
  <c r="X317" i="85"/>
  <c r="X316" i="85"/>
  <c r="X315" i="85"/>
  <c r="X314" i="85"/>
  <c r="X313" i="85"/>
  <c r="X312" i="85"/>
  <c r="X311" i="85"/>
  <c r="X310" i="85"/>
  <c r="X309" i="85"/>
  <c r="X308" i="85"/>
  <c r="X307" i="85"/>
  <c r="X306" i="85"/>
  <c r="X305" i="85"/>
  <c r="X304" i="85"/>
  <c r="X303" i="85"/>
  <c r="X302" i="85"/>
  <c r="X301" i="85"/>
  <c r="X300" i="85"/>
  <c r="X299" i="85"/>
  <c r="X298" i="85"/>
  <c r="X297" i="85"/>
  <c r="X296" i="85"/>
  <c r="X295" i="85"/>
  <c r="X294" i="85"/>
  <c r="X293" i="85"/>
  <c r="X292" i="85"/>
  <c r="X291" i="85"/>
  <c r="X290" i="85"/>
  <c r="X289" i="85"/>
  <c r="X288" i="85"/>
  <c r="X287" i="85"/>
  <c r="X286" i="85"/>
  <c r="X285" i="85"/>
  <c r="X284" i="85"/>
  <c r="X283" i="85"/>
  <c r="X282" i="85"/>
  <c r="X281" i="85"/>
  <c r="X280" i="85"/>
  <c r="X279" i="85"/>
  <c r="X278" i="85"/>
  <c r="X277" i="85"/>
  <c r="X276" i="85"/>
  <c r="X275" i="85"/>
  <c r="X274" i="85"/>
  <c r="X273" i="85"/>
  <c r="X272" i="85"/>
  <c r="X271" i="85"/>
  <c r="X270" i="85"/>
  <c r="X269" i="85"/>
  <c r="X268" i="85"/>
  <c r="X267" i="85"/>
  <c r="X266" i="85"/>
  <c r="X265" i="85"/>
  <c r="X264" i="85"/>
  <c r="X263" i="85"/>
  <c r="X262" i="85"/>
  <c r="X261" i="85"/>
  <c r="X260" i="85"/>
  <c r="X259" i="85"/>
  <c r="X258" i="85"/>
  <c r="X257" i="85"/>
  <c r="X256" i="85"/>
  <c r="X255" i="85"/>
  <c r="X254" i="85"/>
  <c r="X253" i="85"/>
  <c r="X252" i="85"/>
  <c r="X251" i="85"/>
  <c r="X250" i="85"/>
  <c r="X249" i="85"/>
  <c r="X248" i="85"/>
  <c r="X247" i="85"/>
  <c r="X246" i="85"/>
  <c r="X245" i="85"/>
  <c r="X244" i="85"/>
  <c r="X243" i="85"/>
  <c r="X242" i="85"/>
  <c r="X241" i="85"/>
  <c r="X240" i="85"/>
  <c r="X239" i="85"/>
  <c r="X238" i="85"/>
  <c r="X237" i="85"/>
  <c r="X236" i="85"/>
  <c r="X235" i="85"/>
  <c r="X234" i="85"/>
  <c r="X233" i="85"/>
  <c r="X232" i="85"/>
  <c r="X231" i="85"/>
  <c r="X230" i="85"/>
  <c r="X229" i="85"/>
  <c r="X228" i="85"/>
  <c r="X227" i="85"/>
  <c r="X226" i="85"/>
  <c r="X225" i="85"/>
  <c r="X224" i="85"/>
  <c r="X223" i="85"/>
  <c r="X222" i="85"/>
  <c r="X221" i="85"/>
  <c r="X220" i="85"/>
  <c r="X219" i="85"/>
  <c r="X218" i="85"/>
  <c r="X217" i="85"/>
  <c r="X216" i="85"/>
  <c r="X215" i="85"/>
  <c r="X214" i="85"/>
  <c r="X213" i="85"/>
  <c r="X212" i="85"/>
  <c r="X211" i="85"/>
  <c r="X210" i="85"/>
  <c r="X209" i="85"/>
  <c r="X208" i="85"/>
  <c r="X207" i="85"/>
  <c r="X206" i="85"/>
  <c r="X205" i="85"/>
  <c r="X204" i="85"/>
  <c r="X203" i="85"/>
  <c r="X202" i="85"/>
  <c r="X201" i="85"/>
  <c r="X200" i="85"/>
  <c r="X199" i="85"/>
  <c r="X198" i="85"/>
  <c r="X197" i="85"/>
  <c r="X196" i="85"/>
  <c r="X195" i="85"/>
  <c r="X194" i="85"/>
  <c r="X193" i="85"/>
  <c r="X192" i="85"/>
  <c r="X191" i="85"/>
  <c r="X190" i="85"/>
  <c r="X189" i="85"/>
  <c r="X188" i="85"/>
  <c r="X187" i="85"/>
  <c r="X186" i="85"/>
  <c r="X185" i="85"/>
  <c r="X184" i="85"/>
  <c r="X183" i="85"/>
  <c r="X182" i="85"/>
  <c r="X181" i="85"/>
  <c r="X180" i="85"/>
  <c r="X179" i="85"/>
  <c r="X178" i="85"/>
  <c r="X177" i="85"/>
  <c r="X176" i="85"/>
  <c r="X175" i="85"/>
  <c r="X174" i="85"/>
  <c r="X173" i="85"/>
  <c r="X172" i="85"/>
  <c r="X171" i="85"/>
  <c r="X170" i="85"/>
  <c r="X169" i="85"/>
  <c r="X168" i="85"/>
  <c r="X167" i="85"/>
  <c r="X166" i="85"/>
  <c r="X165" i="85"/>
  <c r="X164" i="85"/>
  <c r="X163" i="85"/>
  <c r="X162" i="85"/>
  <c r="X161" i="85"/>
  <c r="X160" i="85"/>
  <c r="X159" i="85"/>
  <c r="X158" i="85"/>
  <c r="X157" i="85"/>
  <c r="X156" i="85"/>
  <c r="X155" i="85"/>
  <c r="X154" i="85"/>
  <c r="X153" i="85"/>
  <c r="X152" i="85"/>
  <c r="X151" i="85"/>
  <c r="X150" i="85"/>
  <c r="X149" i="85"/>
  <c r="X148" i="85"/>
  <c r="X147" i="85"/>
  <c r="X146" i="85"/>
  <c r="X145" i="85"/>
  <c r="X144" i="85"/>
  <c r="X143" i="85"/>
  <c r="X142" i="85"/>
  <c r="X141" i="85"/>
  <c r="X140" i="85"/>
  <c r="X139" i="85"/>
  <c r="X138" i="85"/>
  <c r="X137" i="85"/>
  <c r="X136" i="85"/>
  <c r="X135" i="85"/>
  <c r="X134" i="85"/>
  <c r="X133" i="85"/>
  <c r="X132" i="85"/>
  <c r="X131" i="85"/>
  <c r="X130" i="85"/>
  <c r="X129" i="85"/>
  <c r="X128" i="85"/>
  <c r="X127" i="85"/>
  <c r="X126" i="85"/>
  <c r="X125" i="85"/>
  <c r="X124" i="85"/>
  <c r="X123" i="85"/>
  <c r="X122" i="85"/>
  <c r="X121" i="85"/>
  <c r="X120" i="85"/>
  <c r="X119" i="85"/>
  <c r="X118" i="85"/>
  <c r="X117" i="85"/>
  <c r="X116" i="85"/>
  <c r="X115" i="85"/>
  <c r="X114" i="85"/>
  <c r="X113" i="85"/>
  <c r="X112" i="85"/>
  <c r="X111" i="85"/>
  <c r="X110" i="85"/>
  <c r="X109" i="85"/>
  <c r="X108" i="85"/>
  <c r="X107" i="85"/>
  <c r="X106" i="85"/>
  <c r="X105" i="85"/>
  <c r="X104" i="85"/>
  <c r="X103" i="85"/>
  <c r="X102" i="85"/>
  <c r="X101" i="85"/>
  <c r="X100" i="85"/>
  <c r="X99" i="85"/>
  <c r="X98" i="85"/>
  <c r="X97" i="85"/>
  <c r="X96" i="85"/>
  <c r="X95" i="85"/>
  <c r="X94" i="85"/>
  <c r="X93" i="85"/>
  <c r="X92" i="85"/>
  <c r="X91" i="85"/>
  <c r="X90" i="85"/>
  <c r="X89" i="85"/>
  <c r="X88" i="85"/>
  <c r="X87" i="85"/>
  <c r="X86" i="85"/>
  <c r="X85" i="85"/>
  <c r="X84" i="85"/>
  <c r="X83" i="85"/>
  <c r="X82" i="85"/>
  <c r="X81" i="85"/>
  <c r="X80" i="85"/>
  <c r="X79" i="85"/>
  <c r="X78" i="85"/>
  <c r="X77" i="85"/>
  <c r="X76" i="85"/>
  <c r="X75" i="85"/>
  <c r="X74" i="85"/>
  <c r="X73" i="85"/>
  <c r="X72" i="85"/>
  <c r="X71" i="85"/>
  <c r="X70" i="85"/>
  <c r="X69" i="85"/>
  <c r="X68" i="85"/>
  <c r="X67" i="85"/>
  <c r="X66" i="85"/>
  <c r="X65" i="85"/>
  <c r="X64" i="85"/>
  <c r="X63" i="85"/>
  <c r="X62" i="85"/>
  <c r="X61" i="85"/>
  <c r="X60" i="85"/>
  <c r="X59" i="85"/>
  <c r="X58" i="85"/>
  <c r="X57" i="85"/>
  <c r="X56" i="85"/>
  <c r="X55" i="85"/>
  <c r="X54" i="85"/>
  <c r="X53" i="85"/>
  <c r="X52" i="85"/>
  <c r="X51" i="85"/>
  <c r="X50" i="85"/>
  <c r="X49" i="85"/>
  <c r="X48" i="85"/>
  <c r="X47" i="85"/>
  <c r="X46" i="85"/>
  <c r="X45" i="85"/>
  <c r="X44" i="85"/>
  <c r="X43" i="85"/>
  <c r="X42" i="85"/>
  <c r="X41" i="85"/>
  <c r="X40" i="85"/>
  <c r="X39" i="85"/>
  <c r="X38" i="85"/>
  <c r="X37" i="85"/>
  <c r="X36" i="85"/>
  <c r="X35" i="85"/>
  <c r="X34" i="85"/>
  <c r="X33" i="85"/>
  <c r="X32" i="85"/>
  <c r="X31" i="85"/>
  <c r="X30" i="85"/>
  <c r="X29" i="85"/>
  <c r="X28" i="85"/>
  <c r="X27" i="85"/>
  <c r="X26" i="85"/>
  <c r="X25" i="85"/>
  <c r="X24" i="85"/>
  <c r="X23" i="85"/>
  <c r="X22" i="85"/>
  <c r="X21" i="85"/>
  <c r="X20" i="85"/>
  <c r="X19" i="85"/>
  <c r="X18" i="85"/>
  <c r="X17" i="85"/>
  <c r="X16" i="85"/>
  <c r="X15" i="85"/>
  <c r="X14" i="85"/>
  <c r="X13" i="85"/>
  <c r="X12" i="85"/>
  <c r="X11" i="85"/>
  <c r="X10" i="85"/>
  <c r="X9" i="85"/>
  <c r="X8" i="85"/>
  <c r="X7" i="85"/>
  <c r="X6" i="85"/>
  <c r="X5" i="85"/>
  <c r="X4" i="85"/>
  <c r="V350" i="85"/>
  <c r="V349" i="85"/>
  <c r="V348" i="85"/>
  <c r="V347" i="85"/>
  <c r="V346" i="85"/>
  <c r="V345" i="85"/>
  <c r="V344" i="85"/>
  <c r="V343" i="85"/>
  <c r="V342" i="85"/>
  <c r="V341" i="85"/>
  <c r="V340" i="85"/>
  <c r="V339" i="85"/>
  <c r="V338" i="85"/>
  <c r="V337" i="85"/>
  <c r="V336" i="85"/>
  <c r="V335" i="85"/>
  <c r="V334" i="85"/>
  <c r="V333" i="85"/>
  <c r="V332" i="85"/>
  <c r="V331" i="85"/>
  <c r="V330" i="85"/>
  <c r="V329" i="85"/>
  <c r="V328" i="85"/>
  <c r="V327" i="85"/>
  <c r="V326" i="85"/>
  <c r="V325" i="85"/>
  <c r="V324" i="85"/>
  <c r="V323" i="85"/>
  <c r="V322" i="85"/>
  <c r="V321" i="85"/>
  <c r="V320" i="85"/>
  <c r="V319" i="85"/>
  <c r="V318" i="85"/>
  <c r="V317" i="85"/>
  <c r="V316" i="85"/>
  <c r="V315" i="85"/>
  <c r="V314" i="85"/>
  <c r="V313" i="85"/>
  <c r="V312" i="85"/>
  <c r="V311" i="85"/>
  <c r="V310" i="85"/>
  <c r="V309" i="85"/>
  <c r="V308" i="85"/>
  <c r="V307" i="85"/>
  <c r="V306" i="85"/>
  <c r="V305" i="85"/>
  <c r="V304" i="85"/>
  <c r="V303" i="85"/>
  <c r="V302" i="85"/>
  <c r="V301" i="85"/>
  <c r="V300" i="85"/>
  <c r="V299" i="85"/>
  <c r="V298" i="85"/>
  <c r="V297" i="85"/>
  <c r="V296" i="85"/>
  <c r="V295" i="85"/>
  <c r="V294" i="85"/>
  <c r="V293" i="85"/>
  <c r="V292" i="85"/>
  <c r="V291" i="85"/>
  <c r="V290" i="85"/>
  <c r="V289" i="85"/>
  <c r="V288" i="85"/>
  <c r="V287" i="85"/>
  <c r="V286" i="85"/>
  <c r="V285" i="85"/>
  <c r="V284" i="85"/>
  <c r="V283" i="85"/>
  <c r="V282" i="85"/>
  <c r="V281" i="85"/>
  <c r="V280" i="85"/>
  <c r="V279" i="85"/>
  <c r="V278" i="85"/>
  <c r="V277" i="85"/>
  <c r="V276" i="85"/>
  <c r="V275" i="85"/>
  <c r="V274" i="85"/>
  <c r="V273" i="85"/>
  <c r="V272" i="85"/>
  <c r="V271" i="85"/>
  <c r="V270" i="85"/>
  <c r="V269" i="85"/>
  <c r="V268" i="85"/>
  <c r="V267" i="85"/>
  <c r="V266" i="85"/>
  <c r="V265" i="85"/>
  <c r="V264" i="85"/>
  <c r="V263" i="85"/>
  <c r="V262" i="85"/>
  <c r="V261" i="85"/>
  <c r="V260" i="85"/>
  <c r="V259" i="85"/>
  <c r="V258" i="85"/>
  <c r="V257" i="85"/>
  <c r="V256" i="85"/>
  <c r="V255" i="85"/>
  <c r="V254" i="85"/>
  <c r="V253" i="85"/>
  <c r="V252" i="85"/>
  <c r="V251" i="85"/>
  <c r="V250" i="85"/>
  <c r="V249" i="85"/>
  <c r="V248" i="85"/>
  <c r="V247" i="85"/>
  <c r="V246" i="85"/>
  <c r="V245" i="85"/>
  <c r="V244" i="85"/>
  <c r="V243" i="85"/>
  <c r="V242" i="85"/>
  <c r="V241" i="85"/>
  <c r="V240" i="85"/>
  <c r="V239" i="85"/>
  <c r="V238" i="85"/>
  <c r="V237" i="85"/>
  <c r="V236" i="85"/>
  <c r="V235" i="85"/>
  <c r="V234" i="85"/>
  <c r="V233" i="85"/>
  <c r="V232" i="85"/>
  <c r="V231" i="85"/>
  <c r="V230" i="85"/>
  <c r="V229" i="85"/>
  <c r="V228" i="85"/>
  <c r="V227" i="85"/>
  <c r="V226" i="85"/>
  <c r="V225" i="85"/>
  <c r="V224" i="85"/>
  <c r="V223" i="85"/>
  <c r="V222" i="85"/>
  <c r="V221" i="85"/>
  <c r="V220" i="85"/>
  <c r="V219" i="85"/>
  <c r="V218" i="85"/>
  <c r="V217" i="85"/>
  <c r="V216" i="85"/>
  <c r="V215" i="85"/>
  <c r="V214" i="85"/>
  <c r="V213" i="85"/>
  <c r="V212" i="85"/>
  <c r="V211" i="85"/>
  <c r="V210" i="85"/>
  <c r="V209" i="85"/>
  <c r="V208" i="85"/>
  <c r="V207" i="85"/>
  <c r="V206" i="85"/>
  <c r="V205" i="85"/>
  <c r="V204" i="85"/>
  <c r="V203" i="85"/>
  <c r="V202" i="85"/>
  <c r="V201" i="85"/>
  <c r="V200" i="85"/>
  <c r="V199" i="85"/>
  <c r="V198" i="85"/>
  <c r="V197" i="85"/>
  <c r="V196" i="85"/>
  <c r="V195" i="85"/>
  <c r="V194" i="85"/>
  <c r="V193" i="85"/>
  <c r="V192" i="85"/>
  <c r="V191" i="85"/>
  <c r="V190" i="85"/>
  <c r="V189" i="85"/>
  <c r="V188" i="85"/>
  <c r="V187" i="85"/>
  <c r="V186" i="85"/>
  <c r="V185" i="85"/>
  <c r="V184" i="85"/>
  <c r="V183" i="85"/>
  <c r="V182" i="85"/>
  <c r="V181" i="85"/>
  <c r="V180" i="85"/>
  <c r="V179" i="85"/>
  <c r="V178" i="85"/>
  <c r="V177" i="85"/>
  <c r="V176" i="85"/>
  <c r="V175" i="85"/>
  <c r="V174" i="85"/>
  <c r="V173" i="85"/>
  <c r="V172" i="85"/>
  <c r="V171" i="85"/>
  <c r="V170" i="85"/>
  <c r="V169" i="85"/>
  <c r="V168" i="85"/>
  <c r="V167" i="85"/>
  <c r="V166" i="85"/>
  <c r="V165" i="85"/>
  <c r="V164" i="85"/>
  <c r="V163" i="85"/>
  <c r="V162" i="85"/>
  <c r="V161" i="85"/>
  <c r="V160" i="85"/>
  <c r="V159" i="85"/>
  <c r="V158" i="85"/>
  <c r="V157" i="85"/>
  <c r="V156" i="85"/>
  <c r="V155" i="85"/>
  <c r="V154" i="85"/>
  <c r="V153" i="85"/>
  <c r="V152" i="85"/>
  <c r="V151" i="85"/>
  <c r="V150" i="85"/>
  <c r="V149" i="85"/>
  <c r="V148" i="85"/>
  <c r="V147" i="85"/>
  <c r="V146" i="85"/>
  <c r="V145" i="85"/>
  <c r="V144" i="85"/>
  <c r="V143" i="85"/>
  <c r="V142" i="85"/>
  <c r="V141" i="85"/>
  <c r="V140" i="85"/>
  <c r="V139" i="85"/>
  <c r="V138" i="85"/>
  <c r="V137" i="85"/>
  <c r="V136" i="85"/>
  <c r="V135" i="85"/>
  <c r="V134" i="85"/>
  <c r="V133" i="85"/>
  <c r="V132" i="85"/>
  <c r="V131" i="85"/>
  <c r="V130" i="85"/>
  <c r="V129" i="85"/>
  <c r="V128" i="85"/>
  <c r="V127" i="85"/>
  <c r="V126" i="85"/>
  <c r="V125" i="85"/>
  <c r="V124" i="85"/>
  <c r="V123" i="85"/>
  <c r="V122" i="85"/>
  <c r="V121" i="85"/>
  <c r="V120" i="85"/>
  <c r="V119" i="85"/>
  <c r="V118" i="85"/>
  <c r="V117" i="85"/>
  <c r="V116" i="85"/>
  <c r="V115" i="85"/>
  <c r="V114" i="85"/>
  <c r="V113" i="85"/>
  <c r="V112" i="85"/>
  <c r="V111" i="85"/>
  <c r="V110" i="85"/>
  <c r="V109" i="85"/>
  <c r="V108" i="85"/>
  <c r="V107" i="85"/>
  <c r="V106" i="85"/>
  <c r="V105" i="85"/>
  <c r="V104" i="85"/>
  <c r="V103" i="85"/>
  <c r="V102" i="85"/>
  <c r="V101" i="85"/>
  <c r="V100" i="85"/>
  <c r="V99" i="85"/>
  <c r="V98" i="85"/>
  <c r="V97" i="85"/>
  <c r="V96" i="85"/>
  <c r="V95" i="85"/>
  <c r="V94" i="85"/>
  <c r="V93" i="85"/>
  <c r="V92" i="85"/>
  <c r="V91" i="85"/>
  <c r="V90" i="85"/>
  <c r="V89" i="85"/>
  <c r="V88" i="85"/>
  <c r="V87" i="85"/>
  <c r="V86" i="85"/>
  <c r="V85" i="85"/>
  <c r="V84" i="85"/>
  <c r="V83" i="85"/>
  <c r="V82" i="85"/>
  <c r="V81" i="85"/>
  <c r="V80" i="85"/>
  <c r="V79" i="85"/>
  <c r="V78" i="85"/>
  <c r="V77" i="85"/>
  <c r="V76" i="85"/>
  <c r="V75" i="85"/>
  <c r="V74" i="85"/>
  <c r="V73" i="85"/>
  <c r="V72" i="85"/>
  <c r="V71" i="85"/>
  <c r="V70" i="85"/>
  <c r="V69" i="85"/>
  <c r="V68" i="85"/>
  <c r="V67" i="85"/>
  <c r="V66" i="85"/>
  <c r="V65" i="85"/>
  <c r="V64" i="85"/>
  <c r="V63" i="85"/>
  <c r="V62" i="85"/>
  <c r="V61" i="85"/>
  <c r="V60" i="85"/>
  <c r="V59" i="85"/>
  <c r="V58" i="85"/>
  <c r="V57" i="85"/>
  <c r="V56" i="85"/>
  <c r="V55" i="85"/>
  <c r="V54" i="85"/>
  <c r="V53" i="85"/>
  <c r="V52" i="85"/>
  <c r="V51" i="85"/>
  <c r="V50" i="85"/>
  <c r="V49" i="85"/>
  <c r="V48" i="85"/>
  <c r="V47" i="85"/>
  <c r="V46" i="85"/>
  <c r="V45" i="85"/>
  <c r="V44" i="85"/>
  <c r="V43" i="85"/>
  <c r="V42" i="85"/>
  <c r="V41" i="85"/>
  <c r="V40" i="85"/>
  <c r="V39" i="85"/>
  <c r="V38" i="85"/>
  <c r="V37" i="85"/>
  <c r="V36" i="85"/>
  <c r="V35" i="85"/>
  <c r="V34" i="85"/>
  <c r="V33" i="85"/>
  <c r="V32" i="85"/>
  <c r="V31" i="85"/>
  <c r="V30" i="85"/>
  <c r="V29" i="85"/>
  <c r="V28" i="85"/>
  <c r="V27" i="85"/>
  <c r="V26" i="85"/>
  <c r="V25" i="85"/>
  <c r="V24" i="85"/>
  <c r="V23" i="85"/>
  <c r="V22" i="85"/>
  <c r="V21" i="85"/>
  <c r="V20" i="85"/>
  <c r="V19" i="85"/>
  <c r="V18" i="85"/>
  <c r="V17" i="85"/>
  <c r="V16" i="85"/>
  <c r="V15" i="85"/>
  <c r="V14" i="85"/>
  <c r="V13" i="85"/>
  <c r="V12" i="85"/>
  <c r="V11" i="85"/>
  <c r="V10" i="85"/>
  <c r="V9" i="85"/>
  <c r="V8" i="85"/>
  <c r="V7" i="85"/>
  <c r="V6" i="85"/>
  <c r="V5" i="85"/>
  <c r="V4" i="85"/>
  <c r="T350" i="85"/>
  <c r="T349" i="85"/>
  <c r="T348" i="85"/>
  <c r="T347" i="85"/>
  <c r="T346" i="85"/>
  <c r="T345" i="85"/>
  <c r="T344" i="85"/>
  <c r="T343" i="85"/>
  <c r="T342" i="85"/>
  <c r="T341" i="85"/>
  <c r="T340" i="85"/>
  <c r="T339" i="85"/>
  <c r="T338" i="85"/>
  <c r="T337" i="85"/>
  <c r="T336" i="85"/>
  <c r="T335" i="85"/>
  <c r="T334" i="85"/>
  <c r="T333" i="85"/>
  <c r="T332" i="85"/>
  <c r="T331" i="85"/>
  <c r="T330" i="85"/>
  <c r="T329" i="85"/>
  <c r="T328" i="85"/>
  <c r="T327" i="85"/>
  <c r="T326" i="85"/>
  <c r="T325" i="85"/>
  <c r="T324" i="85"/>
  <c r="T323" i="85"/>
  <c r="T322" i="85"/>
  <c r="T321" i="85"/>
  <c r="T320" i="85"/>
  <c r="T319" i="85"/>
  <c r="T318" i="85"/>
  <c r="T317" i="85"/>
  <c r="T316" i="85"/>
  <c r="T315" i="85"/>
  <c r="T314" i="85"/>
  <c r="T313" i="85"/>
  <c r="T312" i="85"/>
  <c r="T311" i="85"/>
  <c r="T310" i="85"/>
  <c r="T309" i="85"/>
  <c r="T308" i="85"/>
  <c r="T307" i="85"/>
  <c r="T306" i="85"/>
  <c r="T305" i="85"/>
  <c r="T304" i="85"/>
  <c r="T303" i="85"/>
  <c r="T302" i="85"/>
  <c r="T301" i="85"/>
  <c r="T300" i="85"/>
  <c r="T299" i="85"/>
  <c r="T298" i="85"/>
  <c r="T297" i="85"/>
  <c r="T296" i="85"/>
  <c r="T295" i="85"/>
  <c r="T294" i="85"/>
  <c r="T293" i="85"/>
  <c r="T292" i="85"/>
  <c r="T291" i="85"/>
  <c r="T290" i="85"/>
  <c r="T289" i="85"/>
  <c r="T288" i="85"/>
  <c r="T287" i="85"/>
  <c r="T286" i="85"/>
  <c r="T285" i="85"/>
  <c r="T284" i="85"/>
  <c r="T283" i="85"/>
  <c r="T282" i="85"/>
  <c r="T281" i="85"/>
  <c r="T280" i="85"/>
  <c r="T279" i="85"/>
  <c r="T278" i="85"/>
  <c r="T277" i="85"/>
  <c r="T276" i="85"/>
  <c r="T275" i="85"/>
  <c r="T274" i="85"/>
  <c r="T273" i="85"/>
  <c r="T272" i="85"/>
  <c r="T271" i="85"/>
  <c r="T270" i="85"/>
  <c r="T269" i="85"/>
  <c r="T268" i="85"/>
  <c r="T267" i="85"/>
  <c r="T266" i="85"/>
  <c r="T265" i="85"/>
  <c r="T264" i="85"/>
  <c r="T263" i="85"/>
  <c r="T262" i="85"/>
  <c r="T261" i="85"/>
  <c r="T260" i="85"/>
  <c r="T259" i="85"/>
  <c r="T258" i="85"/>
  <c r="T257" i="85"/>
  <c r="T256" i="85"/>
  <c r="T255" i="85"/>
  <c r="T254" i="85"/>
  <c r="T253" i="85"/>
  <c r="T252" i="85"/>
  <c r="T251" i="85"/>
  <c r="T250" i="85"/>
  <c r="T249" i="85"/>
  <c r="T248" i="85"/>
  <c r="T247" i="85"/>
  <c r="T246" i="85"/>
  <c r="T245" i="85"/>
  <c r="T244" i="85"/>
  <c r="T243" i="85"/>
  <c r="T242" i="85"/>
  <c r="T241" i="85"/>
  <c r="T240" i="85"/>
  <c r="T239" i="85"/>
  <c r="T238" i="85"/>
  <c r="T237" i="85"/>
  <c r="T236" i="85"/>
  <c r="T235" i="85"/>
  <c r="T234" i="85"/>
  <c r="T233" i="85"/>
  <c r="T232" i="85"/>
  <c r="T231" i="85"/>
  <c r="T230" i="85"/>
  <c r="T229" i="85"/>
  <c r="T228" i="85"/>
  <c r="T227" i="85"/>
  <c r="T226" i="85"/>
  <c r="T225" i="85"/>
  <c r="T224" i="85"/>
  <c r="T223" i="85"/>
  <c r="T222" i="85"/>
  <c r="T221" i="85"/>
  <c r="T220" i="85"/>
  <c r="T219" i="85"/>
  <c r="T218" i="85"/>
  <c r="T217" i="85"/>
  <c r="T216" i="85"/>
  <c r="T215" i="85"/>
  <c r="T214" i="85"/>
  <c r="T213" i="85"/>
  <c r="T212" i="85"/>
  <c r="T211" i="85"/>
  <c r="T210" i="85"/>
  <c r="T209" i="85"/>
  <c r="T208" i="85"/>
  <c r="T207" i="85"/>
  <c r="T206" i="85"/>
  <c r="T205" i="85"/>
  <c r="T204" i="85"/>
  <c r="T203" i="85"/>
  <c r="T202" i="85"/>
  <c r="T201" i="85"/>
  <c r="T200" i="85"/>
  <c r="T199" i="85"/>
  <c r="T198" i="85"/>
  <c r="T197" i="85"/>
  <c r="T196" i="85"/>
  <c r="T195" i="85"/>
  <c r="T194" i="85"/>
  <c r="T193" i="85"/>
  <c r="T192" i="85"/>
  <c r="T191" i="85"/>
  <c r="T190" i="85"/>
  <c r="T189" i="85"/>
  <c r="T188" i="85"/>
  <c r="T187" i="85"/>
  <c r="T186" i="85"/>
  <c r="T185" i="85"/>
  <c r="T184" i="85"/>
  <c r="T183" i="85"/>
  <c r="T182" i="85"/>
  <c r="T181" i="85"/>
  <c r="T180" i="85"/>
  <c r="T179" i="85"/>
  <c r="T178" i="85"/>
  <c r="T177" i="85"/>
  <c r="T176" i="85"/>
  <c r="T175" i="85"/>
  <c r="T174" i="85"/>
  <c r="T173" i="85"/>
  <c r="T172" i="85"/>
  <c r="T171" i="85"/>
  <c r="T170" i="85"/>
  <c r="T169" i="85"/>
  <c r="T168" i="85"/>
  <c r="T167" i="85"/>
  <c r="T166" i="85"/>
  <c r="T165" i="85"/>
  <c r="T164" i="85"/>
  <c r="T163" i="85"/>
  <c r="T162" i="85"/>
  <c r="T161" i="85"/>
  <c r="T160" i="85"/>
  <c r="T159" i="85"/>
  <c r="T158" i="85"/>
  <c r="T157" i="85"/>
  <c r="T156" i="85"/>
  <c r="T155" i="85"/>
  <c r="T154" i="85"/>
  <c r="T153" i="85"/>
  <c r="T152" i="85"/>
  <c r="T151" i="85"/>
  <c r="T150" i="85"/>
  <c r="T149" i="85"/>
  <c r="T148" i="85"/>
  <c r="T147" i="85"/>
  <c r="T146" i="85"/>
  <c r="T145" i="85"/>
  <c r="T144" i="85"/>
  <c r="T143" i="85"/>
  <c r="T142" i="85"/>
  <c r="T141" i="85"/>
  <c r="T140" i="85"/>
  <c r="T139" i="85"/>
  <c r="T138" i="85"/>
  <c r="T137" i="85"/>
  <c r="T136" i="85"/>
  <c r="T135" i="85"/>
  <c r="T134" i="85"/>
  <c r="T133" i="85"/>
  <c r="T132" i="85"/>
  <c r="T131" i="85"/>
  <c r="T130" i="85"/>
  <c r="T129" i="85"/>
  <c r="T128" i="85"/>
  <c r="T127" i="85"/>
  <c r="T126" i="85"/>
  <c r="T125" i="85"/>
  <c r="T124" i="85"/>
  <c r="T123" i="85"/>
  <c r="T122" i="85"/>
  <c r="T121" i="85"/>
  <c r="T120" i="85"/>
  <c r="T119" i="85"/>
  <c r="T118" i="85"/>
  <c r="T117" i="85"/>
  <c r="T116" i="85"/>
  <c r="T115" i="85"/>
  <c r="T114" i="85"/>
  <c r="T113" i="85"/>
  <c r="T112" i="85"/>
  <c r="T111" i="85"/>
  <c r="T110" i="85"/>
  <c r="T109" i="85"/>
  <c r="T108" i="85"/>
  <c r="T107" i="85"/>
  <c r="T106" i="85"/>
  <c r="T105" i="85"/>
  <c r="T104" i="85"/>
  <c r="T103" i="85"/>
  <c r="T102" i="85"/>
  <c r="T101" i="85"/>
  <c r="T100" i="85"/>
  <c r="T99" i="85"/>
  <c r="T98" i="85"/>
  <c r="T97" i="85"/>
  <c r="T96" i="85"/>
  <c r="T95" i="85"/>
  <c r="T94" i="85"/>
  <c r="T93" i="85"/>
  <c r="T92" i="85"/>
  <c r="T91" i="85"/>
  <c r="T90" i="85"/>
  <c r="T89" i="85"/>
  <c r="T88" i="85"/>
  <c r="T87" i="85"/>
  <c r="T86" i="85"/>
  <c r="T85" i="85"/>
  <c r="T84" i="85"/>
  <c r="T83" i="85"/>
  <c r="T82" i="85"/>
  <c r="T81" i="85"/>
  <c r="T80" i="85"/>
  <c r="T79" i="85"/>
  <c r="T78" i="85"/>
  <c r="T77" i="85"/>
  <c r="T76" i="85"/>
  <c r="T75" i="85"/>
  <c r="T74" i="85"/>
  <c r="T73" i="85"/>
  <c r="T72" i="85"/>
  <c r="T71" i="85"/>
  <c r="T70" i="85"/>
  <c r="T69" i="85"/>
  <c r="T68" i="85"/>
  <c r="T67" i="85"/>
  <c r="T66" i="85"/>
  <c r="T65" i="85"/>
  <c r="T64" i="85"/>
  <c r="T63" i="85"/>
  <c r="T62" i="85"/>
  <c r="T61" i="85"/>
  <c r="T60" i="85"/>
  <c r="T59" i="85"/>
  <c r="T58" i="85"/>
  <c r="T57" i="85"/>
  <c r="T56" i="85"/>
  <c r="T55" i="85"/>
  <c r="T54" i="85"/>
  <c r="T53" i="85"/>
  <c r="T52" i="85"/>
  <c r="T51" i="85"/>
  <c r="T50" i="85"/>
  <c r="T49" i="85"/>
  <c r="T48" i="85"/>
  <c r="T47" i="85"/>
  <c r="T46" i="85"/>
  <c r="T45" i="85"/>
  <c r="T44" i="85"/>
  <c r="T43" i="85"/>
  <c r="T42" i="85"/>
  <c r="T41" i="85"/>
  <c r="T40" i="85"/>
  <c r="T39" i="85"/>
  <c r="T38" i="85"/>
  <c r="T37" i="85"/>
  <c r="T36" i="85"/>
  <c r="T35" i="85"/>
  <c r="T34" i="85"/>
  <c r="T33" i="85"/>
  <c r="T32" i="85"/>
  <c r="T31" i="85"/>
  <c r="T30" i="85"/>
  <c r="T29" i="85"/>
  <c r="T28" i="85"/>
  <c r="T27" i="85"/>
  <c r="T26" i="85"/>
  <c r="T25" i="85"/>
  <c r="T24" i="85"/>
  <c r="T23" i="85"/>
  <c r="T22" i="85"/>
  <c r="T21" i="85"/>
  <c r="T20" i="85"/>
  <c r="T19" i="85"/>
  <c r="T18" i="85"/>
  <c r="T17" i="85"/>
  <c r="T16" i="85"/>
  <c r="T15" i="85"/>
  <c r="T14" i="85"/>
  <c r="T13" i="85"/>
  <c r="T12" i="85"/>
  <c r="T11" i="85"/>
  <c r="T10" i="85"/>
  <c r="T9" i="85"/>
  <c r="T8" i="85"/>
  <c r="T7" i="85"/>
  <c r="T6" i="85"/>
  <c r="T5" i="85"/>
  <c r="T4" i="85"/>
  <c r="R350" i="85"/>
  <c r="R349" i="85"/>
  <c r="R348" i="85"/>
  <c r="R347" i="85"/>
  <c r="R346" i="85"/>
  <c r="R345" i="85"/>
  <c r="R344" i="85"/>
  <c r="R343" i="85"/>
  <c r="R342" i="85"/>
  <c r="R341" i="85"/>
  <c r="R340" i="85"/>
  <c r="R339" i="85"/>
  <c r="R338" i="85"/>
  <c r="R337" i="85"/>
  <c r="R336" i="85"/>
  <c r="R335" i="85"/>
  <c r="R334" i="85"/>
  <c r="R333" i="85"/>
  <c r="R332" i="85"/>
  <c r="R331" i="85"/>
  <c r="R330" i="85"/>
  <c r="R329" i="85"/>
  <c r="R328" i="85"/>
  <c r="R327" i="85"/>
  <c r="R326" i="85"/>
  <c r="R325" i="85"/>
  <c r="R324" i="85"/>
  <c r="R323" i="85"/>
  <c r="R322" i="85"/>
  <c r="R321" i="85"/>
  <c r="R320" i="85"/>
  <c r="R319" i="85"/>
  <c r="R318" i="85"/>
  <c r="R317" i="85"/>
  <c r="R316" i="85"/>
  <c r="R315" i="85"/>
  <c r="R314" i="85"/>
  <c r="R313" i="85"/>
  <c r="R312" i="85"/>
  <c r="R311" i="85"/>
  <c r="R310" i="85"/>
  <c r="R309" i="85"/>
  <c r="R308" i="85"/>
  <c r="R307" i="85"/>
  <c r="R306" i="85"/>
  <c r="R305" i="85"/>
  <c r="R304" i="85"/>
  <c r="R303" i="85"/>
  <c r="R302" i="85"/>
  <c r="R301" i="85"/>
  <c r="R300" i="85"/>
  <c r="R299" i="85"/>
  <c r="R298" i="85"/>
  <c r="R297" i="85"/>
  <c r="R296" i="85"/>
  <c r="R295" i="85"/>
  <c r="R294" i="85"/>
  <c r="R293" i="85"/>
  <c r="R292" i="85"/>
  <c r="R291" i="85"/>
  <c r="R290" i="85"/>
  <c r="R289" i="85"/>
  <c r="R288" i="85"/>
  <c r="R287" i="85"/>
  <c r="R286" i="85"/>
  <c r="R285" i="85"/>
  <c r="R284" i="85"/>
  <c r="R283" i="85"/>
  <c r="R282" i="85"/>
  <c r="R281" i="85"/>
  <c r="R280" i="85"/>
  <c r="R279" i="85"/>
  <c r="R278" i="85"/>
  <c r="R277" i="85"/>
  <c r="R276" i="85"/>
  <c r="R275" i="85"/>
  <c r="R274" i="85"/>
  <c r="R273" i="85"/>
  <c r="R272" i="85"/>
  <c r="R271" i="85"/>
  <c r="R270" i="85"/>
  <c r="R269" i="85"/>
  <c r="R268" i="85"/>
  <c r="R267" i="85"/>
  <c r="R266" i="85"/>
  <c r="R265" i="85"/>
  <c r="R264" i="85"/>
  <c r="R263" i="85"/>
  <c r="R262" i="85"/>
  <c r="R261" i="85"/>
  <c r="R260" i="85"/>
  <c r="R259" i="85"/>
  <c r="R258" i="85"/>
  <c r="R257" i="85"/>
  <c r="R256" i="85"/>
  <c r="R255" i="85"/>
  <c r="R254" i="85"/>
  <c r="R253" i="85"/>
  <c r="R252" i="85"/>
  <c r="R251" i="85"/>
  <c r="R250" i="85"/>
  <c r="R249" i="85"/>
  <c r="R248" i="85"/>
  <c r="R247" i="85"/>
  <c r="R246" i="85"/>
  <c r="R245" i="85"/>
  <c r="R244" i="85"/>
  <c r="R243" i="85"/>
  <c r="R242" i="85"/>
  <c r="R241" i="85"/>
  <c r="R240" i="85"/>
  <c r="R239" i="85"/>
  <c r="R238" i="85"/>
  <c r="R237" i="85"/>
  <c r="R236" i="85"/>
  <c r="R235" i="85"/>
  <c r="R234" i="85"/>
  <c r="R233" i="85"/>
  <c r="R232" i="85"/>
  <c r="R231" i="85"/>
  <c r="R230" i="85"/>
  <c r="R229" i="85"/>
  <c r="R228" i="85"/>
  <c r="R227" i="85"/>
  <c r="R226" i="85"/>
  <c r="R225" i="85"/>
  <c r="R224" i="85"/>
  <c r="R223" i="85"/>
  <c r="R222" i="85"/>
  <c r="R221" i="85"/>
  <c r="R220" i="85"/>
  <c r="R219" i="85"/>
  <c r="R218" i="85"/>
  <c r="R217" i="85"/>
  <c r="R216" i="85"/>
  <c r="R215" i="85"/>
  <c r="R214" i="85"/>
  <c r="R213" i="85"/>
  <c r="R212" i="85"/>
  <c r="R211" i="85"/>
  <c r="R210" i="85"/>
  <c r="R209" i="85"/>
  <c r="R208" i="85"/>
  <c r="R207" i="85"/>
  <c r="R206" i="85"/>
  <c r="AP206" i="85" s="1"/>
  <c r="R205" i="85"/>
  <c r="R204" i="85"/>
  <c r="R203" i="85"/>
  <c r="R202" i="85"/>
  <c r="R201" i="85"/>
  <c r="R200" i="85"/>
  <c r="R199" i="85"/>
  <c r="R198" i="85"/>
  <c r="R197" i="85"/>
  <c r="R196" i="85"/>
  <c r="R195" i="85"/>
  <c r="R194" i="85"/>
  <c r="R193" i="85"/>
  <c r="R192" i="85"/>
  <c r="R191" i="85"/>
  <c r="R190" i="85"/>
  <c r="R189" i="85"/>
  <c r="R188" i="85"/>
  <c r="R187" i="85"/>
  <c r="R186" i="85"/>
  <c r="R185" i="85"/>
  <c r="R184" i="85"/>
  <c r="R183" i="85"/>
  <c r="R182" i="85"/>
  <c r="R181" i="85"/>
  <c r="R180" i="85"/>
  <c r="R179" i="85"/>
  <c r="R178" i="85"/>
  <c r="R177" i="85"/>
  <c r="R176" i="85"/>
  <c r="R175" i="85"/>
  <c r="R174" i="85"/>
  <c r="R173" i="85"/>
  <c r="R172" i="85"/>
  <c r="R171" i="85"/>
  <c r="R170" i="85"/>
  <c r="R169" i="85"/>
  <c r="R168" i="85"/>
  <c r="R167" i="85"/>
  <c r="R166" i="85"/>
  <c r="R165" i="85"/>
  <c r="R164" i="85"/>
  <c r="R163" i="85"/>
  <c r="R162" i="85"/>
  <c r="R161" i="85"/>
  <c r="R160" i="85"/>
  <c r="R159" i="85"/>
  <c r="R158" i="85"/>
  <c r="R157" i="85"/>
  <c r="R156" i="85"/>
  <c r="R155" i="85"/>
  <c r="R154" i="85"/>
  <c r="R153" i="85"/>
  <c r="R152" i="85"/>
  <c r="R151" i="85"/>
  <c r="R150" i="85"/>
  <c r="R149" i="85"/>
  <c r="R148" i="85"/>
  <c r="R147" i="85"/>
  <c r="R146" i="85"/>
  <c r="R145" i="85"/>
  <c r="R144" i="85"/>
  <c r="R143" i="85"/>
  <c r="R142" i="85"/>
  <c r="R141" i="85"/>
  <c r="R140" i="85"/>
  <c r="R139" i="85"/>
  <c r="R138" i="85"/>
  <c r="R137" i="85"/>
  <c r="R136" i="85"/>
  <c r="R135" i="85"/>
  <c r="R134" i="85"/>
  <c r="R133" i="85"/>
  <c r="R132" i="85"/>
  <c r="R131" i="85"/>
  <c r="R130" i="85"/>
  <c r="R129" i="85"/>
  <c r="R128" i="85"/>
  <c r="R127" i="85"/>
  <c r="R126" i="85"/>
  <c r="AP126" i="85" s="1"/>
  <c r="R125" i="85"/>
  <c r="R124" i="85"/>
  <c r="R123" i="85"/>
  <c r="R122" i="85"/>
  <c r="R121" i="85"/>
  <c r="R120" i="85"/>
  <c r="R119" i="85"/>
  <c r="R118" i="85"/>
  <c r="R117" i="85"/>
  <c r="R116" i="85"/>
  <c r="R115" i="85"/>
  <c r="R114" i="85"/>
  <c r="R113" i="85"/>
  <c r="R112" i="85"/>
  <c r="R111" i="85"/>
  <c r="R110" i="85"/>
  <c r="R109" i="85"/>
  <c r="R108" i="85"/>
  <c r="R107" i="85"/>
  <c r="R106" i="85"/>
  <c r="R105" i="85"/>
  <c r="R104" i="85"/>
  <c r="R103" i="85"/>
  <c r="R102" i="85"/>
  <c r="R101" i="85"/>
  <c r="R100" i="85"/>
  <c r="R99" i="85"/>
  <c r="R98" i="85"/>
  <c r="R97" i="85"/>
  <c r="R96" i="85"/>
  <c r="R95" i="85"/>
  <c r="R94" i="85"/>
  <c r="R93" i="85"/>
  <c r="R92" i="85"/>
  <c r="R91" i="85"/>
  <c r="R90" i="85"/>
  <c r="R89" i="85"/>
  <c r="R88" i="85"/>
  <c r="R87" i="85"/>
  <c r="R86" i="85"/>
  <c r="R85" i="85"/>
  <c r="R84" i="85"/>
  <c r="R83" i="85"/>
  <c r="R82" i="85"/>
  <c r="R81" i="85"/>
  <c r="R80" i="85"/>
  <c r="R79" i="85"/>
  <c r="R78" i="85"/>
  <c r="R77" i="85"/>
  <c r="R76" i="85"/>
  <c r="R75" i="85"/>
  <c r="R74" i="85"/>
  <c r="R73" i="85"/>
  <c r="R72" i="85"/>
  <c r="R71" i="85"/>
  <c r="R70" i="85"/>
  <c r="R69" i="85"/>
  <c r="R68" i="85"/>
  <c r="R67" i="85"/>
  <c r="R66" i="85"/>
  <c r="R65" i="85"/>
  <c r="R64" i="85"/>
  <c r="R63" i="85"/>
  <c r="R62" i="85"/>
  <c r="R61" i="85"/>
  <c r="R60" i="85"/>
  <c r="R59" i="85"/>
  <c r="R58" i="85"/>
  <c r="R57" i="85"/>
  <c r="R56" i="85"/>
  <c r="R55" i="85"/>
  <c r="R54" i="85"/>
  <c r="R53" i="85"/>
  <c r="R52" i="85"/>
  <c r="R51" i="85"/>
  <c r="R50" i="85"/>
  <c r="R49" i="85"/>
  <c r="R48" i="85"/>
  <c r="R47" i="85"/>
  <c r="R46" i="85"/>
  <c r="R45" i="85"/>
  <c r="R44" i="85"/>
  <c r="R43" i="85"/>
  <c r="R42" i="85"/>
  <c r="R41" i="85"/>
  <c r="R40" i="85"/>
  <c r="R39" i="85"/>
  <c r="R38" i="85"/>
  <c r="R37" i="85"/>
  <c r="R36" i="85"/>
  <c r="R35" i="85"/>
  <c r="R34" i="85"/>
  <c r="R33" i="85"/>
  <c r="R32" i="85"/>
  <c r="R31" i="85"/>
  <c r="R30" i="85"/>
  <c r="R29" i="85"/>
  <c r="R28" i="85"/>
  <c r="R27" i="85"/>
  <c r="R26" i="85"/>
  <c r="R25" i="85"/>
  <c r="R24" i="85"/>
  <c r="R23" i="85"/>
  <c r="R22" i="85"/>
  <c r="R21" i="85"/>
  <c r="R20" i="85"/>
  <c r="R19" i="85"/>
  <c r="R18" i="85"/>
  <c r="R17" i="85"/>
  <c r="R16" i="85"/>
  <c r="R15" i="85"/>
  <c r="R14" i="85"/>
  <c r="R13" i="85"/>
  <c r="R12" i="85"/>
  <c r="R11" i="85"/>
  <c r="R10" i="85"/>
  <c r="R9" i="85"/>
  <c r="R8" i="85"/>
  <c r="R7" i="85"/>
  <c r="R6" i="85"/>
  <c r="R5" i="85"/>
  <c r="R4" i="85"/>
  <c r="P350" i="85"/>
  <c r="P349" i="85"/>
  <c r="P348" i="85"/>
  <c r="P347" i="85"/>
  <c r="P346" i="85"/>
  <c r="P345" i="85"/>
  <c r="P344" i="85"/>
  <c r="P343" i="85"/>
  <c r="P342" i="85"/>
  <c r="P341" i="85"/>
  <c r="P340" i="85"/>
  <c r="P339" i="85"/>
  <c r="P338" i="85"/>
  <c r="P337" i="85"/>
  <c r="P336" i="85"/>
  <c r="P335" i="85"/>
  <c r="P334" i="85"/>
  <c r="P333" i="85"/>
  <c r="P332" i="85"/>
  <c r="P331" i="85"/>
  <c r="P330" i="85"/>
  <c r="P329" i="85"/>
  <c r="P328" i="85"/>
  <c r="P327" i="85"/>
  <c r="P326" i="85"/>
  <c r="P325" i="85"/>
  <c r="P324" i="85"/>
  <c r="P323" i="85"/>
  <c r="P322" i="85"/>
  <c r="P321" i="85"/>
  <c r="P320" i="85"/>
  <c r="P319" i="85"/>
  <c r="P318" i="85"/>
  <c r="P317" i="85"/>
  <c r="AP317" i="85" s="1"/>
  <c r="AO317" i="85" s="1"/>
  <c r="P316" i="85"/>
  <c r="P315" i="85"/>
  <c r="P314" i="85"/>
  <c r="P313" i="85"/>
  <c r="P312" i="85"/>
  <c r="P311" i="85"/>
  <c r="P310" i="85"/>
  <c r="P309" i="85"/>
  <c r="P308" i="85"/>
  <c r="P307" i="85"/>
  <c r="P306" i="85"/>
  <c r="P305" i="85"/>
  <c r="P304" i="85"/>
  <c r="P303" i="85"/>
  <c r="P302" i="85"/>
  <c r="P301" i="85"/>
  <c r="P300" i="85"/>
  <c r="P299" i="85"/>
  <c r="P298" i="85"/>
  <c r="P297" i="85"/>
  <c r="P296" i="85"/>
  <c r="P295" i="85"/>
  <c r="P294" i="85"/>
  <c r="P293" i="85"/>
  <c r="P292" i="85"/>
  <c r="P291" i="85"/>
  <c r="P290" i="85"/>
  <c r="P289" i="85"/>
  <c r="P288" i="85"/>
  <c r="P287" i="85"/>
  <c r="P286" i="85"/>
  <c r="P285" i="85"/>
  <c r="P284" i="85"/>
  <c r="P283" i="85"/>
  <c r="P282" i="85"/>
  <c r="P281" i="85"/>
  <c r="P280" i="85"/>
  <c r="P279" i="85"/>
  <c r="P278" i="85"/>
  <c r="P277" i="85"/>
  <c r="P276" i="85"/>
  <c r="P275" i="85"/>
  <c r="P274" i="85"/>
  <c r="P273" i="85"/>
  <c r="P272" i="85"/>
  <c r="P271" i="85"/>
  <c r="P270" i="85"/>
  <c r="P269" i="85"/>
  <c r="P268" i="85"/>
  <c r="P267" i="85"/>
  <c r="P266" i="85"/>
  <c r="P265" i="85"/>
  <c r="P264" i="85"/>
  <c r="P263" i="85"/>
  <c r="P262" i="85"/>
  <c r="P261" i="85"/>
  <c r="P260" i="85"/>
  <c r="P259" i="85"/>
  <c r="P258" i="85"/>
  <c r="P257" i="85"/>
  <c r="AP257" i="85" s="1"/>
  <c r="AO257" i="85" s="1"/>
  <c r="P256" i="85"/>
  <c r="P255" i="85"/>
  <c r="P254" i="85"/>
  <c r="P253" i="85"/>
  <c r="P252" i="85"/>
  <c r="P251" i="85"/>
  <c r="P250" i="85"/>
  <c r="P249" i="85"/>
  <c r="AP249" i="85" s="1"/>
  <c r="AO249" i="85" s="1"/>
  <c r="P248" i="85"/>
  <c r="P247" i="85"/>
  <c r="P246" i="85"/>
  <c r="P245" i="85"/>
  <c r="P244" i="85"/>
  <c r="P243" i="85"/>
  <c r="P242" i="85"/>
  <c r="P241" i="85"/>
  <c r="P240" i="85"/>
  <c r="P239" i="85"/>
  <c r="P238" i="85"/>
  <c r="P237" i="85"/>
  <c r="P236" i="85"/>
  <c r="P235" i="85"/>
  <c r="P234" i="85"/>
  <c r="P233" i="85"/>
  <c r="P232" i="85"/>
  <c r="P231" i="85"/>
  <c r="P230" i="85"/>
  <c r="P229" i="85"/>
  <c r="P228" i="85"/>
  <c r="P227" i="85"/>
  <c r="P226" i="85"/>
  <c r="P225" i="85"/>
  <c r="P224" i="85"/>
  <c r="P223" i="85"/>
  <c r="P222" i="85"/>
  <c r="P221" i="85"/>
  <c r="P220" i="85"/>
  <c r="P219" i="85"/>
  <c r="P218" i="85"/>
  <c r="P217" i="85"/>
  <c r="P216" i="85"/>
  <c r="P215" i="85"/>
  <c r="P214" i="85"/>
  <c r="P213" i="85"/>
  <c r="P212" i="85"/>
  <c r="P211" i="85"/>
  <c r="P210" i="85"/>
  <c r="P209" i="85"/>
  <c r="P208" i="85"/>
  <c r="P207" i="85"/>
  <c r="P206" i="85"/>
  <c r="P205" i="85"/>
  <c r="P204" i="85"/>
  <c r="P203" i="85"/>
  <c r="P202" i="85"/>
  <c r="P201" i="85"/>
  <c r="P200" i="85"/>
  <c r="P199" i="85"/>
  <c r="P198" i="85"/>
  <c r="P197" i="85"/>
  <c r="P196" i="85"/>
  <c r="P195" i="85"/>
  <c r="P194" i="85"/>
  <c r="P193" i="85"/>
  <c r="P192" i="85"/>
  <c r="P191" i="85"/>
  <c r="P190" i="85"/>
  <c r="P189" i="85"/>
  <c r="AP189" i="85" s="1"/>
  <c r="AO189" i="85" s="1"/>
  <c r="P188" i="85"/>
  <c r="P187" i="85"/>
  <c r="P186" i="85"/>
  <c r="P185" i="85"/>
  <c r="P184" i="85"/>
  <c r="P183" i="85"/>
  <c r="P182" i="85"/>
  <c r="P181" i="85"/>
  <c r="P180" i="85"/>
  <c r="P179" i="85"/>
  <c r="P178" i="85"/>
  <c r="P177" i="85"/>
  <c r="P176" i="85"/>
  <c r="P175" i="85"/>
  <c r="P174" i="85"/>
  <c r="P173" i="85"/>
  <c r="P172" i="85"/>
  <c r="P171" i="85"/>
  <c r="P170" i="85"/>
  <c r="P169" i="85"/>
  <c r="P168" i="85"/>
  <c r="P167" i="85"/>
  <c r="P166" i="85"/>
  <c r="P165" i="85"/>
  <c r="P164" i="85"/>
  <c r="P163" i="85"/>
  <c r="P162" i="85"/>
  <c r="P161" i="85"/>
  <c r="P160" i="85"/>
  <c r="P159" i="85"/>
  <c r="P158" i="85"/>
  <c r="P157" i="85"/>
  <c r="P156" i="85"/>
  <c r="P155" i="85"/>
  <c r="P154" i="85"/>
  <c r="P153" i="85"/>
  <c r="P152" i="85"/>
  <c r="P151" i="85"/>
  <c r="P150" i="85"/>
  <c r="P149" i="85"/>
  <c r="P148" i="85"/>
  <c r="P147" i="85"/>
  <c r="P146" i="85"/>
  <c r="P145" i="85"/>
  <c r="AP145" i="85" s="1"/>
  <c r="AO145" i="85" s="1"/>
  <c r="P144" i="85"/>
  <c r="P143" i="85"/>
  <c r="P142" i="85"/>
  <c r="P141" i="85"/>
  <c r="P140" i="85"/>
  <c r="P139" i="85"/>
  <c r="P138" i="85"/>
  <c r="P137" i="85"/>
  <c r="P136" i="85"/>
  <c r="P135" i="85"/>
  <c r="P134" i="85"/>
  <c r="P133" i="85"/>
  <c r="P132" i="85"/>
  <c r="P131" i="85"/>
  <c r="P130" i="85"/>
  <c r="P129" i="85"/>
  <c r="P128" i="85"/>
  <c r="P127" i="85"/>
  <c r="P126" i="85"/>
  <c r="P125" i="85"/>
  <c r="P124" i="85"/>
  <c r="P123" i="85"/>
  <c r="P122" i="85"/>
  <c r="P121" i="85"/>
  <c r="P120" i="85"/>
  <c r="P119" i="85"/>
  <c r="P118" i="85"/>
  <c r="P117" i="85"/>
  <c r="P116" i="85"/>
  <c r="P115" i="85"/>
  <c r="P114" i="85"/>
  <c r="P113" i="85"/>
  <c r="AP113" i="85" s="1"/>
  <c r="AO113" i="85" s="1"/>
  <c r="P112" i="85"/>
  <c r="P111" i="85"/>
  <c r="P110" i="85"/>
  <c r="P109" i="85"/>
  <c r="P108" i="85"/>
  <c r="P107" i="85"/>
  <c r="P106" i="85"/>
  <c r="P105" i="85"/>
  <c r="P104" i="85"/>
  <c r="P103" i="85"/>
  <c r="P102" i="85"/>
  <c r="P101" i="85"/>
  <c r="P100" i="85"/>
  <c r="P99" i="85"/>
  <c r="P98" i="85"/>
  <c r="P97" i="85"/>
  <c r="P96" i="85"/>
  <c r="P95" i="85"/>
  <c r="P94" i="85"/>
  <c r="P93" i="85"/>
  <c r="P92" i="85"/>
  <c r="P91" i="85"/>
  <c r="P90" i="85"/>
  <c r="P89" i="85"/>
  <c r="P88" i="85"/>
  <c r="P87" i="85"/>
  <c r="P86" i="85"/>
  <c r="P85" i="85"/>
  <c r="AP85" i="85" s="1"/>
  <c r="AO85" i="85" s="1"/>
  <c r="P84" i="85"/>
  <c r="P83" i="85"/>
  <c r="P82" i="85"/>
  <c r="P81" i="85"/>
  <c r="P80" i="85"/>
  <c r="P79" i="85"/>
  <c r="P78" i="85"/>
  <c r="P77" i="85"/>
  <c r="AP77" i="85" s="1"/>
  <c r="AO77" i="85" s="1"/>
  <c r="P76" i="85"/>
  <c r="P75" i="85"/>
  <c r="P74" i="85"/>
  <c r="P73" i="85"/>
  <c r="P72" i="85"/>
  <c r="P71" i="85"/>
  <c r="P70" i="85"/>
  <c r="P69" i="85"/>
  <c r="AP69" i="85" s="1"/>
  <c r="AO69" i="85" s="1"/>
  <c r="P68" i="85"/>
  <c r="P67" i="85"/>
  <c r="P66" i="85"/>
  <c r="P65" i="85"/>
  <c r="P64" i="85"/>
  <c r="P63" i="85"/>
  <c r="P62" i="85"/>
  <c r="P61" i="85"/>
  <c r="AP61" i="85" s="1"/>
  <c r="AO61" i="85" s="1"/>
  <c r="P60" i="85"/>
  <c r="P59" i="85"/>
  <c r="P58" i="85"/>
  <c r="P57" i="85"/>
  <c r="P56" i="85"/>
  <c r="P55" i="85"/>
  <c r="P54" i="85"/>
  <c r="P53" i="85"/>
  <c r="AP53" i="85" s="1"/>
  <c r="AO53" i="85" s="1"/>
  <c r="P52" i="85"/>
  <c r="P51" i="85"/>
  <c r="P50" i="85"/>
  <c r="P49" i="85"/>
  <c r="P48" i="85"/>
  <c r="P47" i="85"/>
  <c r="P46" i="85"/>
  <c r="P45" i="85"/>
  <c r="AP45" i="85" s="1"/>
  <c r="AO45" i="85" s="1"/>
  <c r="P44" i="85"/>
  <c r="P43" i="85"/>
  <c r="P42" i="85"/>
  <c r="P41" i="85"/>
  <c r="P40" i="85"/>
  <c r="P39" i="85"/>
  <c r="P38" i="85"/>
  <c r="P37" i="85"/>
  <c r="AP37" i="85" s="1"/>
  <c r="AO37" i="85" s="1"/>
  <c r="P36" i="85"/>
  <c r="P35" i="85"/>
  <c r="P34" i="85"/>
  <c r="P33" i="85"/>
  <c r="P32" i="85"/>
  <c r="P31" i="85"/>
  <c r="P30" i="85"/>
  <c r="P29" i="85"/>
  <c r="AP29" i="85" s="1"/>
  <c r="AO29" i="85" s="1"/>
  <c r="P28" i="85"/>
  <c r="P27" i="85"/>
  <c r="P26" i="85"/>
  <c r="P25" i="85"/>
  <c r="P24" i="85"/>
  <c r="P23" i="85"/>
  <c r="P22" i="85"/>
  <c r="P21" i="85"/>
  <c r="AP21" i="85" s="1"/>
  <c r="AO21" i="85" s="1"/>
  <c r="P20" i="85"/>
  <c r="P19" i="85"/>
  <c r="P18" i="85"/>
  <c r="P17" i="85"/>
  <c r="P16" i="85"/>
  <c r="P15" i="85"/>
  <c r="P14" i="85"/>
  <c r="P13" i="85"/>
  <c r="AP13" i="85" s="1"/>
  <c r="AO13" i="85" s="1"/>
  <c r="P12" i="85"/>
  <c r="P11" i="85"/>
  <c r="P10" i="85"/>
  <c r="P9" i="85"/>
  <c r="P8" i="85"/>
  <c r="P7" i="85"/>
  <c r="P6" i="85"/>
  <c r="P5" i="85"/>
  <c r="P4" i="85"/>
  <c r="N350" i="85"/>
  <c r="N349" i="85"/>
  <c r="N348" i="85"/>
  <c r="N347" i="85"/>
  <c r="N346" i="85"/>
  <c r="N345" i="85"/>
  <c r="N344" i="85"/>
  <c r="AP344" i="85" s="1"/>
  <c r="N343" i="85"/>
  <c r="N342" i="85"/>
  <c r="N341" i="85"/>
  <c r="N340" i="85"/>
  <c r="N339" i="85"/>
  <c r="N338" i="85"/>
  <c r="N337" i="85"/>
  <c r="N336" i="85"/>
  <c r="AP336" i="85" s="1"/>
  <c r="N335" i="85"/>
  <c r="N334" i="85"/>
  <c r="N333" i="85"/>
  <c r="N332" i="85"/>
  <c r="AP332" i="85" s="1"/>
  <c r="N331" i="85"/>
  <c r="N330" i="85"/>
  <c r="N329" i="85"/>
  <c r="N328" i="85"/>
  <c r="AP328" i="85" s="1"/>
  <c r="N327" i="85"/>
  <c r="N326" i="85"/>
  <c r="N325" i="85"/>
  <c r="N324" i="85"/>
  <c r="N323" i="85"/>
  <c r="N322" i="85"/>
  <c r="N321" i="85"/>
  <c r="N320" i="85"/>
  <c r="AP320" i="85" s="1"/>
  <c r="N319" i="85"/>
  <c r="N318" i="85"/>
  <c r="N317" i="85"/>
  <c r="N316" i="85"/>
  <c r="AP316" i="85" s="1"/>
  <c r="N315" i="85"/>
  <c r="N314" i="85"/>
  <c r="N313" i="85"/>
  <c r="N312" i="85"/>
  <c r="AP312" i="85" s="1"/>
  <c r="N311" i="85"/>
  <c r="N310" i="85"/>
  <c r="N309" i="85"/>
  <c r="N308" i="85"/>
  <c r="AP308" i="85" s="1"/>
  <c r="N307" i="85"/>
  <c r="N306" i="85"/>
  <c r="N305" i="85"/>
  <c r="N304" i="85"/>
  <c r="N303" i="85"/>
  <c r="N302" i="85"/>
  <c r="N301" i="85"/>
  <c r="N300" i="85"/>
  <c r="N299" i="85"/>
  <c r="N298" i="85"/>
  <c r="AP298" i="85" s="1"/>
  <c r="N297" i="85"/>
  <c r="N296" i="85"/>
  <c r="N295" i="85"/>
  <c r="N294" i="85"/>
  <c r="AP294" i="85" s="1"/>
  <c r="N293" i="85"/>
  <c r="N292" i="85"/>
  <c r="AP292" i="85" s="1"/>
  <c r="N291" i="85"/>
  <c r="N290" i="85"/>
  <c r="N289" i="85"/>
  <c r="N288" i="85"/>
  <c r="N287" i="85"/>
  <c r="N286" i="85"/>
  <c r="N285" i="85"/>
  <c r="N284" i="85"/>
  <c r="N283" i="85"/>
  <c r="N282" i="85"/>
  <c r="N281" i="85"/>
  <c r="N280" i="85"/>
  <c r="N279" i="85"/>
  <c r="N278" i="85"/>
  <c r="N277" i="85"/>
  <c r="N276" i="85"/>
  <c r="AP276" i="85" s="1"/>
  <c r="N275" i="85"/>
  <c r="N274" i="85"/>
  <c r="N273" i="85"/>
  <c r="N272" i="85"/>
  <c r="AP272" i="85" s="1"/>
  <c r="N271" i="85"/>
  <c r="N270" i="85"/>
  <c r="N269" i="85"/>
  <c r="N268" i="85"/>
  <c r="AP268" i="85" s="1"/>
  <c r="N267" i="85"/>
  <c r="N266" i="85"/>
  <c r="N265" i="85"/>
  <c r="N264" i="85"/>
  <c r="AP264" i="85" s="1"/>
  <c r="N263" i="85"/>
  <c r="N262" i="85"/>
  <c r="N261" i="85"/>
  <c r="N260" i="85"/>
  <c r="AP260" i="85" s="1"/>
  <c r="N259" i="85"/>
  <c r="N258" i="85"/>
  <c r="N257" i="85"/>
  <c r="N256" i="85"/>
  <c r="N255" i="85"/>
  <c r="N254" i="85"/>
  <c r="N253" i="85"/>
  <c r="N252" i="85"/>
  <c r="AP252" i="85" s="1"/>
  <c r="N251" i="85"/>
  <c r="N250" i="85"/>
  <c r="N249" i="85"/>
  <c r="N248" i="85"/>
  <c r="N247" i="85"/>
  <c r="N246" i="85"/>
  <c r="N245" i="85"/>
  <c r="N244" i="85"/>
  <c r="AP244" i="85" s="1"/>
  <c r="N243" i="85"/>
  <c r="N242" i="85"/>
  <c r="N241" i="85"/>
  <c r="N240" i="85"/>
  <c r="N239" i="85"/>
  <c r="N238" i="85"/>
  <c r="AP238" i="85" s="1"/>
  <c r="N237" i="85"/>
  <c r="N236" i="85"/>
  <c r="AP236" i="85" s="1"/>
  <c r="N235" i="85"/>
  <c r="N234" i="85"/>
  <c r="AP234" i="85" s="1"/>
  <c r="N233" i="85"/>
  <c r="N232" i="85"/>
  <c r="AP232" i="85" s="1"/>
  <c r="N231" i="85"/>
  <c r="N230" i="85"/>
  <c r="AP230" i="85" s="1"/>
  <c r="N229" i="85"/>
  <c r="N228" i="85"/>
  <c r="N227" i="85"/>
  <c r="N226" i="85"/>
  <c r="N225" i="85"/>
  <c r="N224" i="85"/>
  <c r="AP224" i="85" s="1"/>
  <c r="N223" i="85"/>
  <c r="N222" i="85"/>
  <c r="N221" i="85"/>
  <c r="N220" i="85"/>
  <c r="AP220" i="85" s="1"/>
  <c r="N219" i="85"/>
  <c r="N218" i="85"/>
  <c r="N217" i="85"/>
  <c r="N216" i="85"/>
  <c r="AP216" i="85" s="1"/>
  <c r="N215" i="85"/>
  <c r="N214" i="85"/>
  <c r="N213" i="85"/>
  <c r="N212" i="85"/>
  <c r="AP212" i="85" s="1"/>
  <c r="N211" i="85"/>
  <c r="N210" i="85"/>
  <c r="N209" i="85"/>
  <c r="N208" i="85"/>
  <c r="AP208" i="85" s="1"/>
  <c r="N207" i="85"/>
  <c r="N206" i="85"/>
  <c r="N205" i="85"/>
  <c r="N204" i="85"/>
  <c r="AP204" i="85" s="1"/>
  <c r="N203" i="85"/>
  <c r="N202" i="85"/>
  <c r="N201" i="85"/>
  <c r="N200" i="85"/>
  <c r="N199" i="85"/>
  <c r="N198" i="85"/>
  <c r="N197" i="85"/>
  <c r="N196" i="85"/>
  <c r="AP196" i="85" s="1"/>
  <c r="N195" i="85"/>
  <c r="N194" i="85"/>
  <c r="N193" i="85"/>
  <c r="N192" i="85"/>
  <c r="AP192" i="85" s="1"/>
  <c r="N191" i="85"/>
  <c r="N190" i="85"/>
  <c r="N189" i="85"/>
  <c r="N188" i="85"/>
  <c r="AP188" i="85" s="1"/>
  <c r="N187" i="85"/>
  <c r="N186" i="85"/>
  <c r="N185" i="85"/>
  <c r="N184" i="85"/>
  <c r="N183" i="85"/>
  <c r="N182" i="85"/>
  <c r="N181" i="85"/>
  <c r="N180" i="85"/>
  <c r="AP180" i="85" s="1"/>
  <c r="N179" i="85"/>
  <c r="N178" i="85"/>
  <c r="N177" i="85"/>
  <c r="N176" i="85"/>
  <c r="N175" i="85"/>
  <c r="N174" i="85"/>
  <c r="AP174" i="85" s="1"/>
  <c r="N173" i="85"/>
  <c r="N172" i="85"/>
  <c r="AP172" i="85" s="1"/>
  <c r="N171" i="85"/>
  <c r="N170" i="85"/>
  <c r="AP170" i="85" s="1"/>
  <c r="N169" i="85"/>
  <c r="N168" i="85"/>
  <c r="AP168" i="85" s="1"/>
  <c r="N167" i="85"/>
  <c r="N166" i="85"/>
  <c r="AP166" i="85" s="1"/>
  <c r="N165" i="85"/>
  <c r="N164" i="85"/>
  <c r="AP164" i="85" s="1"/>
  <c r="N163" i="85"/>
  <c r="N162" i="85"/>
  <c r="N161" i="85"/>
  <c r="N160" i="85"/>
  <c r="N159" i="85"/>
  <c r="N158" i="85"/>
  <c r="N157" i="85"/>
  <c r="N156" i="85"/>
  <c r="N155" i="85"/>
  <c r="N154" i="85"/>
  <c r="N153" i="85"/>
  <c r="N152" i="85"/>
  <c r="N151" i="85"/>
  <c r="N150" i="85"/>
  <c r="N149" i="85"/>
  <c r="N148" i="85"/>
  <c r="N147" i="85"/>
  <c r="N146" i="85"/>
  <c r="N145" i="85"/>
  <c r="N144" i="85"/>
  <c r="AP144" i="85" s="1"/>
  <c r="N143" i="85"/>
  <c r="N142" i="85"/>
  <c r="N141" i="85"/>
  <c r="N140" i="85"/>
  <c r="AP140" i="85" s="1"/>
  <c r="N139" i="85"/>
  <c r="N138" i="85"/>
  <c r="N137" i="85"/>
  <c r="N136" i="85"/>
  <c r="N135" i="85"/>
  <c r="N134" i="85"/>
  <c r="AP134" i="85" s="1"/>
  <c r="N133" i="85"/>
  <c r="N132" i="85"/>
  <c r="AP132" i="85" s="1"/>
  <c r="N131" i="85"/>
  <c r="N130" i="85"/>
  <c r="N129" i="85"/>
  <c r="N128" i="85"/>
  <c r="AP128" i="85" s="1"/>
  <c r="N127" i="85"/>
  <c r="N126" i="85"/>
  <c r="N125" i="85"/>
  <c r="N124" i="85"/>
  <c r="N123" i="85"/>
  <c r="N122" i="85"/>
  <c r="N121" i="85"/>
  <c r="N120" i="85"/>
  <c r="AP120" i="85" s="1"/>
  <c r="N119" i="85"/>
  <c r="N118" i="85"/>
  <c r="AP118" i="85" s="1"/>
  <c r="N117" i="85"/>
  <c r="N116" i="85"/>
  <c r="N115" i="85"/>
  <c r="N114" i="85"/>
  <c r="N113" i="85"/>
  <c r="N112" i="85"/>
  <c r="AP112" i="85" s="1"/>
  <c r="N111" i="85"/>
  <c r="N110" i="85"/>
  <c r="N109" i="85"/>
  <c r="N108" i="85"/>
  <c r="AP108" i="85" s="1"/>
  <c r="N107" i="85"/>
  <c r="N106" i="85"/>
  <c r="N105" i="85"/>
  <c r="N104" i="85"/>
  <c r="AP104" i="85" s="1"/>
  <c r="N103" i="85"/>
  <c r="N102" i="85"/>
  <c r="AP102" i="85" s="1"/>
  <c r="N101" i="85"/>
  <c r="N100" i="85"/>
  <c r="AP100" i="85" s="1"/>
  <c r="N99" i="85"/>
  <c r="N98" i="85"/>
  <c r="N97" i="85"/>
  <c r="N96" i="85"/>
  <c r="AP96" i="85" s="1"/>
  <c r="N95" i="85"/>
  <c r="N94" i="85"/>
  <c r="N93" i="85"/>
  <c r="N92" i="85"/>
  <c r="AP92" i="85" s="1"/>
  <c r="N91" i="85"/>
  <c r="N90" i="85"/>
  <c r="N89" i="85"/>
  <c r="N88" i="85"/>
  <c r="AP88" i="85" s="1"/>
  <c r="N87" i="85"/>
  <c r="N86" i="85"/>
  <c r="N85" i="85"/>
  <c r="N84" i="85"/>
  <c r="AP84" i="85" s="1"/>
  <c r="N83" i="85"/>
  <c r="N82" i="85"/>
  <c r="N81" i="85"/>
  <c r="N80" i="85"/>
  <c r="AP80" i="85" s="1"/>
  <c r="N79" i="85"/>
  <c r="N78" i="85"/>
  <c r="N77" i="85"/>
  <c r="N76" i="85"/>
  <c r="AP76" i="85" s="1"/>
  <c r="N75" i="85"/>
  <c r="N74" i="85"/>
  <c r="N73" i="85"/>
  <c r="N72" i="85"/>
  <c r="AP72" i="85" s="1"/>
  <c r="N71" i="85"/>
  <c r="N70" i="85"/>
  <c r="N69" i="85"/>
  <c r="N68" i="85"/>
  <c r="N67" i="85"/>
  <c r="N66" i="85"/>
  <c r="N65" i="85"/>
  <c r="N64" i="85"/>
  <c r="N63" i="85"/>
  <c r="N62" i="85"/>
  <c r="N61" i="85"/>
  <c r="N60" i="85"/>
  <c r="AP60" i="85" s="1"/>
  <c r="N59" i="85"/>
  <c r="N58" i="85"/>
  <c r="N57" i="85"/>
  <c r="N56" i="85"/>
  <c r="AP56" i="85" s="1"/>
  <c r="N55" i="85"/>
  <c r="N54" i="85"/>
  <c r="N53" i="85"/>
  <c r="N52" i="85"/>
  <c r="N51" i="85"/>
  <c r="N50" i="85"/>
  <c r="N49" i="85"/>
  <c r="N48" i="85"/>
  <c r="N47" i="85"/>
  <c r="N46" i="85"/>
  <c r="N45" i="85"/>
  <c r="N44" i="85"/>
  <c r="N43" i="85"/>
  <c r="N42" i="85"/>
  <c r="N41" i="85"/>
  <c r="N40" i="85"/>
  <c r="N39" i="85"/>
  <c r="N38" i="85"/>
  <c r="N37" i="85"/>
  <c r="N36" i="85"/>
  <c r="AP36" i="85" s="1"/>
  <c r="N35" i="85"/>
  <c r="N34" i="85"/>
  <c r="N33" i="85"/>
  <c r="N32" i="85"/>
  <c r="AP32" i="85" s="1"/>
  <c r="N31" i="85"/>
  <c r="N30" i="85"/>
  <c r="N29" i="85"/>
  <c r="N28" i="85"/>
  <c r="AP28" i="85" s="1"/>
  <c r="N27" i="85"/>
  <c r="N26" i="85"/>
  <c r="N25" i="85"/>
  <c r="N24" i="85"/>
  <c r="N23" i="85"/>
  <c r="N22" i="85"/>
  <c r="N21" i="85"/>
  <c r="N20" i="85"/>
  <c r="AP20" i="85" s="1"/>
  <c r="N19" i="85"/>
  <c r="N18" i="85"/>
  <c r="N17" i="85"/>
  <c r="N16" i="85"/>
  <c r="AP16" i="85" s="1"/>
  <c r="N15" i="85"/>
  <c r="N14" i="85"/>
  <c r="N13" i="85"/>
  <c r="N12" i="85"/>
  <c r="N11" i="85"/>
  <c r="N10" i="85"/>
  <c r="N9" i="85"/>
  <c r="N8" i="85"/>
  <c r="AP8" i="85" s="1"/>
  <c r="N7" i="85"/>
  <c r="N6" i="85"/>
  <c r="N5" i="85"/>
  <c r="N4" i="85"/>
  <c r="L350" i="85"/>
  <c r="L349" i="85"/>
  <c r="AP349" i="85" s="1"/>
  <c r="AO349" i="85" s="1"/>
  <c r="L348" i="85"/>
  <c r="L347" i="85"/>
  <c r="L346" i="85"/>
  <c r="L345" i="85"/>
  <c r="L344" i="85"/>
  <c r="L343" i="85"/>
  <c r="L342" i="85"/>
  <c r="L341" i="85"/>
  <c r="L340" i="85"/>
  <c r="L339" i="85"/>
  <c r="L338" i="85"/>
  <c r="L337" i="85"/>
  <c r="L336" i="85"/>
  <c r="L335" i="85"/>
  <c r="AP335" i="85" s="1"/>
  <c r="AO335" i="85" s="1"/>
  <c r="L334" i="85"/>
  <c r="L333" i="85"/>
  <c r="L332" i="85"/>
  <c r="L331" i="85"/>
  <c r="AP331" i="85" s="1"/>
  <c r="AO331" i="85" s="1"/>
  <c r="L330" i="85"/>
  <c r="L329" i="85"/>
  <c r="L328" i="85"/>
  <c r="L327" i="85"/>
  <c r="AP327" i="85" s="1"/>
  <c r="AO327" i="85" s="1"/>
  <c r="L326" i="85"/>
  <c r="L325" i="85"/>
  <c r="L324" i="85"/>
  <c r="L323" i="85"/>
  <c r="AP323" i="85" s="1"/>
  <c r="AO323" i="85" s="1"/>
  <c r="L322" i="85"/>
  <c r="L321" i="85"/>
  <c r="L320" i="85"/>
  <c r="L319" i="85"/>
  <c r="AP319" i="85" s="1"/>
  <c r="AO319" i="85" s="1"/>
  <c r="L318" i="85"/>
  <c r="L317" i="85"/>
  <c r="L316" i="85"/>
  <c r="L315" i="85"/>
  <c r="AP315" i="85" s="1"/>
  <c r="AO315" i="85" s="1"/>
  <c r="L314" i="85"/>
  <c r="L313" i="85"/>
  <c r="L312" i="85"/>
  <c r="L311" i="85"/>
  <c r="L310" i="85"/>
  <c r="L309" i="85"/>
  <c r="L308" i="85"/>
  <c r="L307" i="85"/>
  <c r="AP307" i="85" s="1"/>
  <c r="AO307" i="85" s="1"/>
  <c r="L306" i="85"/>
  <c r="L305" i="85"/>
  <c r="L304" i="85"/>
  <c r="L303" i="85"/>
  <c r="AP303" i="85" s="1"/>
  <c r="AO303" i="85" s="1"/>
  <c r="L302" i="85"/>
  <c r="L301" i="85"/>
  <c r="L300" i="85"/>
  <c r="L299" i="85"/>
  <c r="AP299" i="85" s="1"/>
  <c r="AO299" i="85" s="1"/>
  <c r="L298" i="85"/>
  <c r="L297" i="85"/>
  <c r="L296" i="85"/>
  <c r="L295" i="85"/>
  <c r="L294" i="85"/>
  <c r="L293" i="85"/>
  <c r="L292" i="85"/>
  <c r="L291" i="85"/>
  <c r="AP291" i="85" s="1"/>
  <c r="AO291" i="85" s="1"/>
  <c r="L290" i="85"/>
  <c r="L289" i="85"/>
  <c r="L288" i="85"/>
  <c r="L287" i="85"/>
  <c r="L286" i="85"/>
  <c r="L285" i="85"/>
  <c r="AP285" i="85" s="1"/>
  <c r="AO285" i="85" s="1"/>
  <c r="L284" i="85"/>
  <c r="L283" i="85"/>
  <c r="AP283" i="85" s="1"/>
  <c r="AO283" i="85" s="1"/>
  <c r="L282" i="85"/>
  <c r="L281" i="85"/>
  <c r="AP281" i="85" s="1"/>
  <c r="AO281" i="85" s="1"/>
  <c r="L280" i="85"/>
  <c r="L279" i="85"/>
  <c r="L278" i="85"/>
  <c r="L277" i="85"/>
  <c r="L276" i="85"/>
  <c r="L275" i="85"/>
  <c r="AP275" i="85" s="1"/>
  <c r="AO275" i="85" s="1"/>
  <c r="L274" i="85"/>
  <c r="L273" i="85"/>
  <c r="L272" i="85"/>
  <c r="L271" i="85"/>
  <c r="AP271" i="85" s="1"/>
  <c r="AO271" i="85" s="1"/>
  <c r="L270" i="85"/>
  <c r="L269" i="85"/>
  <c r="L268" i="85"/>
  <c r="L267" i="85"/>
  <c r="AP267" i="85" s="1"/>
  <c r="AO267" i="85" s="1"/>
  <c r="L266" i="85"/>
  <c r="L265" i="85"/>
  <c r="L264" i="85"/>
  <c r="L263" i="85"/>
  <c r="AP263" i="85" s="1"/>
  <c r="AO263" i="85" s="1"/>
  <c r="L262" i="85"/>
  <c r="L261" i="85"/>
  <c r="L260" i="85"/>
  <c r="L259" i="85"/>
  <c r="AP259" i="85" s="1"/>
  <c r="AO259" i="85" s="1"/>
  <c r="L258" i="85"/>
  <c r="L257" i="85"/>
  <c r="L256" i="85"/>
  <c r="L255" i="85"/>
  <c r="AP255" i="85" s="1"/>
  <c r="AO255" i="85" s="1"/>
  <c r="L254" i="85"/>
  <c r="L253" i="85"/>
  <c r="L252" i="85"/>
  <c r="L251" i="85"/>
  <c r="AP251" i="85" s="1"/>
  <c r="AO251" i="85" s="1"/>
  <c r="L250" i="85"/>
  <c r="L249" i="85"/>
  <c r="L248" i="85"/>
  <c r="L247" i="85"/>
  <c r="AP247" i="85" s="1"/>
  <c r="AO247" i="85" s="1"/>
  <c r="L246" i="85"/>
  <c r="L245" i="85"/>
  <c r="L244" i="85"/>
  <c r="L243" i="85"/>
  <c r="L242" i="85"/>
  <c r="L241" i="85"/>
  <c r="L240" i="85"/>
  <c r="L239" i="85"/>
  <c r="AP239" i="85" s="1"/>
  <c r="AO239" i="85" s="1"/>
  <c r="L238" i="85"/>
  <c r="L237" i="85"/>
  <c r="L236" i="85"/>
  <c r="L235" i="85"/>
  <c r="L234" i="85"/>
  <c r="L233" i="85"/>
  <c r="L232" i="85"/>
  <c r="L231" i="85"/>
  <c r="AP231" i="85" s="1"/>
  <c r="AO231" i="85" s="1"/>
  <c r="L230" i="85"/>
  <c r="L229" i="85"/>
  <c r="L228" i="85"/>
  <c r="L227" i="85"/>
  <c r="L226" i="85"/>
  <c r="L225" i="85"/>
  <c r="AP225" i="85" s="1"/>
  <c r="AO225" i="85" s="1"/>
  <c r="L224" i="85"/>
  <c r="L223" i="85"/>
  <c r="AP223" i="85" s="1"/>
  <c r="AO223" i="85" s="1"/>
  <c r="L222" i="85"/>
  <c r="L221" i="85"/>
  <c r="AP221" i="85" s="1"/>
  <c r="AO221" i="85" s="1"/>
  <c r="L220" i="85"/>
  <c r="L219" i="85"/>
  <c r="L218" i="85"/>
  <c r="L217" i="85"/>
  <c r="AP217" i="85" s="1"/>
  <c r="AO217" i="85" s="1"/>
  <c r="L216" i="85"/>
  <c r="L215" i="85"/>
  <c r="AP215" i="85" s="1"/>
  <c r="AO215" i="85" s="1"/>
  <c r="L214" i="85"/>
  <c r="L213" i="85"/>
  <c r="L212" i="85"/>
  <c r="L211" i="85"/>
  <c r="L210" i="85"/>
  <c r="L209" i="85"/>
  <c r="L208" i="85"/>
  <c r="L207" i="85"/>
  <c r="AP207" i="85" s="1"/>
  <c r="AO207" i="85" s="1"/>
  <c r="L206" i="85"/>
  <c r="L205" i="85"/>
  <c r="L204" i="85"/>
  <c r="L203" i="85"/>
  <c r="AP203" i="85" s="1"/>
  <c r="AO203" i="85" s="1"/>
  <c r="L202" i="85"/>
  <c r="L201" i="85"/>
  <c r="L200" i="85"/>
  <c r="L199" i="85"/>
  <c r="AP199" i="85" s="1"/>
  <c r="AO199" i="85" s="1"/>
  <c r="L198" i="85"/>
  <c r="L197" i="85"/>
  <c r="L196" i="85"/>
  <c r="L195" i="85"/>
  <c r="L194" i="85"/>
  <c r="L193" i="85"/>
  <c r="L192" i="85"/>
  <c r="L191" i="85"/>
  <c r="L190" i="85"/>
  <c r="L189" i="85"/>
  <c r="L188" i="85"/>
  <c r="L187" i="85"/>
  <c r="L186" i="85"/>
  <c r="L185" i="85"/>
  <c r="L184" i="85"/>
  <c r="L183" i="85"/>
  <c r="AP183" i="85" s="1"/>
  <c r="AO183" i="85" s="1"/>
  <c r="L182" i="85"/>
  <c r="L181" i="85"/>
  <c r="L180" i="85"/>
  <c r="L179" i="85"/>
  <c r="L178" i="85"/>
  <c r="L177" i="85"/>
  <c r="L176" i="85"/>
  <c r="L175" i="85"/>
  <c r="L174" i="85"/>
  <c r="L173" i="85"/>
  <c r="L172" i="85"/>
  <c r="L171" i="85"/>
  <c r="L170" i="85"/>
  <c r="L169" i="85"/>
  <c r="L168" i="85"/>
  <c r="L167" i="85"/>
  <c r="L166" i="85"/>
  <c r="L165" i="85"/>
  <c r="L164" i="85"/>
  <c r="L163" i="85"/>
  <c r="AP163" i="85" s="1"/>
  <c r="AO163" i="85" s="1"/>
  <c r="L162" i="85"/>
  <c r="L161" i="85"/>
  <c r="L160" i="85"/>
  <c r="L159" i="85"/>
  <c r="AP159" i="85" s="1"/>
  <c r="AO159" i="85" s="1"/>
  <c r="L158" i="85"/>
  <c r="L157" i="85"/>
  <c r="L156" i="85"/>
  <c r="L155" i="85"/>
  <c r="AP155" i="85" s="1"/>
  <c r="L154" i="85"/>
  <c r="L153" i="85"/>
  <c r="AP153" i="85" s="1"/>
  <c r="AO153" i="85" s="1"/>
  <c r="L152" i="85"/>
  <c r="L151" i="85"/>
  <c r="AP151" i="85" s="1"/>
  <c r="AO151" i="85" s="1"/>
  <c r="L150" i="85"/>
  <c r="L149" i="85"/>
  <c r="L148" i="85"/>
  <c r="L147" i="85"/>
  <c r="AP147" i="85" s="1"/>
  <c r="AO147" i="85" s="1"/>
  <c r="L146" i="85"/>
  <c r="L145" i="85"/>
  <c r="L144" i="85"/>
  <c r="L143" i="85"/>
  <c r="AP143" i="85" s="1"/>
  <c r="AO143" i="85" s="1"/>
  <c r="L142" i="85"/>
  <c r="L141" i="85"/>
  <c r="L140" i="85"/>
  <c r="L139" i="85"/>
  <c r="AP139" i="85" s="1"/>
  <c r="AO139" i="85" s="1"/>
  <c r="L138" i="85"/>
  <c r="L137" i="85"/>
  <c r="AP137" i="85" s="1"/>
  <c r="AO137" i="85" s="1"/>
  <c r="L136" i="85"/>
  <c r="L135" i="85"/>
  <c r="L134" i="85"/>
  <c r="L133" i="85"/>
  <c r="L132" i="85"/>
  <c r="L131" i="85"/>
  <c r="AP131" i="85" s="1"/>
  <c r="AO131" i="85" s="1"/>
  <c r="L130" i="85"/>
  <c r="L129" i="85"/>
  <c r="L128" i="85"/>
  <c r="L127" i="85"/>
  <c r="AP127" i="85" s="1"/>
  <c r="AO127" i="85" s="1"/>
  <c r="L126" i="85"/>
  <c r="L125" i="85"/>
  <c r="L124" i="85"/>
  <c r="L123" i="85"/>
  <c r="AP123" i="85" s="1"/>
  <c r="L122" i="85"/>
  <c r="L121" i="85"/>
  <c r="L120" i="85"/>
  <c r="L119" i="85"/>
  <c r="L118" i="85"/>
  <c r="L117" i="85"/>
  <c r="L116" i="85"/>
  <c r="L115" i="85"/>
  <c r="AP115" i="85" s="1"/>
  <c r="AO115" i="85" s="1"/>
  <c r="L114" i="85"/>
  <c r="L113" i="85"/>
  <c r="L112" i="85"/>
  <c r="L111" i="85"/>
  <c r="L110" i="85"/>
  <c r="L109" i="85"/>
  <c r="L108" i="85"/>
  <c r="L107" i="85"/>
  <c r="L106" i="85"/>
  <c r="L105" i="85"/>
  <c r="L104" i="85"/>
  <c r="L103" i="85"/>
  <c r="L102" i="85"/>
  <c r="L101" i="85"/>
  <c r="L100" i="85"/>
  <c r="L99" i="85"/>
  <c r="L98" i="85"/>
  <c r="L97" i="85"/>
  <c r="L96" i="85"/>
  <c r="L95" i="85"/>
  <c r="AP95" i="85" s="1"/>
  <c r="AO95" i="85" s="1"/>
  <c r="L94" i="85"/>
  <c r="L93" i="85"/>
  <c r="L92" i="85"/>
  <c r="L91" i="85"/>
  <c r="L90" i="85"/>
  <c r="L89" i="85"/>
  <c r="L88" i="85"/>
  <c r="L87" i="85"/>
  <c r="AP87" i="85" s="1"/>
  <c r="AO87" i="85" s="1"/>
  <c r="L86" i="85"/>
  <c r="L85" i="85"/>
  <c r="L84" i="85"/>
  <c r="L83" i="85"/>
  <c r="AP83" i="85" s="1"/>
  <c r="AO83" i="85" s="1"/>
  <c r="L82" i="85"/>
  <c r="L81" i="85"/>
  <c r="L80" i="85"/>
  <c r="L79" i="85"/>
  <c r="AP79" i="85" s="1"/>
  <c r="AO79" i="85" s="1"/>
  <c r="L78" i="85"/>
  <c r="L77" i="85"/>
  <c r="L76" i="85"/>
  <c r="L75" i="85"/>
  <c r="AP75" i="85" s="1"/>
  <c r="AO75" i="85" s="1"/>
  <c r="L74" i="85"/>
  <c r="L73" i="85"/>
  <c r="L72" i="85"/>
  <c r="L71" i="85"/>
  <c r="AP71" i="85" s="1"/>
  <c r="AO71" i="85" s="1"/>
  <c r="L70" i="85"/>
  <c r="L69" i="85"/>
  <c r="L68" i="85"/>
  <c r="L67" i="85"/>
  <c r="AP67" i="85" s="1"/>
  <c r="AO67" i="85" s="1"/>
  <c r="L66" i="85"/>
  <c r="L65" i="85"/>
  <c r="L64" i="85"/>
  <c r="L63" i="85"/>
  <c r="AP63" i="85" s="1"/>
  <c r="AO63" i="85" s="1"/>
  <c r="L62" i="85"/>
  <c r="L61" i="85"/>
  <c r="L60" i="85"/>
  <c r="L59" i="85"/>
  <c r="L58" i="85"/>
  <c r="L57" i="85"/>
  <c r="L56" i="85"/>
  <c r="L55" i="85"/>
  <c r="AP55" i="85" s="1"/>
  <c r="AO55" i="85" s="1"/>
  <c r="L54" i="85"/>
  <c r="L53" i="85"/>
  <c r="L52" i="85"/>
  <c r="L51" i="85"/>
  <c r="AP51" i="85" s="1"/>
  <c r="AO51" i="85" s="1"/>
  <c r="L50" i="85"/>
  <c r="L49" i="85"/>
  <c r="L48" i="85"/>
  <c r="L47" i="85"/>
  <c r="AP47" i="85" s="1"/>
  <c r="AO47" i="85" s="1"/>
  <c r="L46" i="85"/>
  <c r="L45" i="85"/>
  <c r="L44" i="85"/>
  <c r="L43" i="85"/>
  <c r="AP43" i="85" s="1"/>
  <c r="AO43" i="85" s="1"/>
  <c r="L42" i="85"/>
  <c r="L41" i="85"/>
  <c r="L40" i="85"/>
  <c r="L39" i="85"/>
  <c r="AP39" i="85" s="1"/>
  <c r="AO39" i="85" s="1"/>
  <c r="L38" i="85"/>
  <c r="L37" i="85"/>
  <c r="L36" i="85"/>
  <c r="L35" i="85"/>
  <c r="AP35" i="85" s="1"/>
  <c r="AO35" i="85" s="1"/>
  <c r="L34" i="85"/>
  <c r="L33" i="85"/>
  <c r="L32" i="85"/>
  <c r="L31" i="85"/>
  <c r="L30" i="85"/>
  <c r="L29" i="85"/>
  <c r="L28" i="85"/>
  <c r="L27" i="85"/>
  <c r="AP27" i="85" s="1"/>
  <c r="AO27" i="85" s="1"/>
  <c r="L26" i="85"/>
  <c r="L25" i="85"/>
  <c r="L24" i="85"/>
  <c r="L23" i="85"/>
  <c r="AP23" i="85" s="1"/>
  <c r="AO23" i="85" s="1"/>
  <c r="L22" i="85"/>
  <c r="L21" i="85"/>
  <c r="L20" i="85"/>
  <c r="L19" i="85"/>
  <c r="L18" i="85"/>
  <c r="L17" i="85"/>
  <c r="L16" i="85"/>
  <c r="L15" i="85"/>
  <c r="AP15" i="85" s="1"/>
  <c r="AO15" i="85" s="1"/>
  <c r="L14" i="85"/>
  <c r="L13" i="85"/>
  <c r="L12" i="85"/>
  <c r="L11" i="85"/>
  <c r="AP11" i="85" s="1"/>
  <c r="AO11" i="85" s="1"/>
  <c r="L10" i="85"/>
  <c r="L9" i="85"/>
  <c r="L8" i="85"/>
  <c r="L7" i="85"/>
  <c r="L6" i="85"/>
  <c r="L5" i="85"/>
  <c r="L4" i="85"/>
  <c r="H350" i="85"/>
  <c r="AP350" i="85" s="1"/>
  <c r="AO350" i="85" s="1"/>
  <c r="H349" i="85"/>
  <c r="H347" i="85"/>
  <c r="H346" i="85"/>
  <c r="H345" i="85"/>
  <c r="AP345" i="85" s="1"/>
  <c r="AO345" i="85" s="1"/>
  <c r="H344" i="85"/>
  <c r="H343" i="85"/>
  <c r="H342" i="85"/>
  <c r="H341" i="85"/>
  <c r="AP341" i="85" s="1"/>
  <c r="AO341" i="85" s="1"/>
  <c r="H340" i="85"/>
  <c r="H339" i="85"/>
  <c r="H338" i="85"/>
  <c r="H334" i="85"/>
  <c r="AP334" i="85" s="1"/>
  <c r="AO334" i="85" s="1"/>
  <c r="H327" i="85"/>
  <c r="H326" i="85"/>
  <c r="H325" i="85"/>
  <c r="H324" i="85"/>
  <c r="AP324" i="85" s="1"/>
  <c r="H323" i="85"/>
  <c r="H317" i="85"/>
  <c r="H312" i="85"/>
  <c r="H311" i="85"/>
  <c r="AP311" i="85" s="1"/>
  <c r="AO311" i="85" s="1"/>
  <c r="H309" i="85"/>
  <c r="H306" i="85"/>
  <c r="H305" i="85"/>
  <c r="H304" i="85"/>
  <c r="AP304" i="85" s="1"/>
  <c r="H303" i="85"/>
  <c r="H302" i="85"/>
  <c r="AP302" i="85" s="1"/>
  <c r="H301" i="85"/>
  <c r="H300" i="85"/>
  <c r="AP300" i="85" s="1"/>
  <c r="H296" i="85"/>
  <c r="H295" i="85"/>
  <c r="H294" i="85"/>
  <c r="H293" i="85"/>
  <c r="AP293" i="85" s="1"/>
  <c r="AO293" i="85" s="1"/>
  <c r="H290" i="85"/>
  <c r="H289" i="85"/>
  <c r="AP289" i="85" s="1"/>
  <c r="AO289" i="85" s="1"/>
  <c r="H288" i="85"/>
  <c r="H287" i="85"/>
  <c r="AP287" i="85" s="1"/>
  <c r="AO287" i="85" s="1"/>
  <c r="H285" i="85"/>
  <c r="H284" i="85"/>
  <c r="H283" i="85"/>
  <c r="H282" i="85"/>
  <c r="AP282" i="85" s="1"/>
  <c r="H281" i="85"/>
  <c r="H280" i="85"/>
  <c r="H279" i="85"/>
  <c r="H278" i="85"/>
  <c r="AP278" i="85" s="1"/>
  <c r="H277" i="85"/>
  <c r="H275" i="85"/>
  <c r="H274" i="85"/>
  <c r="H273" i="85"/>
  <c r="AP273" i="85" s="1"/>
  <c r="AO273" i="85" s="1"/>
  <c r="H272" i="85"/>
  <c r="H256" i="85"/>
  <c r="AP256" i="85" s="1"/>
  <c r="H255" i="85"/>
  <c r="H254" i="85"/>
  <c r="AP254" i="85" s="1"/>
  <c r="H249" i="85"/>
  <c r="H248" i="85"/>
  <c r="H247" i="85"/>
  <c r="H246" i="85"/>
  <c r="AP246" i="85" s="1"/>
  <c r="H244" i="85"/>
  <c r="H243" i="85"/>
  <c r="AP243" i="85" s="1"/>
  <c r="AO243" i="85" s="1"/>
  <c r="H241" i="85"/>
  <c r="H240" i="85"/>
  <c r="AP240" i="85" s="1"/>
  <c r="H239" i="85"/>
  <c r="H237" i="85"/>
  <c r="H236" i="85"/>
  <c r="H235" i="85"/>
  <c r="AP235" i="85" s="1"/>
  <c r="AO235" i="85" s="1"/>
  <c r="H234" i="85"/>
  <c r="H233" i="85"/>
  <c r="H229" i="85"/>
  <c r="H227" i="85"/>
  <c r="AP227" i="85" s="1"/>
  <c r="AO227" i="85" s="1"/>
  <c r="H226" i="85"/>
  <c r="H224" i="85"/>
  <c r="H223" i="85"/>
  <c r="H222" i="85"/>
  <c r="AP222" i="85" s="1"/>
  <c r="H221" i="85"/>
  <c r="H215" i="85"/>
  <c r="H214" i="85"/>
  <c r="H213" i="85"/>
  <c r="AP213" i="85" s="1"/>
  <c r="AO213" i="85" s="1"/>
  <c r="H212" i="85"/>
  <c r="H206" i="85"/>
  <c r="H203" i="85"/>
  <c r="H202" i="85"/>
  <c r="H201" i="85"/>
  <c r="H200" i="85"/>
  <c r="AP200" i="85" s="1"/>
  <c r="H199" i="85"/>
  <c r="H198" i="85"/>
  <c r="AP198" i="85" s="1"/>
  <c r="H196" i="85"/>
  <c r="H195" i="85"/>
  <c r="H194" i="85"/>
  <c r="H193" i="85"/>
  <c r="H192" i="85"/>
  <c r="H191" i="85"/>
  <c r="H190" i="85"/>
  <c r="H187" i="85"/>
  <c r="AP187" i="85" s="1"/>
  <c r="AO187" i="85" s="1"/>
  <c r="H185" i="85"/>
  <c r="H184" i="85"/>
  <c r="H183" i="85"/>
  <c r="H181" i="85"/>
  <c r="AP181" i="85" s="1"/>
  <c r="AO181" i="85" s="1"/>
  <c r="H180" i="85"/>
  <c r="H179" i="85"/>
  <c r="H178" i="85"/>
  <c r="H177" i="85"/>
  <c r="AP177" i="85" s="1"/>
  <c r="AO177" i="85" s="1"/>
  <c r="H176" i="85"/>
  <c r="H175" i="85"/>
  <c r="H174" i="85"/>
  <c r="H173" i="85"/>
  <c r="AP173" i="85" s="1"/>
  <c r="AO173" i="85" s="1"/>
  <c r="H172" i="85"/>
  <c r="H171" i="85"/>
  <c r="H168" i="85"/>
  <c r="H167" i="85"/>
  <c r="H161" i="85"/>
  <c r="H160" i="85"/>
  <c r="H159" i="85"/>
  <c r="H158" i="85"/>
  <c r="AP158" i="85" s="1"/>
  <c r="H157" i="85"/>
  <c r="H156" i="85"/>
  <c r="AP156" i="85" s="1"/>
  <c r="H154" i="85"/>
  <c r="H152" i="85"/>
  <c r="AP152" i="85" s="1"/>
  <c r="H151" i="85"/>
  <c r="H150" i="85"/>
  <c r="AP150" i="85" s="1"/>
  <c r="H149" i="85"/>
  <c r="H148" i="85"/>
  <c r="H147" i="85"/>
  <c r="H146" i="85"/>
  <c r="H144" i="85"/>
  <c r="H142" i="85"/>
  <c r="H139" i="85"/>
  <c r="H138" i="85"/>
  <c r="H137" i="85"/>
  <c r="H136" i="85"/>
  <c r="AP136" i="85" s="1"/>
  <c r="H135" i="85"/>
  <c r="H133" i="85"/>
  <c r="H132" i="85"/>
  <c r="H130" i="85"/>
  <c r="AP130" i="85" s="1"/>
  <c r="H128" i="85"/>
  <c r="H126" i="85"/>
  <c r="H125" i="85"/>
  <c r="H124" i="85"/>
  <c r="AP124" i="85" s="1"/>
  <c r="H122" i="85"/>
  <c r="H121" i="85"/>
  <c r="AP121" i="85" s="1"/>
  <c r="AO121" i="85" s="1"/>
  <c r="H120" i="85"/>
  <c r="H119" i="85"/>
  <c r="AP119" i="85" s="1"/>
  <c r="AO119" i="85" s="1"/>
  <c r="H115" i="85"/>
  <c r="H113" i="85"/>
  <c r="H112" i="85"/>
  <c r="H111" i="85"/>
  <c r="AP111" i="85" s="1"/>
  <c r="AO111" i="85" s="1"/>
  <c r="H110" i="85"/>
  <c r="H109" i="85"/>
  <c r="H108" i="85"/>
  <c r="H107" i="85"/>
  <c r="AP107" i="85" s="1"/>
  <c r="AO107" i="85" s="1"/>
  <c r="H106" i="85"/>
  <c r="H105" i="85"/>
  <c r="AP105" i="85" s="1"/>
  <c r="AO105" i="85" s="1"/>
  <c r="H104" i="85"/>
  <c r="H103" i="85"/>
  <c r="H102" i="85"/>
  <c r="H101" i="85"/>
  <c r="H100" i="85"/>
  <c r="H99" i="85"/>
  <c r="AP99" i="85" s="1"/>
  <c r="AO99" i="85" s="1"/>
  <c r="H98" i="85"/>
  <c r="H97" i="85"/>
  <c r="H96" i="85"/>
  <c r="H93" i="85"/>
  <c r="AP93" i="85" s="1"/>
  <c r="AO93" i="85" s="1"/>
  <c r="H92" i="85"/>
  <c r="H91" i="85"/>
  <c r="AP91" i="85" s="1"/>
  <c r="AO91" i="85" s="1"/>
  <c r="H90" i="85"/>
  <c r="H82" i="85"/>
  <c r="AP82" i="85" s="1"/>
  <c r="H80" i="85"/>
  <c r="H68" i="85"/>
  <c r="H66" i="85"/>
  <c r="H64" i="85"/>
  <c r="AP64" i="85" s="1"/>
  <c r="H63" i="85"/>
  <c r="H62" i="85"/>
  <c r="H61" i="85"/>
  <c r="H59" i="85"/>
  <c r="AP59" i="85" s="1"/>
  <c r="AO59" i="85" s="1"/>
  <c r="H58" i="85"/>
  <c r="H57" i="85"/>
  <c r="H55" i="85"/>
  <c r="H54" i="85"/>
  <c r="AP54" i="85" s="1"/>
  <c r="H53" i="85"/>
  <c r="H52" i="85"/>
  <c r="H51" i="85"/>
  <c r="H50" i="85"/>
  <c r="AP50" i="85" s="1"/>
  <c r="H49" i="85"/>
  <c r="H48" i="85"/>
  <c r="H45" i="85"/>
  <c r="H44" i="85"/>
  <c r="AP44" i="85" s="1"/>
  <c r="H43" i="85"/>
  <c r="H42" i="85"/>
  <c r="H41" i="85"/>
  <c r="H40" i="85"/>
  <c r="AP40" i="85" s="1"/>
  <c r="H39" i="85"/>
  <c r="H37" i="85"/>
  <c r="H36" i="85"/>
  <c r="H33" i="85"/>
  <c r="H32" i="85"/>
  <c r="H31" i="85"/>
  <c r="AP31" i="85" s="1"/>
  <c r="AO31" i="85" s="1"/>
  <c r="H26" i="85"/>
  <c r="H24" i="85"/>
  <c r="AP24" i="85" s="1"/>
  <c r="H22" i="85"/>
  <c r="H19" i="85"/>
  <c r="AP19" i="85" s="1"/>
  <c r="AO19" i="85" s="1"/>
  <c r="H17" i="85"/>
  <c r="H12" i="85"/>
  <c r="AP12" i="85" s="1"/>
  <c r="H13" i="85"/>
  <c r="H14" i="85"/>
  <c r="H15" i="85"/>
  <c r="H5" i="85"/>
  <c r="AP5" i="85" s="1"/>
  <c r="AO5" i="85" s="1"/>
  <c r="H6" i="85"/>
  <c r="H7" i="85"/>
  <c r="AP7" i="85" s="1"/>
  <c r="AO7" i="85" s="1"/>
  <c r="H8" i="85"/>
  <c r="H4" i="85"/>
  <c r="AP4" i="85" s="1"/>
  <c r="AV350" i="85"/>
  <c r="AT350" i="85"/>
  <c r="AR350" i="85" s="1"/>
  <c r="AV349" i="85"/>
  <c r="AR349" i="85" s="1"/>
  <c r="AT349" i="85"/>
  <c r="AV348" i="85"/>
  <c r="AT348" i="85"/>
  <c r="AV347" i="85"/>
  <c r="AR347" i="85" s="1"/>
  <c r="AT347" i="85"/>
  <c r="AV346" i="85"/>
  <c r="AT346" i="85"/>
  <c r="AR346" i="85" s="1"/>
  <c r="AV345" i="85"/>
  <c r="AR345" i="85" s="1"/>
  <c r="AT345" i="85"/>
  <c r="AV344" i="85"/>
  <c r="AT344" i="85"/>
  <c r="AV343" i="85"/>
  <c r="AR343" i="85" s="1"/>
  <c r="AT343" i="85"/>
  <c r="AV342" i="85"/>
  <c r="AT342" i="85"/>
  <c r="AV341" i="85"/>
  <c r="AR341" i="85" s="1"/>
  <c r="AT341" i="85"/>
  <c r="AV340" i="85"/>
  <c r="AT340" i="85"/>
  <c r="AR340" i="85" s="1"/>
  <c r="AV339" i="85"/>
  <c r="AT339" i="85"/>
  <c r="AR339" i="85" s="1"/>
  <c r="AV338" i="85"/>
  <c r="AT338" i="85"/>
  <c r="AR338" i="85" s="1"/>
  <c r="AV337" i="85"/>
  <c r="AT337" i="85"/>
  <c r="AR337" i="85" s="1"/>
  <c r="AV336" i="85"/>
  <c r="AT336" i="85"/>
  <c r="AV335" i="85"/>
  <c r="AT335" i="85"/>
  <c r="AV334" i="85"/>
  <c r="AT334" i="85"/>
  <c r="AV333" i="85"/>
  <c r="AT333" i="85"/>
  <c r="AR333" i="85"/>
  <c r="AV332" i="85"/>
  <c r="AT332" i="85"/>
  <c r="AV331" i="85"/>
  <c r="AT331" i="85"/>
  <c r="AR331" i="85" s="1"/>
  <c r="AV330" i="85"/>
  <c r="AT330" i="85"/>
  <c r="AR330" i="85" s="1"/>
  <c r="AV329" i="85"/>
  <c r="AR329" i="85" s="1"/>
  <c r="AT329" i="85"/>
  <c r="AV328" i="85"/>
  <c r="AT328" i="85"/>
  <c r="AV327" i="85"/>
  <c r="AR327" i="85" s="1"/>
  <c r="AT327" i="85"/>
  <c r="AV326" i="85"/>
  <c r="AT326" i="85"/>
  <c r="AV325" i="85"/>
  <c r="AR325" i="85" s="1"/>
  <c r="AT325" i="85"/>
  <c r="AV324" i="85"/>
  <c r="AT324" i="85"/>
  <c r="AR324" i="85" s="1"/>
  <c r="AV323" i="85"/>
  <c r="AT323" i="85"/>
  <c r="AR323" i="85" s="1"/>
  <c r="AV322" i="85"/>
  <c r="AT322" i="85"/>
  <c r="AR322" i="85" s="1"/>
  <c r="AV321" i="85"/>
  <c r="AR321" i="85" s="1"/>
  <c r="AT321" i="85"/>
  <c r="AV320" i="85"/>
  <c r="AT320" i="85"/>
  <c r="AV319" i="85"/>
  <c r="AT319" i="85"/>
  <c r="AV318" i="85"/>
  <c r="AT318" i="85"/>
  <c r="AR318" i="85" s="1"/>
  <c r="AV317" i="85"/>
  <c r="AT317" i="85"/>
  <c r="AR317" i="85" s="1"/>
  <c r="AV316" i="85"/>
  <c r="AT316" i="85"/>
  <c r="AV315" i="85"/>
  <c r="AT315" i="85"/>
  <c r="AV314" i="85"/>
  <c r="AR314" i="85" s="1"/>
  <c r="AT314" i="85"/>
  <c r="AV313" i="85"/>
  <c r="AT313" i="85"/>
  <c r="AV312" i="85"/>
  <c r="AT312" i="85"/>
  <c r="AV311" i="85"/>
  <c r="AT311" i="85"/>
  <c r="AR311" i="85" s="1"/>
  <c r="AV310" i="85"/>
  <c r="AT310" i="85"/>
  <c r="AV309" i="85"/>
  <c r="AT309" i="85"/>
  <c r="AR309" i="85"/>
  <c r="AV308" i="85"/>
  <c r="AT308" i="85"/>
  <c r="AR308" i="85" s="1"/>
  <c r="AV307" i="85"/>
  <c r="AT307" i="85"/>
  <c r="AV306" i="85"/>
  <c r="AT306" i="85"/>
  <c r="AR306" i="85" s="1"/>
  <c r="AV305" i="85"/>
  <c r="AR305" i="85" s="1"/>
  <c r="AT305" i="85"/>
  <c r="AV304" i="85"/>
  <c r="AT304" i="85"/>
  <c r="AV303" i="85"/>
  <c r="AT303" i="85"/>
  <c r="AR303" i="85" s="1"/>
  <c r="AV302" i="85"/>
  <c r="AT302" i="85"/>
  <c r="AR302" i="85"/>
  <c r="AV301" i="85"/>
  <c r="AT301" i="85"/>
  <c r="AV300" i="85"/>
  <c r="AT300" i="85"/>
  <c r="AR300" i="85" s="1"/>
  <c r="AV299" i="85"/>
  <c r="AT299" i="85"/>
  <c r="AR299" i="85" s="1"/>
  <c r="AV298" i="85"/>
  <c r="AR298" i="85" s="1"/>
  <c r="AT298" i="85"/>
  <c r="AV297" i="85"/>
  <c r="AT297" i="85"/>
  <c r="AV296" i="85"/>
  <c r="AT296" i="85"/>
  <c r="AV295" i="85"/>
  <c r="AT295" i="85"/>
  <c r="AV294" i="85"/>
  <c r="AT294" i="85"/>
  <c r="AR294" i="85" s="1"/>
  <c r="AV293" i="85"/>
  <c r="AT293" i="85"/>
  <c r="AV292" i="85"/>
  <c r="AT292" i="85"/>
  <c r="AR292" i="85" s="1"/>
  <c r="AV291" i="85"/>
  <c r="AT291" i="85"/>
  <c r="AV290" i="85"/>
  <c r="AT290" i="85"/>
  <c r="AR290" i="85" s="1"/>
  <c r="AV289" i="85"/>
  <c r="AT289" i="85"/>
  <c r="AR289" i="85" s="1"/>
  <c r="AV288" i="85"/>
  <c r="AT288" i="85"/>
  <c r="AV287" i="85"/>
  <c r="AT287" i="85"/>
  <c r="AV286" i="85"/>
  <c r="AR286" i="85" s="1"/>
  <c r="AT286" i="85"/>
  <c r="AV285" i="85"/>
  <c r="AT285" i="85"/>
  <c r="AR285" i="85" s="1"/>
  <c r="AV284" i="85"/>
  <c r="AT284" i="85"/>
  <c r="AV283" i="85"/>
  <c r="AT283" i="85"/>
  <c r="AR283" i="85"/>
  <c r="AV282" i="85"/>
  <c r="AT282" i="85"/>
  <c r="AR282" i="85" s="1"/>
  <c r="AV281" i="85"/>
  <c r="AR281" i="85" s="1"/>
  <c r="AT281" i="85"/>
  <c r="AV280" i="85"/>
  <c r="AT280" i="85"/>
  <c r="AV279" i="85"/>
  <c r="AR279" i="85" s="1"/>
  <c r="AT279" i="85"/>
  <c r="AV278" i="85"/>
  <c r="AT278" i="85"/>
  <c r="AV277" i="85"/>
  <c r="AR277" i="85" s="1"/>
  <c r="AT277" i="85"/>
  <c r="AV276" i="85"/>
  <c r="AT276" i="85"/>
  <c r="AR276" i="85" s="1"/>
  <c r="AV275" i="85"/>
  <c r="AT275" i="85"/>
  <c r="AR275" i="85" s="1"/>
  <c r="AV274" i="85"/>
  <c r="AT274" i="85"/>
  <c r="AR274" i="85" s="1"/>
  <c r="AV273" i="85"/>
  <c r="AT273" i="85"/>
  <c r="AR273" i="85" s="1"/>
  <c r="AV272" i="85"/>
  <c r="AT272" i="85"/>
  <c r="AV271" i="85"/>
  <c r="AT271" i="85"/>
  <c r="AV270" i="85"/>
  <c r="AT270" i="85"/>
  <c r="AV269" i="85"/>
  <c r="AR269" i="85" s="1"/>
  <c r="AT269" i="85"/>
  <c r="AV268" i="85"/>
  <c r="AT268" i="85"/>
  <c r="AV267" i="85"/>
  <c r="AT267" i="85"/>
  <c r="AR267" i="85" s="1"/>
  <c r="AV266" i="85"/>
  <c r="AT266" i="85"/>
  <c r="AR266" i="85" s="1"/>
  <c r="AV265" i="85"/>
  <c r="AR265" i="85" s="1"/>
  <c r="AT265" i="85"/>
  <c r="AV264" i="85"/>
  <c r="AT264" i="85"/>
  <c r="AV263" i="85"/>
  <c r="AT263" i="85"/>
  <c r="AR263" i="85"/>
  <c r="AV262" i="85"/>
  <c r="AT262" i="85"/>
  <c r="AR262" i="85" s="1"/>
  <c r="AV261" i="85"/>
  <c r="AT261" i="85"/>
  <c r="AR261" i="85" s="1"/>
  <c r="AV260" i="85"/>
  <c r="AT260" i="85"/>
  <c r="AV259" i="85"/>
  <c r="AT259" i="85"/>
  <c r="AV258" i="85"/>
  <c r="AR258" i="85" s="1"/>
  <c r="AT258" i="85"/>
  <c r="AV257" i="85"/>
  <c r="AT257" i="85"/>
  <c r="AR257" i="85" s="1"/>
  <c r="AV256" i="85"/>
  <c r="AT256" i="85"/>
  <c r="AV255" i="85"/>
  <c r="AR255" i="85" s="1"/>
  <c r="AT255" i="85"/>
  <c r="AV254" i="85"/>
  <c r="AT254" i="85"/>
  <c r="AR254" i="85" s="1"/>
  <c r="AV253" i="85"/>
  <c r="AT253" i="85"/>
  <c r="AV252" i="85"/>
  <c r="AT252" i="85"/>
  <c r="AR252" i="85" s="1"/>
  <c r="AV251" i="85"/>
  <c r="AT251" i="85"/>
  <c r="AR251" i="85" s="1"/>
  <c r="AV250" i="85"/>
  <c r="AT250" i="85"/>
  <c r="AR250" i="85" s="1"/>
  <c r="AV249" i="85"/>
  <c r="AR249" i="85" s="1"/>
  <c r="AT249" i="85"/>
  <c r="AV248" i="85"/>
  <c r="AT248" i="85"/>
  <c r="AV247" i="85"/>
  <c r="AT247" i="85"/>
  <c r="AR247" i="85"/>
  <c r="AV246" i="85"/>
  <c r="AT246" i="85"/>
  <c r="AR246" i="85" s="1"/>
  <c r="AV245" i="85"/>
  <c r="AT245" i="85"/>
  <c r="AV244" i="85"/>
  <c r="AT244" i="85"/>
  <c r="AR244" i="85" s="1"/>
  <c r="AV243" i="85"/>
  <c r="AT243" i="85"/>
  <c r="AV242" i="85"/>
  <c r="AT242" i="85"/>
  <c r="AR242" i="85" s="1"/>
  <c r="AV241" i="85"/>
  <c r="AT241" i="85"/>
  <c r="AR241" i="85"/>
  <c r="AV240" i="85"/>
  <c r="AT240" i="85"/>
  <c r="AV239" i="85"/>
  <c r="AT239" i="85"/>
  <c r="AR239" i="85" s="1"/>
  <c r="AV238" i="85"/>
  <c r="AT238" i="85"/>
  <c r="AR238" i="85"/>
  <c r="AV237" i="85"/>
  <c r="AT237" i="85"/>
  <c r="AV236" i="85"/>
  <c r="AT236" i="85"/>
  <c r="AR236" i="85" s="1"/>
  <c r="AV235" i="85"/>
  <c r="AT235" i="85"/>
  <c r="AR235" i="85" s="1"/>
  <c r="AV234" i="85"/>
  <c r="AT234" i="85"/>
  <c r="AR234" i="85"/>
  <c r="AV233" i="85"/>
  <c r="AT233" i="85"/>
  <c r="AV232" i="85"/>
  <c r="AT232" i="85"/>
  <c r="AV231" i="85"/>
  <c r="AT231" i="85"/>
  <c r="AV230" i="85"/>
  <c r="AT230" i="85"/>
  <c r="AV229" i="85"/>
  <c r="AT229" i="85"/>
  <c r="AV228" i="85"/>
  <c r="AT228" i="85"/>
  <c r="AV227" i="85"/>
  <c r="AT227" i="85"/>
  <c r="AV226" i="85"/>
  <c r="AT226" i="85"/>
  <c r="AV225" i="85"/>
  <c r="AT225" i="85"/>
  <c r="AR225" i="85"/>
  <c r="AV224" i="85"/>
  <c r="AT224" i="85"/>
  <c r="AV223" i="85"/>
  <c r="AT223" i="85"/>
  <c r="AR223" i="85" s="1"/>
  <c r="AV222" i="85"/>
  <c r="AR222" i="85" s="1"/>
  <c r="AT222" i="85"/>
  <c r="AV221" i="85"/>
  <c r="AT221" i="85"/>
  <c r="AV220" i="85"/>
  <c r="AT220" i="85"/>
  <c r="AV219" i="85"/>
  <c r="AR219" i="85" s="1"/>
  <c r="AT219" i="85"/>
  <c r="AV218" i="85"/>
  <c r="AT218" i="85"/>
  <c r="AR218" i="85" s="1"/>
  <c r="AV217" i="85"/>
  <c r="AT217" i="85"/>
  <c r="AV216" i="85"/>
  <c r="AT216" i="85"/>
  <c r="AV215" i="85"/>
  <c r="AT215" i="85"/>
  <c r="AV214" i="85"/>
  <c r="AT214" i="85"/>
  <c r="AV213" i="85"/>
  <c r="AT213" i="85"/>
  <c r="AR213" i="85" s="1"/>
  <c r="AV212" i="85"/>
  <c r="AT212" i="85"/>
  <c r="AR212" i="85" s="1"/>
  <c r="AV211" i="85"/>
  <c r="AT211" i="85"/>
  <c r="AV210" i="85"/>
  <c r="AT210" i="85"/>
  <c r="AR210" i="85" s="1"/>
  <c r="AV209" i="85"/>
  <c r="AT209" i="85"/>
  <c r="AV208" i="85"/>
  <c r="AT208" i="85"/>
  <c r="AV207" i="85"/>
  <c r="AT207" i="85"/>
  <c r="AV206" i="85"/>
  <c r="AT206" i="85"/>
  <c r="AV205" i="85"/>
  <c r="AR205" i="85" s="1"/>
  <c r="AT205" i="85"/>
  <c r="AV204" i="85"/>
  <c r="AT204" i="85"/>
  <c r="AV203" i="85"/>
  <c r="AT203" i="85"/>
  <c r="AR203" i="85" s="1"/>
  <c r="AV202" i="85"/>
  <c r="AT202" i="85"/>
  <c r="AR202" i="85" s="1"/>
  <c r="AV201" i="85"/>
  <c r="AT201" i="85"/>
  <c r="AV200" i="85"/>
  <c r="AT200" i="85"/>
  <c r="AV199" i="85"/>
  <c r="AT199" i="85"/>
  <c r="AR199" i="85" s="1"/>
  <c r="AV198" i="85"/>
  <c r="AT198" i="85"/>
  <c r="AR198" i="85" s="1"/>
  <c r="AV197" i="85"/>
  <c r="AT197" i="85"/>
  <c r="AV196" i="85"/>
  <c r="AT196" i="85"/>
  <c r="AV195" i="85"/>
  <c r="AT195" i="85"/>
  <c r="AV194" i="85"/>
  <c r="AR194" i="85" s="1"/>
  <c r="AT194" i="85"/>
  <c r="AV193" i="85"/>
  <c r="AT193" i="85"/>
  <c r="AR193" i="85" s="1"/>
  <c r="AV192" i="85"/>
  <c r="AT192" i="85"/>
  <c r="AV191" i="85"/>
  <c r="AT191" i="85"/>
  <c r="AR191" i="85"/>
  <c r="AV190" i="85"/>
  <c r="AT190" i="85"/>
  <c r="AR190" i="85" s="1"/>
  <c r="AV189" i="85"/>
  <c r="AT189" i="85"/>
  <c r="AV188" i="85"/>
  <c r="AT188" i="85"/>
  <c r="AR188" i="85" s="1"/>
  <c r="AV187" i="85"/>
  <c r="AT187" i="85"/>
  <c r="AR187" i="85" s="1"/>
  <c r="AV186" i="85"/>
  <c r="AT186" i="85"/>
  <c r="AR186" i="85" s="1"/>
  <c r="AV185" i="85"/>
  <c r="AR185" i="85" s="1"/>
  <c r="AT185" i="85"/>
  <c r="AV184" i="85"/>
  <c r="AT184" i="85"/>
  <c r="AV183" i="85"/>
  <c r="AR183" i="85" s="1"/>
  <c r="AT183" i="85"/>
  <c r="AV182" i="85"/>
  <c r="AT182" i="85"/>
  <c r="AR182" i="85" s="1"/>
  <c r="AV181" i="85"/>
  <c r="AT181" i="85"/>
  <c r="AV180" i="85"/>
  <c r="AT180" i="85"/>
  <c r="AR180" i="85" s="1"/>
  <c r="AV179" i="85"/>
  <c r="AT179" i="85"/>
  <c r="AV178" i="85"/>
  <c r="AT178" i="85"/>
  <c r="AR178" i="85" s="1"/>
  <c r="AV177" i="85"/>
  <c r="AT177" i="85"/>
  <c r="AR177" i="85" s="1"/>
  <c r="AV176" i="85"/>
  <c r="AT176" i="85"/>
  <c r="AV175" i="85"/>
  <c r="AT175" i="85"/>
  <c r="AV174" i="85"/>
  <c r="AT174" i="85"/>
  <c r="AR174" i="85"/>
  <c r="AV173" i="85"/>
  <c r="AT173" i="85"/>
  <c r="AV172" i="85"/>
  <c r="AT172" i="85"/>
  <c r="AR172" i="85" s="1"/>
  <c r="AV171" i="85"/>
  <c r="AT171" i="85"/>
  <c r="AR171" i="85" s="1"/>
  <c r="AV170" i="85"/>
  <c r="AR170" i="85" s="1"/>
  <c r="AT170" i="85"/>
  <c r="AV169" i="85"/>
  <c r="AT169" i="85"/>
  <c r="AV168" i="85"/>
  <c r="AT168" i="85"/>
  <c r="AV167" i="85"/>
  <c r="AT167" i="85"/>
  <c r="AV166" i="85"/>
  <c r="AT166" i="85"/>
  <c r="AR166" i="85" s="1"/>
  <c r="AV165" i="85"/>
  <c r="AT165" i="85"/>
  <c r="AV164" i="85"/>
  <c r="AT164" i="85"/>
  <c r="AR164" i="85" s="1"/>
  <c r="AV163" i="85"/>
  <c r="AT163" i="85"/>
  <c r="AV162" i="85"/>
  <c r="AT162" i="85"/>
  <c r="AR162" i="85" s="1"/>
  <c r="AV161" i="85"/>
  <c r="AT161" i="85"/>
  <c r="AR161" i="85" s="1"/>
  <c r="AV160" i="85"/>
  <c r="AT160" i="85"/>
  <c r="AV159" i="85"/>
  <c r="AT159" i="85"/>
  <c r="AV158" i="85"/>
  <c r="AT158" i="85"/>
  <c r="AR158" i="85" s="1"/>
  <c r="AV157" i="85"/>
  <c r="AT157" i="85"/>
  <c r="AR157" i="85"/>
  <c r="AV156" i="85"/>
  <c r="AT156" i="85"/>
  <c r="AV155" i="85"/>
  <c r="AT155" i="85"/>
  <c r="AR155" i="85" s="1"/>
  <c r="AV154" i="85"/>
  <c r="AT154" i="85"/>
  <c r="AR154" i="85"/>
  <c r="AV153" i="85"/>
  <c r="AR153" i="85" s="1"/>
  <c r="AT153" i="85"/>
  <c r="AV152" i="85"/>
  <c r="AT152" i="85"/>
  <c r="AR152" i="85" s="1"/>
  <c r="AV151" i="85"/>
  <c r="AR151" i="85" s="1"/>
  <c r="AT151" i="85"/>
  <c r="AV150" i="85"/>
  <c r="AT150" i="85"/>
  <c r="AR150" i="85" s="1"/>
  <c r="AV149" i="85"/>
  <c r="AR149" i="85" s="1"/>
  <c r="AT149" i="85"/>
  <c r="AV148" i="85"/>
  <c r="AT148" i="85"/>
  <c r="AV147" i="85"/>
  <c r="AT147" i="85"/>
  <c r="AR147" i="85" s="1"/>
  <c r="AV146" i="85"/>
  <c r="AT146" i="85"/>
  <c r="AV145" i="85"/>
  <c r="AT145" i="85"/>
  <c r="AR145" i="85" s="1"/>
  <c r="AV144" i="85"/>
  <c r="AT144" i="85"/>
  <c r="AV143" i="85"/>
  <c r="AT143" i="85"/>
  <c r="AV142" i="85"/>
  <c r="AT142" i="85"/>
  <c r="AV141" i="85"/>
  <c r="AR141" i="85" s="1"/>
  <c r="AT141" i="85"/>
  <c r="AV140" i="85"/>
  <c r="AT140" i="85"/>
  <c r="AR140" i="85" s="1"/>
  <c r="AV139" i="85"/>
  <c r="AT139" i="85"/>
  <c r="AV138" i="85"/>
  <c r="AR138" i="85" s="1"/>
  <c r="AT138" i="85"/>
  <c r="AV137" i="85"/>
  <c r="AT137" i="85"/>
  <c r="AR137" i="85" s="1"/>
  <c r="AV136" i="85"/>
  <c r="AR136" i="85" s="1"/>
  <c r="AT136" i="85"/>
  <c r="AV135" i="85"/>
  <c r="AT135" i="85"/>
  <c r="AV134" i="85"/>
  <c r="AR134" i="85" s="1"/>
  <c r="AT134" i="85"/>
  <c r="AV133" i="85"/>
  <c r="AT133" i="85"/>
  <c r="AR133" i="85" s="1"/>
  <c r="AV132" i="85"/>
  <c r="AT132" i="85"/>
  <c r="AV131" i="85"/>
  <c r="AT131" i="85"/>
  <c r="AR131" i="85" s="1"/>
  <c r="AV130" i="85"/>
  <c r="AT130" i="85"/>
  <c r="AR130" i="85" s="1"/>
  <c r="AV129" i="85"/>
  <c r="AT129" i="85"/>
  <c r="AR129" i="85" s="1"/>
  <c r="AV128" i="85"/>
  <c r="AT128" i="85"/>
  <c r="AR128" i="85" s="1"/>
  <c r="AV127" i="85"/>
  <c r="AT127" i="85"/>
  <c r="AV126" i="85"/>
  <c r="AT126" i="85"/>
  <c r="AV125" i="85"/>
  <c r="AR125" i="85" s="1"/>
  <c r="AT125" i="85"/>
  <c r="AV124" i="85"/>
  <c r="AT124" i="85"/>
  <c r="AR124" i="85" s="1"/>
  <c r="AV123" i="85"/>
  <c r="AT123" i="85"/>
  <c r="AV122" i="85"/>
  <c r="AR122" i="85" s="1"/>
  <c r="AT122" i="85"/>
  <c r="AV121" i="85"/>
  <c r="AT121" i="85"/>
  <c r="AV120" i="85"/>
  <c r="AR120" i="85" s="1"/>
  <c r="AT120" i="85"/>
  <c r="AV119" i="85"/>
  <c r="AT119" i="85"/>
  <c r="AV118" i="85"/>
  <c r="AT118" i="85"/>
  <c r="AR118" i="85"/>
  <c r="AV117" i="85"/>
  <c r="AT117" i="85"/>
  <c r="AR117" i="85" s="1"/>
  <c r="AV116" i="85"/>
  <c r="AT116" i="85"/>
  <c r="AV115" i="85"/>
  <c r="AT115" i="85"/>
  <c r="AR115" i="85" s="1"/>
  <c r="AV114" i="85"/>
  <c r="AT114" i="85"/>
  <c r="AR114" i="85" s="1"/>
  <c r="AV113" i="85"/>
  <c r="AT113" i="85"/>
  <c r="AR113" i="85" s="1"/>
  <c r="AV112" i="85"/>
  <c r="AT112" i="85"/>
  <c r="AR112" i="85" s="1"/>
  <c r="AV111" i="85"/>
  <c r="AT111" i="85"/>
  <c r="AV110" i="85"/>
  <c r="AT110" i="85"/>
  <c r="AV109" i="85"/>
  <c r="AT109" i="85"/>
  <c r="AR109" i="85" s="1"/>
  <c r="AV108" i="85"/>
  <c r="AT108" i="85"/>
  <c r="AR108" i="85"/>
  <c r="AV107" i="85"/>
  <c r="AT107" i="85"/>
  <c r="AV106" i="85"/>
  <c r="AT106" i="85"/>
  <c r="AR106" i="85" s="1"/>
  <c r="AV105" i="85"/>
  <c r="AT105" i="85"/>
  <c r="AR105" i="85"/>
  <c r="AV104" i="85"/>
  <c r="AR104" i="85" s="1"/>
  <c r="AT104" i="85"/>
  <c r="AV103" i="85"/>
  <c r="AT103" i="85"/>
  <c r="AR103" i="85" s="1"/>
  <c r="AV102" i="85"/>
  <c r="AR102" i="85" s="1"/>
  <c r="AT102" i="85"/>
  <c r="AV101" i="85"/>
  <c r="AT101" i="85"/>
  <c r="AV100" i="85"/>
  <c r="AT100" i="85"/>
  <c r="AV99" i="85"/>
  <c r="AT99" i="85"/>
  <c r="AV98" i="85"/>
  <c r="AT98" i="85"/>
  <c r="AR98" i="85" s="1"/>
  <c r="AV97" i="85"/>
  <c r="AT97" i="85"/>
  <c r="AV96" i="85"/>
  <c r="AT96" i="85"/>
  <c r="AR96" i="85"/>
  <c r="AV95" i="85"/>
  <c r="AT95" i="85"/>
  <c r="AV94" i="85"/>
  <c r="AT94" i="85"/>
  <c r="AR94" i="85" s="1"/>
  <c r="AV93" i="85"/>
  <c r="AT93" i="85"/>
  <c r="AR93" i="85"/>
  <c r="AV92" i="85"/>
  <c r="AT92" i="85"/>
  <c r="AV91" i="85"/>
  <c r="AT91" i="85"/>
  <c r="AV90" i="85"/>
  <c r="AR90" i="85" s="1"/>
  <c r="AT90" i="85"/>
  <c r="AV89" i="85"/>
  <c r="AT89" i="85"/>
  <c r="AR89" i="85" s="1"/>
  <c r="AV88" i="85"/>
  <c r="AT88" i="85"/>
  <c r="AV87" i="85"/>
  <c r="AT87" i="85"/>
  <c r="AV86" i="85"/>
  <c r="AT86" i="85"/>
  <c r="AR86" i="85" s="1"/>
  <c r="AV85" i="85"/>
  <c r="AT85" i="85"/>
  <c r="AR85" i="85" s="1"/>
  <c r="AV84" i="85"/>
  <c r="AR84" i="85" s="1"/>
  <c r="AT84" i="85"/>
  <c r="AV83" i="85"/>
  <c r="AT83" i="85"/>
  <c r="AR83" i="85" s="1"/>
  <c r="AV82" i="85"/>
  <c r="AT82" i="85"/>
  <c r="AV81" i="85"/>
  <c r="AT81" i="85"/>
  <c r="AR81" i="85" s="1"/>
  <c r="AV80" i="85"/>
  <c r="AT80" i="85"/>
  <c r="AV79" i="85"/>
  <c r="AT79" i="85"/>
  <c r="AV78" i="85"/>
  <c r="AT78" i="85"/>
  <c r="AV77" i="85"/>
  <c r="AT77" i="85"/>
  <c r="AR77" i="85"/>
  <c r="AV76" i="85"/>
  <c r="AT76" i="85"/>
  <c r="AR76" i="85" s="1"/>
  <c r="AV75" i="85"/>
  <c r="AT75" i="85"/>
  <c r="AV74" i="85"/>
  <c r="AT74" i="85"/>
  <c r="AR74" i="85"/>
  <c r="AV73" i="85"/>
  <c r="AT73" i="85"/>
  <c r="AR73" i="85" s="1"/>
  <c r="AV72" i="85"/>
  <c r="AR72" i="85" s="1"/>
  <c r="AT72" i="85"/>
  <c r="AV71" i="85"/>
  <c r="AT71" i="85"/>
  <c r="AV70" i="85"/>
  <c r="AT70" i="85"/>
  <c r="AR70" i="85"/>
  <c r="AV69" i="85"/>
  <c r="AT69" i="85"/>
  <c r="AR69" i="85" s="1"/>
  <c r="AV68" i="85"/>
  <c r="AT68" i="85"/>
  <c r="AV67" i="85"/>
  <c r="AT67" i="85"/>
  <c r="AR67" i="85" s="1"/>
  <c r="AV66" i="85"/>
  <c r="AT66" i="85"/>
  <c r="AR66" i="85" s="1"/>
  <c r="AV65" i="85"/>
  <c r="AT65" i="85"/>
  <c r="AR65" i="85" s="1"/>
  <c r="AV64" i="85"/>
  <c r="AT64" i="85"/>
  <c r="AR64" i="85" s="1"/>
  <c r="AV63" i="85"/>
  <c r="AT63" i="85"/>
  <c r="AV62" i="85"/>
  <c r="AT62" i="85"/>
  <c r="AV61" i="85"/>
  <c r="AT61" i="85"/>
  <c r="AR61" i="85"/>
  <c r="AV60" i="85"/>
  <c r="AT60" i="85"/>
  <c r="AR60" i="85" s="1"/>
  <c r="AV59" i="85"/>
  <c r="AT59" i="85"/>
  <c r="AV58" i="85"/>
  <c r="AR58" i="85" s="1"/>
  <c r="AT58" i="85"/>
  <c r="AV57" i="85"/>
  <c r="AT57" i="85"/>
  <c r="AV56" i="85"/>
  <c r="AR56" i="85" s="1"/>
  <c r="AT56" i="85"/>
  <c r="AV55" i="85"/>
  <c r="AT55" i="85"/>
  <c r="AV54" i="85"/>
  <c r="AR54" i="85" s="1"/>
  <c r="AT54" i="85"/>
  <c r="AV53" i="85"/>
  <c r="AT53" i="85"/>
  <c r="AR53" i="85" s="1"/>
  <c r="AV52" i="85"/>
  <c r="AT52" i="85"/>
  <c r="AV51" i="85"/>
  <c r="AT51" i="85"/>
  <c r="AR51" i="85" s="1"/>
  <c r="AV50" i="85"/>
  <c r="AT50" i="85"/>
  <c r="AR50" i="85" s="1"/>
  <c r="AV49" i="85"/>
  <c r="AT49" i="85"/>
  <c r="AR49" i="85" s="1"/>
  <c r="AV48" i="85"/>
  <c r="AT48" i="85"/>
  <c r="AR48" i="85" s="1"/>
  <c r="AV47" i="85"/>
  <c r="AT47" i="85"/>
  <c r="AV46" i="85"/>
  <c r="AT46" i="85"/>
  <c r="AV45" i="85"/>
  <c r="AT45" i="85"/>
  <c r="AR45" i="85" s="1"/>
  <c r="AV44" i="85"/>
  <c r="AT44" i="85"/>
  <c r="AR44" i="85"/>
  <c r="AV43" i="85"/>
  <c r="AT43" i="85"/>
  <c r="AV42" i="85"/>
  <c r="AT42" i="85"/>
  <c r="AR42" i="85" s="1"/>
  <c r="AV41" i="85"/>
  <c r="AT41" i="85"/>
  <c r="AR41" i="85"/>
  <c r="AV40" i="85"/>
  <c r="AR40" i="85" s="1"/>
  <c r="AT40" i="85"/>
  <c r="AV39" i="85"/>
  <c r="AT39" i="85"/>
  <c r="AR39" i="85" s="1"/>
  <c r="AV38" i="85"/>
  <c r="AT38" i="85"/>
  <c r="AR38" i="85"/>
  <c r="AV37" i="85"/>
  <c r="AT37" i="85"/>
  <c r="AV36" i="85"/>
  <c r="AT36" i="85"/>
  <c r="AV35" i="85"/>
  <c r="AT35" i="85"/>
  <c r="AV34" i="85"/>
  <c r="AT34" i="85"/>
  <c r="AR34" i="85" s="1"/>
  <c r="AV33" i="85"/>
  <c r="AT33" i="85"/>
  <c r="AV32" i="85"/>
  <c r="AT32" i="85"/>
  <c r="AR32" i="85"/>
  <c r="AV31" i="85"/>
  <c r="AT31" i="85"/>
  <c r="AV30" i="85"/>
  <c r="AT30" i="85"/>
  <c r="AR30" i="85" s="1"/>
  <c r="AV29" i="85"/>
  <c r="AT29" i="85"/>
  <c r="AR29" i="85"/>
  <c r="AV28" i="85"/>
  <c r="AT28" i="85"/>
  <c r="AV27" i="85"/>
  <c r="AT27" i="85"/>
  <c r="AV26" i="85"/>
  <c r="AR26" i="85" s="1"/>
  <c r="AT26" i="85"/>
  <c r="AV25" i="85"/>
  <c r="AT25" i="85"/>
  <c r="AR25" i="85" s="1"/>
  <c r="AV24" i="85"/>
  <c r="AT24" i="85"/>
  <c r="AV23" i="85"/>
  <c r="AT23" i="85"/>
  <c r="AV22" i="85"/>
  <c r="AT22" i="85"/>
  <c r="AR22" i="85" s="1"/>
  <c r="AV21" i="85"/>
  <c r="AT21" i="85"/>
  <c r="AR21" i="85" s="1"/>
  <c r="AV20" i="85"/>
  <c r="AR20" i="85" s="1"/>
  <c r="AT20" i="85"/>
  <c r="AV19" i="85"/>
  <c r="AT19" i="85"/>
  <c r="AR19" i="85" s="1"/>
  <c r="AV18" i="85"/>
  <c r="AT18" i="85"/>
  <c r="AV17" i="85"/>
  <c r="AT17" i="85"/>
  <c r="AR17" i="85" s="1"/>
  <c r="AV16" i="85"/>
  <c r="AT16" i="85"/>
  <c r="AV15" i="85"/>
  <c r="AT15" i="85"/>
  <c r="AV14" i="85"/>
  <c r="AT14" i="85"/>
  <c r="AV13" i="85"/>
  <c r="AT13" i="85"/>
  <c r="AR13" i="85"/>
  <c r="AV12" i="85"/>
  <c r="AT12" i="85"/>
  <c r="AR12" i="85" s="1"/>
  <c r="AV11" i="85"/>
  <c r="AT11" i="85"/>
  <c r="AV10" i="85"/>
  <c r="AT10" i="85"/>
  <c r="AR10" i="85"/>
  <c r="AV9" i="85"/>
  <c r="AT9" i="85"/>
  <c r="AR9" i="85" s="1"/>
  <c r="AV8" i="85"/>
  <c r="AR8" i="85" s="1"/>
  <c r="AT8" i="85"/>
  <c r="AV7" i="85"/>
  <c r="AT7" i="85"/>
  <c r="AV6" i="85"/>
  <c r="AT6" i="85"/>
  <c r="AR6" i="85"/>
  <c r="AV5" i="85"/>
  <c r="AT5" i="85"/>
  <c r="AR5" i="85" s="1"/>
  <c r="AT4" i="85"/>
  <c r="AV4" i="85"/>
  <c r="AP339" i="85"/>
  <c r="AO339" i="85" s="1"/>
  <c r="AP330" i="85"/>
  <c r="AP326" i="85"/>
  <c r="AP321" i="85"/>
  <c r="AO321" i="85" s="1"/>
  <c r="AP313" i="85"/>
  <c r="AO313" i="85" s="1"/>
  <c r="AP296" i="85"/>
  <c r="AP288" i="85"/>
  <c r="AP279" i="85"/>
  <c r="AO279" i="85" s="1"/>
  <c r="AP270" i="85"/>
  <c r="AP266" i="85"/>
  <c r="AP262" i="85"/>
  <c r="AP253" i="85"/>
  <c r="AO253" i="85" s="1"/>
  <c r="AP228" i="85"/>
  <c r="AP219" i="85"/>
  <c r="AO219" i="85" s="1"/>
  <c r="AP211" i="85"/>
  <c r="AO211" i="85" s="1"/>
  <c r="AP202" i="85"/>
  <c r="AP193" i="85"/>
  <c r="AO193" i="85" s="1"/>
  <c r="AP185" i="85"/>
  <c r="AO185" i="85" s="1"/>
  <c r="AP176" i="85"/>
  <c r="AP167" i="85"/>
  <c r="AO167" i="85" s="1"/>
  <c r="AP161" i="85"/>
  <c r="AO161" i="85" s="1"/>
  <c r="AO155" i="85"/>
  <c r="AP148" i="85"/>
  <c r="AP142" i="85"/>
  <c r="AP135" i="85"/>
  <c r="AO135" i="85" s="1"/>
  <c r="AP129" i="85"/>
  <c r="AO129" i="85" s="1"/>
  <c r="AO123" i="85"/>
  <c r="AP116" i="85"/>
  <c r="AP110" i="85"/>
  <c r="AP103" i="85"/>
  <c r="AO103" i="85" s="1"/>
  <c r="AP97" i="85"/>
  <c r="AO97" i="85" s="1"/>
  <c r="AP89" i="85"/>
  <c r="AO89" i="85" s="1"/>
  <c r="AP81" i="85"/>
  <c r="AO81" i="85" s="1"/>
  <c r="AP73" i="85"/>
  <c r="AO73" i="85" s="1"/>
  <c r="AP65" i="85"/>
  <c r="AO65" i="85" s="1"/>
  <c r="AP57" i="85"/>
  <c r="AO57" i="85" s="1"/>
  <c r="AP49" i="85"/>
  <c r="AO49" i="85" s="1"/>
  <c r="AP41" i="85"/>
  <c r="AO41" i="85" s="1"/>
  <c r="AP33" i="85"/>
  <c r="AO33" i="85" s="1"/>
  <c r="AP25" i="85"/>
  <c r="AO25" i="85" s="1"/>
  <c r="AP17" i="85"/>
  <c r="AO17" i="85" s="1"/>
  <c r="AP9" i="85"/>
  <c r="AO9" i="85" s="1"/>
  <c r="G348" i="53"/>
  <c r="G347" i="53"/>
  <c r="I347" i="53" s="1"/>
  <c r="K347" i="53" s="1"/>
  <c r="O347" i="53" s="1"/>
  <c r="G346" i="53"/>
  <c r="G345" i="53"/>
  <c r="I345" i="53" s="1"/>
  <c r="K345" i="53" s="1"/>
  <c r="O345" i="53" s="1"/>
  <c r="H345" i="53"/>
  <c r="J345" i="53" s="1"/>
  <c r="M345" i="53" s="1"/>
  <c r="N345" i="53" s="1"/>
  <c r="G344" i="53"/>
  <c r="G343" i="53"/>
  <c r="I343" i="53" s="1"/>
  <c r="K343" i="53" s="1"/>
  <c r="O343" i="53" s="1"/>
  <c r="G342" i="53"/>
  <c r="G341" i="53"/>
  <c r="I341" i="53" s="1"/>
  <c r="K341" i="53" s="1"/>
  <c r="O341" i="53" s="1"/>
  <c r="G340" i="53"/>
  <c r="G339" i="53"/>
  <c r="I339" i="53" s="1"/>
  <c r="K339" i="53" s="1"/>
  <c r="O339" i="53" s="1"/>
  <c r="G338" i="53"/>
  <c r="G337" i="53"/>
  <c r="I337" i="53" s="1"/>
  <c r="K337" i="53" s="1"/>
  <c r="O337" i="53" s="1"/>
  <c r="G336" i="53"/>
  <c r="G335" i="53"/>
  <c r="I335" i="53" s="1"/>
  <c r="K335" i="53" s="1"/>
  <c r="O335" i="53" s="1"/>
  <c r="G334" i="53"/>
  <c r="G333" i="53"/>
  <c r="I333" i="53" s="1"/>
  <c r="K333" i="53" s="1"/>
  <c r="O333" i="53" s="1"/>
  <c r="G332" i="53"/>
  <c r="G331" i="53"/>
  <c r="I331" i="53" s="1"/>
  <c r="K331" i="53" s="1"/>
  <c r="O331" i="53" s="1"/>
  <c r="G330" i="53"/>
  <c r="G329" i="53"/>
  <c r="I329" i="53" s="1"/>
  <c r="K329" i="53" s="1"/>
  <c r="O329" i="53" s="1"/>
  <c r="G328" i="53"/>
  <c r="G327" i="53"/>
  <c r="I327" i="53" s="1"/>
  <c r="K327" i="53" s="1"/>
  <c r="O327" i="53" s="1"/>
  <c r="G326" i="53"/>
  <c r="G325" i="53"/>
  <c r="I325" i="53" s="1"/>
  <c r="K325" i="53" s="1"/>
  <c r="O325" i="53" s="1"/>
  <c r="G324" i="53"/>
  <c r="G323" i="53"/>
  <c r="I323" i="53" s="1"/>
  <c r="K323" i="53" s="1"/>
  <c r="O323" i="53" s="1"/>
  <c r="G322" i="53"/>
  <c r="G321" i="53"/>
  <c r="I321" i="53" s="1"/>
  <c r="K321" i="53" s="1"/>
  <c r="O321" i="53" s="1"/>
  <c r="G320" i="53"/>
  <c r="G319" i="53"/>
  <c r="I319" i="53" s="1"/>
  <c r="K319" i="53" s="1"/>
  <c r="O319" i="53" s="1"/>
  <c r="G318" i="53"/>
  <c r="G317" i="53"/>
  <c r="I317" i="53" s="1"/>
  <c r="K317" i="53" s="1"/>
  <c r="O317" i="53" s="1"/>
  <c r="G316" i="53"/>
  <c r="G315" i="53"/>
  <c r="I315" i="53" s="1"/>
  <c r="K315" i="53" s="1"/>
  <c r="O315" i="53" s="1"/>
  <c r="G314" i="53"/>
  <c r="G313" i="53"/>
  <c r="I313" i="53" s="1"/>
  <c r="K313" i="53" s="1"/>
  <c r="O313" i="53" s="1"/>
  <c r="G312" i="53"/>
  <c r="G311" i="53"/>
  <c r="I311" i="53" s="1"/>
  <c r="K311" i="53" s="1"/>
  <c r="O311" i="53" s="1"/>
  <c r="G310" i="53"/>
  <c r="G309" i="53"/>
  <c r="I309" i="53" s="1"/>
  <c r="K309" i="53" s="1"/>
  <c r="O309" i="53" s="1"/>
  <c r="G308" i="53"/>
  <c r="G307" i="53"/>
  <c r="I307" i="53" s="1"/>
  <c r="K307" i="53" s="1"/>
  <c r="O307" i="53" s="1"/>
  <c r="G306" i="53"/>
  <c r="G305" i="53"/>
  <c r="I305" i="53" s="1"/>
  <c r="K305" i="53" s="1"/>
  <c r="O305" i="53" s="1"/>
  <c r="G304" i="53"/>
  <c r="G303" i="53"/>
  <c r="I303" i="53" s="1"/>
  <c r="K303" i="53" s="1"/>
  <c r="O303" i="53" s="1"/>
  <c r="G302" i="53"/>
  <c r="G301" i="53"/>
  <c r="I301" i="53" s="1"/>
  <c r="K301" i="53" s="1"/>
  <c r="O301" i="53" s="1"/>
  <c r="G300" i="53"/>
  <c r="G299" i="53"/>
  <c r="I299" i="53" s="1"/>
  <c r="K299" i="53" s="1"/>
  <c r="O299" i="53" s="1"/>
  <c r="G298" i="53"/>
  <c r="G297" i="53"/>
  <c r="I297" i="53" s="1"/>
  <c r="K297" i="53" s="1"/>
  <c r="O297" i="53" s="1"/>
  <c r="H297" i="53"/>
  <c r="J297" i="53" s="1"/>
  <c r="M297" i="53" s="1"/>
  <c r="N297" i="53" s="1"/>
  <c r="G296" i="53"/>
  <c r="G295" i="53"/>
  <c r="I295" i="53" s="1"/>
  <c r="K295" i="53" s="1"/>
  <c r="O295" i="53" s="1"/>
  <c r="G294" i="53"/>
  <c r="G293" i="53"/>
  <c r="I293" i="53" s="1"/>
  <c r="K293" i="53" s="1"/>
  <c r="O293" i="53" s="1"/>
  <c r="G292" i="53"/>
  <c r="G291" i="53"/>
  <c r="I291" i="53" s="1"/>
  <c r="K291" i="53" s="1"/>
  <c r="O291" i="53" s="1"/>
  <c r="G290" i="53"/>
  <c r="G289" i="53"/>
  <c r="I289" i="53" s="1"/>
  <c r="K289" i="53" s="1"/>
  <c r="O289" i="53" s="1"/>
  <c r="G288" i="53"/>
  <c r="G287" i="53"/>
  <c r="I287" i="53" s="1"/>
  <c r="K287" i="53" s="1"/>
  <c r="O287" i="53" s="1"/>
  <c r="G286" i="53"/>
  <c r="G285" i="53"/>
  <c r="I285" i="53" s="1"/>
  <c r="K285" i="53" s="1"/>
  <c r="O285" i="53" s="1"/>
  <c r="G284" i="53"/>
  <c r="G283" i="53"/>
  <c r="I283" i="53" s="1"/>
  <c r="K283" i="53" s="1"/>
  <c r="O283" i="53" s="1"/>
  <c r="G282" i="53"/>
  <c r="G281" i="53"/>
  <c r="I281" i="53" s="1"/>
  <c r="K281" i="53" s="1"/>
  <c r="O281" i="53" s="1"/>
  <c r="H281" i="53"/>
  <c r="J281" i="53" s="1"/>
  <c r="M281" i="53" s="1"/>
  <c r="N281" i="53" s="1"/>
  <c r="G280" i="53"/>
  <c r="G279" i="53"/>
  <c r="I279" i="53" s="1"/>
  <c r="K279" i="53" s="1"/>
  <c r="O279" i="53" s="1"/>
  <c r="G278" i="53"/>
  <c r="G277" i="53"/>
  <c r="I277" i="53" s="1"/>
  <c r="K277" i="53" s="1"/>
  <c r="O277" i="53" s="1"/>
  <c r="G276" i="53"/>
  <c r="G275" i="53"/>
  <c r="I275" i="53" s="1"/>
  <c r="K275" i="53" s="1"/>
  <c r="O275" i="53" s="1"/>
  <c r="G274" i="53"/>
  <c r="G273" i="53"/>
  <c r="I273" i="53" s="1"/>
  <c r="K273" i="53" s="1"/>
  <c r="O273" i="53" s="1"/>
  <c r="G272" i="53"/>
  <c r="G271" i="53"/>
  <c r="I271" i="53" s="1"/>
  <c r="K271" i="53" s="1"/>
  <c r="O271" i="53" s="1"/>
  <c r="G270" i="53"/>
  <c r="G269" i="53"/>
  <c r="I269" i="53" s="1"/>
  <c r="K269" i="53" s="1"/>
  <c r="O269" i="53" s="1"/>
  <c r="G268" i="53"/>
  <c r="G267" i="53"/>
  <c r="I267" i="53" s="1"/>
  <c r="K267" i="53" s="1"/>
  <c r="O267" i="53" s="1"/>
  <c r="G266" i="53"/>
  <c r="G265" i="53"/>
  <c r="I265" i="53" s="1"/>
  <c r="K265" i="53" s="1"/>
  <c r="O265" i="53" s="1"/>
  <c r="G264" i="53"/>
  <c r="G263" i="53"/>
  <c r="I263" i="53" s="1"/>
  <c r="K263" i="53" s="1"/>
  <c r="O263" i="53" s="1"/>
  <c r="G262" i="53"/>
  <c r="G261" i="53"/>
  <c r="I261" i="53" s="1"/>
  <c r="K261" i="53" s="1"/>
  <c r="O261" i="53" s="1"/>
  <c r="G260" i="53"/>
  <c r="G259" i="53"/>
  <c r="I259" i="53" s="1"/>
  <c r="K259" i="53" s="1"/>
  <c r="O259" i="53" s="1"/>
  <c r="G258" i="53"/>
  <c r="G257" i="53"/>
  <c r="I257" i="53" s="1"/>
  <c r="K257" i="53" s="1"/>
  <c r="O257" i="53" s="1"/>
  <c r="G256" i="53"/>
  <c r="G255" i="53"/>
  <c r="I255" i="53" s="1"/>
  <c r="K255" i="53" s="1"/>
  <c r="O255" i="53" s="1"/>
  <c r="G254" i="53"/>
  <c r="G253" i="53"/>
  <c r="I253" i="53" s="1"/>
  <c r="K253" i="53" s="1"/>
  <c r="O253" i="53" s="1"/>
  <c r="H253" i="53"/>
  <c r="J253" i="53" s="1"/>
  <c r="M253" i="53" s="1"/>
  <c r="N253" i="53" s="1"/>
  <c r="G252" i="53"/>
  <c r="G251" i="53"/>
  <c r="I251" i="53" s="1"/>
  <c r="K251" i="53" s="1"/>
  <c r="O251" i="53" s="1"/>
  <c r="H251" i="53"/>
  <c r="J251" i="53" s="1"/>
  <c r="M251" i="53" s="1"/>
  <c r="N251" i="53" s="1"/>
  <c r="G250" i="53"/>
  <c r="G249" i="53"/>
  <c r="I249" i="53" s="1"/>
  <c r="K249" i="53" s="1"/>
  <c r="O249" i="53" s="1"/>
  <c r="G248" i="53"/>
  <c r="G247" i="53"/>
  <c r="I247" i="53" s="1"/>
  <c r="K247" i="53" s="1"/>
  <c r="O247" i="53" s="1"/>
  <c r="H247" i="53"/>
  <c r="J247" i="53" s="1"/>
  <c r="M247" i="53" s="1"/>
  <c r="N247" i="53" s="1"/>
  <c r="G246" i="53"/>
  <c r="G245" i="53"/>
  <c r="I245" i="53" s="1"/>
  <c r="K245" i="53" s="1"/>
  <c r="O245" i="53" s="1"/>
  <c r="H245" i="53"/>
  <c r="J245" i="53" s="1"/>
  <c r="M245" i="53" s="1"/>
  <c r="N245" i="53" s="1"/>
  <c r="G244" i="53"/>
  <c r="G243" i="53"/>
  <c r="I243" i="53" s="1"/>
  <c r="K243" i="53" s="1"/>
  <c r="O243" i="53" s="1"/>
  <c r="H243" i="53"/>
  <c r="J243" i="53" s="1"/>
  <c r="M243" i="53" s="1"/>
  <c r="N243" i="53" s="1"/>
  <c r="G242" i="53"/>
  <c r="G241" i="53"/>
  <c r="I241" i="53" s="1"/>
  <c r="K241" i="53" s="1"/>
  <c r="O241" i="53" s="1"/>
  <c r="G240" i="53"/>
  <c r="G239" i="53"/>
  <c r="I239" i="53" s="1"/>
  <c r="K239" i="53" s="1"/>
  <c r="O239" i="53" s="1"/>
  <c r="H239" i="53"/>
  <c r="J239" i="53" s="1"/>
  <c r="M239" i="53" s="1"/>
  <c r="N239" i="53" s="1"/>
  <c r="G238" i="53"/>
  <c r="G237" i="53"/>
  <c r="I237" i="53" s="1"/>
  <c r="K237" i="53" s="1"/>
  <c r="O237" i="53" s="1"/>
  <c r="H237" i="53"/>
  <c r="J237" i="53" s="1"/>
  <c r="M237" i="53" s="1"/>
  <c r="N237" i="53" s="1"/>
  <c r="G236" i="53"/>
  <c r="I236" i="53" s="1"/>
  <c r="K236" i="53" s="1"/>
  <c r="O236" i="53" s="1"/>
  <c r="G235" i="53"/>
  <c r="H235" i="53" s="1"/>
  <c r="J235" i="53" s="1"/>
  <c r="M235" i="53" s="1"/>
  <c r="N235" i="53" s="1"/>
  <c r="G234" i="53"/>
  <c r="I234" i="53" s="1"/>
  <c r="K234" i="53" s="1"/>
  <c r="O234" i="53" s="1"/>
  <c r="G233" i="53"/>
  <c r="I233" i="53" s="1"/>
  <c r="K233" i="53" s="1"/>
  <c r="O233" i="53" s="1"/>
  <c r="G232" i="53"/>
  <c r="I232" i="53" s="1"/>
  <c r="K232" i="53" s="1"/>
  <c r="O232" i="53" s="1"/>
  <c r="H232" i="53"/>
  <c r="J232" i="53" s="1"/>
  <c r="M232" i="53" s="1"/>
  <c r="N232" i="53" s="1"/>
  <c r="G231" i="53"/>
  <c r="H231" i="53" s="1"/>
  <c r="J231" i="53" s="1"/>
  <c r="M231" i="53" s="1"/>
  <c r="N231" i="53" s="1"/>
  <c r="G230" i="53"/>
  <c r="I230" i="53" s="1"/>
  <c r="K230" i="53" s="1"/>
  <c r="O230" i="53" s="1"/>
  <c r="G229" i="53"/>
  <c r="I229" i="53" s="1"/>
  <c r="K229" i="53" s="1"/>
  <c r="O229" i="53" s="1"/>
  <c r="G228" i="53"/>
  <c r="I228" i="53" s="1"/>
  <c r="K228" i="53" s="1"/>
  <c r="O228" i="53" s="1"/>
  <c r="H228" i="53"/>
  <c r="J228" i="53" s="1"/>
  <c r="M228" i="53" s="1"/>
  <c r="N228" i="53" s="1"/>
  <c r="G227" i="53"/>
  <c r="H227" i="53" s="1"/>
  <c r="J227" i="53" s="1"/>
  <c r="M227" i="53" s="1"/>
  <c r="N227" i="53" s="1"/>
  <c r="G226" i="53"/>
  <c r="I226" i="53" s="1"/>
  <c r="K226" i="53" s="1"/>
  <c r="O226" i="53" s="1"/>
  <c r="G225" i="53"/>
  <c r="I225" i="53" s="1"/>
  <c r="K225" i="53" s="1"/>
  <c r="O225" i="53" s="1"/>
  <c r="G224" i="53"/>
  <c r="I224" i="53" s="1"/>
  <c r="K224" i="53" s="1"/>
  <c r="O224" i="53" s="1"/>
  <c r="H224" i="53"/>
  <c r="J224" i="53" s="1"/>
  <c r="M224" i="53" s="1"/>
  <c r="N224" i="53" s="1"/>
  <c r="G223" i="53"/>
  <c r="H223" i="53" s="1"/>
  <c r="J223" i="53" s="1"/>
  <c r="M223" i="53" s="1"/>
  <c r="N223" i="53" s="1"/>
  <c r="G222" i="53"/>
  <c r="I222" i="53" s="1"/>
  <c r="K222" i="53" s="1"/>
  <c r="O222" i="53" s="1"/>
  <c r="G221" i="53"/>
  <c r="I221" i="53" s="1"/>
  <c r="K221" i="53" s="1"/>
  <c r="O221" i="53" s="1"/>
  <c r="G220" i="53"/>
  <c r="I220" i="53" s="1"/>
  <c r="K220" i="53" s="1"/>
  <c r="O220" i="53" s="1"/>
  <c r="G219" i="53"/>
  <c r="H219" i="53" s="1"/>
  <c r="J219" i="53" s="1"/>
  <c r="M219" i="53" s="1"/>
  <c r="N219" i="53" s="1"/>
  <c r="G218" i="53"/>
  <c r="I218" i="53" s="1"/>
  <c r="K218" i="53" s="1"/>
  <c r="O218" i="53" s="1"/>
  <c r="G217" i="53"/>
  <c r="I217" i="53" s="1"/>
  <c r="K217" i="53" s="1"/>
  <c r="O217" i="53" s="1"/>
  <c r="G216" i="53"/>
  <c r="I216" i="53" s="1"/>
  <c r="K216" i="53" s="1"/>
  <c r="O216" i="53" s="1"/>
  <c r="H216" i="53"/>
  <c r="J216" i="53" s="1"/>
  <c r="M216" i="53" s="1"/>
  <c r="N216" i="53" s="1"/>
  <c r="G215" i="53"/>
  <c r="H215" i="53" s="1"/>
  <c r="J215" i="53" s="1"/>
  <c r="M215" i="53" s="1"/>
  <c r="N215" i="53" s="1"/>
  <c r="G214" i="53"/>
  <c r="I214" i="53" s="1"/>
  <c r="K214" i="53" s="1"/>
  <c r="O214" i="53" s="1"/>
  <c r="G213" i="53"/>
  <c r="I213" i="53" s="1"/>
  <c r="K213" i="53" s="1"/>
  <c r="O213" i="53" s="1"/>
  <c r="G212" i="53"/>
  <c r="I212" i="53" s="1"/>
  <c r="K212" i="53" s="1"/>
  <c r="O212" i="53" s="1"/>
  <c r="H212" i="53"/>
  <c r="J212" i="53" s="1"/>
  <c r="M212" i="53" s="1"/>
  <c r="N212" i="53" s="1"/>
  <c r="G211" i="53"/>
  <c r="H211" i="53" s="1"/>
  <c r="J211" i="53" s="1"/>
  <c r="M211" i="53" s="1"/>
  <c r="N211" i="53" s="1"/>
  <c r="G210" i="53"/>
  <c r="I210" i="53" s="1"/>
  <c r="K210" i="53" s="1"/>
  <c r="O210" i="53" s="1"/>
  <c r="G209" i="53"/>
  <c r="I209" i="53" s="1"/>
  <c r="K209" i="53" s="1"/>
  <c r="O209" i="53" s="1"/>
  <c r="G208" i="53"/>
  <c r="I208" i="53" s="1"/>
  <c r="K208" i="53" s="1"/>
  <c r="O208" i="53" s="1"/>
  <c r="H208" i="53"/>
  <c r="J208" i="53" s="1"/>
  <c r="M208" i="53" s="1"/>
  <c r="N208" i="53" s="1"/>
  <c r="G207" i="53"/>
  <c r="H207" i="53" s="1"/>
  <c r="J207" i="53" s="1"/>
  <c r="M207" i="53" s="1"/>
  <c r="N207" i="53" s="1"/>
  <c r="G206" i="53"/>
  <c r="I206" i="53" s="1"/>
  <c r="K206" i="53" s="1"/>
  <c r="O206" i="53" s="1"/>
  <c r="G205" i="53"/>
  <c r="I205" i="53" s="1"/>
  <c r="K205" i="53" s="1"/>
  <c r="O205" i="53" s="1"/>
  <c r="G204" i="53"/>
  <c r="I204" i="53" s="1"/>
  <c r="K204" i="53" s="1"/>
  <c r="O204" i="53" s="1"/>
  <c r="G203" i="53"/>
  <c r="H203" i="53" s="1"/>
  <c r="J203" i="53" s="1"/>
  <c r="M203" i="53" s="1"/>
  <c r="N203" i="53" s="1"/>
  <c r="G202" i="53"/>
  <c r="I202" i="53" s="1"/>
  <c r="K202" i="53" s="1"/>
  <c r="O202" i="53" s="1"/>
  <c r="G201" i="53"/>
  <c r="I201" i="53" s="1"/>
  <c r="K201" i="53" s="1"/>
  <c r="O201" i="53" s="1"/>
  <c r="G200" i="53"/>
  <c r="I200" i="53" s="1"/>
  <c r="K200" i="53" s="1"/>
  <c r="O200" i="53" s="1"/>
  <c r="H200" i="53"/>
  <c r="J200" i="53" s="1"/>
  <c r="M200" i="53" s="1"/>
  <c r="N200" i="53" s="1"/>
  <c r="G199" i="53"/>
  <c r="H199" i="53" s="1"/>
  <c r="J199" i="53" s="1"/>
  <c r="M199" i="53" s="1"/>
  <c r="N199" i="53" s="1"/>
  <c r="G198" i="53"/>
  <c r="I198" i="53" s="1"/>
  <c r="K198" i="53" s="1"/>
  <c r="O198" i="53" s="1"/>
  <c r="G197" i="53"/>
  <c r="I197" i="53" s="1"/>
  <c r="K197" i="53" s="1"/>
  <c r="O197" i="53" s="1"/>
  <c r="G196" i="53"/>
  <c r="I196" i="53" s="1"/>
  <c r="K196" i="53" s="1"/>
  <c r="O196" i="53" s="1"/>
  <c r="H196" i="53"/>
  <c r="J196" i="53" s="1"/>
  <c r="M196" i="53" s="1"/>
  <c r="N196" i="53" s="1"/>
  <c r="G195" i="53"/>
  <c r="H195" i="53" s="1"/>
  <c r="J195" i="53" s="1"/>
  <c r="M195" i="53" s="1"/>
  <c r="N195" i="53" s="1"/>
  <c r="G194" i="53"/>
  <c r="I194" i="53" s="1"/>
  <c r="K194" i="53" s="1"/>
  <c r="O194" i="53" s="1"/>
  <c r="G193" i="53"/>
  <c r="I193" i="53" s="1"/>
  <c r="K193" i="53" s="1"/>
  <c r="O193" i="53" s="1"/>
  <c r="G192" i="53"/>
  <c r="I192" i="53" s="1"/>
  <c r="K192" i="53" s="1"/>
  <c r="O192" i="53" s="1"/>
  <c r="H192" i="53"/>
  <c r="J192" i="53" s="1"/>
  <c r="M192" i="53" s="1"/>
  <c r="N192" i="53" s="1"/>
  <c r="G191" i="53"/>
  <c r="H191" i="53" s="1"/>
  <c r="J191" i="53" s="1"/>
  <c r="M191" i="53" s="1"/>
  <c r="N191" i="53" s="1"/>
  <c r="G190" i="53"/>
  <c r="I190" i="53" s="1"/>
  <c r="K190" i="53" s="1"/>
  <c r="O190" i="53" s="1"/>
  <c r="G189" i="53"/>
  <c r="I189" i="53" s="1"/>
  <c r="K189" i="53" s="1"/>
  <c r="O189" i="53" s="1"/>
  <c r="G188" i="53"/>
  <c r="I188" i="53" s="1"/>
  <c r="K188" i="53" s="1"/>
  <c r="O188" i="53" s="1"/>
  <c r="G187" i="53"/>
  <c r="H187" i="53" s="1"/>
  <c r="J187" i="53" s="1"/>
  <c r="M187" i="53" s="1"/>
  <c r="N187" i="53" s="1"/>
  <c r="G186" i="53"/>
  <c r="I186" i="53" s="1"/>
  <c r="K186" i="53" s="1"/>
  <c r="O186" i="53" s="1"/>
  <c r="G185" i="53"/>
  <c r="I185" i="53" s="1"/>
  <c r="K185" i="53" s="1"/>
  <c r="O185" i="53" s="1"/>
  <c r="G184" i="53"/>
  <c r="I184" i="53" s="1"/>
  <c r="K184" i="53" s="1"/>
  <c r="O184" i="53" s="1"/>
  <c r="H184" i="53"/>
  <c r="J184" i="53" s="1"/>
  <c r="M184" i="53" s="1"/>
  <c r="N184" i="53" s="1"/>
  <c r="G183" i="53"/>
  <c r="H183" i="53" s="1"/>
  <c r="J183" i="53" s="1"/>
  <c r="M183" i="53" s="1"/>
  <c r="N183" i="53" s="1"/>
  <c r="G182" i="53"/>
  <c r="I182" i="53" s="1"/>
  <c r="K182" i="53" s="1"/>
  <c r="O182" i="53" s="1"/>
  <c r="G181" i="53"/>
  <c r="I181" i="53" s="1"/>
  <c r="K181" i="53" s="1"/>
  <c r="O181" i="53" s="1"/>
  <c r="G180" i="53"/>
  <c r="I180" i="53" s="1"/>
  <c r="K180" i="53" s="1"/>
  <c r="O180" i="53" s="1"/>
  <c r="H180" i="53"/>
  <c r="J180" i="53" s="1"/>
  <c r="M180" i="53" s="1"/>
  <c r="N180" i="53" s="1"/>
  <c r="G179" i="53"/>
  <c r="H179" i="53" s="1"/>
  <c r="J179" i="53" s="1"/>
  <c r="M179" i="53" s="1"/>
  <c r="N179" i="53" s="1"/>
  <c r="G178" i="53"/>
  <c r="I178" i="53" s="1"/>
  <c r="K178" i="53" s="1"/>
  <c r="O178" i="53" s="1"/>
  <c r="G177" i="53"/>
  <c r="I177" i="53" s="1"/>
  <c r="K177" i="53" s="1"/>
  <c r="O177" i="53" s="1"/>
  <c r="G176" i="53"/>
  <c r="I176" i="53" s="1"/>
  <c r="K176" i="53" s="1"/>
  <c r="O176" i="53" s="1"/>
  <c r="H176" i="53"/>
  <c r="J176" i="53" s="1"/>
  <c r="M176" i="53" s="1"/>
  <c r="N176" i="53" s="1"/>
  <c r="G175" i="53"/>
  <c r="H175" i="53" s="1"/>
  <c r="J175" i="53" s="1"/>
  <c r="M175" i="53" s="1"/>
  <c r="N175" i="53" s="1"/>
  <c r="G174" i="53"/>
  <c r="I174" i="53" s="1"/>
  <c r="K174" i="53" s="1"/>
  <c r="O174" i="53" s="1"/>
  <c r="G173" i="53"/>
  <c r="I173" i="53" s="1"/>
  <c r="K173" i="53" s="1"/>
  <c r="O173" i="53" s="1"/>
  <c r="G172" i="53"/>
  <c r="I172" i="53" s="1"/>
  <c r="K172" i="53" s="1"/>
  <c r="O172" i="53" s="1"/>
  <c r="G171" i="53"/>
  <c r="H171" i="53" s="1"/>
  <c r="J171" i="53" s="1"/>
  <c r="M171" i="53" s="1"/>
  <c r="N171" i="53" s="1"/>
  <c r="G170" i="53"/>
  <c r="I170" i="53" s="1"/>
  <c r="K170" i="53" s="1"/>
  <c r="O170" i="53" s="1"/>
  <c r="G169" i="53"/>
  <c r="I169" i="53" s="1"/>
  <c r="K169" i="53" s="1"/>
  <c r="O169" i="53" s="1"/>
  <c r="G168" i="53"/>
  <c r="I168" i="53" s="1"/>
  <c r="K168" i="53" s="1"/>
  <c r="O168" i="53" s="1"/>
  <c r="H168" i="53"/>
  <c r="J168" i="53" s="1"/>
  <c r="M168" i="53" s="1"/>
  <c r="N168" i="53" s="1"/>
  <c r="G167" i="53"/>
  <c r="H167" i="53" s="1"/>
  <c r="J167" i="53" s="1"/>
  <c r="M167" i="53" s="1"/>
  <c r="N167" i="53" s="1"/>
  <c r="G166" i="53"/>
  <c r="I166" i="53" s="1"/>
  <c r="K166" i="53" s="1"/>
  <c r="O166" i="53" s="1"/>
  <c r="G165" i="53"/>
  <c r="I165" i="53" s="1"/>
  <c r="K165" i="53" s="1"/>
  <c r="O165" i="53" s="1"/>
  <c r="G164" i="53"/>
  <c r="I164" i="53" s="1"/>
  <c r="K164" i="53" s="1"/>
  <c r="O164" i="53" s="1"/>
  <c r="H164" i="53"/>
  <c r="J164" i="53" s="1"/>
  <c r="M164" i="53" s="1"/>
  <c r="N164" i="53" s="1"/>
  <c r="G163" i="53"/>
  <c r="H163" i="53" s="1"/>
  <c r="J163" i="53" s="1"/>
  <c r="M163" i="53" s="1"/>
  <c r="N163" i="53" s="1"/>
  <c r="G162" i="53"/>
  <c r="I162" i="53" s="1"/>
  <c r="K162" i="53" s="1"/>
  <c r="O162" i="53" s="1"/>
  <c r="G161" i="53"/>
  <c r="I161" i="53" s="1"/>
  <c r="K161" i="53" s="1"/>
  <c r="O161" i="53" s="1"/>
  <c r="G160" i="53"/>
  <c r="I160" i="53" s="1"/>
  <c r="K160" i="53" s="1"/>
  <c r="O160" i="53" s="1"/>
  <c r="H160" i="53"/>
  <c r="J160" i="53" s="1"/>
  <c r="M160" i="53" s="1"/>
  <c r="N160" i="53" s="1"/>
  <c r="G159" i="53"/>
  <c r="H159" i="53" s="1"/>
  <c r="J159" i="53" s="1"/>
  <c r="M159" i="53" s="1"/>
  <c r="N159" i="53" s="1"/>
  <c r="G158" i="53"/>
  <c r="I158" i="53" s="1"/>
  <c r="K158" i="53" s="1"/>
  <c r="O158" i="53" s="1"/>
  <c r="G157" i="53"/>
  <c r="I157" i="53" s="1"/>
  <c r="K157" i="53" s="1"/>
  <c r="O157" i="53" s="1"/>
  <c r="G156" i="53"/>
  <c r="I156" i="53" s="1"/>
  <c r="K156" i="53" s="1"/>
  <c r="O156" i="53" s="1"/>
  <c r="G155" i="53"/>
  <c r="H155" i="53" s="1"/>
  <c r="J155" i="53" s="1"/>
  <c r="M155" i="53" s="1"/>
  <c r="N155" i="53" s="1"/>
  <c r="G154" i="53"/>
  <c r="I154" i="53" s="1"/>
  <c r="K154" i="53" s="1"/>
  <c r="O154" i="53" s="1"/>
  <c r="G153" i="53"/>
  <c r="I153" i="53" s="1"/>
  <c r="K153" i="53" s="1"/>
  <c r="O153" i="53" s="1"/>
  <c r="G152" i="53"/>
  <c r="I152" i="53" s="1"/>
  <c r="K152" i="53" s="1"/>
  <c r="O152" i="53" s="1"/>
  <c r="H152" i="53"/>
  <c r="J152" i="53" s="1"/>
  <c r="M152" i="53" s="1"/>
  <c r="N152" i="53" s="1"/>
  <c r="G151" i="53"/>
  <c r="H151" i="53" s="1"/>
  <c r="J151" i="53" s="1"/>
  <c r="M151" i="53" s="1"/>
  <c r="N151" i="53" s="1"/>
  <c r="G150" i="53"/>
  <c r="I150" i="53" s="1"/>
  <c r="K150" i="53" s="1"/>
  <c r="O150" i="53" s="1"/>
  <c r="G149" i="53"/>
  <c r="I149" i="53" s="1"/>
  <c r="K149" i="53" s="1"/>
  <c r="O149" i="53" s="1"/>
  <c r="G148" i="53"/>
  <c r="I148" i="53" s="1"/>
  <c r="K148" i="53" s="1"/>
  <c r="O148" i="53" s="1"/>
  <c r="H148" i="53"/>
  <c r="J148" i="53" s="1"/>
  <c r="M148" i="53" s="1"/>
  <c r="N148" i="53" s="1"/>
  <c r="G147" i="53"/>
  <c r="H147" i="53" s="1"/>
  <c r="J147" i="53" s="1"/>
  <c r="M147" i="53" s="1"/>
  <c r="N147" i="53" s="1"/>
  <c r="G146" i="53"/>
  <c r="I146" i="53" s="1"/>
  <c r="K146" i="53" s="1"/>
  <c r="O146" i="53" s="1"/>
  <c r="G145" i="53"/>
  <c r="I145" i="53" s="1"/>
  <c r="K145" i="53" s="1"/>
  <c r="O145" i="53" s="1"/>
  <c r="G144" i="53"/>
  <c r="I144" i="53" s="1"/>
  <c r="K144" i="53" s="1"/>
  <c r="O144" i="53" s="1"/>
  <c r="H144" i="53"/>
  <c r="J144" i="53" s="1"/>
  <c r="M144" i="53" s="1"/>
  <c r="N144" i="53" s="1"/>
  <c r="G143" i="53"/>
  <c r="H143" i="53" s="1"/>
  <c r="J143" i="53" s="1"/>
  <c r="M143" i="53" s="1"/>
  <c r="N143" i="53" s="1"/>
  <c r="G142" i="53"/>
  <c r="I142" i="53" s="1"/>
  <c r="K142" i="53" s="1"/>
  <c r="O142" i="53" s="1"/>
  <c r="G141" i="53"/>
  <c r="I141" i="53" s="1"/>
  <c r="K141" i="53" s="1"/>
  <c r="O141" i="53" s="1"/>
  <c r="G140" i="53"/>
  <c r="I140" i="53" s="1"/>
  <c r="K140" i="53" s="1"/>
  <c r="O140" i="53" s="1"/>
  <c r="G139" i="53"/>
  <c r="H139" i="53" s="1"/>
  <c r="J139" i="53" s="1"/>
  <c r="M139" i="53" s="1"/>
  <c r="N139" i="53" s="1"/>
  <c r="G138" i="53"/>
  <c r="I138" i="53" s="1"/>
  <c r="K138" i="53" s="1"/>
  <c r="O138" i="53" s="1"/>
  <c r="G137" i="53"/>
  <c r="I137" i="53" s="1"/>
  <c r="K137" i="53" s="1"/>
  <c r="O137" i="53" s="1"/>
  <c r="G136" i="53"/>
  <c r="I136" i="53" s="1"/>
  <c r="K136" i="53" s="1"/>
  <c r="O136" i="53" s="1"/>
  <c r="H136" i="53"/>
  <c r="J136" i="53" s="1"/>
  <c r="M136" i="53" s="1"/>
  <c r="N136" i="53" s="1"/>
  <c r="G135" i="53"/>
  <c r="H135" i="53" s="1"/>
  <c r="J135" i="53" s="1"/>
  <c r="M135" i="53" s="1"/>
  <c r="N135" i="53" s="1"/>
  <c r="G134" i="53"/>
  <c r="I134" i="53" s="1"/>
  <c r="K134" i="53" s="1"/>
  <c r="O134" i="53" s="1"/>
  <c r="G133" i="53"/>
  <c r="I133" i="53" s="1"/>
  <c r="K133" i="53" s="1"/>
  <c r="O133" i="53" s="1"/>
  <c r="G132" i="53"/>
  <c r="I132" i="53" s="1"/>
  <c r="K132" i="53" s="1"/>
  <c r="O132" i="53" s="1"/>
  <c r="H132" i="53"/>
  <c r="J132" i="53" s="1"/>
  <c r="M132" i="53" s="1"/>
  <c r="N132" i="53" s="1"/>
  <c r="G131" i="53"/>
  <c r="H131" i="53" s="1"/>
  <c r="J131" i="53" s="1"/>
  <c r="M131" i="53" s="1"/>
  <c r="N131" i="53" s="1"/>
  <c r="G130" i="53"/>
  <c r="I130" i="53" s="1"/>
  <c r="K130" i="53" s="1"/>
  <c r="O130" i="53" s="1"/>
  <c r="G129" i="53"/>
  <c r="I129" i="53" s="1"/>
  <c r="K129" i="53" s="1"/>
  <c r="O129" i="53" s="1"/>
  <c r="G128" i="53"/>
  <c r="I128" i="53" s="1"/>
  <c r="K128" i="53" s="1"/>
  <c r="O128" i="53" s="1"/>
  <c r="H128" i="53"/>
  <c r="J128" i="53" s="1"/>
  <c r="M128" i="53" s="1"/>
  <c r="N128" i="53" s="1"/>
  <c r="G127" i="53"/>
  <c r="H127" i="53" s="1"/>
  <c r="J127" i="53" s="1"/>
  <c r="M127" i="53" s="1"/>
  <c r="N127" i="53" s="1"/>
  <c r="G126" i="53"/>
  <c r="I126" i="53" s="1"/>
  <c r="K126" i="53" s="1"/>
  <c r="O126" i="53" s="1"/>
  <c r="G125" i="53"/>
  <c r="I125" i="53" s="1"/>
  <c r="K125" i="53" s="1"/>
  <c r="O125" i="53" s="1"/>
  <c r="G124" i="53"/>
  <c r="I124" i="53" s="1"/>
  <c r="K124" i="53" s="1"/>
  <c r="O124" i="53" s="1"/>
  <c r="G123" i="53"/>
  <c r="H123" i="53" s="1"/>
  <c r="J123" i="53" s="1"/>
  <c r="M123" i="53" s="1"/>
  <c r="N123" i="53" s="1"/>
  <c r="G122" i="53"/>
  <c r="I122" i="53" s="1"/>
  <c r="K122" i="53" s="1"/>
  <c r="O122" i="53" s="1"/>
  <c r="G121" i="53"/>
  <c r="I121" i="53" s="1"/>
  <c r="K121" i="53" s="1"/>
  <c r="O121" i="53" s="1"/>
  <c r="G120" i="53"/>
  <c r="I120" i="53" s="1"/>
  <c r="K120" i="53" s="1"/>
  <c r="O120" i="53" s="1"/>
  <c r="H120" i="53"/>
  <c r="J120" i="53" s="1"/>
  <c r="M120" i="53" s="1"/>
  <c r="N120" i="53" s="1"/>
  <c r="G119" i="53"/>
  <c r="H119" i="53" s="1"/>
  <c r="J119" i="53" s="1"/>
  <c r="M119" i="53" s="1"/>
  <c r="N119" i="53" s="1"/>
  <c r="G118" i="53"/>
  <c r="I118" i="53" s="1"/>
  <c r="K118" i="53" s="1"/>
  <c r="O118" i="53" s="1"/>
  <c r="G117" i="53"/>
  <c r="I117" i="53" s="1"/>
  <c r="K117" i="53" s="1"/>
  <c r="O117" i="53" s="1"/>
  <c r="G116" i="53"/>
  <c r="I116" i="53" s="1"/>
  <c r="K116" i="53" s="1"/>
  <c r="O116" i="53" s="1"/>
  <c r="H116" i="53"/>
  <c r="J116" i="53" s="1"/>
  <c r="M116" i="53" s="1"/>
  <c r="N116" i="53" s="1"/>
  <c r="G115" i="53"/>
  <c r="H115" i="53" s="1"/>
  <c r="J115" i="53" s="1"/>
  <c r="M115" i="53" s="1"/>
  <c r="N115" i="53" s="1"/>
  <c r="G114" i="53"/>
  <c r="I114" i="53" s="1"/>
  <c r="K114" i="53" s="1"/>
  <c r="O114" i="53" s="1"/>
  <c r="G113" i="53"/>
  <c r="I113" i="53" s="1"/>
  <c r="K113" i="53" s="1"/>
  <c r="O113" i="53" s="1"/>
  <c r="G112" i="53"/>
  <c r="I112" i="53" s="1"/>
  <c r="K112" i="53" s="1"/>
  <c r="O112" i="53" s="1"/>
  <c r="H112" i="53"/>
  <c r="J112" i="53" s="1"/>
  <c r="M112" i="53" s="1"/>
  <c r="N112" i="53" s="1"/>
  <c r="G111" i="53"/>
  <c r="H111" i="53" s="1"/>
  <c r="J111" i="53" s="1"/>
  <c r="M111" i="53" s="1"/>
  <c r="N111" i="53" s="1"/>
  <c r="G110" i="53"/>
  <c r="I110" i="53" s="1"/>
  <c r="K110" i="53" s="1"/>
  <c r="O110" i="53" s="1"/>
  <c r="G109" i="53"/>
  <c r="I109" i="53" s="1"/>
  <c r="K109" i="53" s="1"/>
  <c r="O109" i="53" s="1"/>
  <c r="G108" i="53"/>
  <c r="I108" i="53" s="1"/>
  <c r="K108" i="53" s="1"/>
  <c r="O108" i="53" s="1"/>
  <c r="G107" i="53"/>
  <c r="H107" i="53" s="1"/>
  <c r="J107" i="53" s="1"/>
  <c r="M107" i="53" s="1"/>
  <c r="N107" i="53" s="1"/>
  <c r="G106" i="53"/>
  <c r="I106" i="53" s="1"/>
  <c r="K106" i="53" s="1"/>
  <c r="O106" i="53" s="1"/>
  <c r="G105" i="53"/>
  <c r="I105" i="53" s="1"/>
  <c r="K105" i="53" s="1"/>
  <c r="O105" i="53" s="1"/>
  <c r="G104" i="53"/>
  <c r="I104" i="53" s="1"/>
  <c r="K104" i="53" s="1"/>
  <c r="O104" i="53" s="1"/>
  <c r="H104" i="53"/>
  <c r="J104" i="53" s="1"/>
  <c r="M104" i="53" s="1"/>
  <c r="N104" i="53" s="1"/>
  <c r="G103" i="53"/>
  <c r="H103" i="53" s="1"/>
  <c r="J103" i="53" s="1"/>
  <c r="M103" i="53" s="1"/>
  <c r="N103" i="53" s="1"/>
  <c r="G102" i="53"/>
  <c r="I102" i="53" s="1"/>
  <c r="K102" i="53" s="1"/>
  <c r="O102" i="53" s="1"/>
  <c r="G101" i="53"/>
  <c r="I101" i="53" s="1"/>
  <c r="K101" i="53" s="1"/>
  <c r="O101" i="53" s="1"/>
  <c r="G100" i="53"/>
  <c r="I100" i="53" s="1"/>
  <c r="K100" i="53" s="1"/>
  <c r="O100" i="53" s="1"/>
  <c r="H100" i="53"/>
  <c r="J100" i="53" s="1"/>
  <c r="M100" i="53" s="1"/>
  <c r="N100" i="53" s="1"/>
  <c r="G99" i="53"/>
  <c r="H99" i="53" s="1"/>
  <c r="J99" i="53" s="1"/>
  <c r="M99" i="53" s="1"/>
  <c r="N99" i="53" s="1"/>
  <c r="G98" i="53"/>
  <c r="I98" i="53" s="1"/>
  <c r="K98" i="53" s="1"/>
  <c r="O98" i="53" s="1"/>
  <c r="G97" i="53"/>
  <c r="I97" i="53" s="1"/>
  <c r="K97" i="53" s="1"/>
  <c r="O97" i="53" s="1"/>
  <c r="G96" i="53"/>
  <c r="I96" i="53" s="1"/>
  <c r="K96" i="53" s="1"/>
  <c r="O96" i="53" s="1"/>
  <c r="H96" i="53"/>
  <c r="J96" i="53" s="1"/>
  <c r="M96" i="53" s="1"/>
  <c r="N96" i="53" s="1"/>
  <c r="G95" i="53"/>
  <c r="H95" i="53" s="1"/>
  <c r="J95" i="53" s="1"/>
  <c r="M95" i="53" s="1"/>
  <c r="N95" i="53" s="1"/>
  <c r="G94" i="53"/>
  <c r="I94" i="53" s="1"/>
  <c r="K94" i="53" s="1"/>
  <c r="O94" i="53" s="1"/>
  <c r="G93" i="53"/>
  <c r="I93" i="53" s="1"/>
  <c r="K93" i="53" s="1"/>
  <c r="O93" i="53" s="1"/>
  <c r="G92" i="53"/>
  <c r="I92" i="53" s="1"/>
  <c r="K92" i="53" s="1"/>
  <c r="O92" i="53" s="1"/>
  <c r="G91" i="53"/>
  <c r="H91" i="53" s="1"/>
  <c r="J91" i="53" s="1"/>
  <c r="M91" i="53" s="1"/>
  <c r="N91" i="53" s="1"/>
  <c r="G90" i="53"/>
  <c r="I90" i="53" s="1"/>
  <c r="K90" i="53" s="1"/>
  <c r="O90" i="53" s="1"/>
  <c r="G89" i="53"/>
  <c r="I89" i="53" s="1"/>
  <c r="K89" i="53" s="1"/>
  <c r="O89" i="53" s="1"/>
  <c r="G88" i="53"/>
  <c r="I88" i="53" s="1"/>
  <c r="K88" i="53" s="1"/>
  <c r="O88" i="53" s="1"/>
  <c r="H88" i="53"/>
  <c r="J88" i="53" s="1"/>
  <c r="M88" i="53" s="1"/>
  <c r="N88" i="53" s="1"/>
  <c r="G87" i="53"/>
  <c r="H87" i="53" s="1"/>
  <c r="J87" i="53" s="1"/>
  <c r="M87" i="53" s="1"/>
  <c r="N87" i="53" s="1"/>
  <c r="G86" i="53"/>
  <c r="I86" i="53" s="1"/>
  <c r="K86" i="53" s="1"/>
  <c r="O86" i="53" s="1"/>
  <c r="G85" i="53"/>
  <c r="I85" i="53" s="1"/>
  <c r="K85" i="53" s="1"/>
  <c r="O85" i="53" s="1"/>
  <c r="G84" i="53"/>
  <c r="I84" i="53" s="1"/>
  <c r="K84" i="53" s="1"/>
  <c r="O84" i="53" s="1"/>
  <c r="H84" i="53"/>
  <c r="J84" i="53" s="1"/>
  <c r="M84" i="53" s="1"/>
  <c r="N84" i="53" s="1"/>
  <c r="G83" i="53"/>
  <c r="H83" i="53" s="1"/>
  <c r="J83" i="53" s="1"/>
  <c r="M83" i="53" s="1"/>
  <c r="N83" i="53" s="1"/>
  <c r="G82" i="53"/>
  <c r="I82" i="53" s="1"/>
  <c r="K82" i="53" s="1"/>
  <c r="O82" i="53" s="1"/>
  <c r="G81" i="53"/>
  <c r="I81" i="53" s="1"/>
  <c r="K81" i="53" s="1"/>
  <c r="O81" i="53" s="1"/>
  <c r="G80" i="53"/>
  <c r="I80" i="53" s="1"/>
  <c r="K80" i="53" s="1"/>
  <c r="O80" i="53" s="1"/>
  <c r="H80" i="53"/>
  <c r="J80" i="53" s="1"/>
  <c r="M80" i="53" s="1"/>
  <c r="N80" i="53" s="1"/>
  <c r="G79" i="53"/>
  <c r="H79" i="53" s="1"/>
  <c r="J79" i="53" s="1"/>
  <c r="M79" i="53" s="1"/>
  <c r="N79" i="53" s="1"/>
  <c r="G78" i="53"/>
  <c r="I78" i="53" s="1"/>
  <c r="K78" i="53" s="1"/>
  <c r="O78" i="53" s="1"/>
  <c r="G77" i="53"/>
  <c r="I77" i="53" s="1"/>
  <c r="K77" i="53" s="1"/>
  <c r="O77" i="53" s="1"/>
  <c r="G76" i="53"/>
  <c r="I76" i="53" s="1"/>
  <c r="K76" i="53" s="1"/>
  <c r="O76" i="53" s="1"/>
  <c r="G75" i="53"/>
  <c r="H75" i="53" s="1"/>
  <c r="J75" i="53" s="1"/>
  <c r="M75" i="53" s="1"/>
  <c r="N75" i="53" s="1"/>
  <c r="G74" i="53"/>
  <c r="I74" i="53" s="1"/>
  <c r="K74" i="53" s="1"/>
  <c r="O74" i="53" s="1"/>
  <c r="G73" i="53"/>
  <c r="I73" i="53" s="1"/>
  <c r="K73" i="53" s="1"/>
  <c r="O73" i="53" s="1"/>
  <c r="G72" i="53"/>
  <c r="I72" i="53" s="1"/>
  <c r="K72" i="53" s="1"/>
  <c r="O72" i="53" s="1"/>
  <c r="H72" i="53"/>
  <c r="J72" i="53" s="1"/>
  <c r="M72" i="53" s="1"/>
  <c r="N72" i="53" s="1"/>
  <c r="G71" i="53"/>
  <c r="H71" i="53" s="1"/>
  <c r="J71" i="53" s="1"/>
  <c r="M71" i="53" s="1"/>
  <c r="N71" i="53" s="1"/>
  <c r="G70" i="53"/>
  <c r="I70" i="53" s="1"/>
  <c r="K70" i="53" s="1"/>
  <c r="O70" i="53" s="1"/>
  <c r="G69" i="53"/>
  <c r="I69" i="53" s="1"/>
  <c r="K69" i="53" s="1"/>
  <c r="O69" i="53" s="1"/>
  <c r="G68" i="53"/>
  <c r="I68" i="53" s="1"/>
  <c r="K68" i="53" s="1"/>
  <c r="O68" i="53" s="1"/>
  <c r="H68" i="53"/>
  <c r="J68" i="53" s="1"/>
  <c r="M68" i="53" s="1"/>
  <c r="N68" i="53" s="1"/>
  <c r="G67" i="53"/>
  <c r="H67" i="53" s="1"/>
  <c r="J67" i="53" s="1"/>
  <c r="M67" i="53" s="1"/>
  <c r="N67" i="53" s="1"/>
  <c r="G66" i="53"/>
  <c r="I66" i="53" s="1"/>
  <c r="K66" i="53" s="1"/>
  <c r="O66" i="53" s="1"/>
  <c r="G65" i="53"/>
  <c r="I65" i="53" s="1"/>
  <c r="K65" i="53" s="1"/>
  <c r="O65" i="53" s="1"/>
  <c r="G64" i="53"/>
  <c r="I64" i="53" s="1"/>
  <c r="K64" i="53" s="1"/>
  <c r="O64" i="53" s="1"/>
  <c r="H64" i="53"/>
  <c r="J64" i="53" s="1"/>
  <c r="M64" i="53" s="1"/>
  <c r="N64" i="53" s="1"/>
  <c r="G63" i="53"/>
  <c r="H63" i="53" s="1"/>
  <c r="J63" i="53" s="1"/>
  <c r="M63" i="53" s="1"/>
  <c r="N63" i="53" s="1"/>
  <c r="G62" i="53"/>
  <c r="I62" i="53" s="1"/>
  <c r="K62" i="53" s="1"/>
  <c r="O62" i="53" s="1"/>
  <c r="G61" i="53"/>
  <c r="I61" i="53" s="1"/>
  <c r="K61" i="53" s="1"/>
  <c r="O61" i="53" s="1"/>
  <c r="G60" i="53"/>
  <c r="I60" i="53" s="1"/>
  <c r="K60" i="53" s="1"/>
  <c r="O60" i="53" s="1"/>
  <c r="G59" i="53"/>
  <c r="H59" i="53" s="1"/>
  <c r="J59" i="53" s="1"/>
  <c r="M59" i="53" s="1"/>
  <c r="N59" i="53" s="1"/>
  <c r="G58" i="53"/>
  <c r="I58" i="53" s="1"/>
  <c r="K58" i="53" s="1"/>
  <c r="O58" i="53" s="1"/>
  <c r="G57" i="53"/>
  <c r="I57" i="53" s="1"/>
  <c r="K57" i="53" s="1"/>
  <c r="O57" i="53" s="1"/>
  <c r="G56" i="53"/>
  <c r="I56" i="53" s="1"/>
  <c r="K56" i="53" s="1"/>
  <c r="O56" i="53" s="1"/>
  <c r="H56" i="53"/>
  <c r="J56" i="53" s="1"/>
  <c r="M56" i="53" s="1"/>
  <c r="N56" i="53" s="1"/>
  <c r="G55" i="53"/>
  <c r="H55" i="53" s="1"/>
  <c r="J55" i="53" s="1"/>
  <c r="M55" i="53" s="1"/>
  <c r="N55" i="53" s="1"/>
  <c r="G54" i="53"/>
  <c r="I54" i="53" s="1"/>
  <c r="K54" i="53" s="1"/>
  <c r="O54" i="53" s="1"/>
  <c r="G53" i="53"/>
  <c r="I53" i="53" s="1"/>
  <c r="K53" i="53" s="1"/>
  <c r="O53" i="53" s="1"/>
  <c r="G52" i="53"/>
  <c r="I52" i="53" s="1"/>
  <c r="K52" i="53" s="1"/>
  <c r="O52" i="53" s="1"/>
  <c r="H52" i="53"/>
  <c r="J52" i="53" s="1"/>
  <c r="M52" i="53" s="1"/>
  <c r="N52" i="53" s="1"/>
  <c r="G51" i="53"/>
  <c r="H51" i="53" s="1"/>
  <c r="J51" i="53" s="1"/>
  <c r="M51" i="53" s="1"/>
  <c r="N51" i="53" s="1"/>
  <c r="G50" i="53"/>
  <c r="I50" i="53" s="1"/>
  <c r="K50" i="53" s="1"/>
  <c r="O50" i="53" s="1"/>
  <c r="G49" i="53"/>
  <c r="I49" i="53" s="1"/>
  <c r="K49" i="53" s="1"/>
  <c r="O49" i="53" s="1"/>
  <c r="G48" i="53"/>
  <c r="I48" i="53" s="1"/>
  <c r="K48" i="53" s="1"/>
  <c r="O48" i="53" s="1"/>
  <c r="H48" i="53"/>
  <c r="J48" i="53" s="1"/>
  <c r="M48" i="53" s="1"/>
  <c r="N48" i="53" s="1"/>
  <c r="G47" i="53"/>
  <c r="H47" i="53" s="1"/>
  <c r="J47" i="53" s="1"/>
  <c r="M47" i="53" s="1"/>
  <c r="N47" i="53" s="1"/>
  <c r="G46" i="53"/>
  <c r="I46" i="53" s="1"/>
  <c r="K46" i="53" s="1"/>
  <c r="O46" i="53" s="1"/>
  <c r="G45" i="53"/>
  <c r="I45" i="53" s="1"/>
  <c r="K45" i="53" s="1"/>
  <c r="O45" i="53" s="1"/>
  <c r="G44" i="53"/>
  <c r="I44" i="53" s="1"/>
  <c r="K44" i="53" s="1"/>
  <c r="O44" i="53" s="1"/>
  <c r="G43" i="53"/>
  <c r="H43" i="53" s="1"/>
  <c r="J43" i="53" s="1"/>
  <c r="M43" i="53" s="1"/>
  <c r="N43" i="53" s="1"/>
  <c r="G42" i="53"/>
  <c r="I42" i="53" s="1"/>
  <c r="K42" i="53" s="1"/>
  <c r="O42" i="53" s="1"/>
  <c r="G41" i="53"/>
  <c r="I41" i="53" s="1"/>
  <c r="K41" i="53" s="1"/>
  <c r="O41" i="53" s="1"/>
  <c r="G40" i="53"/>
  <c r="I40" i="53" s="1"/>
  <c r="K40" i="53" s="1"/>
  <c r="O40" i="53" s="1"/>
  <c r="H40" i="53"/>
  <c r="J40" i="53" s="1"/>
  <c r="M40" i="53" s="1"/>
  <c r="N40" i="53" s="1"/>
  <c r="G39" i="53"/>
  <c r="H39" i="53" s="1"/>
  <c r="J39" i="53" s="1"/>
  <c r="M39" i="53" s="1"/>
  <c r="N39" i="53" s="1"/>
  <c r="G38" i="53"/>
  <c r="I38" i="53" s="1"/>
  <c r="K38" i="53" s="1"/>
  <c r="O38" i="53" s="1"/>
  <c r="G37" i="53"/>
  <c r="I37" i="53" s="1"/>
  <c r="K37" i="53" s="1"/>
  <c r="O37" i="53" s="1"/>
  <c r="G36" i="53"/>
  <c r="I36" i="53" s="1"/>
  <c r="K36" i="53" s="1"/>
  <c r="O36" i="53" s="1"/>
  <c r="H36" i="53"/>
  <c r="J36" i="53" s="1"/>
  <c r="M36" i="53" s="1"/>
  <c r="N36" i="53" s="1"/>
  <c r="G35" i="53"/>
  <c r="H35" i="53" s="1"/>
  <c r="J35" i="53" s="1"/>
  <c r="M35" i="53" s="1"/>
  <c r="N35" i="53" s="1"/>
  <c r="G34" i="53"/>
  <c r="I34" i="53" s="1"/>
  <c r="K34" i="53" s="1"/>
  <c r="O34" i="53" s="1"/>
  <c r="G33" i="53"/>
  <c r="I33" i="53" s="1"/>
  <c r="K33" i="53" s="1"/>
  <c r="O33" i="53" s="1"/>
  <c r="G32" i="53"/>
  <c r="I32" i="53" s="1"/>
  <c r="K32" i="53" s="1"/>
  <c r="O32" i="53" s="1"/>
  <c r="H32" i="53"/>
  <c r="J32" i="53" s="1"/>
  <c r="M32" i="53" s="1"/>
  <c r="N32" i="53" s="1"/>
  <c r="G31" i="53"/>
  <c r="H31" i="53" s="1"/>
  <c r="J31" i="53" s="1"/>
  <c r="M31" i="53" s="1"/>
  <c r="N31" i="53" s="1"/>
  <c r="G30" i="53"/>
  <c r="I30" i="53" s="1"/>
  <c r="K30" i="53" s="1"/>
  <c r="O30" i="53" s="1"/>
  <c r="G29" i="53"/>
  <c r="I29" i="53" s="1"/>
  <c r="K29" i="53" s="1"/>
  <c r="O29" i="53" s="1"/>
  <c r="G28" i="53"/>
  <c r="I28" i="53" s="1"/>
  <c r="K28" i="53" s="1"/>
  <c r="O28" i="53" s="1"/>
  <c r="G27" i="53"/>
  <c r="H27" i="53" s="1"/>
  <c r="J27" i="53" s="1"/>
  <c r="M27" i="53" s="1"/>
  <c r="N27" i="53" s="1"/>
  <c r="G26" i="53"/>
  <c r="I26" i="53" s="1"/>
  <c r="K26" i="53" s="1"/>
  <c r="O26" i="53" s="1"/>
  <c r="G25" i="53"/>
  <c r="I25" i="53" s="1"/>
  <c r="K25" i="53" s="1"/>
  <c r="O25" i="53" s="1"/>
  <c r="G24" i="53"/>
  <c r="I24" i="53" s="1"/>
  <c r="K24" i="53" s="1"/>
  <c r="O24" i="53" s="1"/>
  <c r="H24" i="53"/>
  <c r="J24" i="53" s="1"/>
  <c r="M24" i="53" s="1"/>
  <c r="N24" i="53" s="1"/>
  <c r="G23" i="53"/>
  <c r="H23" i="53" s="1"/>
  <c r="J23" i="53" s="1"/>
  <c r="M23" i="53" s="1"/>
  <c r="N23" i="53" s="1"/>
  <c r="G22" i="53"/>
  <c r="I22" i="53" s="1"/>
  <c r="K22" i="53" s="1"/>
  <c r="O22" i="53" s="1"/>
  <c r="G21" i="53"/>
  <c r="I21" i="53" s="1"/>
  <c r="K21" i="53" s="1"/>
  <c r="O21" i="53" s="1"/>
  <c r="G20" i="53"/>
  <c r="I20" i="53" s="1"/>
  <c r="K20" i="53" s="1"/>
  <c r="O20" i="53" s="1"/>
  <c r="H20" i="53"/>
  <c r="J20" i="53" s="1"/>
  <c r="M20" i="53" s="1"/>
  <c r="N20" i="53" s="1"/>
  <c r="G19" i="53"/>
  <c r="H19" i="53" s="1"/>
  <c r="J19" i="53" s="1"/>
  <c r="M19" i="53" s="1"/>
  <c r="N19" i="53" s="1"/>
  <c r="G18" i="53"/>
  <c r="I18" i="53" s="1"/>
  <c r="K18" i="53" s="1"/>
  <c r="O18" i="53" s="1"/>
  <c r="G17" i="53"/>
  <c r="I17" i="53" s="1"/>
  <c r="K17" i="53" s="1"/>
  <c r="O17" i="53" s="1"/>
  <c r="G16" i="53"/>
  <c r="I16" i="53" s="1"/>
  <c r="K16" i="53" s="1"/>
  <c r="O16" i="53" s="1"/>
  <c r="H16" i="53"/>
  <c r="J16" i="53" s="1"/>
  <c r="M16" i="53" s="1"/>
  <c r="N16" i="53" s="1"/>
  <c r="G15" i="53"/>
  <c r="H15" i="53" s="1"/>
  <c r="J15" i="53" s="1"/>
  <c r="M15" i="53" s="1"/>
  <c r="N15" i="53" s="1"/>
  <c r="G14" i="53"/>
  <c r="I14" i="53" s="1"/>
  <c r="K14" i="53" s="1"/>
  <c r="O14" i="53" s="1"/>
  <c r="G13" i="53"/>
  <c r="I13" i="53" s="1"/>
  <c r="K13" i="53" s="1"/>
  <c r="O13" i="53" s="1"/>
  <c r="G12" i="53"/>
  <c r="I12" i="53" s="1"/>
  <c r="K12" i="53" s="1"/>
  <c r="O12" i="53" s="1"/>
  <c r="G11" i="53"/>
  <c r="H11" i="53" s="1"/>
  <c r="J11" i="53" s="1"/>
  <c r="M11" i="53" s="1"/>
  <c r="N11" i="53" s="1"/>
  <c r="G10" i="53"/>
  <c r="I10" i="53" s="1"/>
  <c r="K10" i="53" s="1"/>
  <c r="O10" i="53" s="1"/>
  <c r="G9" i="53"/>
  <c r="I9" i="53" s="1"/>
  <c r="K9" i="53" s="1"/>
  <c r="O9" i="53" s="1"/>
  <c r="G8" i="53"/>
  <c r="I8" i="53" s="1"/>
  <c r="K8" i="53" s="1"/>
  <c r="O8" i="53" s="1"/>
  <c r="H8" i="53"/>
  <c r="J8" i="53" s="1"/>
  <c r="M8" i="53" s="1"/>
  <c r="N8" i="53" s="1"/>
  <c r="G7" i="53"/>
  <c r="H7" i="53" s="1"/>
  <c r="J7" i="53" s="1"/>
  <c r="M7" i="53" s="1"/>
  <c r="N7" i="53" s="1"/>
  <c r="G6" i="53"/>
  <c r="I6" i="53" s="1"/>
  <c r="K6" i="53" s="1"/>
  <c r="O6" i="53" s="1"/>
  <c r="G5" i="53"/>
  <c r="I5" i="53" s="1"/>
  <c r="K5" i="53" s="1"/>
  <c r="O5" i="53" s="1"/>
  <c r="G4" i="53"/>
  <c r="I4" i="53" s="1"/>
  <c r="K4" i="53" s="1"/>
  <c r="O4" i="53" s="1"/>
  <c r="H4" i="53"/>
  <c r="J4" i="53" s="1"/>
  <c r="M4" i="53" s="1"/>
  <c r="N4" i="53" s="1"/>
  <c r="G3" i="53"/>
  <c r="H3" i="53" s="1"/>
  <c r="J3" i="53" s="1"/>
  <c r="M3" i="53" s="1"/>
  <c r="N3" i="53" s="1"/>
  <c r="G2" i="53"/>
  <c r="I2" i="53" s="1"/>
  <c r="K2" i="53" s="1"/>
  <c r="O2" i="53" s="1"/>
  <c r="T14" i="84"/>
  <c r="AD33" i="84"/>
  <c r="AD32" i="84"/>
  <c r="AD31" i="84"/>
  <c r="AD30" i="84"/>
  <c r="AD29" i="84"/>
  <c r="AD28" i="84"/>
  <c r="AD27" i="84"/>
  <c r="AD26" i="84"/>
  <c r="AD25" i="84"/>
  <c r="AD24" i="84"/>
  <c r="AD23" i="84"/>
  <c r="AD22" i="84"/>
  <c r="AD21" i="84"/>
  <c r="AD20" i="84"/>
  <c r="AD19" i="84"/>
  <c r="AD18" i="84"/>
  <c r="AD17" i="84"/>
  <c r="AD16" i="84"/>
  <c r="AD15" i="84"/>
  <c r="AD14" i="84"/>
  <c r="AD13" i="84"/>
  <c r="AD12" i="84"/>
  <c r="AD11" i="84"/>
  <c r="AD10" i="84"/>
  <c r="AD9" i="84"/>
  <c r="AD8" i="84"/>
  <c r="AD7" i="84"/>
  <c r="AD6" i="84"/>
  <c r="AD5" i="84"/>
  <c r="AD4" i="84"/>
  <c r="AD3" i="84"/>
  <c r="AD2" i="84"/>
  <c r="AC3" i="84"/>
  <c r="AC4" i="84"/>
  <c r="AC5" i="84"/>
  <c r="AC6" i="84"/>
  <c r="AC7" i="84"/>
  <c r="AC8" i="84"/>
  <c r="AC9" i="84"/>
  <c r="AC10" i="84"/>
  <c r="AC11" i="84"/>
  <c r="AC12" i="84"/>
  <c r="AC13" i="84"/>
  <c r="AC14" i="84"/>
  <c r="AC15" i="84"/>
  <c r="AC16" i="84"/>
  <c r="AC17" i="84"/>
  <c r="AC18" i="84"/>
  <c r="AC19" i="84"/>
  <c r="AC20" i="84"/>
  <c r="AC21" i="84"/>
  <c r="AC22" i="84"/>
  <c r="AC23" i="84"/>
  <c r="AC24" i="84"/>
  <c r="AC25" i="84"/>
  <c r="AC26" i="84"/>
  <c r="AC27" i="84"/>
  <c r="AC28" i="84"/>
  <c r="AC29" i="84"/>
  <c r="AC30" i="84"/>
  <c r="AC31" i="84"/>
  <c r="AC32" i="84"/>
  <c r="AC33" i="84"/>
  <c r="AC2" i="84"/>
  <c r="U14" i="84"/>
  <c r="V14" i="84"/>
  <c r="P14" i="84"/>
  <c r="Q14" i="84"/>
  <c r="R14" i="84"/>
  <c r="S14" i="84"/>
  <c r="W14" i="84"/>
  <c r="X14" i="84"/>
  <c r="Y14" i="84"/>
  <c r="Z14" i="84"/>
  <c r="AA14" i="84"/>
  <c r="AB14" i="84"/>
  <c r="F132" i="53"/>
  <c r="E346" i="83"/>
  <c r="J346" i="83" s="1"/>
  <c r="E345" i="83"/>
  <c r="J345" i="83" s="1"/>
  <c r="E344" i="83"/>
  <c r="J344" i="83" s="1"/>
  <c r="E343" i="83"/>
  <c r="J343" i="83" s="1"/>
  <c r="E342" i="83"/>
  <c r="J342" i="83" s="1"/>
  <c r="E341" i="83"/>
  <c r="J341" i="83" s="1"/>
  <c r="E340" i="83"/>
  <c r="J340" i="83" s="1"/>
  <c r="E339" i="83"/>
  <c r="J339" i="83" s="1"/>
  <c r="E338" i="83"/>
  <c r="J338" i="83" s="1"/>
  <c r="E337" i="83"/>
  <c r="J337" i="83" s="1"/>
  <c r="E336" i="83"/>
  <c r="J336" i="83" s="1"/>
  <c r="E335" i="83"/>
  <c r="J335" i="83" s="1"/>
  <c r="E334" i="83"/>
  <c r="J334" i="83" s="1"/>
  <c r="E333" i="83"/>
  <c r="J333" i="83" s="1"/>
  <c r="E332" i="83"/>
  <c r="J332" i="83" s="1"/>
  <c r="E331" i="83"/>
  <c r="J331" i="83" s="1"/>
  <c r="E330" i="83"/>
  <c r="J330" i="83" s="1"/>
  <c r="E329" i="83"/>
  <c r="J329" i="83" s="1"/>
  <c r="E328" i="83"/>
  <c r="J328" i="83" s="1"/>
  <c r="E327" i="83"/>
  <c r="J327" i="83" s="1"/>
  <c r="E326" i="83"/>
  <c r="J326" i="83" s="1"/>
  <c r="E325" i="83"/>
  <c r="J325" i="83" s="1"/>
  <c r="E324" i="83"/>
  <c r="J324" i="83" s="1"/>
  <c r="E323" i="83"/>
  <c r="J323" i="83" s="1"/>
  <c r="E322" i="83"/>
  <c r="J322" i="83" s="1"/>
  <c r="E321" i="83"/>
  <c r="J321" i="83" s="1"/>
  <c r="E320" i="83"/>
  <c r="J320" i="83" s="1"/>
  <c r="E319" i="83"/>
  <c r="J319" i="83" s="1"/>
  <c r="E318" i="83"/>
  <c r="J318" i="83" s="1"/>
  <c r="E317" i="83"/>
  <c r="J317" i="83" s="1"/>
  <c r="E316" i="83"/>
  <c r="J316" i="83" s="1"/>
  <c r="E315" i="83"/>
  <c r="J315" i="83" s="1"/>
  <c r="E314" i="83"/>
  <c r="J314" i="83" s="1"/>
  <c r="E313" i="83"/>
  <c r="J313" i="83" s="1"/>
  <c r="E312" i="83"/>
  <c r="J312" i="83" s="1"/>
  <c r="E311" i="83"/>
  <c r="J311" i="83" s="1"/>
  <c r="E310" i="83"/>
  <c r="J310" i="83" s="1"/>
  <c r="E309" i="83"/>
  <c r="J309" i="83" s="1"/>
  <c r="E308" i="83"/>
  <c r="J308" i="83" s="1"/>
  <c r="E307" i="83"/>
  <c r="J307" i="83" s="1"/>
  <c r="E306" i="83"/>
  <c r="J306" i="83" s="1"/>
  <c r="E305" i="83"/>
  <c r="J305" i="83" s="1"/>
  <c r="E304" i="83"/>
  <c r="J304" i="83" s="1"/>
  <c r="E303" i="83"/>
  <c r="J303" i="83" s="1"/>
  <c r="E302" i="83"/>
  <c r="J302" i="83" s="1"/>
  <c r="E301" i="83"/>
  <c r="J301" i="83" s="1"/>
  <c r="E300" i="83"/>
  <c r="J300" i="83" s="1"/>
  <c r="E299" i="83"/>
  <c r="J299" i="83" s="1"/>
  <c r="E298" i="83"/>
  <c r="J298" i="83" s="1"/>
  <c r="E297" i="83"/>
  <c r="J297" i="83" s="1"/>
  <c r="E296" i="83"/>
  <c r="J296" i="83" s="1"/>
  <c r="E295" i="83"/>
  <c r="J295" i="83" s="1"/>
  <c r="E294" i="83"/>
  <c r="J294" i="83" s="1"/>
  <c r="E293" i="83"/>
  <c r="J293" i="83" s="1"/>
  <c r="E292" i="83"/>
  <c r="J292" i="83" s="1"/>
  <c r="E291" i="83"/>
  <c r="J291" i="83" s="1"/>
  <c r="E290" i="83"/>
  <c r="J290" i="83" s="1"/>
  <c r="E289" i="83"/>
  <c r="J289" i="83" s="1"/>
  <c r="E288" i="83"/>
  <c r="J288" i="83" s="1"/>
  <c r="E287" i="83"/>
  <c r="J287" i="83" s="1"/>
  <c r="E286" i="83"/>
  <c r="J286" i="83" s="1"/>
  <c r="E285" i="83"/>
  <c r="J285" i="83" s="1"/>
  <c r="E284" i="83"/>
  <c r="J284" i="83" s="1"/>
  <c r="E283" i="83"/>
  <c r="J283" i="83" s="1"/>
  <c r="E282" i="83"/>
  <c r="J282" i="83" s="1"/>
  <c r="E281" i="83"/>
  <c r="J281" i="83" s="1"/>
  <c r="E280" i="83"/>
  <c r="J280" i="83" s="1"/>
  <c r="E279" i="83"/>
  <c r="J279" i="83" s="1"/>
  <c r="E278" i="83"/>
  <c r="J278" i="83" s="1"/>
  <c r="E277" i="83"/>
  <c r="J277" i="83" s="1"/>
  <c r="E276" i="83"/>
  <c r="J276" i="83" s="1"/>
  <c r="E275" i="83"/>
  <c r="J275" i="83" s="1"/>
  <c r="E274" i="83"/>
  <c r="J274" i="83" s="1"/>
  <c r="E273" i="83"/>
  <c r="J273" i="83" s="1"/>
  <c r="E272" i="83"/>
  <c r="J272" i="83" s="1"/>
  <c r="E271" i="83"/>
  <c r="J271" i="83" s="1"/>
  <c r="E270" i="83"/>
  <c r="J270" i="83" s="1"/>
  <c r="E269" i="83"/>
  <c r="J269" i="83" s="1"/>
  <c r="E268" i="83"/>
  <c r="J268" i="83" s="1"/>
  <c r="E267" i="83"/>
  <c r="J267" i="83" s="1"/>
  <c r="E266" i="83"/>
  <c r="J266" i="83" s="1"/>
  <c r="E265" i="83"/>
  <c r="J265" i="83" s="1"/>
  <c r="E264" i="83"/>
  <c r="J264" i="83" s="1"/>
  <c r="E263" i="83"/>
  <c r="J263" i="83" s="1"/>
  <c r="E262" i="83"/>
  <c r="J262" i="83" s="1"/>
  <c r="E261" i="83"/>
  <c r="J261" i="83" s="1"/>
  <c r="E260" i="83"/>
  <c r="J260" i="83" s="1"/>
  <c r="E259" i="83"/>
  <c r="J259" i="83" s="1"/>
  <c r="E258" i="83"/>
  <c r="J258" i="83" s="1"/>
  <c r="E257" i="83"/>
  <c r="J257" i="83" s="1"/>
  <c r="E256" i="83"/>
  <c r="J256" i="83" s="1"/>
  <c r="E255" i="83"/>
  <c r="J255" i="83"/>
  <c r="E254" i="83"/>
  <c r="J254" i="83" s="1"/>
  <c r="E253" i="83"/>
  <c r="J253" i="83" s="1"/>
  <c r="E252" i="83"/>
  <c r="J252" i="83" s="1"/>
  <c r="E251" i="83"/>
  <c r="J251" i="83" s="1"/>
  <c r="E250" i="83"/>
  <c r="J250" i="83" s="1"/>
  <c r="E249" i="83"/>
  <c r="J249" i="83" s="1"/>
  <c r="E248" i="83"/>
  <c r="J248" i="83" s="1"/>
  <c r="E247" i="83"/>
  <c r="J247" i="83" s="1"/>
  <c r="E246" i="83"/>
  <c r="J246" i="83" s="1"/>
  <c r="E245" i="83"/>
  <c r="J245" i="83" s="1"/>
  <c r="E244" i="83"/>
  <c r="J244" i="83" s="1"/>
  <c r="E243" i="83"/>
  <c r="J243" i="83"/>
  <c r="E242" i="83"/>
  <c r="J242" i="83" s="1"/>
  <c r="E241" i="83"/>
  <c r="J241" i="83" s="1"/>
  <c r="E240" i="83"/>
  <c r="J240" i="83" s="1"/>
  <c r="E239" i="83"/>
  <c r="J239" i="83" s="1"/>
  <c r="E238" i="83"/>
  <c r="J238" i="83" s="1"/>
  <c r="E237" i="83"/>
  <c r="J237" i="83" s="1"/>
  <c r="E236" i="83"/>
  <c r="J236" i="83" s="1"/>
  <c r="E235" i="83"/>
  <c r="J235" i="83"/>
  <c r="E234" i="83"/>
  <c r="J234" i="83" s="1"/>
  <c r="E233" i="83"/>
  <c r="J233" i="83" s="1"/>
  <c r="E232" i="83"/>
  <c r="J232" i="83" s="1"/>
  <c r="E231" i="83"/>
  <c r="J231" i="83" s="1"/>
  <c r="E230" i="83"/>
  <c r="J230" i="83" s="1"/>
  <c r="E229" i="83"/>
  <c r="J229" i="83" s="1"/>
  <c r="E228" i="83"/>
  <c r="J228" i="83" s="1"/>
  <c r="E227" i="83"/>
  <c r="J227" i="83"/>
  <c r="E226" i="83"/>
  <c r="J226" i="83" s="1"/>
  <c r="E225" i="83"/>
  <c r="J225" i="83" s="1"/>
  <c r="E224" i="83"/>
  <c r="J224" i="83" s="1"/>
  <c r="E223" i="83"/>
  <c r="J223" i="83" s="1"/>
  <c r="E222" i="83"/>
  <c r="J222" i="83" s="1"/>
  <c r="E221" i="83"/>
  <c r="J221" i="83" s="1"/>
  <c r="E220" i="83"/>
  <c r="J220" i="83" s="1"/>
  <c r="E219" i="83"/>
  <c r="J219" i="83"/>
  <c r="E218" i="83"/>
  <c r="J218" i="83" s="1"/>
  <c r="E217" i="83"/>
  <c r="J217" i="83" s="1"/>
  <c r="E216" i="83"/>
  <c r="J216" i="83" s="1"/>
  <c r="E215" i="83"/>
  <c r="J215" i="83" s="1"/>
  <c r="E214" i="83"/>
  <c r="J214" i="83" s="1"/>
  <c r="E213" i="83"/>
  <c r="J213" i="83" s="1"/>
  <c r="E212" i="83"/>
  <c r="J212" i="83" s="1"/>
  <c r="E211" i="83"/>
  <c r="J211" i="83"/>
  <c r="E210" i="83"/>
  <c r="J210" i="83" s="1"/>
  <c r="E209" i="83"/>
  <c r="J209" i="83" s="1"/>
  <c r="E208" i="83"/>
  <c r="J208" i="83" s="1"/>
  <c r="E207" i="83"/>
  <c r="J207" i="83" s="1"/>
  <c r="E206" i="83"/>
  <c r="J206" i="83" s="1"/>
  <c r="E205" i="83"/>
  <c r="J205" i="83" s="1"/>
  <c r="E204" i="83"/>
  <c r="J204" i="83" s="1"/>
  <c r="E203" i="83"/>
  <c r="J203" i="83"/>
  <c r="E202" i="83"/>
  <c r="J202" i="83" s="1"/>
  <c r="E201" i="83"/>
  <c r="J201" i="83" s="1"/>
  <c r="E200" i="83"/>
  <c r="J200" i="83" s="1"/>
  <c r="E199" i="83"/>
  <c r="J199" i="83" s="1"/>
  <c r="E198" i="83"/>
  <c r="J198" i="83" s="1"/>
  <c r="E197" i="83"/>
  <c r="J197" i="83" s="1"/>
  <c r="E196" i="83"/>
  <c r="J196" i="83" s="1"/>
  <c r="E195" i="83"/>
  <c r="J195" i="83"/>
  <c r="E194" i="83"/>
  <c r="J194" i="83" s="1"/>
  <c r="E193" i="83"/>
  <c r="J193" i="83" s="1"/>
  <c r="E192" i="83"/>
  <c r="J192" i="83" s="1"/>
  <c r="E191" i="83"/>
  <c r="J191" i="83" s="1"/>
  <c r="E190" i="83"/>
  <c r="J190" i="83" s="1"/>
  <c r="E189" i="83"/>
  <c r="J189" i="83" s="1"/>
  <c r="E188" i="83"/>
  <c r="J188" i="83" s="1"/>
  <c r="E187" i="83"/>
  <c r="J187" i="83"/>
  <c r="E186" i="83"/>
  <c r="J186" i="83" s="1"/>
  <c r="E185" i="83"/>
  <c r="J185" i="83" s="1"/>
  <c r="E184" i="83"/>
  <c r="J184" i="83" s="1"/>
  <c r="E183" i="83"/>
  <c r="J183" i="83" s="1"/>
  <c r="E182" i="83"/>
  <c r="J182" i="83" s="1"/>
  <c r="E181" i="83"/>
  <c r="J181" i="83" s="1"/>
  <c r="E180" i="83"/>
  <c r="J180" i="83" s="1"/>
  <c r="E179" i="83"/>
  <c r="J179" i="83"/>
  <c r="E178" i="83"/>
  <c r="J178" i="83" s="1"/>
  <c r="E177" i="83"/>
  <c r="J177" i="83" s="1"/>
  <c r="E176" i="83"/>
  <c r="J176" i="83" s="1"/>
  <c r="E175" i="83"/>
  <c r="J175" i="83" s="1"/>
  <c r="E174" i="83"/>
  <c r="J174" i="83" s="1"/>
  <c r="E173" i="83"/>
  <c r="J173" i="83" s="1"/>
  <c r="E172" i="83"/>
  <c r="J172" i="83" s="1"/>
  <c r="E171" i="83"/>
  <c r="J171" i="83"/>
  <c r="E170" i="83"/>
  <c r="J170" i="83" s="1"/>
  <c r="E169" i="83"/>
  <c r="J169" i="83" s="1"/>
  <c r="E168" i="83"/>
  <c r="J168" i="83" s="1"/>
  <c r="E167" i="83"/>
  <c r="J167" i="83" s="1"/>
  <c r="E166" i="83"/>
  <c r="J166" i="83" s="1"/>
  <c r="E165" i="83"/>
  <c r="J165" i="83" s="1"/>
  <c r="E164" i="83"/>
  <c r="J164" i="83" s="1"/>
  <c r="E163" i="83"/>
  <c r="J163" i="83"/>
  <c r="E162" i="83"/>
  <c r="J162" i="83" s="1"/>
  <c r="E161" i="83"/>
  <c r="J161" i="83" s="1"/>
  <c r="E160" i="83"/>
  <c r="J160" i="83" s="1"/>
  <c r="E159" i="83"/>
  <c r="J159" i="83" s="1"/>
  <c r="E158" i="83"/>
  <c r="J158" i="83" s="1"/>
  <c r="E157" i="83"/>
  <c r="J157" i="83" s="1"/>
  <c r="E156" i="83"/>
  <c r="J156" i="83" s="1"/>
  <c r="E155" i="83"/>
  <c r="J155" i="83"/>
  <c r="E154" i="83"/>
  <c r="J154" i="83" s="1"/>
  <c r="E153" i="83"/>
  <c r="J153" i="83" s="1"/>
  <c r="E152" i="83"/>
  <c r="J152" i="83" s="1"/>
  <c r="E151" i="83"/>
  <c r="J151" i="83" s="1"/>
  <c r="E150" i="83"/>
  <c r="J150" i="83" s="1"/>
  <c r="E149" i="83"/>
  <c r="J149" i="83" s="1"/>
  <c r="E148" i="83"/>
  <c r="J148" i="83" s="1"/>
  <c r="E147" i="83"/>
  <c r="J147" i="83"/>
  <c r="E146" i="83"/>
  <c r="J146" i="83" s="1"/>
  <c r="E145" i="83"/>
  <c r="J145" i="83" s="1"/>
  <c r="E144" i="83"/>
  <c r="J144" i="83" s="1"/>
  <c r="E143" i="83"/>
  <c r="J143" i="83" s="1"/>
  <c r="E142" i="83"/>
  <c r="J142" i="83" s="1"/>
  <c r="E141" i="83"/>
  <c r="J141" i="83" s="1"/>
  <c r="E140" i="83"/>
  <c r="J140" i="83" s="1"/>
  <c r="E139" i="83"/>
  <c r="J139" i="83"/>
  <c r="E138" i="83"/>
  <c r="J138" i="83" s="1"/>
  <c r="E137" i="83"/>
  <c r="J137" i="83" s="1"/>
  <c r="E136" i="83"/>
  <c r="J136" i="83" s="1"/>
  <c r="E135" i="83"/>
  <c r="J135" i="83" s="1"/>
  <c r="E134" i="83"/>
  <c r="J134" i="83" s="1"/>
  <c r="E133" i="83"/>
  <c r="J133" i="83" s="1"/>
  <c r="E132" i="83"/>
  <c r="J132" i="83" s="1"/>
  <c r="E131" i="83"/>
  <c r="J131" i="83"/>
  <c r="E130" i="83"/>
  <c r="J130" i="83" s="1"/>
  <c r="E129" i="83"/>
  <c r="J129" i="83" s="1"/>
  <c r="E128" i="83"/>
  <c r="J128" i="83" s="1"/>
  <c r="E127" i="83"/>
  <c r="J127" i="83" s="1"/>
  <c r="E126" i="83"/>
  <c r="J126" i="83" s="1"/>
  <c r="E125" i="83"/>
  <c r="J125" i="83" s="1"/>
  <c r="E124" i="83"/>
  <c r="J124" i="83" s="1"/>
  <c r="E123" i="83"/>
  <c r="J123" i="83"/>
  <c r="E122" i="83"/>
  <c r="J122" i="83" s="1"/>
  <c r="E121" i="83"/>
  <c r="J121" i="83" s="1"/>
  <c r="E120" i="83"/>
  <c r="J120" i="83" s="1"/>
  <c r="E119" i="83"/>
  <c r="J119" i="83" s="1"/>
  <c r="E118" i="83"/>
  <c r="J118" i="83" s="1"/>
  <c r="E117" i="83"/>
  <c r="J117" i="83" s="1"/>
  <c r="E116" i="83"/>
  <c r="J116" i="83" s="1"/>
  <c r="E115" i="83"/>
  <c r="J115" i="83"/>
  <c r="E114" i="83"/>
  <c r="J114" i="83" s="1"/>
  <c r="E113" i="83"/>
  <c r="J113" i="83" s="1"/>
  <c r="E112" i="83"/>
  <c r="J112" i="83" s="1"/>
  <c r="E111" i="83"/>
  <c r="J111" i="83" s="1"/>
  <c r="E110" i="83"/>
  <c r="J110" i="83" s="1"/>
  <c r="E109" i="83"/>
  <c r="J109" i="83" s="1"/>
  <c r="E108" i="83"/>
  <c r="J108" i="83" s="1"/>
  <c r="E107" i="83"/>
  <c r="J107" i="83"/>
  <c r="E106" i="83"/>
  <c r="J106" i="83" s="1"/>
  <c r="E105" i="83"/>
  <c r="J105" i="83" s="1"/>
  <c r="E104" i="83"/>
  <c r="J104" i="83" s="1"/>
  <c r="E103" i="83"/>
  <c r="J103" i="83" s="1"/>
  <c r="E102" i="83"/>
  <c r="J102" i="83" s="1"/>
  <c r="E101" i="83"/>
  <c r="J101" i="83" s="1"/>
  <c r="E100" i="83"/>
  <c r="J100" i="83" s="1"/>
  <c r="E99" i="83"/>
  <c r="J99" i="83"/>
  <c r="E98" i="83"/>
  <c r="J98" i="83" s="1"/>
  <c r="E97" i="83"/>
  <c r="J97" i="83" s="1"/>
  <c r="E96" i="83"/>
  <c r="J96" i="83" s="1"/>
  <c r="E95" i="83"/>
  <c r="J95" i="83" s="1"/>
  <c r="E94" i="83"/>
  <c r="J94" i="83" s="1"/>
  <c r="E93" i="83"/>
  <c r="J93" i="83" s="1"/>
  <c r="E92" i="83"/>
  <c r="J92" i="83" s="1"/>
  <c r="E91" i="83"/>
  <c r="J91" i="83"/>
  <c r="E90" i="83"/>
  <c r="J90" i="83" s="1"/>
  <c r="E89" i="83"/>
  <c r="J89" i="83" s="1"/>
  <c r="E88" i="83"/>
  <c r="J88" i="83" s="1"/>
  <c r="E87" i="83"/>
  <c r="J87" i="83" s="1"/>
  <c r="E86" i="83"/>
  <c r="J86" i="83" s="1"/>
  <c r="E85" i="83"/>
  <c r="J85" i="83" s="1"/>
  <c r="E84" i="83"/>
  <c r="J84" i="83" s="1"/>
  <c r="E83" i="83"/>
  <c r="J83" i="83"/>
  <c r="E82" i="83"/>
  <c r="J82" i="83" s="1"/>
  <c r="E81" i="83"/>
  <c r="J81" i="83" s="1"/>
  <c r="E80" i="83"/>
  <c r="J80" i="83" s="1"/>
  <c r="E79" i="83"/>
  <c r="J79" i="83" s="1"/>
  <c r="E78" i="83"/>
  <c r="J78" i="83" s="1"/>
  <c r="E77" i="83"/>
  <c r="J77" i="83" s="1"/>
  <c r="E76" i="83"/>
  <c r="J76" i="83" s="1"/>
  <c r="E75" i="83"/>
  <c r="J75" i="83"/>
  <c r="E74" i="83"/>
  <c r="J74" i="83" s="1"/>
  <c r="E73" i="83"/>
  <c r="J73" i="83" s="1"/>
  <c r="E72" i="83"/>
  <c r="J72" i="83" s="1"/>
  <c r="E71" i="83"/>
  <c r="J71" i="83" s="1"/>
  <c r="E70" i="83"/>
  <c r="J70" i="83" s="1"/>
  <c r="E69" i="83"/>
  <c r="J69" i="83" s="1"/>
  <c r="E68" i="83"/>
  <c r="J68" i="83" s="1"/>
  <c r="E67" i="83"/>
  <c r="J67" i="83"/>
  <c r="E66" i="83"/>
  <c r="J66" i="83" s="1"/>
  <c r="E65" i="83"/>
  <c r="J65" i="83" s="1"/>
  <c r="E64" i="83"/>
  <c r="J64" i="83" s="1"/>
  <c r="E63" i="83"/>
  <c r="J63" i="83" s="1"/>
  <c r="E62" i="83"/>
  <c r="J62" i="83" s="1"/>
  <c r="E61" i="83"/>
  <c r="J61" i="83" s="1"/>
  <c r="E60" i="83"/>
  <c r="J60" i="83" s="1"/>
  <c r="E59" i="83"/>
  <c r="J59" i="83"/>
  <c r="E58" i="83"/>
  <c r="J58" i="83" s="1"/>
  <c r="E57" i="83"/>
  <c r="J57" i="83" s="1"/>
  <c r="E56" i="83"/>
  <c r="J56" i="83" s="1"/>
  <c r="E55" i="83"/>
  <c r="J55" i="83" s="1"/>
  <c r="E54" i="83"/>
  <c r="J54" i="83" s="1"/>
  <c r="E53" i="83"/>
  <c r="J53" i="83" s="1"/>
  <c r="E52" i="83"/>
  <c r="J52" i="83" s="1"/>
  <c r="E51" i="83"/>
  <c r="J51" i="83"/>
  <c r="E50" i="83"/>
  <c r="J50" i="83" s="1"/>
  <c r="E49" i="83"/>
  <c r="J49" i="83" s="1"/>
  <c r="E48" i="83"/>
  <c r="J48" i="83" s="1"/>
  <c r="E47" i="83"/>
  <c r="J47" i="83" s="1"/>
  <c r="E46" i="83"/>
  <c r="J46" i="83" s="1"/>
  <c r="E45" i="83"/>
  <c r="J45" i="83" s="1"/>
  <c r="E44" i="83"/>
  <c r="J44" i="83" s="1"/>
  <c r="E43" i="83"/>
  <c r="J43" i="83"/>
  <c r="E42" i="83"/>
  <c r="J42" i="83" s="1"/>
  <c r="E41" i="83"/>
  <c r="J41" i="83" s="1"/>
  <c r="E40" i="83"/>
  <c r="J40" i="83" s="1"/>
  <c r="E39" i="83"/>
  <c r="J39" i="83" s="1"/>
  <c r="E38" i="83"/>
  <c r="J38" i="83" s="1"/>
  <c r="E37" i="83"/>
  <c r="J37" i="83" s="1"/>
  <c r="E36" i="83"/>
  <c r="J36" i="83" s="1"/>
  <c r="E35" i="83"/>
  <c r="J35" i="83"/>
  <c r="E34" i="83"/>
  <c r="J34" i="83" s="1"/>
  <c r="E33" i="83"/>
  <c r="J33" i="83" s="1"/>
  <c r="E32" i="83"/>
  <c r="J32" i="83" s="1"/>
  <c r="E31" i="83"/>
  <c r="J31" i="83" s="1"/>
  <c r="E30" i="83"/>
  <c r="J30" i="83" s="1"/>
  <c r="E29" i="83"/>
  <c r="J29" i="83" s="1"/>
  <c r="E28" i="83"/>
  <c r="J28" i="83" s="1"/>
  <c r="E27" i="83"/>
  <c r="J27" i="83"/>
  <c r="E26" i="83"/>
  <c r="J26" i="83" s="1"/>
  <c r="E25" i="83"/>
  <c r="J25" i="83" s="1"/>
  <c r="E24" i="83"/>
  <c r="J24" i="83" s="1"/>
  <c r="E23" i="83"/>
  <c r="J23" i="83" s="1"/>
  <c r="E22" i="83"/>
  <c r="J22" i="83" s="1"/>
  <c r="E21" i="83"/>
  <c r="J21" i="83" s="1"/>
  <c r="E20" i="83"/>
  <c r="J20" i="83" s="1"/>
  <c r="E19" i="83"/>
  <c r="J19" i="83"/>
  <c r="E18" i="83"/>
  <c r="J18" i="83" s="1"/>
  <c r="E17" i="83"/>
  <c r="J17" i="83" s="1"/>
  <c r="E16" i="83"/>
  <c r="J16" i="83" s="1"/>
  <c r="E15" i="83"/>
  <c r="J15" i="83" s="1"/>
  <c r="E14" i="83"/>
  <c r="J14" i="83" s="1"/>
  <c r="E13" i="83"/>
  <c r="J13" i="83" s="1"/>
  <c r="E12" i="83"/>
  <c r="J12" i="83" s="1"/>
  <c r="E11" i="83"/>
  <c r="J11" i="83"/>
  <c r="E10" i="83"/>
  <c r="J10" i="83" s="1"/>
  <c r="E9" i="83"/>
  <c r="J9" i="83" s="1"/>
  <c r="E8" i="83"/>
  <c r="J8" i="83" s="1"/>
  <c r="E7" i="83"/>
  <c r="J7" i="83" s="1"/>
  <c r="E6" i="83"/>
  <c r="J6" i="83" s="1"/>
  <c r="E5" i="83"/>
  <c r="J5" i="83" s="1"/>
  <c r="E4" i="83"/>
  <c r="J4" i="83" s="1"/>
  <c r="E3" i="83"/>
  <c r="J3" i="83"/>
  <c r="E2" i="83"/>
  <c r="J2" i="83" s="1"/>
  <c r="S31" i="83"/>
  <c r="S30" i="83"/>
  <c r="S29" i="83"/>
  <c r="D2" i="68"/>
  <c r="B3" i="32" s="1"/>
  <c r="C6" i="81" s="1"/>
  <c r="D3" i="68"/>
  <c r="B1" i="81" s="1"/>
  <c r="D4" i="68"/>
  <c r="D5" i="68"/>
  <c r="D6" i="68"/>
  <c r="G2" i="68"/>
  <c r="C3" i="32" s="1"/>
  <c r="C15" i="81" s="1"/>
  <c r="S29" i="53"/>
  <c r="S30" i="53"/>
  <c r="S31" i="53"/>
  <c r="I6" i="68"/>
  <c r="H6" i="68" s="1"/>
  <c r="I5" i="68"/>
  <c r="H5" i="68" s="1"/>
  <c r="I4" i="68"/>
  <c r="H4" i="68" s="1"/>
  <c r="I3" i="68"/>
  <c r="H3" i="68" s="1"/>
  <c r="H2" i="68"/>
  <c r="H257" i="53" l="1"/>
  <c r="J257" i="53" s="1"/>
  <c r="M257" i="53" s="1"/>
  <c r="N257" i="53" s="1"/>
  <c r="H313" i="53"/>
  <c r="J313" i="53" s="1"/>
  <c r="M313" i="53" s="1"/>
  <c r="N313" i="53" s="1"/>
  <c r="H12" i="53"/>
  <c r="J12" i="53" s="1"/>
  <c r="M12" i="53" s="1"/>
  <c r="N12" i="53" s="1"/>
  <c r="H28" i="53"/>
  <c r="J28" i="53" s="1"/>
  <c r="M28" i="53" s="1"/>
  <c r="N28" i="53" s="1"/>
  <c r="H44" i="53"/>
  <c r="J44" i="53" s="1"/>
  <c r="M44" i="53" s="1"/>
  <c r="N44" i="53" s="1"/>
  <c r="H60" i="53"/>
  <c r="J60" i="53" s="1"/>
  <c r="M60" i="53" s="1"/>
  <c r="N60" i="53" s="1"/>
  <c r="H76" i="53"/>
  <c r="J76" i="53" s="1"/>
  <c r="M76" i="53" s="1"/>
  <c r="N76" i="53" s="1"/>
  <c r="H92" i="53"/>
  <c r="J92" i="53" s="1"/>
  <c r="M92" i="53" s="1"/>
  <c r="N92" i="53" s="1"/>
  <c r="H108" i="53"/>
  <c r="J108" i="53" s="1"/>
  <c r="M108" i="53" s="1"/>
  <c r="N108" i="53" s="1"/>
  <c r="H124" i="53"/>
  <c r="J124" i="53" s="1"/>
  <c r="M124" i="53" s="1"/>
  <c r="N124" i="53" s="1"/>
  <c r="H140" i="53"/>
  <c r="J140" i="53" s="1"/>
  <c r="M140" i="53" s="1"/>
  <c r="N140" i="53" s="1"/>
  <c r="H156" i="53"/>
  <c r="J156" i="53" s="1"/>
  <c r="M156" i="53" s="1"/>
  <c r="N156" i="53" s="1"/>
  <c r="H172" i="53"/>
  <c r="J172" i="53" s="1"/>
  <c r="M172" i="53" s="1"/>
  <c r="N172" i="53" s="1"/>
  <c r="H188" i="53"/>
  <c r="J188" i="53" s="1"/>
  <c r="M188" i="53" s="1"/>
  <c r="N188" i="53" s="1"/>
  <c r="H204" i="53"/>
  <c r="J204" i="53" s="1"/>
  <c r="M204" i="53" s="1"/>
  <c r="N204" i="53" s="1"/>
  <c r="H220" i="53"/>
  <c r="J220" i="53" s="1"/>
  <c r="M220" i="53" s="1"/>
  <c r="N220" i="53" s="1"/>
  <c r="H236" i="53"/>
  <c r="J236" i="53" s="1"/>
  <c r="M236" i="53" s="1"/>
  <c r="N236" i="53" s="1"/>
  <c r="H241" i="53"/>
  <c r="J241" i="53" s="1"/>
  <c r="M241" i="53" s="1"/>
  <c r="N241" i="53" s="1"/>
  <c r="H249" i="53"/>
  <c r="J249" i="53" s="1"/>
  <c r="M249" i="53" s="1"/>
  <c r="N249" i="53" s="1"/>
  <c r="H265" i="53"/>
  <c r="J265" i="53" s="1"/>
  <c r="M265" i="53" s="1"/>
  <c r="N265" i="53" s="1"/>
  <c r="H329" i="53"/>
  <c r="J329" i="53" s="1"/>
  <c r="M329" i="53" s="1"/>
  <c r="N329" i="53" s="1"/>
  <c r="H6" i="53"/>
  <c r="J6" i="53" s="1"/>
  <c r="M6" i="53" s="1"/>
  <c r="N6" i="53" s="1"/>
  <c r="H14" i="53"/>
  <c r="J14" i="53" s="1"/>
  <c r="M14" i="53" s="1"/>
  <c r="N14" i="53" s="1"/>
  <c r="H22" i="53"/>
  <c r="J22" i="53" s="1"/>
  <c r="M22" i="53" s="1"/>
  <c r="N22" i="53" s="1"/>
  <c r="H30" i="53"/>
  <c r="J30" i="53" s="1"/>
  <c r="M30" i="53" s="1"/>
  <c r="N30" i="53" s="1"/>
  <c r="H38" i="53"/>
  <c r="J38" i="53" s="1"/>
  <c r="M38" i="53" s="1"/>
  <c r="N38" i="53" s="1"/>
  <c r="H46" i="53"/>
  <c r="J46" i="53" s="1"/>
  <c r="M46" i="53" s="1"/>
  <c r="N46" i="53" s="1"/>
  <c r="H54" i="53"/>
  <c r="J54" i="53" s="1"/>
  <c r="M54" i="53" s="1"/>
  <c r="N54" i="53" s="1"/>
  <c r="H62" i="53"/>
  <c r="J62" i="53" s="1"/>
  <c r="M62" i="53" s="1"/>
  <c r="N62" i="53" s="1"/>
  <c r="H70" i="53"/>
  <c r="J70" i="53" s="1"/>
  <c r="M70" i="53" s="1"/>
  <c r="N70" i="53" s="1"/>
  <c r="H78" i="53"/>
  <c r="J78" i="53" s="1"/>
  <c r="M78" i="53" s="1"/>
  <c r="N78" i="53" s="1"/>
  <c r="H86" i="53"/>
  <c r="J86" i="53" s="1"/>
  <c r="M86" i="53" s="1"/>
  <c r="N86" i="53" s="1"/>
  <c r="H94" i="53"/>
  <c r="J94" i="53" s="1"/>
  <c r="M94" i="53" s="1"/>
  <c r="N94" i="53" s="1"/>
  <c r="H102" i="53"/>
  <c r="J102" i="53" s="1"/>
  <c r="M102" i="53" s="1"/>
  <c r="N102" i="53" s="1"/>
  <c r="H110" i="53"/>
  <c r="J110" i="53" s="1"/>
  <c r="M110" i="53" s="1"/>
  <c r="N110" i="53" s="1"/>
  <c r="H118" i="53"/>
  <c r="J118" i="53" s="1"/>
  <c r="M118" i="53" s="1"/>
  <c r="N118" i="53" s="1"/>
  <c r="H126" i="53"/>
  <c r="J126" i="53" s="1"/>
  <c r="M126" i="53" s="1"/>
  <c r="N126" i="53" s="1"/>
  <c r="H134" i="53"/>
  <c r="J134" i="53" s="1"/>
  <c r="M134" i="53" s="1"/>
  <c r="N134" i="53" s="1"/>
  <c r="H142" i="53"/>
  <c r="J142" i="53" s="1"/>
  <c r="M142" i="53" s="1"/>
  <c r="N142" i="53" s="1"/>
  <c r="H150" i="53"/>
  <c r="J150" i="53" s="1"/>
  <c r="M150" i="53" s="1"/>
  <c r="N150" i="53" s="1"/>
  <c r="H158" i="53"/>
  <c r="J158" i="53" s="1"/>
  <c r="M158" i="53" s="1"/>
  <c r="N158" i="53" s="1"/>
  <c r="H166" i="53"/>
  <c r="J166" i="53" s="1"/>
  <c r="M166" i="53" s="1"/>
  <c r="N166" i="53" s="1"/>
  <c r="H174" i="53"/>
  <c r="J174" i="53" s="1"/>
  <c r="M174" i="53" s="1"/>
  <c r="N174" i="53" s="1"/>
  <c r="H182" i="53"/>
  <c r="J182" i="53" s="1"/>
  <c r="M182" i="53" s="1"/>
  <c r="N182" i="53" s="1"/>
  <c r="H190" i="53"/>
  <c r="J190" i="53" s="1"/>
  <c r="M190" i="53" s="1"/>
  <c r="N190" i="53" s="1"/>
  <c r="H198" i="53"/>
  <c r="J198" i="53" s="1"/>
  <c r="M198" i="53" s="1"/>
  <c r="N198" i="53" s="1"/>
  <c r="H206" i="53"/>
  <c r="J206" i="53" s="1"/>
  <c r="M206" i="53" s="1"/>
  <c r="N206" i="53" s="1"/>
  <c r="H214" i="53"/>
  <c r="J214" i="53" s="1"/>
  <c r="M214" i="53" s="1"/>
  <c r="N214" i="53" s="1"/>
  <c r="H222" i="53"/>
  <c r="J222" i="53" s="1"/>
  <c r="M222" i="53" s="1"/>
  <c r="N222" i="53" s="1"/>
  <c r="H230" i="53"/>
  <c r="J230" i="53" s="1"/>
  <c r="M230" i="53" s="1"/>
  <c r="N230" i="53" s="1"/>
  <c r="H269" i="53"/>
  <c r="J269" i="53" s="1"/>
  <c r="M269" i="53" s="1"/>
  <c r="N269" i="53" s="1"/>
  <c r="H285" i="53"/>
  <c r="J285" i="53" s="1"/>
  <c r="M285" i="53" s="1"/>
  <c r="N285" i="53" s="1"/>
  <c r="H301" i="53"/>
  <c r="J301" i="53" s="1"/>
  <c r="M301" i="53" s="1"/>
  <c r="N301" i="53" s="1"/>
  <c r="H317" i="53"/>
  <c r="J317" i="53" s="1"/>
  <c r="M317" i="53" s="1"/>
  <c r="N317" i="53" s="1"/>
  <c r="H333" i="53"/>
  <c r="J333" i="53" s="1"/>
  <c r="M333" i="53" s="1"/>
  <c r="N333" i="53" s="1"/>
  <c r="H273" i="53"/>
  <c r="J273" i="53" s="1"/>
  <c r="M273" i="53" s="1"/>
  <c r="N273" i="53" s="1"/>
  <c r="H289" i="53"/>
  <c r="J289" i="53" s="1"/>
  <c r="M289" i="53" s="1"/>
  <c r="N289" i="53" s="1"/>
  <c r="H305" i="53"/>
  <c r="J305" i="53" s="1"/>
  <c r="M305" i="53" s="1"/>
  <c r="N305" i="53" s="1"/>
  <c r="H321" i="53"/>
  <c r="J321" i="53" s="1"/>
  <c r="M321" i="53" s="1"/>
  <c r="N321" i="53" s="1"/>
  <c r="H337" i="53"/>
  <c r="J337" i="53" s="1"/>
  <c r="M337" i="53" s="1"/>
  <c r="N337" i="53" s="1"/>
  <c r="H10" i="53"/>
  <c r="J10" i="53" s="1"/>
  <c r="M10" i="53" s="1"/>
  <c r="N10" i="53" s="1"/>
  <c r="H18" i="53"/>
  <c r="J18" i="53" s="1"/>
  <c r="M18" i="53" s="1"/>
  <c r="N18" i="53" s="1"/>
  <c r="H26" i="53"/>
  <c r="J26" i="53" s="1"/>
  <c r="M26" i="53" s="1"/>
  <c r="N26" i="53" s="1"/>
  <c r="H34" i="53"/>
  <c r="J34" i="53" s="1"/>
  <c r="M34" i="53" s="1"/>
  <c r="N34" i="53" s="1"/>
  <c r="H42" i="53"/>
  <c r="J42" i="53" s="1"/>
  <c r="M42" i="53" s="1"/>
  <c r="N42" i="53" s="1"/>
  <c r="H50" i="53"/>
  <c r="J50" i="53" s="1"/>
  <c r="M50" i="53" s="1"/>
  <c r="N50" i="53" s="1"/>
  <c r="H58" i="53"/>
  <c r="J58" i="53" s="1"/>
  <c r="M58" i="53" s="1"/>
  <c r="N58" i="53" s="1"/>
  <c r="H66" i="53"/>
  <c r="J66" i="53" s="1"/>
  <c r="M66" i="53" s="1"/>
  <c r="N66" i="53" s="1"/>
  <c r="H74" i="53"/>
  <c r="J74" i="53" s="1"/>
  <c r="M74" i="53" s="1"/>
  <c r="N74" i="53" s="1"/>
  <c r="H82" i="53"/>
  <c r="J82" i="53" s="1"/>
  <c r="M82" i="53" s="1"/>
  <c r="N82" i="53" s="1"/>
  <c r="H90" i="53"/>
  <c r="J90" i="53" s="1"/>
  <c r="M90" i="53" s="1"/>
  <c r="N90" i="53" s="1"/>
  <c r="H98" i="53"/>
  <c r="J98" i="53" s="1"/>
  <c r="M98" i="53" s="1"/>
  <c r="N98" i="53" s="1"/>
  <c r="H106" i="53"/>
  <c r="J106" i="53" s="1"/>
  <c r="M106" i="53" s="1"/>
  <c r="N106" i="53" s="1"/>
  <c r="H114" i="53"/>
  <c r="J114" i="53" s="1"/>
  <c r="M114" i="53" s="1"/>
  <c r="N114" i="53" s="1"/>
  <c r="H122" i="53"/>
  <c r="J122" i="53" s="1"/>
  <c r="M122" i="53" s="1"/>
  <c r="N122" i="53" s="1"/>
  <c r="H130" i="53"/>
  <c r="J130" i="53" s="1"/>
  <c r="M130" i="53" s="1"/>
  <c r="N130" i="53" s="1"/>
  <c r="H138" i="53"/>
  <c r="J138" i="53" s="1"/>
  <c r="M138" i="53" s="1"/>
  <c r="N138" i="53" s="1"/>
  <c r="H146" i="53"/>
  <c r="J146" i="53" s="1"/>
  <c r="M146" i="53" s="1"/>
  <c r="N146" i="53" s="1"/>
  <c r="H154" i="53"/>
  <c r="J154" i="53" s="1"/>
  <c r="M154" i="53" s="1"/>
  <c r="N154" i="53" s="1"/>
  <c r="H162" i="53"/>
  <c r="J162" i="53" s="1"/>
  <c r="M162" i="53" s="1"/>
  <c r="N162" i="53" s="1"/>
  <c r="H170" i="53"/>
  <c r="J170" i="53" s="1"/>
  <c r="M170" i="53" s="1"/>
  <c r="N170" i="53" s="1"/>
  <c r="H178" i="53"/>
  <c r="J178" i="53" s="1"/>
  <c r="M178" i="53" s="1"/>
  <c r="N178" i="53" s="1"/>
  <c r="H186" i="53"/>
  <c r="J186" i="53" s="1"/>
  <c r="M186" i="53" s="1"/>
  <c r="N186" i="53" s="1"/>
  <c r="H194" i="53"/>
  <c r="J194" i="53" s="1"/>
  <c r="M194" i="53" s="1"/>
  <c r="N194" i="53" s="1"/>
  <c r="H202" i="53"/>
  <c r="J202" i="53" s="1"/>
  <c r="M202" i="53" s="1"/>
  <c r="N202" i="53" s="1"/>
  <c r="H210" i="53"/>
  <c r="J210" i="53" s="1"/>
  <c r="M210" i="53" s="1"/>
  <c r="N210" i="53" s="1"/>
  <c r="H218" i="53"/>
  <c r="J218" i="53" s="1"/>
  <c r="M218" i="53" s="1"/>
  <c r="N218" i="53" s="1"/>
  <c r="H226" i="53"/>
  <c r="J226" i="53" s="1"/>
  <c r="M226" i="53" s="1"/>
  <c r="N226" i="53" s="1"/>
  <c r="H234" i="53"/>
  <c r="J234" i="53" s="1"/>
  <c r="M234" i="53" s="1"/>
  <c r="N234" i="53" s="1"/>
  <c r="H261" i="53"/>
  <c r="J261" i="53" s="1"/>
  <c r="M261" i="53" s="1"/>
  <c r="N261" i="53" s="1"/>
  <c r="H277" i="53"/>
  <c r="J277" i="53" s="1"/>
  <c r="M277" i="53" s="1"/>
  <c r="N277" i="53" s="1"/>
  <c r="H293" i="53"/>
  <c r="J293" i="53" s="1"/>
  <c r="M293" i="53" s="1"/>
  <c r="N293" i="53" s="1"/>
  <c r="H309" i="53"/>
  <c r="J309" i="53" s="1"/>
  <c r="M309" i="53" s="1"/>
  <c r="N309" i="53" s="1"/>
  <c r="H325" i="53"/>
  <c r="J325" i="53" s="1"/>
  <c r="M325" i="53" s="1"/>
  <c r="N325" i="53" s="1"/>
  <c r="H341" i="53"/>
  <c r="J341" i="53" s="1"/>
  <c r="M341" i="53" s="1"/>
  <c r="N341" i="53" s="1"/>
  <c r="H2" i="53"/>
  <c r="J2" i="53" s="1"/>
  <c r="M2" i="53" s="1"/>
  <c r="N2" i="53" s="1"/>
  <c r="H255" i="53"/>
  <c r="J255" i="53" s="1"/>
  <c r="M255" i="53" s="1"/>
  <c r="N255" i="53" s="1"/>
  <c r="H263" i="53"/>
  <c r="J263" i="53" s="1"/>
  <c r="M263" i="53" s="1"/>
  <c r="N263" i="53" s="1"/>
  <c r="H271" i="53"/>
  <c r="J271" i="53" s="1"/>
  <c r="M271" i="53" s="1"/>
  <c r="N271" i="53" s="1"/>
  <c r="H279" i="53"/>
  <c r="J279" i="53" s="1"/>
  <c r="M279" i="53" s="1"/>
  <c r="N279" i="53" s="1"/>
  <c r="H287" i="53"/>
  <c r="J287" i="53" s="1"/>
  <c r="M287" i="53" s="1"/>
  <c r="N287" i="53" s="1"/>
  <c r="H295" i="53"/>
  <c r="J295" i="53" s="1"/>
  <c r="M295" i="53" s="1"/>
  <c r="N295" i="53" s="1"/>
  <c r="H303" i="53"/>
  <c r="J303" i="53" s="1"/>
  <c r="M303" i="53" s="1"/>
  <c r="N303" i="53" s="1"/>
  <c r="H311" i="53"/>
  <c r="J311" i="53" s="1"/>
  <c r="M311" i="53" s="1"/>
  <c r="N311" i="53" s="1"/>
  <c r="H319" i="53"/>
  <c r="J319" i="53" s="1"/>
  <c r="M319" i="53" s="1"/>
  <c r="N319" i="53" s="1"/>
  <c r="H327" i="53"/>
  <c r="J327" i="53" s="1"/>
  <c r="M327" i="53" s="1"/>
  <c r="N327" i="53" s="1"/>
  <c r="H335" i="53"/>
  <c r="J335" i="53" s="1"/>
  <c r="M335" i="53" s="1"/>
  <c r="N335" i="53" s="1"/>
  <c r="H343" i="53"/>
  <c r="J343" i="53" s="1"/>
  <c r="M343" i="53" s="1"/>
  <c r="N343" i="53" s="1"/>
  <c r="AP14" i="85"/>
  <c r="AP42" i="85"/>
  <c r="AP48" i="85"/>
  <c r="AP52" i="85"/>
  <c r="AP62" i="85"/>
  <c r="AP68" i="85"/>
  <c r="AP101" i="85"/>
  <c r="AO101" i="85" s="1"/>
  <c r="AP109" i="85"/>
  <c r="AO109" i="85" s="1"/>
  <c r="AP133" i="85"/>
  <c r="AO133" i="85" s="1"/>
  <c r="AP138" i="85"/>
  <c r="AP146" i="85"/>
  <c r="AP160" i="85"/>
  <c r="AP171" i="85"/>
  <c r="AO171" i="85" s="1"/>
  <c r="AP175" i="85"/>
  <c r="AO175" i="85" s="1"/>
  <c r="AP179" i="85"/>
  <c r="AO179" i="85" s="1"/>
  <c r="AP184" i="85"/>
  <c r="AP191" i="85"/>
  <c r="AO191" i="85" s="1"/>
  <c r="AP195" i="85"/>
  <c r="AO195" i="85" s="1"/>
  <c r="AP233" i="85"/>
  <c r="AO233" i="85" s="1"/>
  <c r="AP237" i="85"/>
  <c r="AO237" i="85" s="1"/>
  <c r="AP248" i="85"/>
  <c r="AP280" i="85"/>
  <c r="AP284" i="85"/>
  <c r="AP295" i="85"/>
  <c r="AO295" i="85" s="1"/>
  <c r="AP306" i="85"/>
  <c r="AP343" i="85"/>
  <c r="AO343" i="85" s="1"/>
  <c r="AP347" i="85"/>
  <c r="AO347" i="85" s="1"/>
  <c r="AP117" i="85"/>
  <c r="AO117" i="85" s="1"/>
  <c r="AP125" i="85"/>
  <c r="AO125" i="85" s="1"/>
  <c r="AP141" i="85"/>
  <c r="AO141" i="85" s="1"/>
  <c r="AP149" i="85"/>
  <c r="AO149" i="85" s="1"/>
  <c r="AP157" i="85"/>
  <c r="AO157" i="85" s="1"/>
  <c r="AP165" i="85"/>
  <c r="AO165" i="85" s="1"/>
  <c r="AP169" i="85"/>
  <c r="AO169" i="85" s="1"/>
  <c r="AP197" i="85"/>
  <c r="AO197" i="85" s="1"/>
  <c r="AP201" i="85"/>
  <c r="AO201" i="85" s="1"/>
  <c r="AP205" i="85"/>
  <c r="AO205" i="85" s="1"/>
  <c r="AP209" i="85"/>
  <c r="AO209" i="85" s="1"/>
  <c r="AP229" i="85"/>
  <c r="AO229" i="85" s="1"/>
  <c r="AP241" i="85"/>
  <c r="AO241" i="85" s="1"/>
  <c r="AP245" i="85"/>
  <c r="AO245" i="85" s="1"/>
  <c r="AP261" i="85"/>
  <c r="AO261" i="85" s="1"/>
  <c r="AP265" i="85"/>
  <c r="AO265" i="85" s="1"/>
  <c r="AP269" i="85"/>
  <c r="AO269" i="85" s="1"/>
  <c r="AP277" i="85"/>
  <c r="AO277" i="85" s="1"/>
  <c r="AP297" i="85"/>
  <c r="AO297" i="85" s="1"/>
  <c r="AP301" i="85"/>
  <c r="AO301" i="85" s="1"/>
  <c r="AP305" i="85"/>
  <c r="AO305" i="85" s="1"/>
  <c r="AP309" i="85"/>
  <c r="AO309" i="85" s="1"/>
  <c r="AP325" i="85"/>
  <c r="AO325" i="85" s="1"/>
  <c r="AP329" i="85"/>
  <c r="AO329" i="85" s="1"/>
  <c r="AP333" i="85"/>
  <c r="AO333" i="85" s="1"/>
  <c r="AP337" i="85"/>
  <c r="AO337" i="85" s="1"/>
  <c r="AP6" i="85"/>
  <c r="AP10" i="85"/>
  <c r="AP18" i="85"/>
  <c r="AP22" i="85"/>
  <c r="AP26" i="85"/>
  <c r="AP30" i="85"/>
  <c r="AP34" i="85"/>
  <c r="AP38" i="85"/>
  <c r="AP46" i="85"/>
  <c r="AP58" i="85"/>
  <c r="AP66" i="85"/>
  <c r="AP70" i="85"/>
  <c r="AP74" i="85"/>
  <c r="AP78" i="85"/>
  <c r="AP86" i="85"/>
  <c r="AP90" i="85"/>
  <c r="AP94" i="85"/>
  <c r="AP98" i="85"/>
  <c r="AP106" i="85"/>
  <c r="AP114" i="85"/>
  <c r="AP122" i="85"/>
  <c r="AP154" i="85"/>
  <c r="AP162" i="85"/>
  <c r="AP178" i="85"/>
  <c r="AP182" i="85"/>
  <c r="AP186" i="85"/>
  <c r="AP190" i="85"/>
  <c r="AP194" i="85"/>
  <c r="AP210" i="85"/>
  <c r="AP214" i="85"/>
  <c r="AP218" i="85"/>
  <c r="AP226" i="85"/>
  <c r="AP242" i="85"/>
  <c r="AP250" i="85"/>
  <c r="AP258" i="85"/>
  <c r="AP274" i="85"/>
  <c r="AP286" i="85"/>
  <c r="AP290" i="85"/>
  <c r="AP310" i="85"/>
  <c r="AP314" i="85"/>
  <c r="AP318" i="85"/>
  <c r="AP322" i="85"/>
  <c r="AP338" i="85"/>
  <c r="AO338" i="85" s="1"/>
  <c r="AP342" i="85"/>
  <c r="AO342" i="85" s="1"/>
  <c r="AP346" i="85"/>
  <c r="AO346" i="85" s="1"/>
  <c r="H259" i="53"/>
  <c r="J259" i="53" s="1"/>
  <c r="M259" i="53" s="1"/>
  <c r="N259" i="53" s="1"/>
  <c r="H267" i="53"/>
  <c r="J267" i="53" s="1"/>
  <c r="M267" i="53" s="1"/>
  <c r="N267" i="53" s="1"/>
  <c r="H275" i="53"/>
  <c r="J275" i="53" s="1"/>
  <c r="M275" i="53" s="1"/>
  <c r="N275" i="53" s="1"/>
  <c r="H283" i="53"/>
  <c r="J283" i="53" s="1"/>
  <c r="M283" i="53" s="1"/>
  <c r="N283" i="53" s="1"/>
  <c r="H291" i="53"/>
  <c r="J291" i="53" s="1"/>
  <c r="M291" i="53" s="1"/>
  <c r="N291" i="53" s="1"/>
  <c r="H299" i="53"/>
  <c r="J299" i="53" s="1"/>
  <c r="M299" i="53" s="1"/>
  <c r="N299" i="53" s="1"/>
  <c r="H307" i="53"/>
  <c r="J307" i="53" s="1"/>
  <c r="M307" i="53" s="1"/>
  <c r="N307" i="53" s="1"/>
  <c r="H315" i="53"/>
  <c r="J315" i="53" s="1"/>
  <c r="M315" i="53" s="1"/>
  <c r="N315" i="53" s="1"/>
  <c r="H323" i="53"/>
  <c r="J323" i="53" s="1"/>
  <c r="M323" i="53" s="1"/>
  <c r="N323" i="53" s="1"/>
  <c r="H331" i="53"/>
  <c r="J331" i="53" s="1"/>
  <c r="M331" i="53" s="1"/>
  <c r="N331" i="53" s="1"/>
  <c r="H339" i="53"/>
  <c r="J339" i="53" s="1"/>
  <c r="M339" i="53" s="1"/>
  <c r="N339" i="53" s="1"/>
  <c r="H347" i="53"/>
  <c r="J347" i="53" s="1"/>
  <c r="M347" i="53" s="1"/>
  <c r="N347" i="53" s="1"/>
  <c r="AR16" i="85"/>
  <c r="AR18" i="85"/>
  <c r="AR57" i="85"/>
  <c r="AR62" i="85"/>
  <c r="AR71" i="85"/>
  <c r="AR88" i="85"/>
  <c r="AR92" i="85"/>
  <c r="AR97" i="85"/>
  <c r="AR99" i="85"/>
  <c r="AR101" i="85"/>
  <c r="AR116" i="85"/>
  <c r="AR144" i="85"/>
  <c r="AR146" i="85"/>
  <c r="AR148" i="85"/>
  <c r="AR165" i="85"/>
  <c r="AR167" i="85"/>
  <c r="AR169" i="85"/>
  <c r="AR197" i="85"/>
  <c r="AR206" i="85"/>
  <c r="AR215" i="85"/>
  <c r="AR217" i="85"/>
  <c r="AR221" i="85"/>
  <c r="AR226" i="85"/>
  <c r="AR228" i="85"/>
  <c r="AR230" i="85"/>
  <c r="AR7" i="85"/>
  <c r="AR24" i="85"/>
  <c r="AR28" i="85"/>
  <c r="AR33" i="85"/>
  <c r="AR35" i="85"/>
  <c r="AR37" i="85"/>
  <c r="AR52" i="85"/>
  <c r="AR80" i="85"/>
  <c r="AR82" i="85"/>
  <c r="AR121" i="85"/>
  <c r="AR126" i="85"/>
  <c r="AR135" i="85"/>
  <c r="AR175" i="85"/>
  <c r="AR189" i="85"/>
  <c r="AR196" i="85"/>
  <c r="AR201" i="85"/>
  <c r="AR209" i="85"/>
  <c r="AR211" i="85"/>
  <c r="AR237" i="85"/>
  <c r="AR245" i="85"/>
  <c r="AR259" i="85"/>
  <c r="AR264" i="85"/>
  <c r="AR271" i="85"/>
  <c r="AR278" i="85"/>
  <c r="AR280" i="85"/>
  <c r="AR293" i="85"/>
  <c r="AR295" i="85"/>
  <c r="AR297" i="85"/>
  <c r="AR310" i="85"/>
  <c r="AR313" i="85"/>
  <c r="AR315" i="85"/>
  <c r="AR334" i="85"/>
  <c r="AP340" i="85"/>
  <c r="AP348" i="85"/>
  <c r="AQ6" i="85"/>
  <c r="AQ10" i="85"/>
  <c r="AQ14" i="85"/>
  <c r="AQ18" i="85"/>
  <c r="AQ22" i="85"/>
  <c r="AQ26" i="85"/>
  <c r="AQ30" i="85"/>
  <c r="AQ34" i="85"/>
  <c r="AQ38" i="85"/>
  <c r="AQ42" i="85"/>
  <c r="AQ46" i="85"/>
  <c r="AQ50" i="85"/>
  <c r="AO50" i="85" s="1"/>
  <c r="AQ54" i="85"/>
  <c r="AO54" i="85" s="1"/>
  <c r="AQ58" i="85"/>
  <c r="AQ62" i="85"/>
  <c r="AQ66" i="85"/>
  <c r="AQ70" i="85"/>
  <c r="AQ74" i="85"/>
  <c r="AQ78" i="85"/>
  <c r="AQ82" i="85"/>
  <c r="AO82" i="85" s="1"/>
  <c r="AQ86" i="85"/>
  <c r="AQ90" i="85"/>
  <c r="AQ94" i="85"/>
  <c r="AQ98" i="85"/>
  <c r="AQ102" i="85"/>
  <c r="AO102" i="85" s="1"/>
  <c r="AQ106" i="85"/>
  <c r="AQ110" i="85"/>
  <c r="AO110" i="85" s="1"/>
  <c r="AQ114" i="85"/>
  <c r="AQ118" i="85"/>
  <c r="AO118" i="85" s="1"/>
  <c r="AQ122" i="85"/>
  <c r="AQ126" i="85"/>
  <c r="AO126" i="85" s="1"/>
  <c r="AQ130" i="85"/>
  <c r="AO130" i="85" s="1"/>
  <c r="AQ134" i="85"/>
  <c r="AO134" i="85" s="1"/>
  <c r="AQ138" i="85"/>
  <c r="AQ142" i="85"/>
  <c r="AO142" i="85" s="1"/>
  <c r="AQ146" i="85"/>
  <c r="AQ150" i="85"/>
  <c r="AO150" i="85" s="1"/>
  <c r="AQ154" i="85"/>
  <c r="AQ158" i="85"/>
  <c r="AO158" i="85" s="1"/>
  <c r="AQ162" i="85"/>
  <c r="AQ166" i="85"/>
  <c r="AO166" i="85" s="1"/>
  <c r="AQ170" i="85"/>
  <c r="AO170" i="85" s="1"/>
  <c r="AQ174" i="85"/>
  <c r="AO174" i="85" s="1"/>
  <c r="AQ178" i="85"/>
  <c r="AQ182" i="85"/>
  <c r="AQ186" i="85"/>
  <c r="AQ190" i="85"/>
  <c r="AQ194" i="85"/>
  <c r="AQ198" i="85"/>
  <c r="AO198" i="85" s="1"/>
  <c r="AQ202" i="85"/>
  <c r="AO202" i="85" s="1"/>
  <c r="AQ206" i="85"/>
  <c r="AO206" i="85" s="1"/>
  <c r="AQ210" i="85"/>
  <c r="AQ214" i="85"/>
  <c r="AQ218" i="85"/>
  <c r="AQ222" i="85"/>
  <c r="AO222" i="85" s="1"/>
  <c r="AQ226" i="85"/>
  <c r="AQ230" i="85"/>
  <c r="AO230" i="85" s="1"/>
  <c r="AQ234" i="85"/>
  <c r="AO234" i="85" s="1"/>
  <c r="AQ238" i="85"/>
  <c r="AO238" i="85" s="1"/>
  <c r="AQ242" i="85"/>
  <c r="AQ246" i="85"/>
  <c r="AO246" i="85" s="1"/>
  <c r="AQ250" i="85"/>
  <c r="AR4" i="85"/>
  <c r="AR14" i="85"/>
  <c r="AR23" i="85"/>
  <c r="AR36" i="85"/>
  <c r="AR46" i="85"/>
  <c r="AR55" i="85"/>
  <c r="AR68" i="85"/>
  <c r="AR78" i="85"/>
  <c r="AR87" i="85"/>
  <c r="AR100" i="85"/>
  <c r="AR110" i="85"/>
  <c r="AR119" i="85"/>
  <c r="AR132" i="85"/>
  <c r="AR142" i="85"/>
  <c r="AR159" i="85"/>
  <c r="AR173" i="85"/>
  <c r="AR181" i="85"/>
  <c r="AR195" i="85"/>
  <c r="AR200" i="85"/>
  <c r="AR207" i="85"/>
  <c r="AR214" i="85"/>
  <c r="AR216" i="85"/>
  <c r="AR229" i="85"/>
  <c r="AR231" i="85"/>
  <c r="AR233" i="85"/>
  <c r="AR253" i="85"/>
  <c r="AR260" i="85"/>
  <c r="AR270" i="85"/>
  <c r="AR287" i="85"/>
  <c r="AR301" i="85"/>
  <c r="AR316" i="85"/>
  <c r="AR319" i="85"/>
  <c r="AR326" i="85"/>
  <c r="AR328" i="85"/>
  <c r="AR335" i="85"/>
  <c r="AR342" i="85"/>
  <c r="AR344" i="85"/>
  <c r="L349" i="53"/>
  <c r="D7" i="68"/>
  <c r="B4" i="32" s="1"/>
  <c r="D15" i="81"/>
  <c r="E15" i="81"/>
  <c r="B43" i="32"/>
  <c r="F15" i="81"/>
  <c r="F6" i="81"/>
  <c r="G6" i="81"/>
  <c r="G15" i="81"/>
  <c r="C52" i="32"/>
  <c r="B52" i="32"/>
  <c r="C43" i="32"/>
  <c r="E6" i="81"/>
  <c r="D6" i="81"/>
  <c r="O14" i="84"/>
  <c r="I3" i="53"/>
  <c r="K3" i="53" s="1"/>
  <c r="O3" i="53" s="1"/>
  <c r="H5" i="53"/>
  <c r="J5" i="53" s="1"/>
  <c r="M5" i="53" s="1"/>
  <c r="N5" i="53" s="1"/>
  <c r="I7" i="53"/>
  <c r="K7" i="53" s="1"/>
  <c r="O7" i="53" s="1"/>
  <c r="H9" i="53"/>
  <c r="J9" i="53" s="1"/>
  <c r="M9" i="53" s="1"/>
  <c r="N9" i="53" s="1"/>
  <c r="I11" i="53"/>
  <c r="K11" i="53" s="1"/>
  <c r="O11" i="53" s="1"/>
  <c r="H13" i="53"/>
  <c r="J13" i="53" s="1"/>
  <c r="M13" i="53" s="1"/>
  <c r="N13" i="53" s="1"/>
  <c r="I15" i="53"/>
  <c r="K15" i="53" s="1"/>
  <c r="O15" i="53" s="1"/>
  <c r="H17" i="53"/>
  <c r="J17" i="53" s="1"/>
  <c r="M17" i="53" s="1"/>
  <c r="N17" i="53" s="1"/>
  <c r="I19" i="53"/>
  <c r="K19" i="53" s="1"/>
  <c r="O19" i="53" s="1"/>
  <c r="H21" i="53"/>
  <c r="J21" i="53" s="1"/>
  <c r="M21" i="53" s="1"/>
  <c r="N21" i="53" s="1"/>
  <c r="I23" i="53"/>
  <c r="K23" i="53" s="1"/>
  <c r="O23" i="53" s="1"/>
  <c r="H25" i="53"/>
  <c r="J25" i="53" s="1"/>
  <c r="M25" i="53" s="1"/>
  <c r="N25" i="53" s="1"/>
  <c r="I27" i="53"/>
  <c r="K27" i="53" s="1"/>
  <c r="O27" i="53" s="1"/>
  <c r="H29" i="53"/>
  <c r="J29" i="53" s="1"/>
  <c r="M29" i="53" s="1"/>
  <c r="N29" i="53" s="1"/>
  <c r="I31" i="53"/>
  <c r="K31" i="53" s="1"/>
  <c r="O31" i="53" s="1"/>
  <c r="H33" i="53"/>
  <c r="J33" i="53" s="1"/>
  <c r="M33" i="53" s="1"/>
  <c r="N33" i="53" s="1"/>
  <c r="I35" i="53"/>
  <c r="K35" i="53" s="1"/>
  <c r="O35" i="53" s="1"/>
  <c r="H37" i="53"/>
  <c r="J37" i="53" s="1"/>
  <c r="M37" i="53" s="1"/>
  <c r="N37" i="53" s="1"/>
  <c r="I39" i="53"/>
  <c r="K39" i="53" s="1"/>
  <c r="O39" i="53" s="1"/>
  <c r="H41" i="53"/>
  <c r="J41" i="53" s="1"/>
  <c r="M41" i="53" s="1"/>
  <c r="N41" i="53" s="1"/>
  <c r="I43" i="53"/>
  <c r="K43" i="53" s="1"/>
  <c r="O43" i="53" s="1"/>
  <c r="H45" i="53"/>
  <c r="J45" i="53" s="1"/>
  <c r="M45" i="53" s="1"/>
  <c r="N45" i="53" s="1"/>
  <c r="I47" i="53"/>
  <c r="K47" i="53" s="1"/>
  <c r="O47" i="53" s="1"/>
  <c r="H49" i="53"/>
  <c r="J49" i="53" s="1"/>
  <c r="M49" i="53" s="1"/>
  <c r="N49" i="53" s="1"/>
  <c r="I51" i="53"/>
  <c r="K51" i="53" s="1"/>
  <c r="O51" i="53" s="1"/>
  <c r="H53" i="53"/>
  <c r="J53" i="53" s="1"/>
  <c r="M53" i="53" s="1"/>
  <c r="N53" i="53" s="1"/>
  <c r="I55" i="53"/>
  <c r="K55" i="53" s="1"/>
  <c r="O55" i="53" s="1"/>
  <c r="H57" i="53"/>
  <c r="J57" i="53" s="1"/>
  <c r="M57" i="53" s="1"/>
  <c r="N57" i="53" s="1"/>
  <c r="I59" i="53"/>
  <c r="K59" i="53" s="1"/>
  <c r="O59" i="53" s="1"/>
  <c r="H61" i="53"/>
  <c r="J61" i="53" s="1"/>
  <c r="M61" i="53" s="1"/>
  <c r="N61" i="53" s="1"/>
  <c r="I63" i="53"/>
  <c r="K63" i="53" s="1"/>
  <c r="O63" i="53" s="1"/>
  <c r="H65" i="53"/>
  <c r="J65" i="53" s="1"/>
  <c r="M65" i="53" s="1"/>
  <c r="N65" i="53" s="1"/>
  <c r="I67" i="53"/>
  <c r="K67" i="53" s="1"/>
  <c r="O67" i="53" s="1"/>
  <c r="H69" i="53"/>
  <c r="J69" i="53" s="1"/>
  <c r="M69" i="53" s="1"/>
  <c r="N69" i="53" s="1"/>
  <c r="I71" i="53"/>
  <c r="K71" i="53" s="1"/>
  <c r="O71" i="53" s="1"/>
  <c r="H73" i="53"/>
  <c r="J73" i="53" s="1"/>
  <c r="M73" i="53" s="1"/>
  <c r="N73" i="53" s="1"/>
  <c r="I75" i="53"/>
  <c r="K75" i="53" s="1"/>
  <c r="O75" i="53" s="1"/>
  <c r="H77" i="53"/>
  <c r="J77" i="53" s="1"/>
  <c r="M77" i="53" s="1"/>
  <c r="N77" i="53" s="1"/>
  <c r="I79" i="53"/>
  <c r="K79" i="53" s="1"/>
  <c r="O79" i="53" s="1"/>
  <c r="H81" i="53"/>
  <c r="J81" i="53" s="1"/>
  <c r="M81" i="53" s="1"/>
  <c r="N81" i="53" s="1"/>
  <c r="I83" i="53"/>
  <c r="K83" i="53" s="1"/>
  <c r="O83" i="53" s="1"/>
  <c r="H85" i="53"/>
  <c r="J85" i="53" s="1"/>
  <c r="M85" i="53" s="1"/>
  <c r="N85" i="53" s="1"/>
  <c r="I87" i="53"/>
  <c r="K87" i="53" s="1"/>
  <c r="O87" i="53" s="1"/>
  <c r="H89" i="53"/>
  <c r="J89" i="53" s="1"/>
  <c r="M89" i="53" s="1"/>
  <c r="N89" i="53" s="1"/>
  <c r="I91" i="53"/>
  <c r="K91" i="53" s="1"/>
  <c r="O91" i="53" s="1"/>
  <c r="H93" i="53"/>
  <c r="J93" i="53" s="1"/>
  <c r="M93" i="53" s="1"/>
  <c r="N93" i="53" s="1"/>
  <c r="I95" i="53"/>
  <c r="K95" i="53" s="1"/>
  <c r="O95" i="53" s="1"/>
  <c r="H97" i="53"/>
  <c r="J97" i="53" s="1"/>
  <c r="M97" i="53" s="1"/>
  <c r="N97" i="53" s="1"/>
  <c r="I99" i="53"/>
  <c r="K99" i="53" s="1"/>
  <c r="O99" i="53" s="1"/>
  <c r="H101" i="53"/>
  <c r="J101" i="53" s="1"/>
  <c r="M101" i="53" s="1"/>
  <c r="N101" i="53" s="1"/>
  <c r="I103" i="53"/>
  <c r="K103" i="53" s="1"/>
  <c r="O103" i="53" s="1"/>
  <c r="H105" i="53"/>
  <c r="J105" i="53" s="1"/>
  <c r="M105" i="53" s="1"/>
  <c r="N105" i="53" s="1"/>
  <c r="I107" i="53"/>
  <c r="K107" i="53" s="1"/>
  <c r="O107" i="53" s="1"/>
  <c r="H109" i="53"/>
  <c r="J109" i="53" s="1"/>
  <c r="M109" i="53" s="1"/>
  <c r="N109" i="53" s="1"/>
  <c r="I111" i="53"/>
  <c r="K111" i="53" s="1"/>
  <c r="O111" i="53" s="1"/>
  <c r="H113" i="53"/>
  <c r="J113" i="53" s="1"/>
  <c r="M113" i="53" s="1"/>
  <c r="N113" i="53" s="1"/>
  <c r="I115" i="53"/>
  <c r="K115" i="53" s="1"/>
  <c r="O115" i="53" s="1"/>
  <c r="H117" i="53"/>
  <c r="J117" i="53" s="1"/>
  <c r="M117" i="53" s="1"/>
  <c r="N117" i="53" s="1"/>
  <c r="I119" i="53"/>
  <c r="K119" i="53" s="1"/>
  <c r="O119" i="53" s="1"/>
  <c r="H121" i="53"/>
  <c r="J121" i="53" s="1"/>
  <c r="M121" i="53" s="1"/>
  <c r="N121" i="53" s="1"/>
  <c r="I123" i="53"/>
  <c r="K123" i="53" s="1"/>
  <c r="O123" i="53" s="1"/>
  <c r="H125" i="53"/>
  <c r="J125" i="53" s="1"/>
  <c r="M125" i="53" s="1"/>
  <c r="N125" i="53" s="1"/>
  <c r="I127" i="53"/>
  <c r="K127" i="53" s="1"/>
  <c r="O127" i="53" s="1"/>
  <c r="H129" i="53"/>
  <c r="J129" i="53" s="1"/>
  <c r="M129" i="53" s="1"/>
  <c r="N129" i="53" s="1"/>
  <c r="I131" i="53"/>
  <c r="K131" i="53" s="1"/>
  <c r="O131" i="53" s="1"/>
  <c r="H133" i="53"/>
  <c r="J133" i="53" s="1"/>
  <c r="M133" i="53" s="1"/>
  <c r="N133" i="53" s="1"/>
  <c r="I135" i="53"/>
  <c r="K135" i="53" s="1"/>
  <c r="O135" i="53" s="1"/>
  <c r="H137" i="53"/>
  <c r="J137" i="53" s="1"/>
  <c r="M137" i="53" s="1"/>
  <c r="N137" i="53" s="1"/>
  <c r="I139" i="53"/>
  <c r="K139" i="53" s="1"/>
  <c r="O139" i="53" s="1"/>
  <c r="H141" i="53"/>
  <c r="J141" i="53" s="1"/>
  <c r="M141" i="53" s="1"/>
  <c r="N141" i="53" s="1"/>
  <c r="I143" i="53"/>
  <c r="K143" i="53" s="1"/>
  <c r="O143" i="53" s="1"/>
  <c r="H145" i="53"/>
  <c r="J145" i="53" s="1"/>
  <c r="M145" i="53" s="1"/>
  <c r="N145" i="53" s="1"/>
  <c r="I147" i="53"/>
  <c r="K147" i="53" s="1"/>
  <c r="O147" i="53" s="1"/>
  <c r="H149" i="53"/>
  <c r="J149" i="53" s="1"/>
  <c r="M149" i="53" s="1"/>
  <c r="N149" i="53" s="1"/>
  <c r="I151" i="53"/>
  <c r="K151" i="53" s="1"/>
  <c r="O151" i="53" s="1"/>
  <c r="H153" i="53"/>
  <c r="J153" i="53" s="1"/>
  <c r="M153" i="53" s="1"/>
  <c r="N153" i="53" s="1"/>
  <c r="I155" i="53"/>
  <c r="K155" i="53" s="1"/>
  <c r="O155" i="53" s="1"/>
  <c r="H157" i="53"/>
  <c r="J157" i="53" s="1"/>
  <c r="M157" i="53" s="1"/>
  <c r="N157" i="53" s="1"/>
  <c r="I159" i="53"/>
  <c r="K159" i="53" s="1"/>
  <c r="O159" i="53" s="1"/>
  <c r="H161" i="53"/>
  <c r="J161" i="53" s="1"/>
  <c r="M161" i="53" s="1"/>
  <c r="N161" i="53" s="1"/>
  <c r="I163" i="53"/>
  <c r="K163" i="53" s="1"/>
  <c r="O163" i="53" s="1"/>
  <c r="H165" i="53"/>
  <c r="J165" i="53" s="1"/>
  <c r="M165" i="53" s="1"/>
  <c r="N165" i="53" s="1"/>
  <c r="I167" i="53"/>
  <c r="K167" i="53" s="1"/>
  <c r="O167" i="53" s="1"/>
  <c r="H169" i="53"/>
  <c r="J169" i="53" s="1"/>
  <c r="M169" i="53" s="1"/>
  <c r="N169" i="53" s="1"/>
  <c r="I171" i="53"/>
  <c r="K171" i="53" s="1"/>
  <c r="O171" i="53" s="1"/>
  <c r="H173" i="53"/>
  <c r="J173" i="53" s="1"/>
  <c r="M173" i="53" s="1"/>
  <c r="N173" i="53" s="1"/>
  <c r="I175" i="53"/>
  <c r="K175" i="53" s="1"/>
  <c r="O175" i="53" s="1"/>
  <c r="H177" i="53"/>
  <c r="J177" i="53" s="1"/>
  <c r="M177" i="53" s="1"/>
  <c r="N177" i="53" s="1"/>
  <c r="I179" i="53"/>
  <c r="K179" i="53" s="1"/>
  <c r="O179" i="53" s="1"/>
  <c r="H181" i="53"/>
  <c r="J181" i="53" s="1"/>
  <c r="M181" i="53" s="1"/>
  <c r="N181" i="53" s="1"/>
  <c r="I183" i="53"/>
  <c r="K183" i="53" s="1"/>
  <c r="O183" i="53" s="1"/>
  <c r="H185" i="53"/>
  <c r="J185" i="53" s="1"/>
  <c r="M185" i="53" s="1"/>
  <c r="N185" i="53" s="1"/>
  <c r="I187" i="53"/>
  <c r="K187" i="53" s="1"/>
  <c r="O187" i="53" s="1"/>
  <c r="H189" i="53"/>
  <c r="J189" i="53" s="1"/>
  <c r="M189" i="53" s="1"/>
  <c r="N189" i="53" s="1"/>
  <c r="I191" i="53"/>
  <c r="K191" i="53" s="1"/>
  <c r="O191" i="53" s="1"/>
  <c r="H193" i="53"/>
  <c r="J193" i="53" s="1"/>
  <c r="M193" i="53" s="1"/>
  <c r="N193" i="53" s="1"/>
  <c r="I195" i="53"/>
  <c r="K195" i="53" s="1"/>
  <c r="O195" i="53" s="1"/>
  <c r="H197" i="53"/>
  <c r="J197" i="53" s="1"/>
  <c r="M197" i="53" s="1"/>
  <c r="N197" i="53" s="1"/>
  <c r="I199" i="53"/>
  <c r="K199" i="53" s="1"/>
  <c r="O199" i="53" s="1"/>
  <c r="H201" i="53"/>
  <c r="J201" i="53" s="1"/>
  <c r="M201" i="53" s="1"/>
  <c r="N201" i="53" s="1"/>
  <c r="I203" i="53"/>
  <c r="K203" i="53" s="1"/>
  <c r="O203" i="53" s="1"/>
  <c r="H205" i="53"/>
  <c r="J205" i="53" s="1"/>
  <c r="M205" i="53" s="1"/>
  <c r="N205" i="53" s="1"/>
  <c r="I207" i="53"/>
  <c r="K207" i="53" s="1"/>
  <c r="O207" i="53" s="1"/>
  <c r="H209" i="53"/>
  <c r="J209" i="53" s="1"/>
  <c r="M209" i="53" s="1"/>
  <c r="N209" i="53" s="1"/>
  <c r="I211" i="53"/>
  <c r="K211" i="53" s="1"/>
  <c r="O211" i="53" s="1"/>
  <c r="H213" i="53"/>
  <c r="J213" i="53" s="1"/>
  <c r="M213" i="53" s="1"/>
  <c r="N213" i="53" s="1"/>
  <c r="I215" i="53"/>
  <c r="K215" i="53" s="1"/>
  <c r="O215" i="53" s="1"/>
  <c r="H217" i="53"/>
  <c r="J217" i="53" s="1"/>
  <c r="M217" i="53" s="1"/>
  <c r="N217" i="53" s="1"/>
  <c r="I219" i="53"/>
  <c r="K219" i="53" s="1"/>
  <c r="O219" i="53" s="1"/>
  <c r="H221" i="53"/>
  <c r="J221" i="53" s="1"/>
  <c r="M221" i="53" s="1"/>
  <c r="N221" i="53" s="1"/>
  <c r="I223" i="53"/>
  <c r="K223" i="53" s="1"/>
  <c r="O223" i="53" s="1"/>
  <c r="H225" i="53"/>
  <c r="J225" i="53" s="1"/>
  <c r="M225" i="53" s="1"/>
  <c r="N225" i="53" s="1"/>
  <c r="I227" i="53"/>
  <c r="K227" i="53" s="1"/>
  <c r="O227" i="53" s="1"/>
  <c r="H229" i="53"/>
  <c r="J229" i="53" s="1"/>
  <c r="M229" i="53" s="1"/>
  <c r="N229" i="53" s="1"/>
  <c r="I231" i="53"/>
  <c r="K231" i="53" s="1"/>
  <c r="O231" i="53" s="1"/>
  <c r="H233" i="53"/>
  <c r="J233" i="53" s="1"/>
  <c r="M233" i="53" s="1"/>
  <c r="N233" i="53" s="1"/>
  <c r="I235" i="53"/>
  <c r="K235" i="53" s="1"/>
  <c r="O235" i="53" s="1"/>
  <c r="H240" i="53"/>
  <c r="J240" i="53" s="1"/>
  <c r="M240" i="53" s="1"/>
  <c r="N240" i="53" s="1"/>
  <c r="I240" i="53"/>
  <c r="K240" i="53" s="1"/>
  <c r="O240" i="53" s="1"/>
  <c r="H244" i="53"/>
  <c r="J244" i="53" s="1"/>
  <c r="M244" i="53" s="1"/>
  <c r="N244" i="53" s="1"/>
  <c r="I244" i="53"/>
  <c r="K244" i="53" s="1"/>
  <c r="O244" i="53" s="1"/>
  <c r="H248" i="53"/>
  <c r="J248" i="53" s="1"/>
  <c r="M248" i="53" s="1"/>
  <c r="N248" i="53" s="1"/>
  <c r="I248" i="53"/>
  <c r="K248" i="53" s="1"/>
  <c r="O248" i="53" s="1"/>
  <c r="H252" i="53"/>
  <c r="J252" i="53" s="1"/>
  <c r="M252" i="53" s="1"/>
  <c r="N252" i="53" s="1"/>
  <c r="I252" i="53"/>
  <c r="K252" i="53" s="1"/>
  <c r="O252" i="53" s="1"/>
  <c r="H256" i="53"/>
  <c r="J256" i="53" s="1"/>
  <c r="M256" i="53" s="1"/>
  <c r="N256" i="53" s="1"/>
  <c r="I256" i="53"/>
  <c r="K256" i="53" s="1"/>
  <c r="O256" i="53" s="1"/>
  <c r="H260" i="53"/>
  <c r="J260" i="53" s="1"/>
  <c r="M260" i="53" s="1"/>
  <c r="N260" i="53" s="1"/>
  <c r="I260" i="53"/>
  <c r="K260" i="53" s="1"/>
  <c r="O260" i="53" s="1"/>
  <c r="H264" i="53"/>
  <c r="J264" i="53" s="1"/>
  <c r="M264" i="53" s="1"/>
  <c r="N264" i="53" s="1"/>
  <c r="I264" i="53"/>
  <c r="K264" i="53" s="1"/>
  <c r="O264" i="53" s="1"/>
  <c r="H268" i="53"/>
  <c r="J268" i="53" s="1"/>
  <c r="M268" i="53" s="1"/>
  <c r="N268" i="53" s="1"/>
  <c r="I268" i="53"/>
  <c r="K268" i="53" s="1"/>
  <c r="O268" i="53" s="1"/>
  <c r="H272" i="53"/>
  <c r="J272" i="53" s="1"/>
  <c r="M272" i="53" s="1"/>
  <c r="N272" i="53" s="1"/>
  <c r="I272" i="53"/>
  <c r="K272" i="53" s="1"/>
  <c r="O272" i="53" s="1"/>
  <c r="H276" i="53"/>
  <c r="J276" i="53" s="1"/>
  <c r="M276" i="53" s="1"/>
  <c r="N276" i="53" s="1"/>
  <c r="I276" i="53"/>
  <c r="K276" i="53" s="1"/>
  <c r="O276" i="53" s="1"/>
  <c r="H280" i="53"/>
  <c r="J280" i="53" s="1"/>
  <c r="M280" i="53" s="1"/>
  <c r="N280" i="53" s="1"/>
  <c r="I280" i="53"/>
  <c r="K280" i="53" s="1"/>
  <c r="O280" i="53" s="1"/>
  <c r="H284" i="53"/>
  <c r="J284" i="53" s="1"/>
  <c r="M284" i="53" s="1"/>
  <c r="N284" i="53" s="1"/>
  <c r="I284" i="53"/>
  <c r="K284" i="53" s="1"/>
  <c r="O284" i="53" s="1"/>
  <c r="H288" i="53"/>
  <c r="J288" i="53" s="1"/>
  <c r="M288" i="53" s="1"/>
  <c r="N288" i="53" s="1"/>
  <c r="I288" i="53"/>
  <c r="K288" i="53" s="1"/>
  <c r="O288" i="53" s="1"/>
  <c r="H292" i="53"/>
  <c r="J292" i="53" s="1"/>
  <c r="M292" i="53" s="1"/>
  <c r="N292" i="53" s="1"/>
  <c r="I292" i="53"/>
  <c r="K292" i="53" s="1"/>
  <c r="O292" i="53" s="1"/>
  <c r="H296" i="53"/>
  <c r="J296" i="53" s="1"/>
  <c r="M296" i="53" s="1"/>
  <c r="N296" i="53" s="1"/>
  <c r="I296" i="53"/>
  <c r="K296" i="53" s="1"/>
  <c r="O296" i="53" s="1"/>
  <c r="H300" i="53"/>
  <c r="J300" i="53" s="1"/>
  <c r="M300" i="53" s="1"/>
  <c r="N300" i="53" s="1"/>
  <c r="I300" i="53"/>
  <c r="K300" i="53" s="1"/>
  <c r="O300" i="53" s="1"/>
  <c r="H304" i="53"/>
  <c r="J304" i="53" s="1"/>
  <c r="M304" i="53" s="1"/>
  <c r="N304" i="53" s="1"/>
  <c r="I304" i="53"/>
  <c r="K304" i="53" s="1"/>
  <c r="O304" i="53" s="1"/>
  <c r="H308" i="53"/>
  <c r="J308" i="53" s="1"/>
  <c r="M308" i="53" s="1"/>
  <c r="N308" i="53" s="1"/>
  <c r="I308" i="53"/>
  <c r="K308" i="53" s="1"/>
  <c r="O308" i="53" s="1"/>
  <c r="H312" i="53"/>
  <c r="J312" i="53" s="1"/>
  <c r="M312" i="53" s="1"/>
  <c r="N312" i="53" s="1"/>
  <c r="I312" i="53"/>
  <c r="K312" i="53" s="1"/>
  <c r="O312" i="53" s="1"/>
  <c r="H316" i="53"/>
  <c r="J316" i="53" s="1"/>
  <c r="M316" i="53" s="1"/>
  <c r="N316" i="53" s="1"/>
  <c r="I316" i="53"/>
  <c r="K316" i="53" s="1"/>
  <c r="O316" i="53" s="1"/>
  <c r="H320" i="53"/>
  <c r="J320" i="53" s="1"/>
  <c r="M320" i="53" s="1"/>
  <c r="N320" i="53" s="1"/>
  <c r="I320" i="53"/>
  <c r="K320" i="53" s="1"/>
  <c r="O320" i="53" s="1"/>
  <c r="H324" i="53"/>
  <c r="J324" i="53" s="1"/>
  <c r="M324" i="53" s="1"/>
  <c r="N324" i="53" s="1"/>
  <c r="I324" i="53"/>
  <c r="K324" i="53" s="1"/>
  <c r="O324" i="53" s="1"/>
  <c r="H328" i="53"/>
  <c r="J328" i="53" s="1"/>
  <c r="M328" i="53" s="1"/>
  <c r="N328" i="53" s="1"/>
  <c r="I328" i="53"/>
  <c r="K328" i="53" s="1"/>
  <c r="O328" i="53" s="1"/>
  <c r="H332" i="53"/>
  <c r="J332" i="53" s="1"/>
  <c r="M332" i="53" s="1"/>
  <c r="N332" i="53" s="1"/>
  <c r="I332" i="53"/>
  <c r="K332" i="53" s="1"/>
  <c r="O332" i="53" s="1"/>
  <c r="H336" i="53"/>
  <c r="J336" i="53" s="1"/>
  <c r="M336" i="53" s="1"/>
  <c r="N336" i="53" s="1"/>
  <c r="I336" i="53"/>
  <c r="K336" i="53" s="1"/>
  <c r="O336" i="53" s="1"/>
  <c r="H340" i="53"/>
  <c r="J340" i="53" s="1"/>
  <c r="M340" i="53" s="1"/>
  <c r="N340" i="53" s="1"/>
  <c r="I340" i="53"/>
  <c r="K340" i="53" s="1"/>
  <c r="O340" i="53" s="1"/>
  <c r="H344" i="53"/>
  <c r="J344" i="53" s="1"/>
  <c r="M344" i="53" s="1"/>
  <c r="N344" i="53" s="1"/>
  <c r="I344" i="53"/>
  <c r="K344" i="53" s="1"/>
  <c r="O344" i="53" s="1"/>
  <c r="H348" i="53"/>
  <c r="J348" i="53" s="1"/>
  <c r="M348" i="53" s="1"/>
  <c r="N348" i="53" s="1"/>
  <c r="I348" i="53"/>
  <c r="K348" i="53" s="1"/>
  <c r="O348" i="53" s="1"/>
  <c r="I238" i="53"/>
  <c r="K238" i="53" s="1"/>
  <c r="O238" i="53" s="1"/>
  <c r="H238" i="53"/>
  <c r="J238" i="53" s="1"/>
  <c r="M238" i="53" s="1"/>
  <c r="N238" i="53" s="1"/>
  <c r="I242" i="53"/>
  <c r="K242" i="53" s="1"/>
  <c r="O242" i="53" s="1"/>
  <c r="H242" i="53"/>
  <c r="J242" i="53" s="1"/>
  <c r="M242" i="53" s="1"/>
  <c r="N242" i="53" s="1"/>
  <c r="I246" i="53"/>
  <c r="K246" i="53" s="1"/>
  <c r="O246" i="53" s="1"/>
  <c r="H246" i="53"/>
  <c r="J246" i="53" s="1"/>
  <c r="M246" i="53" s="1"/>
  <c r="N246" i="53" s="1"/>
  <c r="I250" i="53"/>
  <c r="K250" i="53" s="1"/>
  <c r="O250" i="53" s="1"/>
  <c r="H250" i="53"/>
  <c r="J250" i="53" s="1"/>
  <c r="M250" i="53" s="1"/>
  <c r="N250" i="53" s="1"/>
  <c r="I254" i="53"/>
  <c r="K254" i="53" s="1"/>
  <c r="O254" i="53" s="1"/>
  <c r="H254" i="53"/>
  <c r="J254" i="53" s="1"/>
  <c r="M254" i="53" s="1"/>
  <c r="N254" i="53" s="1"/>
  <c r="I258" i="53"/>
  <c r="K258" i="53" s="1"/>
  <c r="O258" i="53" s="1"/>
  <c r="H258" i="53"/>
  <c r="J258" i="53" s="1"/>
  <c r="M258" i="53" s="1"/>
  <c r="N258" i="53" s="1"/>
  <c r="I262" i="53"/>
  <c r="K262" i="53" s="1"/>
  <c r="O262" i="53" s="1"/>
  <c r="H262" i="53"/>
  <c r="J262" i="53" s="1"/>
  <c r="M262" i="53" s="1"/>
  <c r="N262" i="53" s="1"/>
  <c r="I266" i="53"/>
  <c r="K266" i="53" s="1"/>
  <c r="O266" i="53" s="1"/>
  <c r="H266" i="53"/>
  <c r="J266" i="53" s="1"/>
  <c r="M266" i="53" s="1"/>
  <c r="N266" i="53" s="1"/>
  <c r="I270" i="53"/>
  <c r="K270" i="53" s="1"/>
  <c r="O270" i="53" s="1"/>
  <c r="H270" i="53"/>
  <c r="J270" i="53" s="1"/>
  <c r="M270" i="53" s="1"/>
  <c r="N270" i="53" s="1"/>
  <c r="I274" i="53"/>
  <c r="K274" i="53" s="1"/>
  <c r="O274" i="53" s="1"/>
  <c r="H274" i="53"/>
  <c r="J274" i="53" s="1"/>
  <c r="M274" i="53" s="1"/>
  <c r="N274" i="53" s="1"/>
  <c r="I278" i="53"/>
  <c r="K278" i="53" s="1"/>
  <c r="O278" i="53" s="1"/>
  <c r="H278" i="53"/>
  <c r="J278" i="53" s="1"/>
  <c r="M278" i="53" s="1"/>
  <c r="N278" i="53" s="1"/>
  <c r="I282" i="53"/>
  <c r="K282" i="53" s="1"/>
  <c r="O282" i="53" s="1"/>
  <c r="H282" i="53"/>
  <c r="J282" i="53" s="1"/>
  <c r="M282" i="53" s="1"/>
  <c r="N282" i="53" s="1"/>
  <c r="I286" i="53"/>
  <c r="K286" i="53" s="1"/>
  <c r="O286" i="53" s="1"/>
  <c r="H286" i="53"/>
  <c r="J286" i="53" s="1"/>
  <c r="M286" i="53" s="1"/>
  <c r="N286" i="53" s="1"/>
  <c r="I290" i="53"/>
  <c r="K290" i="53" s="1"/>
  <c r="O290" i="53" s="1"/>
  <c r="H290" i="53"/>
  <c r="J290" i="53" s="1"/>
  <c r="M290" i="53" s="1"/>
  <c r="N290" i="53" s="1"/>
  <c r="I294" i="53"/>
  <c r="K294" i="53" s="1"/>
  <c r="O294" i="53" s="1"/>
  <c r="H294" i="53"/>
  <c r="J294" i="53" s="1"/>
  <c r="M294" i="53" s="1"/>
  <c r="N294" i="53" s="1"/>
  <c r="I298" i="53"/>
  <c r="K298" i="53" s="1"/>
  <c r="O298" i="53" s="1"/>
  <c r="H298" i="53"/>
  <c r="J298" i="53" s="1"/>
  <c r="M298" i="53" s="1"/>
  <c r="N298" i="53" s="1"/>
  <c r="I302" i="53"/>
  <c r="K302" i="53" s="1"/>
  <c r="O302" i="53" s="1"/>
  <c r="H302" i="53"/>
  <c r="J302" i="53" s="1"/>
  <c r="M302" i="53" s="1"/>
  <c r="N302" i="53" s="1"/>
  <c r="I306" i="53"/>
  <c r="K306" i="53" s="1"/>
  <c r="O306" i="53" s="1"/>
  <c r="H306" i="53"/>
  <c r="J306" i="53" s="1"/>
  <c r="M306" i="53" s="1"/>
  <c r="N306" i="53" s="1"/>
  <c r="I310" i="53"/>
  <c r="K310" i="53" s="1"/>
  <c r="O310" i="53" s="1"/>
  <c r="H310" i="53"/>
  <c r="J310" i="53" s="1"/>
  <c r="M310" i="53" s="1"/>
  <c r="N310" i="53" s="1"/>
  <c r="I314" i="53"/>
  <c r="K314" i="53" s="1"/>
  <c r="O314" i="53" s="1"/>
  <c r="H314" i="53"/>
  <c r="J314" i="53" s="1"/>
  <c r="M314" i="53" s="1"/>
  <c r="N314" i="53" s="1"/>
  <c r="I318" i="53"/>
  <c r="K318" i="53" s="1"/>
  <c r="O318" i="53" s="1"/>
  <c r="H318" i="53"/>
  <c r="J318" i="53" s="1"/>
  <c r="M318" i="53" s="1"/>
  <c r="N318" i="53" s="1"/>
  <c r="I322" i="53"/>
  <c r="K322" i="53" s="1"/>
  <c r="O322" i="53" s="1"/>
  <c r="H322" i="53"/>
  <c r="J322" i="53" s="1"/>
  <c r="M322" i="53" s="1"/>
  <c r="N322" i="53" s="1"/>
  <c r="I326" i="53"/>
  <c r="K326" i="53" s="1"/>
  <c r="O326" i="53" s="1"/>
  <c r="H326" i="53"/>
  <c r="J326" i="53" s="1"/>
  <c r="M326" i="53" s="1"/>
  <c r="N326" i="53" s="1"/>
  <c r="I330" i="53"/>
  <c r="K330" i="53" s="1"/>
  <c r="O330" i="53" s="1"/>
  <c r="H330" i="53"/>
  <c r="J330" i="53" s="1"/>
  <c r="M330" i="53" s="1"/>
  <c r="N330" i="53" s="1"/>
  <c r="I334" i="53"/>
  <c r="K334" i="53" s="1"/>
  <c r="O334" i="53" s="1"/>
  <c r="H334" i="53"/>
  <c r="J334" i="53" s="1"/>
  <c r="M334" i="53" s="1"/>
  <c r="N334" i="53" s="1"/>
  <c r="I338" i="53"/>
  <c r="K338" i="53" s="1"/>
  <c r="O338" i="53" s="1"/>
  <c r="H338" i="53"/>
  <c r="J338" i="53" s="1"/>
  <c r="M338" i="53" s="1"/>
  <c r="N338" i="53" s="1"/>
  <c r="I342" i="53"/>
  <c r="K342" i="53" s="1"/>
  <c r="O342" i="53" s="1"/>
  <c r="H342" i="53"/>
  <c r="J342" i="53" s="1"/>
  <c r="M342" i="53" s="1"/>
  <c r="N342" i="53" s="1"/>
  <c r="I346" i="53"/>
  <c r="K346" i="53" s="1"/>
  <c r="O346" i="53" s="1"/>
  <c r="H346" i="53"/>
  <c r="J346" i="53" s="1"/>
  <c r="M346" i="53" s="1"/>
  <c r="N346" i="53" s="1"/>
  <c r="AR15" i="85"/>
  <c r="AR31" i="85"/>
  <c r="AR47" i="85"/>
  <c r="AR63" i="85"/>
  <c r="AR79" i="85"/>
  <c r="AR95" i="85"/>
  <c r="AR111" i="85"/>
  <c r="AR127" i="85"/>
  <c r="AR143" i="85"/>
  <c r="AR163" i="85"/>
  <c r="AR168" i="85"/>
  <c r="AR204" i="85"/>
  <c r="AR227" i="85"/>
  <c r="AR232" i="85"/>
  <c r="AR268" i="85"/>
  <c r="AR291" i="85"/>
  <c r="AR296" i="85"/>
  <c r="AR332" i="85"/>
  <c r="AR11" i="85"/>
  <c r="AR27" i="85"/>
  <c r="AR43" i="85"/>
  <c r="AR59" i="85"/>
  <c r="AR75" i="85"/>
  <c r="AR91" i="85"/>
  <c r="AR107" i="85"/>
  <c r="AR123" i="85"/>
  <c r="AR139" i="85"/>
  <c r="AR156" i="85"/>
  <c r="AR179" i="85"/>
  <c r="AR184" i="85"/>
  <c r="AR220" i="85"/>
  <c r="AR243" i="85"/>
  <c r="AR248" i="85"/>
  <c r="AR284" i="85"/>
  <c r="AR307" i="85"/>
  <c r="AR312" i="85"/>
  <c r="AR348" i="85"/>
  <c r="AR160" i="85"/>
  <c r="AR176" i="85"/>
  <c r="AR192" i="85"/>
  <c r="AR208" i="85"/>
  <c r="AR224" i="85"/>
  <c r="AR240" i="85"/>
  <c r="AR256" i="85"/>
  <c r="AR272" i="85"/>
  <c r="AR288" i="85"/>
  <c r="AR304" i="85"/>
  <c r="AR320" i="85"/>
  <c r="AR336" i="85"/>
  <c r="AQ4" i="85"/>
  <c r="AO4" i="85" s="1"/>
  <c r="AQ8" i="85"/>
  <c r="AO8" i="85" s="1"/>
  <c r="AQ12" i="85"/>
  <c r="AO12" i="85" s="1"/>
  <c r="AQ16" i="85"/>
  <c r="AO16" i="85" s="1"/>
  <c r="AQ20" i="85"/>
  <c r="AO20" i="85" s="1"/>
  <c r="AQ24" i="85"/>
  <c r="AO24" i="85" s="1"/>
  <c r="AQ28" i="85"/>
  <c r="AO28" i="85" s="1"/>
  <c r="AQ32" i="85"/>
  <c r="AO32" i="85" s="1"/>
  <c r="AQ36" i="85"/>
  <c r="AO36" i="85" s="1"/>
  <c r="AQ40" i="85"/>
  <c r="AO40" i="85" s="1"/>
  <c r="AQ44" i="85"/>
  <c r="AO44" i="85" s="1"/>
  <c r="AQ48" i="85"/>
  <c r="AO48" i="85" s="1"/>
  <c r="AQ52" i="85"/>
  <c r="AO52" i="85" s="1"/>
  <c r="AQ56" i="85"/>
  <c r="AO56" i="85" s="1"/>
  <c r="AQ60" i="85"/>
  <c r="AO60" i="85" s="1"/>
  <c r="AQ64" i="85"/>
  <c r="AO64" i="85" s="1"/>
  <c r="AQ68" i="85"/>
  <c r="AO68" i="85" s="1"/>
  <c r="AQ72" i="85"/>
  <c r="AO72" i="85" s="1"/>
  <c r="AQ76" i="85"/>
  <c r="AO76" i="85" s="1"/>
  <c r="AQ80" i="85"/>
  <c r="AO80" i="85" s="1"/>
  <c r="AQ84" i="85"/>
  <c r="AO84" i="85" s="1"/>
  <c r="AQ88" i="85"/>
  <c r="AO88" i="85" s="1"/>
  <c r="AQ92" i="85"/>
  <c r="AO92" i="85" s="1"/>
  <c r="AQ96" i="85"/>
  <c r="AO96" i="85" s="1"/>
  <c r="AQ100" i="85"/>
  <c r="AO100" i="85" s="1"/>
  <c r="AQ104" i="85"/>
  <c r="AO104" i="85" s="1"/>
  <c r="AQ108" i="85"/>
  <c r="AO108" i="85" s="1"/>
  <c r="AQ112" i="85"/>
  <c r="AO112" i="85" s="1"/>
  <c r="AQ116" i="85"/>
  <c r="AO116" i="85" s="1"/>
  <c r="AQ120" i="85"/>
  <c r="AO120" i="85" s="1"/>
  <c r="AQ124" i="85"/>
  <c r="AO124" i="85" s="1"/>
  <c r="AQ128" i="85"/>
  <c r="AO128" i="85" s="1"/>
  <c r="AQ132" i="85"/>
  <c r="AO132" i="85" s="1"/>
  <c r="AQ136" i="85"/>
  <c r="AO136" i="85" s="1"/>
  <c r="AQ254" i="85"/>
  <c r="AO254" i="85" s="1"/>
  <c r="AQ258" i="85"/>
  <c r="AO258" i="85" s="1"/>
  <c r="AQ262" i="85"/>
  <c r="AO262" i="85" s="1"/>
  <c r="AQ266" i="85"/>
  <c r="AO266" i="85" s="1"/>
  <c r="AQ270" i="85"/>
  <c r="AO270" i="85" s="1"/>
  <c r="AQ274" i="85"/>
  <c r="AO274" i="85" s="1"/>
  <c r="AQ278" i="85"/>
  <c r="AO278" i="85" s="1"/>
  <c r="AQ282" i="85"/>
  <c r="AO282" i="85" s="1"/>
  <c r="AQ286" i="85"/>
  <c r="AO286" i="85" s="1"/>
  <c r="AQ290" i="85"/>
  <c r="AO290" i="85" s="1"/>
  <c r="AQ294" i="85"/>
  <c r="AO294" i="85" s="1"/>
  <c r="AQ298" i="85"/>
  <c r="AO298" i="85" s="1"/>
  <c r="AQ302" i="85"/>
  <c r="AO302" i="85" s="1"/>
  <c r="AQ306" i="85"/>
  <c r="AO306" i="85" s="1"/>
  <c r="AQ310" i="85"/>
  <c r="AO310" i="85" s="1"/>
  <c r="AQ314" i="85"/>
  <c r="AO314" i="85" s="1"/>
  <c r="AQ318" i="85"/>
  <c r="AO318" i="85" s="1"/>
  <c r="AQ322" i="85"/>
  <c r="AO322" i="85" s="1"/>
  <c r="AQ326" i="85"/>
  <c r="AO326" i="85" s="1"/>
  <c r="AQ330" i="85"/>
  <c r="AO330" i="85" s="1"/>
  <c r="AQ140" i="85"/>
  <c r="AO140" i="85" s="1"/>
  <c r="AQ144" i="85"/>
  <c r="AO144" i="85" s="1"/>
  <c r="AQ148" i="85"/>
  <c r="AO148" i="85" s="1"/>
  <c r="AQ152" i="85"/>
  <c r="AO152" i="85" s="1"/>
  <c r="AQ156" i="85"/>
  <c r="AO156" i="85" s="1"/>
  <c r="AQ160" i="85"/>
  <c r="AO160" i="85" s="1"/>
  <c r="AQ164" i="85"/>
  <c r="AO164" i="85" s="1"/>
  <c r="AQ168" i="85"/>
  <c r="AO168" i="85" s="1"/>
  <c r="AQ172" i="85"/>
  <c r="AO172" i="85" s="1"/>
  <c r="AQ176" i="85"/>
  <c r="AO176" i="85" s="1"/>
  <c r="AQ180" i="85"/>
  <c r="AO180" i="85" s="1"/>
  <c r="AQ184" i="85"/>
  <c r="AO184" i="85" s="1"/>
  <c r="AQ188" i="85"/>
  <c r="AO188" i="85" s="1"/>
  <c r="AQ192" i="85"/>
  <c r="AO192" i="85" s="1"/>
  <c r="AQ196" i="85"/>
  <c r="AO196" i="85" s="1"/>
  <c r="AQ200" i="85"/>
  <c r="AO200" i="85" s="1"/>
  <c r="AQ204" i="85"/>
  <c r="AO204" i="85" s="1"/>
  <c r="AQ208" i="85"/>
  <c r="AO208" i="85" s="1"/>
  <c r="AQ212" i="85"/>
  <c r="AO212" i="85" s="1"/>
  <c r="AQ216" i="85"/>
  <c r="AO216" i="85" s="1"/>
  <c r="AQ220" i="85"/>
  <c r="AO220" i="85" s="1"/>
  <c r="AQ224" i="85"/>
  <c r="AO224" i="85" s="1"/>
  <c r="AQ228" i="85"/>
  <c r="AO228" i="85" s="1"/>
  <c r="AQ232" i="85"/>
  <c r="AO232" i="85" s="1"/>
  <c r="AQ236" i="85"/>
  <c r="AO236" i="85" s="1"/>
  <c r="AQ240" i="85"/>
  <c r="AO240" i="85" s="1"/>
  <c r="AQ244" i="85"/>
  <c r="AO244" i="85" s="1"/>
  <c r="AQ248" i="85"/>
  <c r="AO248" i="85" s="1"/>
  <c r="AQ252" i="85"/>
  <c r="AO252" i="85" s="1"/>
  <c r="AQ256" i="85"/>
  <c r="AO256" i="85" s="1"/>
  <c r="AQ260" i="85"/>
  <c r="AO260" i="85" s="1"/>
  <c r="AQ264" i="85"/>
  <c r="AO264" i="85" s="1"/>
  <c r="AQ268" i="85"/>
  <c r="AO268" i="85" s="1"/>
  <c r="AQ272" i="85"/>
  <c r="AO272" i="85" s="1"/>
  <c r="AQ276" i="85"/>
  <c r="AO276" i="85" s="1"/>
  <c r="AQ280" i="85"/>
  <c r="AO280" i="85" s="1"/>
  <c r="AQ284" i="85"/>
  <c r="AO284" i="85" s="1"/>
  <c r="AQ288" i="85"/>
  <c r="AO288" i="85" s="1"/>
  <c r="AQ292" i="85"/>
  <c r="AO292" i="85" s="1"/>
  <c r="AQ296" i="85"/>
  <c r="AO296" i="85" s="1"/>
  <c r="AQ300" i="85"/>
  <c r="AO300" i="85" s="1"/>
  <c r="AQ304" i="85"/>
  <c r="AO304" i="85" s="1"/>
  <c r="AQ308" i="85"/>
  <c r="AO308" i="85" s="1"/>
  <c r="AQ312" i="85"/>
  <c r="AO312" i="85" s="1"/>
  <c r="AQ316" i="85"/>
  <c r="AO316" i="85" s="1"/>
  <c r="AQ320" i="85"/>
  <c r="AO320" i="85" s="1"/>
  <c r="AQ324" i="85"/>
  <c r="AO324" i="85" s="1"/>
  <c r="AQ328" i="85"/>
  <c r="AO328" i="85" s="1"/>
  <c r="AQ332" i="85"/>
  <c r="AO332" i="85" s="1"/>
  <c r="AQ336" i="85"/>
  <c r="AO336" i="85" s="1"/>
  <c r="AQ340" i="85"/>
  <c r="AO340" i="85" s="1"/>
  <c r="AQ344" i="85"/>
  <c r="AO344" i="85" s="1"/>
  <c r="AQ348" i="85"/>
  <c r="AO348" i="85" s="1"/>
  <c r="AO218" i="85" l="1"/>
  <c r="AO190" i="85"/>
  <c r="AO162" i="85"/>
  <c r="AO106" i="85"/>
  <c r="AO86" i="85"/>
  <c r="AO66" i="85"/>
  <c r="AO34" i="85"/>
  <c r="AO18" i="85"/>
  <c r="AO250" i="85"/>
  <c r="AO214" i="85"/>
  <c r="AO186" i="85"/>
  <c r="AO154" i="85"/>
  <c r="AO98" i="85"/>
  <c r="AO78" i="85"/>
  <c r="AO58" i="85"/>
  <c r="AO30" i="85"/>
  <c r="AO10" i="85"/>
  <c r="AO146" i="85"/>
  <c r="AO242" i="85"/>
  <c r="AO210" i="85"/>
  <c r="AO182" i="85"/>
  <c r="AO122" i="85"/>
  <c r="AO94" i="85"/>
  <c r="AO74" i="85"/>
  <c r="AO46" i="85"/>
  <c r="AO26" i="85"/>
  <c r="AO6" i="85"/>
  <c r="AO138" i="85"/>
  <c r="AO42" i="85"/>
  <c r="AO226" i="85"/>
  <c r="AO194" i="85"/>
  <c r="AO178" i="85"/>
  <c r="AO114" i="85"/>
  <c r="AO90" i="85"/>
  <c r="AO70" i="85"/>
  <c r="AO38" i="85"/>
  <c r="AO22" i="85"/>
  <c r="AO62" i="85"/>
  <c r="AO14" i="85"/>
  <c r="B31" i="32"/>
  <c r="B32" i="32"/>
  <c r="L10" i="81"/>
  <c r="B49" i="32" s="1"/>
  <c r="M9" i="81"/>
  <c r="B41" i="32" s="1"/>
  <c r="J9" i="81"/>
  <c r="K10" i="81"/>
  <c r="B48" i="32" s="1"/>
  <c r="L9" i="81"/>
  <c r="B40" i="32" s="1"/>
  <c r="N10" i="81"/>
  <c r="B51" i="32" s="1"/>
  <c r="B33" i="32"/>
  <c r="N9" i="81"/>
  <c r="B42" i="32" s="1"/>
  <c r="K9" i="81"/>
  <c r="B39" i="32" s="1"/>
  <c r="O9" i="81"/>
  <c r="B34" i="32" s="1"/>
  <c r="J10" i="81"/>
  <c r="M10" i="81"/>
  <c r="B50" i="32" s="1"/>
  <c r="M19" i="81"/>
  <c r="C50" i="32" s="1"/>
  <c r="N18" i="81"/>
  <c r="C42" i="32" s="1"/>
  <c r="O18" i="81"/>
  <c r="C34" i="32" s="1"/>
  <c r="J19" i="81"/>
  <c r="L19" i="81"/>
  <c r="C49" i="32" s="1"/>
  <c r="J18" i="81"/>
  <c r="M18" i="81"/>
  <c r="C41" i="32" s="1"/>
  <c r="K19" i="81"/>
  <c r="C48" i="32" s="1"/>
  <c r="L18" i="81"/>
  <c r="C40" i="32" s="1"/>
  <c r="C33" i="32"/>
  <c r="N19" i="81"/>
  <c r="C51" i="32" s="1"/>
  <c r="K18" i="81"/>
  <c r="C39" i="32" s="1"/>
  <c r="C32" i="32"/>
  <c r="C31" i="32"/>
  <c r="C20" i="32" l="1"/>
  <c r="C21" i="32" s="1"/>
  <c r="C22" i="32" s="1"/>
  <c r="C23" i="32" s="1"/>
  <c r="B20" i="32"/>
  <c r="B21" i="32" s="1"/>
  <c r="B22" i="32" s="1"/>
  <c r="B23" i="32" s="1"/>
  <c r="E9" i="68"/>
  <c r="C38" i="32"/>
  <c r="C37" i="32"/>
  <c r="B12" i="32"/>
  <c r="C47" i="32"/>
  <c r="C46" i="32"/>
  <c r="C12" i="32"/>
  <c r="B47" i="32"/>
  <c r="B46" i="32"/>
  <c r="B38" i="32"/>
  <c r="B37" i="32"/>
  <c r="B24" i="32" l="1"/>
  <c r="B25" i="32" s="1"/>
  <c r="B16" i="32"/>
  <c r="C13" i="32"/>
  <c r="C14" i="32" s="1"/>
  <c r="C15" i="32" s="1"/>
  <c r="C16" i="32"/>
  <c r="B13" i="32"/>
  <c r="B14" i="32" s="1"/>
  <c r="B15" i="32" s="1"/>
  <c r="C24" i="32"/>
  <c r="C25" i="32" s="1"/>
  <c r="C17" i="32" l="1"/>
  <c r="C27" i="32"/>
  <c r="B17" i="32"/>
  <c r="B27" i="32"/>
  <c r="B7" i="32" s="1"/>
  <c r="B8" i="32" l="1"/>
  <c r="C8" i="32" s="1"/>
  <c r="C7" i="32" s="1"/>
  <c r="G7" i="68" l="1"/>
  <c r="E10" i="68"/>
  <c r="C4" i="32"/>
  <c r="E8" i="68" s="1"/>
  <c r="B10" i="68"/>
  <c r="E4" i="68" l="1"/>
  <c r="E3" i="68"/>
  <c r="E5" i="68"/>
  <c r="E6" i="68"/>
</calcChain>
</file>

<file path=xl/sharedStrings.xml><?xml version="1.0" encoding="utf-8"?>
<sst xmlns="http://schemas.openxmlformats.org/spreadsheetml/2006/main" count="15201" uniqueCount="989">
  <si>
    <t>(3600000, "Germany"</t>
  </si>
  <si>
    <t>(3600000, "Gibraltar"</t>
  </si>
  <si>
    <t>(7200000, "Greece"</t>
  </si>
  <si>
    <t>(-18000000, "Haiti"</t>
  </si>
  <si>
    <t>(3600000, "Hungary"</t>
  </si>
  <si>
    <t>(10800000, "Iraq"</t>
  </si>
  <si>
    <t>(0, "Ireland (Eire)"</t>
  </si>
  <si>
    <t>(3600000, "Italy, Vatican, San Marino"</t>
  </si>
  <si>
    <t>(7200000, "Jersey"</t>
  </si>
  <si>
    <t>(7200000, "Jordan"</t>
  </si>
  <si>
    <t>(7200000, "Lebanon"</t>
  </si>
  <si>
    <t>(3600000, "Liechtenstein"</t>
  </si>
  <si>
    <t>(7200000, "Lithuania"</t>
  </si>
  <si>
    <t>(3600000, "Luxembourg"</t>
  </si>
  <si>
    <t>(3600000, "Malta"</t>
  </si>
  <si>
    <t>(-21600000, "Mexico/Cancun"</t>
  </si>
  <si>
    <t>(-25200000, "Mexico/Chihuahua"</t>
  </si>
  <si>
    <t>(-25200000, "Mexico/Mazatlan"</t>
  </si>
  <si>
    <t>(-21600000, "Mexico/Merida"</t>
  </si>
  <si>
    <t>(-21600000, "Mexico/Mexico_City"</t>
  </si>
  <si>
    <t>(-21600000, "Mexico/Monterrey"</t>
  </si>
  <si>
    <t>(-28800000, "Mexico/Tijuana"</t>
  </si>
  <si>
    <t>(7200000, "Moldova"</t>
  </si>
  <si>
    <t>(3600000, "Monaco"</t>
  </si>
  <si>
    <t>(32400000, "Mongolia/Choibalsan"</t>
  </si>
  <si>
    <t>(25200000, "Mongolia/Hovd"</t>
  </si>
  <si>
    <t>(28800000, "Mongolia/Ulaanbaatar"</t>
  </si>
  <si>
    <t>(3600000, "Namibia"</t>
  </si>
  <si>
    <t>(3600000, "Netherlands"</t>
  </si>
  <si>
    <t>(43200000, "New Zealand/Auckland"</t>
  </si>
  <si>
    <t>(43200000, "New Zealand/Chatham"</t>
  </si>
  <si>
    <t>(-21600000, "Nicaragua"</t>
  </si>
  <si>
    <t>(3600000, "Norway"</t>
  </si>
  <si>
    <t>(7200000, "Palestine"</t>
  </si>
  <si>
    <t>(-14400000, "Paraguay"</t>
  </si>
  <si>
    <t>(3600000, "Poland"</t>
  </si>
  <si>
    <t>(-3600000, "Portugal/Azores"</t>
  </si>
  <si>
    <t>(0, "Portugal/Lisbon"</t>
  </si>
  <si>
    <t>(0, "Portugal/Madeira"</t>
  </si>
  <si>
    <t>(7200000, "Romania"</t>
  </si>
  <si>
    <t>(43200000, "Russia/Anadyr"</t>
  </si>
  <si>
    <t>(28800000, "Russia/Irkutsk"</t>
  </si>
  <si>
    <t>(7200000, "Russia/Kaliningrad"</t>
  </si>
  <si>
    <t>(43200000, "Russia/Kamchatka"</t>
  </si>
  <si>
    <t>(25200000, "Russia/Krasnoyarsk"</t>
  </si>
  <si>
    <t>(39600000, "Russia/Magadan"</t>
  </si>
  <si>
    <t>(10800000, "Russia/Moscow"</t>
  </si>
  <si>
    <t>(21600000, "Russia/Novosibirsk"</t>
  </si>
  <si>
    <t>(21600000, "Russia/Omsk"</t>
  </si>
  <si>
    <t>(36000000, "Russia/Sakhalin"</t>
  </si>
  <si>
    <t>(14400000, "Russia/Samara"</t>
  </si>
  <si>
    <t>(36000000, "Russia/Vladivostok"</t>
  </si>
  <si>
    <t>(32400000, "Russia/Yakutsk"</t>
  </si>
  <si>
    <t>(18000000, "Russia/Yekaterinburg"</t>
  </si>
  <si>
    <t>(-10800000, "Saint Pierre and Miquelon"</t>
  </si>
  <si>
    <t>(3600000, "Slovakia"</t>
  </si>
  <si>
    <t>(3600000, "Spain"</t>
  </si>
  <si>
    <t>(3600000, "Spanish Africa"</t>
  </si>
  <si>
    <t>(3600000, "Sweden"</t>
  </si>
  <si>
    <t>(3600000, "Switzerland"</t>
  </si>
  <si>
    <t>(7200000, "Syria"</t>
  </si>
  <si>
    <t>(3600000, "Tunisia"</t>
  </si>
  <si>
    <t>(7200000, "Turkey"</t>
  </si>
  <si>
    <t>(-18000000, "Turks and Caicos Islands"</t>
  </si>
  <si>
    <t>(7200000, "Ukraine/Kiev"</t>
  </si>
  <si>
    <t>(7200000, "Ukraine/Simferopol"</t>
  </si>
  <si>
    <t>(7200000, "Ukraine/Uzhgorod"</t>
  </si>
  <si>
    <t>(7200000, "Ukraine/Zaporozhye"</t>
  </si>
  <si>
    <t>(0, "United Kingdom and Northern Ireland"</t>
  </si>
  <si>
    <t>(-36000000, "United States/Adak"</t>
  </si>
  <si>
    <t>(-32400000, "United States/Anchorage"</t>
  </si>
  <si>
    <t>(-25200000, "United States/Denver"</t>
  </si>
  <si>
    <t>(-18000000, "United States/Detroit"</t>
  </si>
  <si>
    <t>(-32400000, "United States/Juneau"</t>
  </si>
  <si>
    <t>(-18000000, "United States/Kentucky/Monticello"</t>
  </si>
  <si>
    <t>(-28800000, "United States/Los_Angeles"</t>
  </si>
  <si>
    <t>(-21600000, "United States/Menominee"</t>
  </si>
  <si>
    <t>(-18000000, "United States/New_York"</t>
  </si>
  <si>
    <t>(-32400000, "United States/Nome"</t>
  </si>
  <si>
    <t>(-32400000, "United States/Yakutat"</t>
  </si>
  <si>
    <t>(-18000000, "United Statesc/Louisville"</t>
  </si>
  <si>
    <t>(-21600000, "United StatesChicago"</t>
  </si>
  <si>
    <t>(3600000, "Yugoslavia"</t>
  </si>
  <si>
    <t>complement</t>
  </si>
  <si>
    <t>debut</t>
  </si>
  <si>
    <t>resultat</t>
  </si>
  <si>
    <t>fin</t>
  </si>
  <si>
    <t>));</t>
  </si>
  <si>
    <t>zones.put("</t>
  </si>
  <si>
    <t>", new SimpleTimeZone</t>
  </si>
  <si>
    <t>Albania</t>
  </si>
  <si>
    <t>DST</t>
  </si>
  <si>
    <t>EU</t>
  </si>
  <si>
    <t>Andorra</t>
  </si>
  <si>
    <t>Austria</t>
  </si>
  <si>
    <t>Belgium</t>
  </si>
  <si>
    <t>Bulgaria</t>
  </si>
  <si>
    <t>Czech Republic</t>
  </si>
  <si>
    <t>Denmark, Faeroe Islands</t>
  </si>
  <si>
    <t>Estonia</t>
  </si>
  <si>
    <t>Finland</t>
  </si>
  <si>
    <t>Germany</t>
  </si>
  <si>
    <t>Gibraltar</t>
  </si>
  <si>
    <t>Greece</t>
  </si>
  <si>
    <t>Thule</t>
  </si>
  <si>
    <t>America/Danmarkshavn</t>
  </si>
  <si>
    <t>-</t>
  </si>
  <si>
    <t>America/Scoresbysund</t>
  </si>
  <si>
    <t>America/Godthab</t>
  </si>
  <si>
    <t>America/Thule</t>
  </si>
  <si>
    <t>Hungary</t>
  </si>
  <si>
    <t>Iceland</t>
  </si>
  <si>
    <t>Ireland (Eire)</t>
  </si>
  <si>
    <t>Italy, Vatican, San Marino</t>
  </si>
  <si>
    <t>Jersey</t>
  </si>
  <si>
    <t>Liechtenstein</t>
  </si>
  <si>
    <t>Lithuania</t>
  </si>
  <si>
    <t>Luxembourg</t>
  </si>
  <si>
    <t>Malta</t>
  </si>
  <si>
    <t>Moldova</t>
  </si>
  <si>
    <t>Monaco</t>
  </si>
  <si>
    <t>Netherlands</t>
  </si>
  <si>
    <t>Norway</t>
  </si>
  <si>
    <t>Poland</t>
  </si>
  <si>
    <t>Romania</t>
  </si>
  <si>
    <t>Yugoslavia</t>
  </si>
  <si>
    <t>Slovakia</t>
  </si>
  <si>
    <t>Spain</t>
  </si>
  <si>
    <t>Spanish Africa</t>
  </si>
  <si>
    <t>Canary Islands</t>
  </si>
  <si>
    <t>Sweden</t>
  </si>
  <si>
    <t>Switzerland</t>
  </si>
  <si>
    <t>Turkey</t>
  </si>
  <si>
    <t>United Kingdom and Northern Ireland</t>
  </si>
  <si>
    <t>Russia</t>
  </si>
  <si>
    <t>Armenia</t>
  </si>
  <si>
    <t>Azerbaijan</t>
  </si>
  <si>
    <t>Azer</t>
  </si>
  <si>
    <t>Belarus</t>
  </si>
  <si>
    <t>Georgia</t>
  </si>
  <si>
    <t>Kyrgyzstan</t>
  </si>
  <si>
    <t>Tajikistan</t>
  </si>
  <si>
    <t>Turkmenistan</t>
  </si>
  <si>
    <t>US</t>
  </si>
  <si>
    <t>-10:00</t>
  </si>
  <si>
    <t>Canada</t>
  </si>
  <si>
    <t>StJohns</t>
  </si>
  <si>
    <t>Winn</t>
  </si>
  <si>
    <t>Edm</t>
  </si>
  <si>
    <t>Vanc</t>
  </si>
  <si>
    <t>NT_YK</t>
  </si>
  <si>
    <t>Anguilla</t>
  </si>
  <si>
    <t>Antigua and Barbuda</t>
  </si>
  <si>
    <t>Bahamas</t>
  </si>
  <si>
    <t>Barbados</t>
  </si>
  <si>
    <t>Belize</t>
  </si>
  <si>
    <t>Bermuda</t>
  </si>
  <si>
    <t>Cayman Islands</t>
  </si>
  <si>
    <t>Costa Rica</t>
  </si>
  <si>
    <t>Cuba</t>
  </si>
  <si>
    <t>Dominican Republic</t>
  </si>
  <si>
    <t>El Salvador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</si>
  <si>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</si>
  <si>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</si>
  <si>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</si>
  <si>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</si>
  <si>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</si>
  <si>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</si>
  <si>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</si>
  <si>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</si>
  <si>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</si>
  <si>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</t>
  </si>
  <si>
    <t>Nicaragua</t>
  </si>
  <si>
    <t>Panama</t>
  </si>
  <si>
    <t>Puerto Rico</t>
  </si>
  <si>
    <t>Saint Kitts and Nevis</t>
  </si>
  <si>
    <t>Saint Lucia</t>
  </si>
  <si>
    <t>Saint Pierre and Miquelon</t>
  </si>
  <si>
    <t>Saint Vincent and the Grenadines</t>
  </si>
  <si>
    <t>Turks and Caicos Islands</t>
  </si>
  <si>
    <t>TC</t>
  </si>
  <si>
    <t>British Virgin Islands</t>
  </si>
  <si>
    <t>Virgin Islands, US</t>
  </si>
  <si>
    <t>Argentina</t>
  </si>
  <si>
    <t>Aruba</t>
  </si>
  <si>
    <t>Bolivia</t>
  </si>
  <si>
    <t>Brazil</t>
  </si>
  <si>
    <t>Chile</t>
  </si>
  <si>
    <t>Colombia</t>
  </si>
  <si>
    <t>Curacao</t>
  </si>
  <si>
    <t>Ecuador</t>
  </si>
  <si>
    <t>Galapagos Islands</t>
  </si>
  <si>
    <t>Falk</t>
  </si>
  <si>
    <t>Falklands</t>
  </si>
  <si>
    <t>French Guiana</t>
  </si>
  <si>
    <t>Guyana</t>
  </si>
  <si>
    <t>Para</t>
  </si>
  <si>
    <t>Paraguay</t>
  </si>
  <si>
    <t>Peru</t>
  </si>
  <si>
    <t>South Georgia</t>
  </si>
  <si>
    <t>Suriname</t>
  </si>
  <si>
    <t>Trinidad and Tobago</t>
  </si>
  <si>
    <t>Uruguay</t>
  </si>
  <si>
    <t>Venezuela</t>
  </si>
  <si>
    <t>Bahrain</t>
  </si>
  <si>
    <t>Iran</t>
  </si>
  <si>
    <t>Iraq</t>
  </si>
  <si>
    <t>Israel</t>
  </si>
  <si>
    <t>Zion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</si>
  <si>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</si>
  <si>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</si>
  <si>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</si>
  <si>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</si>
  <si>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</si>
  <si>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</si>
  <si>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</si>
  <si>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</si>
  <si>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United Arab Emirates</t>
  </si>
  <si>
    <t>Yemen</t>
  </si>
  <si>
    <t>Afghanistan</t>
  </si>
  <si>
    <t>Bangladesh</t>
  </si>
  <si>
    <t>Bhutan</t>
  </si>
  <si>
    <t>British Indian Ocean Territory</t>
  </si>
  <si>
    <t>Brunei Darussalam</t>
  </si>
  <si>
    <t>Cambodia</t>
  </si>
  <si>
    <t>East Timor</t>
  </si>
  <si>
    <t>India</t>
  </si>
  <si>
    <t>Japan</t>
  </si>
  <si>
    <t>Laos</t>
  </si>
  <si>
    <t>Maldives</t>
  </si>
  <si>
    <t>Mongol</t>
  </si>
  <si>
    <t>Myanmar (Burma)</t>
  </si>
  <si>
    <t>Nepal</t>
  </si>
  <si>
    <t>Pakistan</t>
  </si>
  <si>
    <t>Philippines</t>
  </si>
  <si>
    <t>Singapore</t>
  </si>
  <si>
    <t>Sri Lanka</t>
  </si>
  <si>
    <t>Thailand</t>
  </si>
  <si>
    <t>Vietnam</t>
  </si>
  <si>
    <t>AS</t>
  </si>
  <si>
    <t>AT</t>
  </si>
  <si>
    <t>AV</t>
  </si>
  <si>
    <t>AN</t>
  </si>
  <si>
    <t>Australia/Darwin</t>
  </si>
  <si>
    <t>Australia/Perth</t>
  </si>
  <si>
    <t>Australia/Brisbane</t>
  </si>
  <si>
    <t>Australia/Lindeman</t>
  </si>
  <si>
    <t>Australia/Adelaide</t>
  </si>
  <si>
    <t>Australia/Hobart</t>
  </si>
  <si>
    <t>Australia/Currie</t>
  </si>
  <si>
    <t>Australia/Melbourne</t>
  </si>
  <si>
    <t>Australia/Sydney</t>
  </si>
  <si>
    <t>Australia/Broken_Hill</t>
  </si>
  <si>
    <t>Christmas Island</t>
  </si>
  <si>
    <t>Cook Islands</t>
  </si>
  <si>
    <t>Cocos (Keeling) Islands</t>
  </si>
  <si>
    <t>Fiji</t>
  </si>
  <si>
    <t>Guam</t>
  </si>
  <si>
    <t>Gilbert Islands</t>
  </si>
  <si>
    <t>Phoenix Islands</t>
  </si>
  <si>
    <t>Line Islands</t>
  </si>
  <si>
    <t>Northern Mariana Islands</t>
  </si>
  <si>
    <t>Nauru</t>
  </si>
  <si>
    <t>New Caledonia</t>
  </si>
  <si>
    <t>NZ</t>
  </si>
  <si>
    <t>Chatham</t>
  </si>
  <si>
    <t>Niue</t>
  </si>
  <si>
    <t>-11:00</t>
  </si>
  <si>
    <t>Norfolk Island</t>
  </si>
  <si>
    <t>Palau (Belau)</t>
  </si>
  <si>
    <t>Papua New Guinea</t>
  </si>
  <si>
    <t>Pitcairn</t>
  </si>
  <si>
    <t>Samoa, American</t>
  </si>
  <si>
    <t>Samoa</t>
  </si>
  <si>
    <t>Solomon Islands</t>
  </si>
  <si>
    <t>Tokelau Islands</t>
  </si>
  <si>
    <t>Tonga</t>
  </si>
  <si>
    <t>Tuvalu</t>
  </si>
  <si>
    <t>Vanuatu</t>
  </si>
  <si>
    <t>Wallis and Futuna Islands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</si>
  <si>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</si>
  <si>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</si>
  <si>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</si>
  <si>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</si>
  <si>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</si>
  <si>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</si>
  <si>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</si>
  <si>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</si>
  <si>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</si>
  <si>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</si>
  <si>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</si>
  <si>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Republic</t>
  </si>
  <si>
    <t>Côte d'Ivoire</t>
  </si>
  <si>
    <t>Djibouti</t>
  </si>
  <si>
    <t>Egypt</t>
  </si>
  <si>
    <t>23:00s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</si>
  <si>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</si>
  <si>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</si>
  <si>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</si>
  <si>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</si>
  <si>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</si>
  <si>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</si>
  <si>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</si>
  <si>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</si>
  <si>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</si>
  <si>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</si>
  <si>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</si>
  <si>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</si>
  <si>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</si>
  <si>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</si>
  <si>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</si>
  <si>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</si>
  <si>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</si>
  <si>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</si>
  <si>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</si>
  <si>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</si>
  <si>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</si>
  <si>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</si>
  <si>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Réunion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</si>
  <si>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</si>
  <si>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</si>
  <si>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</si>
  <si>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</si>
  <si>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</si>
  <si>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</si>
  <si>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</si>
  <si>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</si>
  <si>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</si>
  <si>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</si>
  <si>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</si>
  <si>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</si>
  <si>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</si>
  <si>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</si>
  <si>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</si>
  <si>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</si>
  <si>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</si>
  <si>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SENS</t>
  </si>
  <si>
    <t>HEURE</t>
  </si>
  <si>
    <t>DECALAGE</t>
  </si>
  <si>
    <t>1:00</t>
  </si>
  <si>
    <t>ZONE</t>
  </si>
  <si>
    <t>TIME</t>
  </si>
  <si>
    <t>égal</t>
  </si>
  <si>
    <t>dernier</t>
  </si>
  <si>
    <t>JOUR</t>
  </si>
  <si>
    <t>MOIS</t>
  </si>
  <si>
    <t>ANNEE DEBUT</t>
  </si>
  <si>
    <t>ANNEE FIN</t>
  </si>
  <si>
    <t>OPERATEUR</t>
  </si>
  <si>
    <t>DECILE</t>
  </si>
  <si>
    <t>REFERENCE</t>
  </si>
  <si>
    <t>DAY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</si>
  <si>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</si>
  <si>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</si>
  <si>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</si>
  <si>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</si>
  <si>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</si>
  <si>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</si>
  <si>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</si>
  <si>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</si>
  <si>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</si>
  <si>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Denmark / Copenhagen</t>
  </si>
  <si>
    <t>Portugal/Lisbon</t>
  </si>
  <si>
    <t>Portugal/Azores</t>
  </si>
  <si>
    <t>Portugal/Madeira</t>
  </si>
  <si>
    <t>Russia/Kaliningrad</t>
  </si>
  <si>
    <t>Russia/Moscow</t>
  </si>
  <si>
    <t>Russia/Samara</t>
  </si>
  <si>
    <t>Russia/Yekaterinburg</t>
  </si>
  <si>
    <t>Russia/Omsk</t>
  </si>
  <si>
    <t>Russia/Novosibirsk</t>
  </si>
  <si>
    <t>Russia/Krasnoyarsk</t>
  </si>
  <si>
    <t>Russia/Irkutsk</t>
  </si>
  <si>
    <t>Russia/Yakutsk</t>
  </si>
  <si>
    <t>Russia/Vladivostok</t>
  </si>
  <si>
    <t>Russia/Sakhalin</t>
  </si>
  <si>
    <t>Russia/Magadan</t>
  </si>
  <si>
    <t>Russia/Kamchatka</t>
  </si>
  <si>
    <t>Russia/Anadyr</t>
  </si>
  <si>
    <t>Kazakhstan/Almaty</t>
  </si>
  <si>
    <t>Kazakhstan/Qyzylorda</t>
  </si>
  <si>
    <t>Kazakhstan/Aqtobe</t>
  </si>
  <si>
    <t>Kazakhstan/Aqtau</t>
  </si>
  <si>
    <t>Kazakhstan/Oral</t>
  </si>
  <si>
    <t>Ukraine/Kiev</t>
  </si>
  <si>
    <t>Ukraine/Uzhgorod</t>
  </si>
  <si>
    <t>Ukraine/Zaporozhye</t>
  </si>
  <si>
    <t>Ukraine/Simferopol</t>
  </si>
  <si>
    <t>Uzbekistan/Samarkand</t>
  </si>
  <si>
    <t>Uzbekistan/Tashkent</t>
  </si>
  <si>
    <t>United States/New_York</t>
  </si>
  <si>
    <t>United StatesChicago</t>
  </si>
  <si>
    <t>United States/Denver</t>
  </si>
  <si>
    <t>United States/Los_Angeles</t>
  </si>
  <si>
    <t>United States/Phoenix</t>
  </si>
  <si>
    <t>United States/Indianapolis</t>
  </si>
  <si>
    <t>United States/Indiana/Marengo</t>
  </si>
  <si>
    <t>United States/Indiana/Knox</t>
  </si>
  <si>
    <t>United States/Indiana/Vevay</t>
  </si>
  <si>
    <t>United Statesc/Louisville</t>
  </si>
  <si>
    <t>United States/Kentucky/Monticello</t>
  </si>
  <si>
    <t>United States/Detroit</t>
  </si>
  <si>
    <t>United States/Menominee</t>
  </si>
  <si>
    <t>United States/Juneau</t>
  </si>
  <si>
    <t>United States/Yakutat</t>
  </si>
  <si>
    <t>United States/Anchorage</t>
  </si>
  <si>
    <t>United States/Nome</t>
  </si>
  <si>
    <t>United States/Adak</t>
  </si>
  <si>
    <t>United States/Honolulu</t>
  </si>
  <si>
    <t>Canada/St_Johns</t>
  </si>
  <si>
    <t>Canada/Goose_Bay</t>
  </si>
  <si>
    <t>Canada/Halifax</t>
  </si>
  <si>
    <t>Canada/Glace_Bay</t>
  </si>
  <si>
    <t>Canada/Montreal</t>
  </si>
  <si>
    <t>Canada/Toronto</t>
  </si>
  <si>
    <t>Canada/Thunder_Bay</t>
  </si>
  <si>
    <t>Canada/Nipigon</t>
  </si>
  <si>
    <t>Canada/Rainy_River</t>
  </si>
  <si>
    <t>Canada/Winnipeg</t>
  </si>
  <si>
    <t>Canada/Regina</t>
  </si>
  <si>
    <t>Canada/Swift_Current</t>
  </si>
  <si>
    <t>Canada/Edmonton</t>
  </si>
  <si>
    <t>Canada/Vancouver</t>
  </si>
  <si>
    <t>Canada/Dawson_Creek</t>
  </si>
  <si>
    <t>Canada/Pangnirtung</t>
  </si>
  <si>
    <t>Canada/Iqaluit</t>
  </si>
  <si>
    <t>Canada/Coral_Harbour</t>
  </si>
  <si>
    <t>Canada/Rankin_Inlet</t>
  </si>
  <si>
    <t>Canada/Cambridge_Bay</t>
  </si>
  <si>
    <t>Canada/Yellowknife</t>
  </si>
  <si>
    <t>Canada/Inuvik</t>
  </si>
  <si>
    <t>Canada/Whitehorse</t>
  </si>
  <si>
    <t>Canada/Dawson</t>
  </si>
  <si>
    <t>Mexico/Cancun</t>
  </si>
  <si>
    <t>Mexico/Merida</t>
  </si>
  <si>
    <t>Mexico/Monterrey</t>
  </si>
  <si>
    <t>Mexico/Mexico_City</t>
  </si>
  <si>
    <t>Mexico/Chihuahua</t>
  </si>
  <si>
    <t>Mexico/Hermosillo</t>
  </si>
  <si>
    <t>Mexico/Mazatlan</t>
  </si>
  <si>
    <t>Mexico/Tijuana</t>
  </si>
  <si>
    <t>Chile/Santiago</t>
  </si>
  <si>
    <t>Chile/Pacific</t>
  </si>
  <si>
    <t>China/Harbin</t>
  </si>
  <si>
    <t>China/Shanghai</t>
  </si>
  <si>
    <t>China/Chongqing</t>
  </si>
  <si>
    <t>China/Urumqi</t>
  </si>
  <si>
    <t>China/Kashgar</t>
  </si>
  <si>
    <t>China/Hong_Kong</t>
  </si>
  <si>
    <t>China/Taipei</t>
  </si>
  <si>
    <t>China/Macau</t>
  </si>
  <si>
    <t>Indonesia/Jakarta</t>
  </si>
  <si>
    <t>Indonesia/Pontianak</t>
  </si>
  <si>
    <t>Indonesia/Makassar</t>
  </si>
  <si>
    <t>Indonesia/Jayapura</t>
  </si>
  <si>
    <t>Korea/Seoul</t>
  </si>
  <si>
    <t>Koea/Pyongyang</t>
  </si>
  <si>
    <t>Malaysia/Kuala_Lumpur</t>
  </si>
  <si>
    <t>Malaysia/Kuching</t>
  </si>
  <si>
    <t>Mongolia/Hovd</t>
  </si>
  <si>
    <t>Mongolia/Ulaanbaatar</t>
  </si>
  <si>
    <t>Mongolia/Choibalsan</t>
  </si>
  <si>
    <t>France/Gambier</t>
  </si>
  <si>
    <t>France/Marquesas</t>
  </si>
  <si>
    <t>France/Tahiti</t>
  </si>
  <si>
    <t>Marshall Islands/Majuro</t>
  </si>
  <si>
    <t>Marshall Islands/Kwajalein</t>
  </si>
  <si>
    <t>Micronesia/Yap</t>
  </si>
  <si>
    <t>Micronesia/Truk</t>
  </si>
  <si>
    <t>Micronesia/Ponape</t>
  </si>
  <si>
    <t>Micronesia/Kosrae</t>
  </si>
  <si>
    <t>New Zealand/Auckland</t>
  </si>
  <si>
    <t>New Zealand/Chatham</t>
  </si>
  <si>
    <t>Congo, Democratic Republic/Kinshasa</t>
  </si>
  <si>
    <t>Congo, Democratic Republic/Lubumbashi</t>
  </si>
  <si>
    <t>Mali/Bamako</t>
  </si>
  <si>
    <t>Mali/Timbuktu</t>
  </si>
  <si>
    <t>Brazil/Noronha</t>
  </si>
  <si>
    <t>Brazil/Belem</t>
  </si>
  <si>
    <t>Brazil/Fortaleza</t>
  </si>
  <si>
    <t>Brazil/Recife</t>
  </si>
  <si>
    <t>Brazil/Araguaina</t>
  </si>
  <si>
    <t>Brazil/Maceio</t>
  </si>
  <si>
    <t>Brazil/Bahia</t>
  </si>
  <si>
    <t>Brazil/Sao_Paulo</t>
  </si>
  <si>
    <t>Brazil/Campo_Grande</t>
  </si>
  <si>
    <t>Brazil/Cuiaba</t>
  </si>
  <si>
    <t>Brazil/Porto_Velho</t>
  </si>
  <si>
    <t>Brazil/Boa_Vista</t>
  </si>
  <si>
    <t>Brazil/Manaus</t>
  </si>
  <si>
    <t>Brazil/Eirunepe</t>
  </si>
  <si>
    <t>Brazil/Rio_Branco</t>
  </si>
  <si>
    <t>France/Paris</t>
  </si>
  <si>
    <t>heure</t>
  </si>
  <si>
    <t>opérateur</t>
  </si>
  <si>
    <t>décile</t>
  </si>
  <si>
    <t>mois</t>
  </si>
  <si>
    <t>MONTH</t>
  </si>
  <si>
    <t>Hiver =&gt; Eté</t>
  </si>
  <si>
    <t>Eté =&gt; Hiver</t>
  </si>
  <si>
    <t xml:space="preserve"> </t>
  </si>
  <si>
    <t>année</t>
  </si>
  <si>
    <t>supérieur</t>
  </si>
  <si>
    <t>jour résultat</t>
  </si>
  <si>
    <t>GMT</t>
  </si>
  <si>
    <t>-03:00</t>
  </si>
  <si>
    <t>+04:30</t>
  </si>
  <si>
    <t>+01:00</t>
  </si>
  <si>
    <t>+00:00</t>
  </si>
  <si>
    <t>-01:00</t>
  </si>
  <si>
    <t>-04:00</t>
  </si>
  <si>
    <t>+04:00</t>
  </si>
  <si>
    <t>+09:30</t>
  </si>
  <si>
    <t>+10:00</t>
  </si>
  <si>
    <t>+08:00</t>
  </si>
  <si>
    <t>-05:00</t>
  </si>
  <si>
    <t>+03:00</t>
  </si>
  <si>
    <t>+06:00</t>
  </si>
  <si>
    <t>+02:00</t>
  </si>
  <si>
    <t>-06:00</t>
  </si>
  <si>
    <t>-02:00</t>
  </si>
  <si>
    <t>+07:00</t>
  </si>
  <si>
    <t>-07:00</t>
  </si>
  <si>
    <t>-08:00</t>
  </si>
  <si>
    <t>-03:30</t>
  </si>
  <si>
    <t>+06:30</t>
  </si>
  <si>
    <t>+12:00</t>
  </si>
  <si>
    <t>-09:00</t>
  </si>
  <si>
    <t>-09:30</t>
  </si>
  <si>
    <t>+05:30</t>
  </si>
  <si>
    <t>+09:00</t>
  </si>
  <si>
    <t>+03:30</t>
  </si>
  <si>
    <t>+05:00</t>
  </si>
  <si>
    <t>+14:00</t>
  </si>
  <si>
    <t>+11:00</t>
  </si>
  <si>
    <t>+05:45</t>
  </si>
  <si>
    <t>+12:45</t>
  </si>
  <si>
    <t>+11:30</t>
  </si>
  <si>
    <t>+13:00</t>
  </si>
  <si>
    <t>02:00s</t>
  </si>
  <si>
    <t>05:00w</t>
  </si>
  <si>
    <t>02:00w</t>
  </si>
  <si>
    <t>00:00w</t>
  </si>
  <si>
    <t>02:45s</t>
  </si>
  <si>
    <t>03:00u</t>
  </si>
  <si>
    <t>00:00s</t>
  </si>
  <si>
    <t>01:00u</t>
  </si>
  <si>
    <t>03:00s</t>
  </si>
  <si>
    <t>04:00w</t>
  </si>
  <si>
    <t>04:00u</t>
  </si>
  <si>
    <t>Décalage</t>
  </si>
  <si>
    <t>ANNEE</t>
  </si>
  <si>
    <t>ON</t>
  </si>
  <si>
    <t>OFF</t>
  </si>
  <si>
    <t>RESULTAT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</si>
  <si>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</si>
  <si>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</si>
  <si>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</si>
  <si>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</si>
  <si>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</si>
  <si>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</si>
  <si>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</si>
  <si>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</si>
  <si>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</si>
  <si>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</si>
  <si>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</si>
  <si>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</si>
  <si>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</si>
  <si>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</si>
  <si>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</si>
  <si>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</si>
  <si>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</si>
  <si>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</si>
  <si>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</si>
  <si>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</si>
  <si>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</si>
  <si>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</si>
  <si>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</si>
  <si>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</si>
  <si>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YEAR</t>
  </si>
  <si>
    <t>Zone</t>
  </si>
  <si>
    <t>Heure locale</t>
  </si>
  <si>
    <t>Heure sans DST</t>
  </si>
  <si>
    <t>Heure GMT</t>
  </si>
  <si>
    <t>Calcul final :</t>
  </si>
  <si>
    <t>Données de base :</t>
  </si>
  <si>
    <t>Données synthèse :</t>
  </si>
  <si>
    <t>Valeur GMT</t>
  </si>
  <si>
    <t>Sens GMT</t>
  </si>
  <si>
    <t>Hémisphère</t>
  </si>
  <si>
    <t>Calculs intermédiaires :</t>
  </si>
  <si>
    <t>Hiver =&gt; été</t>
  </si>
  <si>
    <t>Eté =&gt; hiver</t>
  </si>
  <si>
    <t>Général</t>
  </si>
  <si>
    <t>Date offset</t>
  </si>
  <si>
    <t>jour de la semaine offset</t>
  </si>
  <si>
    <t>écart jours offset date</t>
  </si>
  <si>
    <t>Heure</t>
  </si>
  <si>
    <t>logique heure</t>
  </si>
  <si>
    <t>Résultat</t>
  </si>
  <si>
    <t>Date</t>
  </si>
  <si>
    <t>DEPART</t>
  </si>
  <si>
    <t>ICI</t>
  </si>
  <si>
    <t>LA</t>
  </si>
  <si>
    <t>Heures été</t>
  </si>
  <si>
    <t>", "</t>
  </si>
  <si>
    <t xml:space="preserve">1) Global : </t>
  </si>
  <si>
    <t>DateHeure2_DST =&gt; DateHeure2_SansDST =&gt; (Delta GMT) =&gt; DateHeure1_SansDST =&gt; DateHeure1_avecDST</t>
  </si>
  <si>
    <t xml:space="preserve">2) Date passage : </t>
  </si>
  <si>
    <t>Application règles date + application règles heures</t>
  </si>
  <si>
    <t xml:space="preserve">3) Règles dates : </t>
  </si>
  <si>
    <t>3 règles suivant le DST du pays :</t>
  </si>
  <si>
    <t>4) Règles heures :</t>
  </si>
  <si>
    <t>. Hiver =&gt; Eté :</t>
  </si>
  <si>
    <t xml:space="preserve">- "u" (UTC) : </t>
  </si>
  <si>
    <t>+/- GMT + heure passage</t>
  </si>
  <si>
    <t>- "w" (Wall) :</t>
  </si>
  <si>
    <t>heure passage</t>
  </si>
  <si>
    <t>- "s" (Standard) :</t>
  </si>
  <si>
    <t>. Eté =&gt; Hiver :</t>
  </si>
  <si>
    <t>+/- GMT + heure passage + 1</t>
  </si>
  <si>
    <t xml:space="preserve">   </t>
  </si>
  <si>
    <t>(14400000, "Afghanistan"</t>
  </si>
  <si>
    <t>(3600000, "Albania"</t>
  </si>
  <si>
    <t>(3600000, "Algeria"</t>
  </si>
  <si>
    <t>(0, "America/Danmarkshavn"</t>
  </si>
  <si>
    <t>(-10800000, "America/Godthab"</t>
  </si>
  <si>
    <t>(3600000, "Angola"</t>
  </si>
  <si>
    <t>(-14400000, "Anguilla"</t>
  </si>
  <si>
    <t>(-14400000, "Antigua and Barbuda"</t>
  </si>
  <si>
    <t>(-10800000, "Argentina"</t>
  </si>
  <si>
    <t>(-14400000, "Aruba"</t>
  </si>
  <si>
    <t>(36000000, "Australia/Brisbane"</t>
  </si>
  <si>
    <t>(32400000, "Australia/Darwin"</t>
  </si>
  <si>
    <t>(36000000, "Australia/Lindeman"</t>
  </si>
  <si>
    <t>(28800000, "Australia/Perth"</t>
  </si>
  <si>
    <t>(10800000, "Bahrain"</t>
  </si>
  <si>
    <t>(21600000, "Bangladesh"</t>
  </si>
  <si>
    <t>(-14400000, "Barbados"</t>
  </si>
  <si>
    <t>(-21600000, "Belize"</t>
  </si>
  <si>
    <t>(3600000, "Benin"</t>
  </si>
  <si>
    <t>(21600000, "Bhutan"</t>
  </si>
  <si>
    <t>(-14400000, "Bolivia"</t>
  </si>
  <si>
    <t>(7200000, "Botswana"</t>
  </si>
  <si>
    <t>(-10800000, "Brazil/Araguaina"</t>
  </si>
  <si>
    <t>(-10800000, "Brazil/Bahia"</t>
  </si>
  <si>
    <t>(-10800000, "Brazil/Belem"</t>
  </si>
  <si>
    <t>(-14400000, "Brazil/Boa_Vista"</t>
  </si>
  <si>
    <t>(-18000000, "Brazil/Eirunepe"</t>
  </si>
  <si>
    <t>(-10800000, "Brazil/Fortaleza"</t>
  </si>
  <si>
    <t>(-10800000, "Brazil/Maceio"</t>
  </si>
  <si>
    <t>(-14400000, "Brazil/Manaus"</t>
  </si>
  <si>
    <t>(-7200000, "Brazil/Noronha"</t>
  </si>
  <si>
    <t>(-14400000, "Brazil/Porto_Velho"</t>
  </si>
  <si>
    <t>(-10800000, "Brazil/Recife"</t>
  </si>
  <si>
    <t>(-18000000, "Brazil/Rio_Branco"</t>
  </si>
  <si>
    <t>(21600000, "British Indian Ocean Territory"</t>
  </si>
  <si>
    <t>(-14400000, "British Virgin Islands"</t>
  </si>
  <si>
    <t>(28800000, "Brunei Darussalam"</t>
  </si>
  <si>
    <t>(0, "Burkina Faso"</t>
  </si>
  <si>
    <t>(7200000, "Burundi"</t>
  </si>
  <si>
    <t>(25200000, "Cambodia"</t>
  </si>
  <si>
    <t>(3600000, "Cameroon"</t>
  </si>
  <si>
    <t>(-18000000, "Canada/Coral_Harbour"</t>
  </si>
  <si>
    <t>(-25200000, "Canada/Dawson_Creek"</t>
  </si>
  <si>
    <t>(-21600000, "Canada/Regina"</t>
  </si>
  <si>
    <t>(-21600000, "Canada/Swift_Current"</t>
  </si>
  <si>
    <t>(-3600000, "Cape Verde"</t>
  </si>
  <si>
    <t>(-18000000, "Cayman Islands"</t>
  </si>
  <si>
    <t>(3600000, "Central African Republic"</t>
  </si>
  <si>
    <t>(3600000, "Chad"</t>
  </si>
  <si>
    <t>(28800000, "China/Chongqing"</t>
  </si>
  <si>
    <t>(28800000, "China/Harbin"</t>
  </si>
  <si>
    <t>(28800000, "China/Hong_Kong"</t>
  </si>
  <si>
    <t>(28800000, "China/Kashgar"</t>
  </si>
  <si>
    <t>(28800000, "China/Macau"</t>
  </si>
  <si>
    <t>(28800000, "China/Shanghai"</t>
  </si>
  <si>
    <t>(28800000, "China/Taipei"</t>
  </si>
  <si>
    <t>(28800000, "China/Urumqi"</t>
  </si>
  <si>
    <t>(25200000, "Christmas Island"</t>
  </si>
  <si>
    <t>(21600000, "Cocos (Keeling) Islands"</t>
  </si>
  <si>
    <t>(-18000000, "Colombia"</t>
  </si>
  <si>
    <t>(10800000, "Comoros"</t>
  </si>
  <si>
    <t>(3600000, "Congo, Democratic Republic/Kinshasa"</t>
  </si>
  <si>
    <t>(7200000, "Congo, Democratic Republic/Lubumbashi"</t>
  </si>
  <si>
    <t>(3600000, "Congo, Republic"</t>
  </si>
  <si>
    <t>(-36000000, "Cook Islands"</t>
  </si>
  <si>
    <t>(-21600000, "Costa Rica"</t>
  </si>
  <si>
    <t>(0, "Côte d'Ivoire"</t>
  </si>
  <si>
    <t>(-14400000, "Curacao"</t>
  </si>
  <si>
    <t>(10800000, "Djibouti"</t>
  </si>
  <si>
    <t>(-14400000, "Dominican Republic"</t>
  </si>
  <si>
    <t>(32400000, "East Timor"</t>
  </si>
  <si>
    <t>(-18000000, "Ecuador"</t>
  </si>
  <si>
    <t>(-21600000, "El Salvador"</t>
  </si>
  <si>
    <t>(3600000, "Equatorial Guinea"</t>
  </si>
  <si>
    <t>(10800000, "Eritrea"</t>
  </si>
  <si>
    <t>(10800000, "Ethiopia"</t>
  </si>
  <si>
    <t>(43200000, "Fiji"</t>
  </si>
  <si>
    <t>(-32400000, "France/Gambier"</t>
  </si>
  <si>
    <t>(-32400000, "France/Marquesas"</t>
  </si>
  <si>
    <t>(-36000000, "France/Tahiti"</t>
  </si>
  <si>
    <t>(-10800000, "French Guiana"</t>
  </si>
  <si>
    <t>(3600000, "Gabon"</t>
  </si>
  <si>
    <t>(-21600000, "Galapagos Islands"</t>
  </si>
  <si>
    <t>(0, "Gambia"</t>
  </si>
  <si>
    <t>(0, "Ghana"</t>
  </si>
  <si>
    <t>(43200000, "Gilbert Islands"</t>
  </si>
  <si>
    <t>(-14400000, "Grenada"</t>
  </si>
  <si>
    <t>(-14400000, "Guadeloupe"</t>
  </si>
  <si>
    <t>(36000000, "Guam"</t>
  </si>
  <si>
    <t>(-21600000, "Guatemala"</t>
  </si>
  <si>
    <t>(0, "Guinea"</t>
  </si>
  <si>
    <t>(0, "Guinea-Bissau"</t>
  </si>
  <si>
    <t>(-14400000, "Guyana"</t>
  </si>
  <si>
    <t>(-21600000, "Honduras"</t>
  </si>
  <si>
    <t>(0, "Iceland"</t>
  </si>
  <si>
    <t>(18000000, "India"</t>
  </si>
  <si>
    <t>(25200000, "Indonesia/Jakarta"</t>
  </si>
  <si>
    <t>(32400000, "Indonesia/Jayapura"</t>
  </si>
  <si>
    <t>(28800000, "Indonesia/Makassar"</t>
  </si>
  <si>
    <t>(25200000, "Indonesia/Pontianak"</t>
  </si>
  <si>
    <t>(-18000000, "Jamaica"</t>
  </si>
  <si>
    <t>(32400000, "Japan"</t>
  </si>
  <si>
    <t>(21600000, "Kazakhstan/Almaty"</t>
  </si>
  <si>
    <t>(18000000, "Kazakhstan/Aqtau"</t>
  </si>
  <si>
    <t>(18000000, "Kazakhstan/Aqtobe"</t>
  </si>
  <si>
    <t>(18000000, "Kazakhstan/Oral"</t>
  </si>
  <si>
    <t>(21600000, "Kazakhstan/Qyzylorda"</t>
  </si>
  <si>
    <t>(10800000, "Kenya"</t>
  </si>
  <si>
    <t>(32400000, "Koea/Pyongyang"</t>
  </si>
  <si>
    <t>(32400000, "Korea/Seoul"</t>
  </si>
  <si>
    <t>(10800000, "Kuwait"</t>
  </si>
  <si>
    <t>(21600000, "Kyrgyzstan"</t>
  </si>
  <si>
    <t>(25200000, "Laos"</t>
  </si>
  <si>
    <t>(7200000, "Lesotho"</t>
  </si>
  <si>
    <t>(0, "Liberia"</t>
  </si>
  <si>
    <t>(7200000, "Libya"</t>
  </si>
  <si>
    <t>(50400000, "Line Islands"</t>
  </si>
  <si>
    <t>(10800000, "Madagascar"</t>
  </si>
  <si>
    <t>(7200000, "Malawi"</t>
  </si>
  <si>
    <t>(28800000, "Malaysia/Kuala_Lumpur"</t>
  </si>
  <si>
    <t>(28800000, "Malaysia/Kuching"</t>
  </si>
  <si>
    <t>(18000000, "Maldives"</t>
  </si>
  <si>
    <t>(0, "Mali/Bamako"</t>
  </si>
  <si>
    <t>(0, "Mali/Timbuktu"</t>
  </si>
  <si>
    <t>(43200000, "Marshall Islands/Kwajalein"</t>
  </si>
  <si>
    <t>(43200000, "Marshall Islands/Majuro"</t>
  </si>
  <si>
    <t>(-14400000, "Martinique"</t>
  </si>
  <si>
    <t>(0, "Mauritania"</t>
  </si>
  <si>
    <t>(14400000, "Mauritius"</t>
  </si>
  <si>
    <t>(10800000, "Mayotte"</t>
  </si>
  <si>
    <t>(-25200000, "Mexico/Hermosillo"</t>
  </si>
  <si>
    <t>(39600000, "Micronesia/Kosrae"</t>
  </si>
  <si>
    <t>(39600000, "Micronesia/Ponape"</t>
  </si>
  <si>
    <t>(36000000, "Micronesia/Truk"</t>
  </si>
  <si>
    <t>(36000000, "Micronesia/Yap"</t>
  </si>
  <si>
    <t>(-14400000, "Montserrat"</t>
  </si>
  <si>
    <t>(0, "Morocco"</t>
  </si>
  <si>
    <t>(7200000, "Mozambique"</t>
  </si>
  <si>
    <t>(21600000, "Myanmar (Burma)"</t>
  </si>
  <si>
    <t>(43200000, "Nauru"</t>
  </si>
  <si>
    <t>(18000000, "Nepal"</t>
  </si>
  <si>
    <t>(39600000, "New Caledonia"</t>
  </si>
  <si>
    <t>(3600000, "Niger"</t>
  </si>
  <si>
    <t>(3600000, "Nigeria"</t>
  </si>
  <si>
    <t>(-39600000, "Niue"</t>
  </si>
  <si>
    <t>(39600000, "Norfolk Island"</t>
  </si>
  <si>
    <t>(36000000, "Northern Mariana Islands"</t>
  </si>
  <si>
    <t>(14400000, "Oman"</t>
  </si>
  <si>
    <t>(18000000, "Pakistan"</t>
  </si>
  <si>
    <t>(32400000, "Palau (Belau)"</t>
  </si>
  <si>
    <t>(-18000000, "Panama"</t>
  </si>
  <si>
    <t>(36000000, "Papua New Guinea"</t>
  </si>
  <si>
    <t>(-18000000, "Peru"</t>
  </si>
  <si>
    <t>(28800000, "Philippines"</t>
  </si>
  <si>
    <t>(46800000, "Phoenix Islands"</t>
  </si>
  <si>
    <t>(-28800000, "Pitcairn"</t>
  </si>
  <si>
    <t>(-14400000, "Puerto Rico"</t>
  </si>
  <si>
    <t>(10800000, "Qatar"</t>
  </si>
  <si>
    <t>(14400000, "Réunion"</t>
  </si>
  <si>
    <t>(7200000, "Rwanda"</t>
  </si>
  <si>
    <t>(0, "Saint Helena"</t>
  </si>
  <si>
    <t>(-14400000, "Saint Kitts and Nevis"</t>
  </si>
  <si>
    <t>(-14400000, "Saint Lucia"</t>
  </si>
  <si>
    <t>(-14400000, "Saint Vincent and the Grenadines"</t>
  </si>
  <si>
    <t>(-39600000, "Samoa"</t>
  </si>
  <si>
    <t>(-39600000, "Samoa, American"</t>
  </si>
  <si>
    <t>(0, "Sao Tome and Principe"</t>
  </si>
  <si>
    <t>(10800000, "Saudi Arabia"</t>
  </si>
  <si>
    <t>(0, "Senegal"</t>
  </si>
  <si>
    <t>(14400000, "Seychelles"</t>
  </si>
  <si>
    <t>(0, "Sierra Leone"</t>
  </si>
  <si>
    <t>(28800000, "Singapore"</t>
  </si>
  <si>
    <t>(39600000, "Solomon Islands"</t>
  </si>
  <si>
    <t>(10800000, "Somalia"</t>
  </si>
  <si>
    <t>(7200000, "South Africa"</t>
  </si>
  <si>
    <t>(-7200000, "South Georgia"</t>
  </si>
  <si>
    <t>(21600000, "Sri Lanka"</t>
  </si>
  <si>
    <t>(10800000, "Sudan"</t>
  </si>
  <si>
    <t>(-10800000, "Suriname"</t>
  </si>
  <si>
    <t>(7200000, "Swaziland"</t>
  </si>
  <si>
    <t>(18000000, "Tajikistan"</t>
  </si>
  <si>
    <t>(10800000, "Tanzania"</t>
  </si>
  <si>
    <t>(25200000, "Thailand"</t>
  </si>
  <si>
    <t>(0, "Togo"</t>
  </si>
  <si>
    <t>(-36000000, "Tokelau Islands"</t>
  </si>
  <si>
    <t>(46800000, "Tonga"</t>
  </si>
  <si>
    <t>(-14400000, "Trinidad and Tobago"</t>
  </si>
  <si>
    <t>(18000000, "Turkmenistan"</t>
  </si>
  <si>
    <t>(43200000, "Tuvalu"</t>
  </si>
  <si>
    <t>(10800000, "Uganda"</t>
  </si>
  <si>
    <t>(14400000, "United Arab Emirates"</t>
  </si>
  <si>
    <t>(-36000000, "United States/Honolulu"</t>
  </si>
  <si>
    <t>(-18000000, "United States/Indiana/Knox"</t>
  </si>
  <si>
    <t>(-18000000, "United States/Indiana/Marengo"</t>
  </si>
  <si>
    <t>(-18000000, "United States/Indiana/Vevay"</t>
  </si>
  <si>
    <t>(-18000000, "United States/Indianapolis"</t>
  </si>
  <si>
    <t>(-25200000, "United States/Phoenix"</t>
  </si>
  <si>
    <t>(-10800000, "Uruguay"</t>
  </si>
  <si>
    <t>(18000000, "Uzbekistan/Samarkand"</t>
  </si>
  <si>
    <t>(18000000, "Uzbekistan/Tashkent"</t>
  </si>
  <si>
    <t>(39600000, "Vanuatu"</t>
  </si>
  <si>
    <t>(-14400000, "Venezuela"</t>
  </si>
  <si>
    <t>(25200000, "Vietnam"</t>
  </si>
  <si>
    <t>(-14400000, "Virgin Islands, US"</t>
  </si>
  <si>
    <t>(43200000, "Wallis and Futuna Islands"</t>
  </si>
  <si>
    <t>(0, "Western Sahara"</t>
  </si>
  <si>
    <t>(10800000, "Yemen"</t>
  </si>
  <si>
    <t>(7200000, "Zambia"</t>
  </si>
  <si>
    <t>(7200000, "Zimbabwe"</t>
  </si>
  <si>
    <t>(-3600000, "America/Scoresbysund"</t>
  </si>
  <si>
    <t>(-14400000, "America/Thule"</t>
  </si>
  <si>
    <t>(3600000, "Andorra"</t>
  </si>
  <si>
    <t>(14400000, "Armenia"</t>
  </si>
  <si>
    <t>(32400000, "Australia/Adelaide"</t>
  </si>
  <si>
    <t>(32400000, "Australia/Broken_Hill"</t>
  </si>
  <si>
    <t>(36000000, "Australia/Currie"</t>
  </si>
  <si>
    <t>(36000000, "Australia/Hobart"</t>
  </si>
  <si>
    <t>(36000000, "Australia/Melbourne"</t>
  </si>
  <si>
    <t>(36000000, "Australia/Sydney"</t>
  </si>
  <si>
    <t>(3600000, "Austria"</t>
  </si>
  <si>
    <t>(14400000, "Azerbaijan"</t>
  </si>
  <si>
    <t>(-18000000, "Bahamas"</t>
  </si>
  <si>
    <t>(7200000, "Belarus"</t>
  </si>
  <si>
    <t>(3600000, "Belgium"</t>
  </si>
  <si>
    <t>(-14400000, "Bermuda"</t>
  </si>
  <si>
    <t>(-14400000, "Brazil/Campo_Grande"</t>
  </si>
  <si>
    <t>(-14400000, "Brazil/Cuiaba"</t>
  </si>
  <si>
    <t>(-10800000, "Brazil/Sao_Paulo"</t>
  </si>
  <si>
    <t>(7200000, "Bulgaria"</t>
  </si>
  <si>
    <t>(-25200000, "Canada/Cambridge_Bay"</t>
  </si>
  <si>
    <t>(-28800000, "Canada/Dawson"</t>
  </si>
  <si>
    <t>(-25200000, "Canada/Edmonton"</t>
  </si>
  <si>
    <t>(-14400000, "Canada/Glace_Bay"</t>
  </si>
  <si>
    <t>(-14400000, "Canada/Goose_Bay"</t>
  </si>
  <si>
    <t>(-14400000, "Canada/Halifax"</t>
  </si>
  <si>
    <t>(-25200000, "Canada/Inuvik"</t>
  </si>
  <si>
    <t>(-18000000, "Canada/Iqaluit"</t>
  </si>
  <si>
    <t>(-18000000, "Canada/Montreal"</t>
  </si>
  <si>
    <t>(-18000000, "Canada/Nipigon"</t>
  </si>
  <si>
    <t>(-18000000, "Canada/Pangnirtung"</t>
  </si>
  <si>
    <t>(-21600000, "Canada/Rainy_River"</t>
  </si>
  <si>
    <t>(-21600000, "Canada/Rankin_Inlet"</t>
  </si>
  <si>
    <t>(-10800000, "Canada/St_Johns"</t>
  </si>
  <si>
    <t>(-18000000, "Canada/Thunder_Bay"</t>
  </si>
  <si>
    <t>(-18000000, "Canada/Toronto"</t>
  </si>
  <si>
    <t>(-28800000, "Canada/Vancouver"</t>
  </si>
  <si>
    <t>(-28800000, "Canada/Whitehorse"</t>
  </si>
  <si>
    <t>(-21600000, "Canada/Winnipeg"</t>
  </si>
  <si>
    <t>(-25200000, "Canada/Yellowknife"</t>
  </si>
  <si>
    <t>(0, "Canary Islands"</t>
  </si>
  <si>
    <t>(-21600000, "Chile/Pacific"</t>
  </si>
  <si>
    <t>(-14400000, "Chile/Santiago"</t>
  </si>
  <si>
    <t>(-18000000, "Cuba"</t>
  </si>
  <si>
    <t>(3600000, "Czech Republic"</t>
  </si>
  <si>
    <t>(3600000, "Denmark / Copenhagen"</t>
  </si>
  <si>
    <t>(0, "Denmark, Faeroe Islands"</t>
  </si>
  <si>
    <t>(7200000, "Egypt"</t>
  </si>
  <si>
    <t>(7200000, "Estonia"</t>
  </si>
  <si>
    <t>(-14400000, "Falklands"</t>
  </si>
  <si>
    <t>(7200000, "Finland"</t>
  </si>
  <si>
    <t>(3600000, "France/Paris"</t>
  </si>
  <si>
    <t>(10800000, "Georgia"</t>
  </si>
  <si>
    <t>s</t>
  </si>
  <si>
    <t>w</t>
  </si>
  <si>
    <t>u</t>
  </si>
  <si>
    <t>2</t>
  </si>
  <si>
    <t>4</t>
  </si>
  <si>
    <t>0</t>
  </si>
  <si>
    <t>1</t>
  </si>
  <si>
    <t>3</t>
  </si>
  <si>
    <t>REGLE</t>
  </si>
  <si>
    <t>5</t>
  </si>
  <si>
    <t>23</t>
  </si>
  <si>
    <t>d</t>
  </si>
  <si>
    <t>e</t>
  </si>
  <si>
    <t>OPE</t>
  </si>
  <si>
    <t>00</t>
  </si>
  <si>
    <t>10</t>
  </si>
  <si>
    <t>15</t>
  </si>
  <si>
    <t>11</t>
  </si>
  <si>
    <t>var zone = new Array("France/Paris", "1", "00", "1", "EU", "u", "1", "e", "0", "15", "3", "u", "1", "d", "0", "00", "10"); zones["France/Paris"]=zone;</t>
  </si>
  <si>
    <t>var zone = new Array("</t>
  </si>
  <si>
    <t>"]=zone;</t>
  </si>
  <si>
    <t>PREFIXE</t>
  </si>
  <si>
    <t>SUFFIXE</t>
  </si>
  <si>
    <t>NOM</t>
  </si>
  <si>
    <t>INTERMEDIAIRE</t>
  </si>
  <si>
    <t>SAVINGS</t>
  </si>
  <si>
    <t>ENTREE</t>
  </si>
  <si>
    <t>GMT_HEURE</t>
  </si>
  <si>
    <t>GMT_MINUTE</t>
  </si>
  <si>
    <t>JOUR_SEMAINE_ON</t>
  </si>
  <si>
    <t>REGLE_DATE_ON</t>
  </si>
  <si>
    <t>JOUR_MOIS_ON</t>
  </si>
  <si>
    <t>MOIS_ON</t>
  </si>
  <si>
    <t>REGLE_HEURE_ON</t>
  </si>
  <si>
    <t>HEURES_ON</t>
  </si>
  <si>
    <t>REGLE_HEURE_OFF</t>
  </si>
  <si>
    <t>HEURES_OFF</t>
  </si>
  <si>
    <t>REGLE_DATE_OFF</t>
  </si>
  <si>
    <t>JOUR_SEMAINE_OFF</t>
  </si>
  <si>
    <t>JOUR_MOIS_OFF</t>
  </si>
  <si>
    <t>MOIS_OFF</t>
  </si>
  <si>
    <t>); zones[</t>
  </si>
  <si>
    <t>30</t>
  </si>
  <si>
    <t>45</t>
  </si>
  <si>
    <t>"</t>
  </si>
  <si>
    <t>&lt;option value="France/Paris"&gt;France/Paris&lt;/option&gt;</t>
  </si>
  <si>
    <t>&lt;option value="</t>
  </si>
  <si>
    <t>&lt;/option&gt;</t>
  </si>
  <si>
    <t>"&gt;</t>
  </si>
  <si>
    <t>9</t>
  </si>
  <si>
    <t>HEURES</t>
  </si>
  <si>
    <t>MINUTES</t>
  </si>
  <si>
    <t>Id</t>
  </si>
  <si>
    <t>Nom</t>
  </si>
  <si>
    <t>Sens</t>
  </si>
  <si>
    <t>Heures</t>
  </si>
  <si>
    <t>Minutes</t>
  </si>
  <si>
    <t>Debut</t>
  </si>
  <si>
    <t>Fin</t>
  </si>
  <si>
    <t>Mois</t>
  </si>
  <si>
    <t>Decile</t>
  </si>
  <si>
    <t>Jour</t>
  </si>
  <si>
    <t>Operateur</t>
  </si>
  <si>
    <t>=</t>
  </si>
  <si>
    <t>&gt;</t>
  </si>
  <si>
    <t>last</t>
  </si>
  <si>
    <t>Methode</t>
  </si>
  <si>
    <t>Congo/Kinshasa</t>
  </si>
  <si>
    <t>Congo/Lubumbashi</t>
  </si>
  <si>
    <t>Denmark/Faeroe Islands</t>
  </si>
  <si>
    <t>Italy/Vatican/San Marino</t>
  </si>
  <si>
    <t>United States/Virgin_Islands</t>
  </si>
  <si>
    <t>Ivory Cost</t>
  </si>
  <si>
    <t>Reunion</t>
  </si>
  <si>
    <t>Denmark/Copenhagen</t>
  </si>
  <si>
    <t>Standard</t>
  </si>
  <si>
    <t>UTC</t>
  </si>
  <si>
    <t>Wall</t>
  </si>
  <si>
    <t>On</t>
  </si>
  <si>
    <t>Off</t>
  </si>
  <si>
    <t>Heures_On</t>
  </si>
  <si>
    <t>Methode_On</t>
  </si>
  <si>
    <t>Operateur_On</t>
  </si>
  <si>
    <t>Jour_On</t>
  </si>
  <si>
    <t>Decile_On</t>
  </si>
  <si>
    <t>Mois_On</t>
  </si>
  <si>
    <t>Debut_On</t>
  </si>
  <si>
    <t>Fin_On</t>
  </si>
  <si>
    <t>Heures_Off</t>
  </si>
  <si>
    <t>Methode_Off</t>
  </si>
  <si>
    <t>Operateur_Off</t>
  </si>
  <si>
    <t>Jour_Off</t>
  </si>
  <si>
    <t>Decile_Off</t>
  </si>
  <si>
    <t>Mois_Off</t>
  </si>
  <si>
    <t>Debut_Off</t>
  </si>
  <si>
    <t>Fin_Off</t>
  </si>
  <si>
    <t xml:space="preserve"> - "&gt;" :</t>
  </si>
  <si>
    <t xml:space="preserve"> -"Last" :</t>
  </si>
  <si>
    <t xml:space="preserve"> - "=" :</t>
  </si>
  <si>
    <t>basé sur l'heure GMT</t>
  </si>
  <si>
    <t>basé sur l'affichage d'horloge</t>
  </si>
  <si>
    <t>basé sur l'heure</t>
  </si>
  <si>
    <t>jour de la semaine donné suivant une date donnée (décile du mois)</t>
  </si>
  <si>
    <t>dernier jour de la semaine donné du mois (décile du mois)</t>
  </si>
  <si>
    <t>fixé à une date donnée (décile du mois)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</si>
</sst>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0"/>
    <numFmt numFmtId="165" formatCode="h:mm;@"/>
    <numFmt numFmtId="166" formatCode="[$-F400]h:mm:ss\ AM/PM"/>
    <numFmt numFmtId="167" formatCode="yyyy/mm/dd\ hh:mm:ss"/>
    <numFmt numFmtId="168" formatCode="yyyy"/>
    <numFmt numFmtId="169" formatCode="mm"/>
    <numFmt numFmtId="170" formatCode="dd"/>
    <numFmt numFmtId="171" formatCode="yyyy/mm/dd\ hh:mm"/>
    <numFmt numFmtId="172" formatCode="0&quot; Heures&quot;"/>
  </numFmts>
  <fonts count="2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  <font>
      <b/>
      <i/>
      <sz val="10"/>
      <color indexed="6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u/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20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1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4" fontId="1" fillId="0" borderId="0" xfId="0" applyNumberFormat="1" applyFon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5" fillId="2" borderId="0" xfId="0" applyFont="1" applyFill="1"/>
    <xf numFmtId="14" fontId="5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0" fontId="5" fillId="2" borderId="0" xfId="0" applyNumberFormat="1" applyFont="1" applyFill="1"/>
    <xf numFmtId="0" fontId="0" fillId="0" borderId="0" xfId="0" applyNumberFormat="1"/>
    <xf numFmtId="20" fontId="5" fillId="2" borderId="0" xfId="0" applyNumberFormat="1" applyFont="1" applyFill="1" applyAlignment="1">
      <alignment horizontal="left"/>
    </xf>
    <xf numFmtId="167" fontId="0" fillId="2" borderId="0" xfId="0" applyNumberFormat="1" applyFill="1"/>
    <xf numFmtId="0" fontId="5" fillId="2" borderId="0" xfId="0" applyFont="1" applyFill="1" applyAlignment="1"/>
    <xf numFmtId="0" fontId="5" fillId="2" borderId="0" xfId="0" applyNumberFormat="1" applyFont="1" applyFill="1" applyAlignment="1"/>
    <xf numFmtId="0" fontId="4" fillId="2" borderId="0" xfId="0" applyFont="1" applyFill="1"/>
    <xf numFmtId="167" fontId="4" fillId="2" borderId="0" xfId="0" applyNumberFormat="1" applyFont="1" applyFill="1" applyAlignment="1">
      <alignment horizontal="left" vertical="center"/>
    </xf>
    <xf numFmtId="0" fontId="0" fillId="2" borderId="0" xfId="0" applyNumberFormat="1" applyFill="1" applyAlignment="1">
      <alignment horizontal="left"/>
    </xf>
    <xf numFmtId="0" fontId="7" fillId="2" borderId="0" xfId="0" applyFont="1" applyFill="1"/>
    <xf numFmtId="0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49" fontId="0" fillId="0" borderId="0" xfId="0" applyNumberFormat="1" applyFill="1"/>
    <xf numFmtId="0" fontId="1" fillId="0" borderId="0" xfId="0" applyNumberFormat="1" applyFont="1"/>
    <xf numFmtId="0" fontId="5" fillId="3" borderId="0" xfId="0" applyNumberFormat="1" applyFont="1" applyFill="1"/>
    <xf numFmtId="0" fontId="0" fillId="3" borderId="0" xfId="0" applyNumberFormat="1" applyFill="1"/>
    <xf numFmtId="0" fontId="1" fillId="3" borderId="0" xfId="0" applyFont="1" applyFill="1"/>
    <xf numFmtId="0" fontId="1" fillId="3" borderId="0" xfId="0" applyNumberFormat="1" applyFont="1" applyFill="1"/>
    <xf numFmtId="0" fontId="1" fillId="4" borderId="0" xfId="0" applyFont="1" applyFill="1"/>
    <xf numFmtId="0" fontId="0" fillId="4" borderId="0" xfId="0" applyFill="1"/>
    <xf numFmtId="0" fontId="1" fillId="2" borderId="0" xfId="0" applyFont="1" applyFill="1" applyAlignment="1">
      <alignment horizontal="right"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20" fontId="5" fillId="3" borderId="0" xfId="0" applyNumberFormat="1" applyFont="1" applyFill="1"/>
    <xf numFmtId="165" fontId="5" fillId="3" borderId="0" xfId="0" applyNumberFormat="1" applyFont="1" applyFill="1"/>
    <xf numFmtId="166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7" fontId="14" fillId="2" borderId="0" xfId="0" applyNumberFormat="1" applyFont="1" applyFill="1" applyAlignment="1">
      <alignment horizontal="left"/>
    </xf>
    <xf numFmtId="167" fontId="14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NumberFormat="1" applyFont="1" applyFill="1" applyAlignment="1">
      <alignment horizontal="left"/>
    </xf>
    <xf numFmtId="49" fontId="14" fillId="2" borderId="0" xfId="0" applyNumberFormat="1" applyFont="1" applyFill="1" applyAlignment="1">
      <alignment horizontal="left"/>
    </xf>
    <xf numFmtId="0" fontId="14" fillId="2" borderId="0" xfId="0" applyFont="1" applyFill="1"/>
    <xf numFmtId="0" fontId="15" fillId="2" borderId="0" xfId="0" applyFont="1" applyFill="1" applyAlignment="1">
      <alignment horizontal="left"/>
    </xf>
    <xf numFmtId="20" fontId="15" fillId="2" borderId="0" xfId="0" applyNumberFormat="1" applyFont="1" applyFill="1" applyAlignment="1">
      <alignment horizontal="left"/>
    </xf>
    <xf numFmtId="0" fontId="15" fillId="2" borderId="0" xfId="0" applyFont="1" applyFill="1"/>
    <xf numFmtId="168" fontId="0" fillId="2" borderId="0" xfId="0" applyNumberFormat="1" applyFill="1" applyAlignment="1">
      <alignment horizontal="left"/>
    </xf>
    <xf numFmtId="169" fontId="4" fillId="2" borderId="0" xfId="0" applyNumberFormat="1" applyFont="1" applyFill="1" applyAlignment="1">
      <alignment horizontal="left"/>
    </xf>
    <xf numFmtId="170" fontId="4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7" fillId="2" borderId="0" xfId="0" applyNumberFormat="1" applyFont="1" applyFill="1" applyAlignment="1">
      <alignment vertical="center"/>
    </xf>
    <xf numFmtId="171" fontId="4" fillId="2" borderId="0" xfId="0" applyNumberFormat="1" applyFont="1" applyFill="1" applyAlignment="1">
      <alignment horizontal="left" vertical="center"/>
    </xf>
    <xf numFmtId="171" fontId="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16" fillId="2" borderId="0" xfId="0" applyNumberFormat="1" applyFont="1" applyFill="1" applyAlignment="1">
      <alignment horizontal="left"/>
    </xf>
    <xf numFmtId="20" fontId="16" fillId="2" borderId="0" xfId="0" applyNumberFormat="1" applyFont="1" applyFill="1" applyAlignment="1">
      <alignment horizontal="left"/>
    </xf>
    <xf numFmtId="1" fontId="16" fillId="2" borderId="0" xfId="0" applyNumberFormat="1" applyFont="1" applyFill="1" applyAlignment="1">
      <alignment horizontal="left" vertical="center"/>
    </xf>
    <xf numFmtId="171" fontId="17" fillId="2" borderId="0" xfId="0" applyNumberFormat="1" applyFont="1" applyFill="1" applyAlignment="1">
      <alignment horizontal="left"/>
    </xf>
    <xf numFmtId="0" fontId="16" fillId="2" borderId="0" xfId="0" applyFont="1" applyFill="1"/>
    <xf numFmtId="1" fontId="16" fillId="2" borderId="0" xfId="0" applyNumberFormat="1" applyFont="1" applyFill="1" applyAlignment="1">
      <alignment horizontal="left"/>
    </xf>
    <xf numFmtId="166" fontId="16" fillId="2" borderId="0" xfId="0" applyNumberFormat="1" applyFont="1" applyFill="1" applyAlignment="1">
      <alignment horizontal="left"/>
    </xf>
    <xf numFmtId="171" fontId="16" fillId="2" borderId="0" xfId="0" applyNumberFormat="1" applyFont="1" applyFill="1" applyAlignment="1">
      <alignment horizontal="left"/>
    </xf>
    <xf numFmtId="20" fontId="1" fillId="2" borderId="0" xfId="0" applyNumberFormat="1" applyFont="1" applyFill="1" applyAlignment="1">
      <alignment horizontal="left"/>
    </xf>
    <xf numFmtId="49" fontId="16" fillId="2" borderId="0" xfId="0" applyNumberFormat="1" applyFont="1" applyFill="1" applyAlignment="1">
      <alignment horizontal="left" vertical="center"/>
    </xf>
    <xf numFmtId="22" fontId="0" fillId="2" borderId="0" xfId="0" applyNumberFormat="1" applyFill="1"/>
    <xf numFmtId="0" fontId="19" fillId="2" borderId="0" xfId="0" applyFont="1" applyFill="1"/>
    <xf numFmtId="0" fontId="20" fillId="2" borderId="0" xfId="0" applyFont="1" applyFill="1"/>
    <xf numFmtId="0" fontId="22" fillId="2" borderId="0" xfId="0" applyFont="1" applyFill="1"/>
    <xf numFmtId="166" fontId="4" fillId="2" borderId="0" xfId="0" applyNumberFormat="1" applyFont="1" applyFill="1" applyAlignment="1">
      <alignment horizontal="left" vertical="center"/>
    </xf>
    <xf numFmtId="166" fontId="0" fillId="2" borderId="0" xfId="0" applyNumberFormat="1" applyFill="1" applyAlignment="1">
      <alignment horizontal="left"/>
    </xf>
    <xf numFmtId="0" fontId="20" fillId="3" borderId="0" xfId="0" applyFont="1" applyFill="1"/>
    <xf numFmtId="0" fontId="21" fillId="3" borderId="0" xfId="0" applyFont="1" applyFill="1"/>
    <xf numFmtId="0" fontId="18" fillId="3" borderId="0" xfId="0" applyFont="1" applyFill="1" applyAlignment="1">
      <alignment horizontal="right"/>
    </xf>
    <xf numFmtId="0" fontId="19" fillId="3" borderId="0" xfId="0" applyNumberFormat="1" applyFont="1" applyFill="1"/>
    <xf numFmtId="0" fontId="19" fillId="3" borderId="0" xfId="0" applyFont="1" applyFill="1"/>
    <xf numFmtId="0" fontId="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4" fillId="3" borderId="0" xfId="0" applyFont="1" applyFill="1"/>
    <xf numFmtId="0" fontId="16" fillId="3" borderId="0" xfId="0" applyFont="1" applyFill="1"/>
    <xf numFmtId="0" fontId="16" fillId="3" borderId="0" xfId="0" applyFont="1" applyFill="1" applyAlignment="1">
      <alignment horizontal="right"/>
    </xf>
    <xf numFmtId="172" fontId="1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quotePrefix="1"/>
    <xf numFmtId="20" fontId="0" fillId="2" borderId="0" xfId="0" applyNumberFormat="1" applyFill="1" applyAlignment="1">
      <alignment horizontal="left"/>
    </xf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5" borderId="0" xfId="0" applyFont="1" applyFill="1"/>
    <xf numFmtId="49" fontId="1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49" fontId="1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7" borderId="0" xfId="0" applyNumberFormat="1" applyFill="1"/>
    <xf numFmtId="49" fontId="0" fillId="8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49" fontId="1" fillId="8" borderId="0" xfId="0" applyNumberFormat="1" applyFont="1" applyFill="1"/>
    <xf numFmtId="49" fontId="1" fillId="3" borderId="0" xfId="0" applyNumberFormat="1" applyFont="1" applyFill="1"/>
    <xf numFmtId="49" fontId="1" fillId="7" borderId="0" xfId="0" applyNumberFormat="1" applyFont="1" applyFill="1"/>
    <xf numFmtId="1" fontId="1" fillId="0" borderId="0" xfId="0" applyNumberFormat="1" applyFont="1"/>
    <xf numFmtId="49" fontId="4" fillId="0" borderId="0" xfId="0" applyNumberFormat="1" applyFont="1" applyFill="1"/>
    <xf numFmtId="0" fontId="4" fillId="0" borderId="0" xfId="0" applyFont="1" applyFill="1"/>
    <xf numFmtId="0" fontId="4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NumberFormat="1" applyFont="1"/>
    <xf numFmtId="49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348" dropStyle="combo" dx="26" fmlaLink="$C$2" fmlaRange="ZONE!$A$2:$A$348" noThreeD="1" sel="131" val="70"/>
</file>

<file path=xl/ctrlProps/ctrlProp2.xml><?xml version="1.0" encoding="utf-8"?>
<formControlPr xmlns="http://schemas.microsoft.com/office/spreadsheetml/2009/9/main" objectType="Drop" dropLines="12" dropStyle="combo" dx="26" fmlaLink="$C$4" fmlaRange="MOIS!$A$1:$A$12" noThreeD="1" sel="12" val="0"/>
</file>

<file path=xl/ctrlProps/ctrlProp3.xml><?xml version="1.0" encoding="utf-8"?>
<formControlPr xmlns="http://schemas.microsoft.com/office/spreadsheetml/2009/9/main" objectType="Drop" dropLines="31" dropStyle="combo" dx="26" fmlaLink="$C$5" fmlaRange="JOUR!$A$1:$A$31" noThreeD="1" sel="20" val="0"/>
</file>

<file path=xl/ctrlProps/ctrlProp4.xml><?xml version="1.0" encoding="utf-8"?>
<formControlPr xmlns="http://schemas.microsoft.com/office/spreadsheetml/2009/9/main" objectType="Drop" dropLines="24" dropStyle="combo" dx="26" fmlaLink="$C$6" fmlaRange="HEURES!$A$1:$A$24" noThreeD="1" sel="19" val="0"/>
</file>

<file path=xl/ctrlProps/ctrlProp5.xml><?xml version="1.0" encoding="utf-8"?>
<formControlPr xmlns="http://schemas.microsoft.com/office/spreadsheetml/2009/9/main" objectType="Drop" dropLines="348" dropStyle="combo" dx="26" fmlaLink="$F$2" fmlaRange="ZONE!$A$2:$A$348" noThreeD="1" sel="40" val="37"/>
</file>

<file path=xl/ctrlProps/ctrlProp6.xml><?xml version="1.0" encoding="utf-8"?>
<formControlPr xmlns="http://schemas.microsoft.com/office/spreadsheetml/2009/9/main" objectType="Drop" dropLines="32" dropStyle="combo" dx="26" fmlaLink="$C$3" fmlaRange="ANNEE!$A$1:$A$32" noThreeD="1" sel="1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7620</xdr:rowOff>
        </xdr:from>
        <xdr:to>
          <xdr:col>1</xdr:col>
          <xdr:colOff>2042160</xdr:colOff>
          <xdr:row>1</xdr:row>
          <xdr:rowOff>220980</xdr:rowOff>
        </xdr:to>
        <xdr:sp macro="" textlink="">
          <xdr:nvSpPr>
            <xdr:cNvPr id="12289" name="Zone combinée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220980</xdr:rowOff>
        </xdr:from>
        <xdr:to>
          <xdr:col>1</xdr:col>
          <xdr:colOff>2034540</xdr:colOff>
          <xdr:row>3</xdr:row>
          <xdr:rowOff>190500</xdr:rowOff>
        </xdr:to>
        <xdr:sp macro="" textlink="">
          <xdr:nvSpPr>
            <xdr:cNvPr id="12291" name="Zone combinée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213360</xdr:rowOff>
        </xdr:from>
        <xdr:to>
          <xdr:col>1</xdr:col>
          <xdr:colOff>2034540</xdr:colOff>
          <xdr:row>4</xdr:row>
          <xdr:rowOff>190500</xdr:rowOff>
        </xdr:to>
        <xdr:sp macro="" textlink="">
          <xdr:nvSpPr>
            <xdr:cNvPr id="12292" name="Zone combinée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2034540</xdr:colOff>
          <xdr:row>5</xdr:row>
          <xdr:rowOff>198120</xdr:rowOff>
        </xdr:to>
        <xdr:sp macro="" textlink="">
          <xdr:nvSpPr>
            <xdr:cNvPr id="12293" name="Zone combinée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</xdr:row>
          <xdr:rowOff>7620</xdr:rowOff>
        </xdr:from>
        <xdr:to>
          <xdr:col>4</xdr:col>
          <xdr:colOff>2042160</xdr:colOff>
          <xdr:row>1</xdr:row>
          <xdr:rowOff>205740</xdr:rowOff>
        </xdr:to>
        <xdr:sp macro="" textlink="">
          <xdr:nvSpPr>
            <xdr:cNvPr id="12294" name="Zone combinée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0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2034540</xdr:colOff>
          <xdr:row>2</xdr:row>
          <xdr:rowOff>198120</xdr:rowOff>
        </xdr:to>
        <xdr:sp macro="" textlink="">
          <xdr:nvSpPr>
            <xdr:cNvPr id="12295" name="Zone combinée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0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J10"/>
  <sheetViews>
    <sheetView tabSelected="1" workbookViewId="0"/>
  </sheetViews>
  <sheetFormatPr baseColWidth="10" defaultColWidth="11.44140625" defaultRowHeight="13.2" x14ac:dyDescent="0.25"/>
  <cols>
    <col min="1" max="1" width="10" style="30" bestFit="1" customWidth="1"/>
    <col min="2" max="2" width="30.6640625" style="9" customWidth="1"/>
    <col min="3" max="3" width="0.6640625" style="83" customWidth="1"/>
    <col min="4" max="4" width="1" style="83" customWidth="1"/>
    <col min="5" max="5" width="30.109375" style="9" customWidth="1"/>
    <col min="6" max="6" width="0.88671875" style="83" customWidth="1"/>
    <col min="7" max="7" width="1" style="83" customWidth="1"/>
    <col min="8" max="8" width="5.33203125" style="9" customWidth="1"/>
    <col min="9" max="9" width="7.88671875" style="90" bestFit="1" customWidth="1"/>
    <col min="10" max="16384" width="11.44140625" style="9"/>
  </cols>
  <sheetData>
    <row r="1" spans="1:10" s="30" customFormat="1" ht="18" customHeight="1" x14ac:dyDescent="0.25">
      <c r="A1" s="49"/>
      <c r="B1" s="100" t="s">
        <v>602</v>
      </c>
      <c r="C1" s="101"/>
      <c r="D1" s="101"/>
      <c r="E1" s="100" t="s">
        <v>603</v>
      </c>
      <c r="F1" s="88"/>
      <c r="G1" s="88"/>
      <c r="I1" s="97" t="s">
        <v>601</v>
      </c>
    </row>
    <row r="2" spans="1:10" ht="18" customHeight="1" x14ac:dyDescent="0.25">
      <c r="A2" s="49" t="s">
        <v>340</v>
      </c>
      <c r="C2" s="9">
        <v>131</v>
      </c>
      <c r="D2" s="78" t="str">
        <f>INDEX(ZONE!$A:$A,C2+1,1)</f>
        <v>France/Paris</v>
      </c>
      <c r="E2" s="10"/>
      <c r="F2" s="77">
        <v>40</v>
      </c>
      <c r="G2" s="78" t="str">
        <f>INDEX(ZONE!$A:$A,F2+1,1)</f>
        <v>Brazil/Bahia</v>
      </c>
      <c r="H2" s="92">
        <f>I2</f>
        <v>131</v>
      </c>
      <c r="I2" s="98">
        <v>131</v>
      </c>
      <c r="J2" s="89"/>
    </row>
    <row r="3" spans="1:10" ht="18" customHeight="1" x14ac:dyDescent="0.25">
      <c r="A3" s="49" t="s">
        <v>579</v>
      </c>
      <c r="C3" s="9">
        <v>12</v>
      </c>
      <c r="D3" s="77">
        <f>INDEX(ANNEE!$A:$A,$C$3,1)</f>
        <v>2017</v>
      </c>
      <c r="E3" s="66">
        <f>SYNTHESE!G7</f>
        <v>43089.583333333336</v>
      </c>
      <c r="F3" s="77"/>
      <c r="G3" s="77"/>
      <c r="H3" s="92">
        <f ca="1">I3-2006+1</f>
        <v>12</v>
      </c>
      <c r="I3" s="99">
        <f ca="1">YEAR(NOW())</f>
        <v>2017</v>
      </c>
    </row>
    <row r="4" spans="1:10" ht="17.25" customHeight="1" x14ac:dyDescent="0.25">
      <c r="A4" s="49" t="s">
        <v>497</v>
      </c>
      <c r="B4" s="46"/>
      <c r="C4" s="9">
        <v>12</v>
      </c>
      <c r="D4" s="77">
        <f>INDEX(MOIS!$A:$A,$C$4,1)</f>
        <v>12</v>
      </c>
      <c r="E4" s="67">
        <f>G7</f>
        <v>43089.583333333336</v>
      </c>
      <c r="F4" s="79"/>
      <c r="G4" s="84"/>
      <c r="H4" s="92">
        <f ca="1">I4</f>
        <v>12</v>
      </c>
      <c r="I4" s="99">
        <f ca="1">MONTH((NOW()))</f>
        <v>12</v>
      </c>
    </row>
    <row r="5" spans="1:10" ht="16.5" customHeight="1" x14ac:dyDescent="0.25">
      <c r="A5" s="49" t="s">
        <v>351</v>
      </c>
      <c r="B5" s="46"/>
      <c r="C5" s="9">
        <v>20</v>
      </c>
      <c r="D5" s="77">
        <f>INDEX(JOUR!$A:$A,$C$5,1)</f>
        <v>20</v>
      </c>
      <c r="E5" s="68">
        <f>G7</f>
        <v>43089.583333333336</v>
      </c>
      <c r="F5" s="79"/>
      <c r="G5" s="84"/>
      <c r="H5" s="92">
        <f ca="1">I5</f>
        <v>20</v>
      </c>
      <c r="I5" s="99">
        <f ca="1">DAY((NOW()))</f>
        <v>20</v>
      </c>
    </row>
    <row r="6" spans="1:10" ht="16.5" customHeight="1" x14ac:dyDescent="0.25">
      <c r="A6" s="49" t="s">
        <v>341</v>
      </c>
      <c r="B6" s="46"/>
      <c r="C6" s="9">
        <v>19</v>
      </c>
      <c r="D6" s="80">
        <f>TIME(INDEX(JOUR!$A:$A,$C$6-1,1),0,0)</f>
        <v>0.75</v>
      </c>
      <c r="E6" s="87">
        <f>G7</f>
        <v>43089.583333333336</v>
      </c>
      <c r="F6" s="79"/>
      <c r="G6" s="85"/>
      <c r="H6" s="92">
        <f ca="1">I6+1</f>
        <v>19</v>
      </c>
      <c r="I6" s="99">
        <f ca="1">HOUR(NOW())</f>
        <v>18</v>
      </c>
    </row>
    <row r="7" spans="1:10" ht="17.25" customHeight="1" x14ac:dyDescent="0.25">
      <c r="A7" s="49"/>
      <c r="B7" s="37"/>
      <c r="C7" s="81"/>
      <c r="D7" s="82">
        <f>DATE(D3,D4,D5)+D6</f>
        <v>43089.75</v>
      </c>
      <c r="E7" s="76"/>
      <c r="F7" s="86"/>
      <c r="G7" s="82">
        <f>CALCULS!C7</f>
        <v>43089.583333333336</v>
      </c>
      <c r="I7" s="99"/>
    </row>
    <row r="8" spans="1:10" s="91" customFormat="1" x14ac:dyDescent="0.25">
      <c r="A8" s="102" t="s">
        <v>550</v>
      </c>
      <c r="B8" s="102">
        <v>0</v>
      </c>
      <c r="C8" s="103"/>
      <c r="D8" s="103"/>
      <c r="E8" s="105">
        <f>HOUR(CALCULS!C4)-HOUR(CALCULS!B4)</f>
        <v>-4</v>
      </c>
      <c r="F8" s="96"/>
      <c r="G8" s="96"/>
      <c r="H8" s="95"/>
      <c r="I8" s="90"/>
    </row>
    <row r="9" spans="1:10" s="91" customFormat="1" x14ac:dyDescent="0.25">
      <c r="A9" s="102" t="s">
        <v>504</v>
      </c>
      <c r="B9" s="102">
        <v>0</v>
      </c>
      <c r="C9" s="103"/>
      <c r="D9" s="103"/>
      <c r="E9" s="105">
        <f>(HOUR(CALCULS!C31)*CALCULS!C32-HOUR(CALCULS!B31))*CALCULS!B32</f>
        <v>-4</v>
      </c>
      <c r="F9" s="96"/>
      <c r="G9" s="96"/>
      <c r="H9" s="95"/>
      <c r="I9" s="90"/>
    </row>
    <row r="10" spans="1:10" s="91" customFormat="1" x14ac:dyDescent="0.25">
      <c r="A10" s="102" t="s">
        <v>604</v>
      </c>
      <c r="B10" s="106" t="str">
        <f>IF(CALCULS!B7&lt;&gt;CALCULS!B8,"Oui","Non")</f>
        <v>Oui</v>
      </c>
      <c r="C10" s="104"/>
      <c r="D10" s="104"/>
      <c r="E10" s="107" t="str">
        <f>IF(CALCULS!C7&lt;&gt;CALCULS!C8,"Oui","Non")</f>
        <v>Non</v>
      </c>
      <c r="F10" s="96"/>
      <c r="G10" s="96"/>
      <c r="H10" s="95"/>
      <c r="I10" s="90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1</xdr:col>
                    <xdr:colOff>2042160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Drop Down 3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220980</xdr:rowOff>
                  </from>
                  <to>
                    <xdr:col>1</xdr:col>
                    <xdr:colOff>2034540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Drop Down 4">
              <controlPr defaultSize="0" autoLine="0" autoPict="0">
                <anchor moveWithCells="1">
                  <from>
                    <xdr:col>1</xdr:col>
                    <xdr:colOff>0</xdr:colOff>
                    <xdr:row>3</xdr:row>
                    <xdr:rowOff>213360</xdr:rowOff>
                  </from>
                  <to>
                    <xdr:col>1</xdr:col>
                    <xdr:colOff>2034540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7" name="Drop Down 5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2034540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8" name="Drop Down 6">
              <controlPr defaultSize="0" autoLine="0" autoPict="0">
                <anchor moveWithCells="1">
                  <from>
                    <xdr:col>4</xdr:col>
                    <xdr:colOff>7620</xdr:colOff>
                    <xdr:row>1</xdr:row>
                    <xdr:rowOff>7620</xdr:rowOff>
                  </from>
                  <to>
                    <xdr:col>4</xdr:col>
                    <xdr:colOff>2042160</xdr:colOff>
                    <xdr:row>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9" name="Drop Down 7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1</xdr:col>
                    <xdr:colOff>2034540</xdr:colOff>
                    <xdr:row>2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I73"/>
  <sheetViews>
    <sheetView workbookViewId="0">
      <selection activeCell="C22" sqref="C22"/>
    </sheetView>
  </sheetViews>
  <sheetFormatPr baseColWidth="10" defaultRowHeight="13.2" x14ac:dyDescent="0.25"/>
  <cols>
    <col min="2" max="2" width="11.44140625" style="4" customWidth="1"/>
    <col min="3" max="3" width="11.44140625" style="15" customWidth="1"/>
    <col min="4" max="4" width="14.5546875" style="8" bestFit="1" customWidth="1"/>
    <col min="5" max="5" width="8.33203125" style="8" bestFit="1" customWidth="1"/>
    <col min="6" max="6" width="9.88671875" style="13" bestFit="1" customWidth="1"/>
    <col min="7" max="7" width="8.109375" style="13" bestFit="1" customWidth="1"/>
    <col min="8" max="8" width="14.109375" style="25" bestFit="1" customWidth="1"/>
  </cols>
  <sheetData>
    <row r="1" spans="1:9" x14ac:dyDescent="0.25">
      <c r="A1" s="1" t="s">
        <v>91</v>
      </c>
      <c r="B1" s="3" t="s">
        <v>337</v>
      </c>
      <c r="C1" s="14" t="s">
        <v>338</v>
      </c>
      <c r="D1" s="7" t="s">
        <v>348</v>
      </c>
      <c r="E1" s="7" t="s">
        <v>344</v>
      </c>
      <c r="F1" s="16" t="s">
        <v>349</v>
      </c>
      <c r="G1" s="12" t="s">
        <v>345</v>
      </c>
      <c r="H1" s="39" t="s">
        <v>346</v>
      </c>
      <c r="I1" s="1" t="s">
        <v>347</v>
      </c>
    </row>
    <row r="2" spans="1:9" x14ac:dyDescent="0.25">
      <c r="A2" s="6" t="s">
        <v>205</v>
      </c>
      <c r="B2" s="4" t="s">
        <v>542</v>
      </c>
      <c r="C2" s="2"/>
      <c r="D2" s="38" t="s">
        <v>342</v>
      </c>
      <c r="E2" s="8">
        <v>0</v>
      </c>
      <c r="F2">
        <v>21</v>
      </c>
      <c r="G2">
        <v>9</v>
      </c>
      <c r="H2">
        <v>2012</v>
      </c>
      <c r="I2">
        <v>2012</v>
      </c>
    </row>
    <row r="3" spans="1:9" x14ac:dyDescent="0.25">
      <c r="A3" s="6" t="s">
        <v>208</v>
      </c>
      <c r="B3" s="4" t="s">
        <v>541</v>
      </c>
      <c r="C3" s="2"/>
      <c r="D3" s="38" t="s">
        <v>342</v>
      </c>
      <c r="E3" s="8">
        <v>0</v>
      </c>
      <c r="F3">
        <v>23</v>
      </c>
      <c r="G3">
        <v>9</v>
      </c>
      <c r="H3">
        <v>2012</v>
      </c>
      <c r="I3">
        <v>2012</v>
      </c>
    </row>
    <row r="4" spans="1:9" x14ac:dyDescent="0.25">
      <c r="A4" s="6" t="s">
        <v>208</v>
      </c>
      <c r="B4" s="4" t="s">
        <v>541</v>
      </c>
      <c r="C4" s="2"/>
      <c r="D4" s="38" t="s">
        <v>342</v>
      </c>
      <c r="E4" s="8">
        <v>0</v>
      </c>
      <c r="F4">
        <v>8</v>
      </c>
      <c r="G4">
        <v>9</v>
      </c>
      <c r="H4">
        <v>2013</v>
      </c>
      <c r="I4">
        <v>2013</v>
      </c>
    </row>
    <row r="5" spans="1:9" x14ac:dyDescent="0.25">
      <c r="A5" s="6" t="s">
        <v>208</v>
      </c>
      <c r="B5" s="4" t="s">
        <v>541</v>
      </c>
      <c r="C5" s="2"/>
      <c r="D5" s="38" t="s">
        <v>342</v>
      </c>
      <c r="E5" s="8">
        <v>0</v>
      </c>
      <c r="F5">
        <v>28</v>
      </c>
      <c r="G5">
        <v>9</v>
      </c>
      <c r="H5">
        <v>2014</v>
      </c>
      <c r="I5">
        <v>2014</v>
      </c>
    </row>
    <row r="6" spans="1:9" x14ac:dyDescent="0.25">
      <c r="A6" s="6" t="s">
        <v>205</v>
      </c>
      <c r="B6" s="4" t="s">
        <v>542</v>
      </c>
      <c r="C6" s="2"/>
      <c r="D6" s="38" t="s">
        <v>342</v>
      </c>
      <c r="E6" s="8">
        <v>0</v>
      </c>
      <c r="F6">
        <v>22</v>
      </c>
      <c r="G6">
        <v>9</v>
      </c>
      <c r="H6">
        <v>2013</v>
      </c>
      <c r="I6">
        <v>2015</v>
      </c>
    </row>
    <row r="7" spans="1:9" x14ac:dyDescent="0.25">
      <c r="A7" s="6" t="s">
        <v>208</v>
      </c>
      <c r="B7" s="4" t="s">
        <v>541</v>
      </c>
      <c r="C7" s="2"/>
      <c r="D7" s="38" t="s">
        <v>342</v>
      </c>
      <c r="E7" s="8">
        <v>0</v>
      </c>
      <c r="F7">
        <v>20</v>
      </c>
      <c r="G7">
        <v>9</v>
      </c>
      <c r="H7">
        <v>2015</v>
      </c>
      <c r="I7">
        <v>2015</v>
      </c>
    </row>
    <row r="8" spans="1:9" x14ac:dyDescent="0.25">
      <c r="A8" s="6" t="s">
        <v>205</v>
      </c>
      <c r="B8" s="4" t="s">
        <v>542</v>
      </c>
      <c r="C8" s="2"/>
      <c r="D8" s="38" t="s">
        <v>342</v>
      </c>
      <c r="E8" s="8">
        <v>0</v>
      </c>
      <c r="F8">
        <v>21</v>
      </c>
      <c r="G8">
        <v>9</v>
      </c>
      <c r="H8">
        <v>2016</v>
      </c>
      <c r="I8">
        <v>2016</v>
      </c>
    </row>
    <row r="9" spans="1:9" x14ac:dyDescent="0.25">
      <c r="A9" s="6" t="s">
        <v>208</v>
      </c>
      <c r="B9" s="4" t="s">
        <v>541</v>
      </c>
      <c r="C9" s="2"/>
      <c r="D9" s="38" t="s">
        <v>342</v>
      </c>
      <c r="E9" s="8">
        <v>0</v>
      </c>
      <c r="F9">
        <v>9</v>
      </c>
      <c r="G9">
        <v>10</v>
      </c>
      <c r="H9">
        <v>2016</v>
      </c>
      <c r="I9">
        <v>2016</v>
      </c>
    </row>
    <row r="10" spans="1:9" x14ac:dyDescent="0.25">
      <c r="A10" s="6" t="s">
        <v>208</v>
      </c>
      <c r="B10" s="4" t="s">
        <v>541</v>
      </c>
      <c r="C10" s="2"/>
      <c r="D10" s="38" t="s">
        <v>342</v>
      </c>
      <c r="E10" s="8">
        <v>0</v>
      </c>
      <c r="F10">
        <v>24</v>
      </c>
      <c r="G10">
        <v>9</v>
      </c>
      <c r="H10">
        <v>2017</v>
      </c>
      <c r="I10">
        <v>2017</v>
      </c>
    </row>
    <row r="11" spans="1:9" x14ac:dyDescent="0.25">
      <c r="A11" s="6" t="s">
        <v>208</v>
      </c>
      <c r="B11" s="4" t="s">
        <v>541</v>
      </c>
      <c r="C11" s="2"/>
      <c r="D11" s="38" t="s">
        <v>342</v>
      </c>
      <c r="E11" s="8">
        <v>0</v>
      </c>
      <c r="F11">
        <v>16</v>
      </c>
      <c r="G11">
        <v>9</v>
      </c>
      <c r="H11">
        <v>2018</v>
      </c>
      <c r="I11">
        <v>2018</v>
      </c>
    </row>
    <row r="12" spans="1:9" x14ac:dyDescent="0.25">
      <c r="A12" s="6" t="s">
        <v>205</v>
      </c>
      <c r="B12" s="4" t="s">
        <v>542</v>
      </c>
      <c r="C12" s="2"/>
      <c r="D12" s="38" t="s">
        <v>342</v>
      </c>
      <c r="E12" s="8">
        <v>0</v>
      </c>
      <c r="F12">
        <v>22</v>
      </c>
      <c r="G12">
        <v>9</v>
      </c>
      <c r="H12">
        <v>2017</v>
      </c>
      <c r="I12">
        <v>2019</v>
      </c>
    </row>
    <row r="13" spans="1:9" x14ac:dyDescent="0.25">
      <c r="A13" s="6" t="s">
        <v>208</v>
      </c>
      <c r="B13" s="4" t="s">
        <v>541</v>
      </c>
      <c r="C13" s="2"/>
      <c r="D13" s="38" t="s">
        <v>342</v>
      </c>
      <c r="E13" s="8">
        <v>0</v>
      </c>
      <c r="F13">
        <v>6</v>
      </c>
      <c r="G13">
        <v>10</v>
      </c>
      <c r="H13">
        <v>2019</v>
      </c>
      <c r="I13">
        <v>2019</v>
      </c>
    </row>
    <row r="14" spans="1:9" x14ac:dyDescent="0.25">
      <c r="A14" s="6" t="s">
        <v>205</v>
      </c>
      <c r="B14" s="4" t="s">
        <v>542</v>
      </c>
      <c r="C14" s="2"/>
      <c r="D14" s="38" t="s">
        <v>342</v>
      </c>
      <c r="E14" s="8">
        <v>0</v>
      </c>
      <c r="F14">
        <v>21</v>
      </c>
      <c r="G14">
        <v>9</v>
      </c>
      <c r="H14">
        <v>2020</v>
      </c>
      <c r="I14">
        <v>2020</v>
      </c>
    </row>
    <row r="15" spans="1:9" x14ac:dyDescent="0.25">
      <c r="A15" s="6" t="s">
        <v>208</v>
      </c>
      <c r="B15" s="4" t="s">
        <v>541</v>
      </c>
      <c r="C15" s="2"/>
      <c r="D15" s="38" t="s">
        <v>342</v>
      </c>
      <c r="E15" s="8">
        <v>0</v>
      </c>
      <c r="F15">
        <v>27</v>
      </c>
      <c r="G15">
        <v>9</v>
      </c>
      <c r="H15">
        <v>2020</v>
      </c>
      <c r="I15">
        <v>2020</v>
      </c>
    </row>
    <row r="16" spans="1:9" x14ac:dyDescent="0.25">
      <c r="A16" s="6" t="s">
        <v>208</v>
      </c>
      <c r="B16" s="4" t="s">
        <v>541</v>
      </c>
      <c r="C16" s="2"/>
      <c r="D16" s="38" t="s">
        <v>342</v>
      </c>
      <c r="E16" s="8">
        <v>0</v>
      </c>
      <c r="F16">
        <v>12</v>
      </c>
      <c r="G16">
        <v>9</v>
      </c>
      <c r="H16">
        <v>2021</v>
      </c>
      <c r="I16">
        <v>2021</v>
      </c>
    </row>
    <row r="17" spans="1:9" x14ac:dyDescent="0.25">
      <c r="A17" s="6" t="s">
        <v>208</v>
      </c>
      <c r="B17" s="4" t="s">
        <v>541</v>
      </c>
      <c r="C17" s="2"/>
      <c r="D17" s="38" t="s">
        <v>342</v>
      </c>
      <c r="E17" s="8">
        <v>0</v>
      </c>
      <c r="F17">
        <v>2</v>
      </c>
      <c r="G17">
        <v>10</v>
      </c>
      <c r="H17">
        <v>2022</v>
      </c>
      <c r="I17">
        <v>2022</v>
      </c>
    </row>
    <row r="18" spans="1:9" x14ac:dyDescent="0.25">
      <c r="A18" s="6" t="s">
        <v>205</v>
      </c>
      <c r="B18" s="4" t="s">
        <v>542</v>
      </c>
      <c r="C18" s="2"/>
      <c r="D18" s="38" t="s">
        <v>342</v>
      </c>
      <c r="E18" s="8">
        <v>0</v>
      </c>
      <c r="F18">
        <v>22</v>
      </c>
      <c r="G18">
        <v>9</v>
      </c>
      <c r="H18">
        <v>2021</v>
      </c>
      <c r="I18">
        <v>2023</v>
      </c>
    </row>
    <row r="19" spans="1:9" x14ac:dyDescent="0.25">
      <c r="A19" s="6" t="s">
        <v>208</v>
      </c>
      <c r="B19" s="4" t="s">
        <v>541</v>
      </c>
      <c r="C19" s="2"/>
      <c r="D19" s="38" t="s">
        <v>342</v>
      </c>
      <c r="E19" s="8">
        <v>0</v>
      </c>
      <c r="F19">
        <v>24</v>
      </c>
      <c r="G19">
        <v>9</v>
      </c>
      <c r="H19">
        <v>2023</v>
      </c>
      <c r="I19">
        <v>2023</v>
      </c>
    </row>
    <row r="20" spans="1:9" x14ac:dyDescent="0.25">
      <c r="A20" s="6" t="s">
        <v>205</v>
      </c>
      <c r="B20" s="4" t="s">
        <v>542</v>
      </c>
      <c r="C20" s="2"/>
      <c r="D20" s="38" t="s">
        <v>342</v>
      </c>
      <c r="E20" s="8">
        <v>0</v>
      </c>
      <c r="F20">
        <v>21</v>
      </c>
      <c r="G20">
        <v>9</v>
      </c>
      <c r="H20">
        <v>2024</v>
      </c>
      <c r="I20">
        <v>2024</v>
      </c>
    </row>
    <row r="21" spans="1:9" x14ac:dyDescent="0.25">
      <c r="A21" s="6" t="s">
        <v>208</v>
      </c>
      <c r="B21" s="4" t="s">
        <v>541</v>
      </c>
      <c r="C21" s="2"/>
      <c r="D21" s="38" t="s">
        <v>342</v>
      </c>
      <c r="E21" s="8">
        <v>0</v>
      </c>
      <c r="F21">
        <v>6</v>
      </c>
      <c r="G21">
        <v>10</v>
      </c>
      <c r="H21">
        <v>2024</v>
      </c>
      <c r="I21">
        <v>2024</v>
      </c>
    </row>
    <row r="22" spans="1:9" x14ac:dyDescent="0.25">
      <c r="A22" s="6" t="s">
        <v>208</v>
      </c>
      <c r="B22" s="4" t="s">
        <v>541</v>
      </c>
      <c r="C22" s="2"/>
      <c r="D22" s="38" t="s">
        <v>342</v>
      </c>
      <c r="E22" s="8">
        <v>0</v>
      </c>
      <c r="F22">
        <v>28</v>
      </c>
      <c r="G22">
        <v>9</v>
      </c>
      <c r="H22">
        <v>2025</v>
      </c>
      <c r="I22">
        <v>2025</v>
      </c>
    </row>
    <row r="23" spans="1:9" x14ac:dyDescent="0.25">
      <c r="A23" s="6" t="s">
        <v>208</v>
      </c>
      <c r="B23" s="4" t="s">
        <v>541</v>
      </c>
      <c r="C23" s="2"/>
      <c r="D23" s="38" t="s">
        <v>342</v>
      </c>
      <c r="E23" s="8">
        <v>0</v>
      </c>
      <c r="F23">
        <v>20</v>
      </c>
      <c r="G23">
        <v>9</v>
      </c>
      <c r="H23">
        <v>2026</v>
      </c>
      <c r="I23">
        <v>2026</v>
      </c>
    </row>
    <row r="24" spans="1:9" x14ac:dyDescent="0.25">
      <c r="A24" s="6" t="s">
        <v>205</v>
      </c>
      <c r="B24" s="4" t="s">
        <v>542</v>
      </c>
      <c r="C24" s="2"/>
      <c r="D24" s="38" t="s">
        <v>342</v>
      </c>
      <c r="E24" s="8">
        <v>0</v>
      </c>
      <c r="F24">
        <v>22</v>
      </c>
      <c r="G24">
        <v>9</v>
      </c>
      <c r="H24">
        <v>2025</v>
      </c>
      <c r="I24">
        <v>2027</v>
      </c>
    </row>
    <row r="25" spans="1:9" x14ac:dyDescent="0.25">
      <c r="A25" s="6" t="s">
        <v>208</v>
      </c>
      <c r="B25" s="4" t="s">
        <v>541</v>
      </c>
      <c r="C25" s="2"/>
      <c r="D25" s="38" t="s">
        <v>342</v>
      </c>
      <c r="E25" s="8">
        <v>0</v>
      </c>
      <c r="F25">
        <v>10</v>
      </c>
      <c r="G25">
        <v>10</v>
      </c>
      <c r="H25">
        <v>2027</v>
      </c>
      <c r="I25">
        <v>2027</v>
      </c>
    </row>
    <row r="26" spans="1:9" x14ac:dyDescent="0.25">
      <c r="A26" s="6" t="s">
        <v>208</v>
      </c>
      <c r="B26" s="4" t="s">
        <v>541</v>
      </c>
      <c r="C26" s="2"/>
      <c r="D26" s="38" t="s">
        <v>342</v>
      </c>
      <c r="E26" s="8">
        <v>0</v>
      </c>
      <c r="F26">
        <v>24</v>
      </c>
      <c r="G26">
        <v>9</v>
      </c>
      <c r="H26">
        <v>2028</v>
      </c>
      <c r="I26">
        <v>2028</v>
      </c>
    </row>
    <row r="27" spans="1:9" x14ac:dyDescent="0.25">
      <c r="A27" s="6" t="s">
        <v>205</v>
      </c>
      <c r="B27" s="4" t="s">
        <v>542</v>
      </c>
      <c r="C27" s="2"/>
      <c r="D27" s="38" t="s">
        <v>342</v>
      </c>
      <c r="E27" s="8">
        <v>0</v>
      </c>
      <c r="F27">
        <v>21</v>
      </c>
      <c r="G27">
        <v>9</v>
      </c>
      <c r="H27">
        <v>2028</v>
      </c>
      <c r="I27">
        <v>2029</v>
      </c>
    </row>
    <row r="28" spans="1:9" x14ac:dyDescent="0.25">
      <c r="A28" s="6" t="s">
        <v>208</v>
      </c>
      <c r="B28" s="4" t="s">
        <v>541</v>
      </c>
      <c r="C28" s="2"/>
      <c r="D28" s="38" t="s">
        <v>342</v>
      </c>
      <c r="E28" s="8">
        <v>0</v>
      </c>
      <c r="F28">
        <v>16</v>
      </c>
      <c r="G28">
        <v>9</v>
      </c>
      <c r="H28">
        <v>2029</v>
      </c>
      <c r="I28">
        <v>2029</v>
      </c>
    </row>
    <row r="29" spans="1:9" x14ac:dyDescent="0.25">
      <c r="A29" s="6" t="s">
        <v>208</v>
      </c>
      <c r="B29" s="4" t="s">
        <v>541</v>
      </c>
      <c r="C29" s="2"/>
      <c r="D29" s="38" t="s">
        <v>342</v>
      </c>
      <c r="E29" s="8">
        <v>0</v>
      </c>
      <c r="F29">
        <v>6</v>
      </c>
      <c r="G29">
        <v>10</v>
      </c>
      <c r="H29">
        <v>2030</v>
      </c>
      <c r="I29">
        <v>2030</v>
      </c>
    </row>
    <row r="30" spans="1:9" x14ac:dyDescent="0.25">
      <c r="A30" s="6" t="s">
        <v>205</v>
      </c>
      <c r="B30" s="4" t="s">
        <v>542</v>
      </c>
      <c r="C30" s="2"/>
      <c r="D30" s="38" t="s">
        <v>342</v>
      </c>
      <c r="E30" s="8">
        <v>0</v>
      </c>
      <c r="F30">
        <v>22</v>
      </c>
      <c r="G30">
        <v>9</v>
      </c>
      <c r="H30">
        <v>2030</v>
      </c>
      <c r="I30">
        <v>2031</v>
      </c>
    </row>
    <row r="31" spans="1:9" x14ac:dyDescent="0.25">
      <c r="A31" s="6" t="s">
        <v>208</v>
      </c>
      <c r="B31" s="4" t="s">
        <v>541</v>
      </c>
      <c r="C31" s="2"/>
      <c r="D31" s="38" t="s">
        <v>342</v>
      </c>
      <c r="E31" s="8">
        <v>0</v>
      </c>
      <c r="F31">
        <v>21</v>
      </c>
      <c r="G31">
        <v>9</v>
      </c>
      <c r="H31">
        <v>2031</v>
      </c>
      <c r="I31">
        <v>2031</v>
      </c>
    </row>
    <row r="32" spans="1:9" x14ac:dyDescent="0.25">
      <c r="A32" s="6" t="s">
        <v>208</v>
      </c>
      <c r="B32" s="4" t="s">
        <v>541</v>
      </c>
      <c r="C32" s="2"/>
      <c r="D32" s="38" t="s">
        <v>342</v>
      </c>
      <c r="E32" s="8">
        <v>0</v>
      </c>
      <c r="F32">
        <v>12</v>
      </c>
      <c r="G32">
        <v>9</v>
      </c>
      <c r="H32">
        <v>2032</v>
      </c>
      <c r="I32">
        <v>2032</v>
      </c>
    </row>
    <row r="33" spans="1:9" x14ac:dyDescent="0.25">
      <c r="A33" s="6" t="s">
        <v>205</v>
      </c>
      <c r="B33" s="4" t="s">
        <v>542</v>
      </c>
      <c r="C33" s="2"/>
      <c r="D33" s="38" t="s">
        <v>342</v>
      </c>
      <c r="E33" s="8">
        <v>0</v>
      </c>
      <c r="F33">
        <v>21</v>
      </c>
      <c r="G33">
        <v>9</v>
      </c>
      <c r="H33">
        <v>2032</v>
      </c>
      <c r="I33">
        <v>2033</v>
      </c>
    </row>
    <row r="34" spans="1:9" x14ac:dyDescent="0.25">
      <c r="A34" s="6" t="s">
        <v>208</v>
      </c>
      <c r="B34" s="4" t="s">
        <v>541</v>
      </c>
      <c r="C34" s="2"/>
      <c r="D34" s="38" t="s">
        <v>342</v>
      </c>
      <c r="E34" s="8">
        <v>0</v>
      </c>
      <c r="F34">
        <v>2</v>
      </c>
      <c r="G34">
        <v>10</v>
      </c>
      <c r="H34">
        <v>2033</v>
      </c>
      <c r="I34">
        <v>2033</v>
      </c>
    </row>
    <row r="35" spans="1:9" x14ac:dyDescent="0.25">
      <c r="A35" s="6" t="s">
        <v>208</v>
      </c>
      <c r="B35" s="4" t="s">
        <v>541</v>
      </c>
      <c r="C35" s="2"/>
      <c r="D35" s="38" t="s">
        <v>342</v>
      </c>
      <c r="E35" s="8">
        <v>0</v>
      </c>
      <c r="F35">
        <v>17</v>
      </c>
      <c r="G35">
        <v>9</v>
      </c>
      <c r="H35">
        <v>2034</v>
      </c>
      <c r="I35">
        <v>2034</v>
      </c>
    </row>
    <row r="36" spans="1:9" x14ac:dyDescent="0.25">
      <c r="A36" s="6" t="s">
        <v>205</v>
      </c>
      <c r="B36" s="4" t="s">
        <v>542</v>
      </c>
      <c r="C36" s="2"/>
      <c r="D36" s="38" t="s">
        <v>342</v>
      </c>
      <c r="E36" s="8">
        <v>0</v>
      </c>
      <c r="F36">
        <v>22</v>
      </c>
      <c r="G36">
        <v>9</v>
      </c>
      <c r="H36">
        <v>2034</v>
      </c>
      <c r="I36">
        <v>2035</v>
      </c>
    </row>
    <row r="37" spans="1:9" x14ac:dyDescent="0.25">
      <c r="A37" s="6" t="s">
        <v>208</v>
      </c>
      <c r="B37" s="4" t="s">
        <v>541</v>
      </c>
      <c r="C37" s="2"/>
      <c r="D37" s="38" t="s">
        <v>342</v>
      </c>
      <c r="E37" s="8">
        <v>0</v>
      </c>
      <c r="F37">
        <v>7</v>
      </c>
      <c r="G37">
        <v>10</v>
      </c>
      <c r="H37">
        <v>2035</v>
      </c>
      <c r="I37">
        <v>2035</v>
      </c>
    </row>
    <row r="38" spans="1:9" x14ac:dyDescent="0.25">
      <c r="A38" s="6" t="s">
        <v>208</v>
      </c>
      <c r="B38" s="4" t="s">
        <v>541</v>
      </c>
      <c r="C38" s="2"/>
      <c r="D38" s="38" t="s">
        <v>342</v>
      </c>
      <c r="E38" s="8">
        <v>0</v>
      </c>
      <c r="F38">
        <v>28</v>
      </c>
      <c r="G38">
        <v>9</v>
      </c>
      <c r="H38">
        <v>2036</v>
      </c>
      <c r="I38">
        <v>2036</v>
      </c>
    </row>
    <row r="39" spans="1:9" x14ac:dyDescent="0.25">
      <c r="A39" s="6" t="s">
        <v>242</v>
      </c>
      <c r="B39" s="4" t="s">
        <v>539</v>
      </c>
      <c r="C39" s="2">
        <v>2007</v>
      </c>
      <c r="D39" s="38" t="s">
        <v>343</v>
      </c>
      <c r="E39" s="8">
        <v>7</v>
      </c>
      <c r="F39">
        <v>0</v>
      </c>
      <c r="G39">
        <v>3</v>
      </c>
      <c r="H39">
        <v>2007</v>
      </c>
      <c r="I39">
        <v>2037</v>
      </c>
    </row>
    <row r="40" spans="1:9" x14ac:dyDescent="0.25">
      <c r="A40" s="6" t="s">
        <v>239</v>
      </c>
      <c r="B40" s="4" t="s">
        <v>539</v>
      </c>
      <c r="C40" s="2">
        <v>2007</v>
      </c>
      <c r="D40" s="38" t="s">
        <v>343</v>
      </c>
      <c r="E40" s="8">
        <v>7</v>
      </c>
      <c r="F40">
        <v>0</v>
      </c>
      <c r="G40">
        <v>3</v>
      </c>
      <c r="H40">
        <v>2007</v>
      </c>
      <c r="I40">
        <v>2037</v>
      </c>
    </row>
    <row r="41" spans="1:9" x14ac:dyDescent="0.25">
      <c r="A41" s="6" t="s">
        <v>240</v>
      </c>
      <c r="B41" s="4" t="s">
        <v>539</v>
      </c>
      <c r="C41" s="2"/>
      <c r="D41" s="38" t="s">
        <v>343</v>
      </c>
      <c r="E41" s="8">
        <v>7</v>
      </c>
      <c r="F41">
        <v>0</v>
      </c>
      <c r="G41">
        <v>3</v>
      </c>
      <c r="H41">
        <v>2007</v>
      </c>
      <c r="I41">
        <v>2037</v>
      </c>
    </row>
    <row r="42" spans="1:9" x14ac:dyDescent="0.25">
      <c r="A42" s="6" t="s">
        <v>241</v>
      </c>
      <c r="B42" s="4" t="s">
        <v>539</v>
      </c>
      <c r="C42" s="2"/>
      <c r="D42" s="38" t="s">
        <v>343</v>
      </c>
      <c r="E42" s="8">
        <v>7</v>
      </c>
      <c r="F42">
        <v>0</v>
      </c>
      <c r="G42">
        <v>3</v>
      </c>
      <c r="H42">
        <v>2007</v>
      </c>
      <c r="I42">
        <v>2037</v>
      </c>
    </row>
    <row r="43" spans="1:9" x14ac:dyDescent="0.25">
      <c r="A43" t="s">
        <v>137</v>
      </c>
      <c r="B43" s="4" t="s">
        <v>540</v>
      </c>
      <c r="C43" s="6"/>
      <c r="D43" s="8" t="s">
        <v>343</v>
      </c>
      <c r="E43" s="8">
        <v>7</v>
      </c>
      <c r="F43" s="25">
        <v>0</v>
      </c>
      <c r="G43" s="25">
        <v>10</v>
      </c>
      <c r="H43" s="25">
        <v>2006</v>
      </c>
      <c r="I43" s="25">
        <v>2037</v>
      </c>
    </row>
    <row r="44" spans="1:9" x14ac:dyDescent="0.25">
      <c r="A44" t="s">
        <v>153</v>
      </c>
      <c r="B44" s="4" t="s">
        <v>541</v>
      </c>
      <c r="C44" s="6"/>
      <c r="D44" s="8" t="s">
        <v>343</v>
      </c>
      <c r="E44" s="8">
        <v>7</v>
      </c>
      <c r="F44" s="25">
        <v>0</v>
      </c>
      <c r="G44" s="25">
        <v>10</v>
      </c>
      <c r="H44" s="25">
        <v>2006</v>
      </c>
      <c r="I44" s="25">
        <v>2037</v>
      </c>
    </row>
    <row r="45" spans="1:9" x14ac:dyDescent="0.25">
      <c r="A45" t="s">
        <v>186</v>
      </c>
      <c r="B45" s="4" t="s">
        <v>542</v>
      </c>
      <c r="C45" s="6"/>
      <c r="D45" s="8" t="s">
        <v>502</v>
      </c>
      <c r="E45" s="8">
        <v>7</v>
      </c>
      <c r="F45" s="25">
        <v>15</v>
      </c>
      <c r="G45" s="25">
        <v>2</v>
      </c>
      <c r="H45" s="25">
        <v>2006</v>
      </c>
      <c r="I45" s="25">
        <v>2037</v>
      </c>
    </row>
    <row r="46" spans="1:9" x14ac:dyDescent="0.25">
      <c r="A46" t="s">
        <v>145</v>
      </c>
      <c r="B46" s="4" t="s">
        <v>541</v>
      </c>
      <c r="C46" s="6"/>
      <c r="D46" s="8" t="s">
        <v>343</v>
      </c>
      <c r="E46" s="8">
        <v>7</v>
      </c>
      <c r="F46" s="25">
        <v>0</v>
      </c>
      <c r="G46" s="25">
        <v>10</v>
      </c>
      <c r="H46" s="25">
        <v>2006</v>
      </c>
      <c r="I46" s="25">
        <v>2037</v>
      </c>
    </row>
    <row r="47" spans="1:9" x14ac:dyDescent="0.25">
      <c r="A47" t="s">
        <v>265</v>
      </c>
      <c r="B47" s="4" t="s">
        <v>543</v>
      </c>
      <c r="C47" s="6"/>
      <c r="D47" s="8" t="s">
        <v>502</v>
      </c>
      <c r="E47" s="8">
        <v>7</v>
      </c>
      <c r="F47" s="25">
        <v>15</v>
      </c>
      <c r="G47" s="25">
        <v>3</v>
      </c>
      <c r="H47" s="25">
        <v>2006</v>
      </c>
      <c r="I47" s="25">
        <v>2037</v>
      </c>
    </row>
    <row r="48" spans="1:9" x14ac:dyDescent="0.25">
      <c r="A48" t="s">
        <v>187</v>
      </c>
      <c r="B48" s="4" t="s">
        <v>544</v>
      </c>
      <c r="C48" s="6"/>
      <c r="D48" s="8" t="s">
        <v>502</v>
      </c>
      <c r="E48" s="8">
        <v>7</v>
      </c>
      <c r="F48" s="25">
        <v>9</v>
      </c>
      <c r="G48" s="25">
        <v>3</v>
      </c>
      <c r="H48" s="25">
        <v>2006</v>
      </c>
      <c r="I48" s="25">
        <v>2037</v>
      </c>
    </row>
    <row r="49" spans="1:9" x14ac:dyDescent="0.25">
      <c r="A49" t="s">
        <v>159</v>
      </c>
      <c r="B49" s="4" t="s">
        <v>545</v>
      </c>
      <c r="C49" s="6"/>
      <c r="D49" s="8" t="s">
        <v>343</v>
      </c>
      <c r="E49" s="8">
        <v>7</v>
      </c>
      <c r="F49" s="25">
        <v>0</v>
      </c>
      <c r="G49" s="25">
        <v>10</v>
      </c>
      <c r="H49" s="25">
        <v>2006</v>
      </c>
      <c r="I49" s="25">
        <v>2037</v>
      </c>
    </row>
    <row r="50" spans="1:9" x14ac:dyDescent="0.25">
      <c r="A50" t="s">
        <v>148</v>
      </c>
      <c r="B50" s="4" t="s">
        <v>541</v>
      </c>
      <c r="C50" s="6"/>
      <c r="D50" s="8" t="s">
        <v>343</v>
      </c>
      <c r="E50" s="8">
        <v>7</v>
      </c>
      <c r="F50" s="25">
        <v>0</v>
      </c>
      <c r="G50" s="25">
        <v>10</v>
      </c>
      <c r="H50" s="25">
        <v>2006</v>
      </c>
      <c r="I50" s="25">
        <v>2037</v>
      </c>
    </row>
    <row r="51" spans="1:9" x14ac:dyDescent="0.25">
      <c r="A51" t="s">
        <v>294</v>
      </c>
      <c r="B51" s="4" t="s">
        <v>295</v>
      </c>
      <c r="C51" s="6"/>
      <c r="D51" s="8" t="s">
        <v>343</v>
      </c>
      <c r="E51" s="8">
        <v>2</v>
      </c>
      <c r="F51" s="25">
        <v>0</v>
      </c>
      <c r="G51" s="25">
        <v>9</v>
      </c>
      <c r="H51" s="25">
        <v>2006</v>
      </c>
      <c r="I51" s="25">
        <v>2037</v>
      </c>
    </row>
    <row r="52" spans="1:9" x14ac:dyDescent="0.25">
      <c r="A52" t="s">
        <v>92</v>
      </c>
      <c r="B52" s="4" t="s">
        <v>546</v>
      </c>
      <c r="C52" s="6"/>
      <c r="D52" s="8" t="s">
        <v>343</v>
      </c>
      <c r="E52" s="8">
        <v>7</v>
      </c>
      <c r="F52" s="25">
        <v>0</v>
      </c>
      <c r="G52" s="25">
        <v>10</v>
      </c>
      <c r="H52" s="25">
        <v>2006</v>
      </c>
      <c r="I52" s="25">
        <v>2037</v>
      </c>
    </row>
    <row r="53" spans="1:9" x14ac:dyDescent="0.25">
      <c r="A53" t="s">
        <v>192</v>
      </c>
      <c r="B53" s="4" t="s">
        <v>541</v>
      </c>
      <c r="C53" s="6"/>
      <c r="D53" s="8" t="s">
        <v>502</v>
      </c>
      <c r="E53" s="8">
        <v>7</v>
      </c>
      <c r="F53" s="25">
        <v>15</v>
      </c>
      <c r="G53" s="25">
        <v>4</v>
      </c>
      <c r="H53" s="25">
        <v>2006</v>
      </c>
      <c r="I53" s="25">
        <v>2037</v>
      </c>
    </row>
    <row r="54" spans="1:9" x14ac:dyDescent="0.25">
      <c r="A54" s="6" t="s">
        <v>205</v>
      </c>
      <c r="B54" s="4" t="s">
        <v>542</v>
      </c>
      <c r="C54" s="2"/>
      <c r="D54" s="38" t="s">
        <v>342</v>
      </c>
      <c r="E54" s="8">
        <v>0</v>
      </c>
      <c r="F54">
        <v>21</v>
      </c>
      <c r="G54">
        <v>9</v>
      </c>
      <c r="H54">
        <v>2036</v>
      </c>
      <c r="I54">
        <v>2037</v>
      </c>
    </row>
    <row r="55" spans="1:9" x14ac:dyDescent="0.25">
      <c r="A55" t="s">
        <v>206</v>
      </c>
      <c r="B55" s="4" t="s">
        <v>547</v>
      </c>
      <c r="C55" s="6"/>
      <c r="D55" s="8" t="s">
        <v>342</v>
      </c>
      <c r="E55" s="8">
        <v>0</v>
      </c>
      <c r="F55" s="25">
        <v>1</v>
      </c>
      <c r="G55" s="25">
        <v>10</v>
      </c>
      <c r="H55" s="25">
        <v>2006</v>
      </c>
      <c r="I55" s="25">
        <v>2037</v>
      </c>
    </row>
    <row r="56" spans="1:9" x14ac:dyDescent="0.25">
      <c r="A56" t="s">
        <v>209</v>
      </c>
      <c r="B56" s="4" t="s">
        <v>545</v>
      </c>
      <c r="C56" s="6"/>
      <c r="D56" s="8" t="s">
        <v>343</v>
      </c>
      <c r="E56" s="8">
        <v>2</v>
      </c>
      <c r="F56" s="25">
        <v>0</v>
      </c>
      <c r="G56" s="25">
        <v>9</v>
      </c>
      <c r="H56" s="25">
        <v>2006</v>
      </c>
      <c r="I56" s="25">
        <v>2037</v>
      </c>
    </row>
    <row r="57" spans="1:9" x14ac:dyDescent="0.25">
      <c r="A57" t="s">
        <v>211</v>
      </c>
      <c r="B57" s="4" t="s">
        <v>542</v>
      </c>
      <c r="C57" s="6"/>
      <c r="D57" s="8" t="s">
        <v>343</v>
      </c>
      <c r="E57" s="8">
        <v>7</v>
      </c>
      <c r="F57" s="25">
        <v>0</v>
      </c>
      <c r="G57" s="25">
        <v>10</v>
      </c>
      <c r="H57" s="25">
        <v>2006</v>
      </c>
      <c r="I57" s="25">
        <v>2037</v>
      </c>
    </row>
    <row r="58" spans="1:9" x14ac:dyDescent="0.25">
      <c r="A58" t="s">
        <v>169</v>
      </c>
      <c r="B58" s="4" t="s">
        <v>541</v>
      </c>
      <c r="C58" s="6"/>
      <c r="D58" s="8" t="s">
        <v>343</v>
      </c>
      <c r="E58" s="8">
        <v>7</v>
      </c>
      <c r="F58" s="25">
        <v>0</v>
      </c>
      <c r="G58" s="25">
        <v>10</v>
      </c>
      <c r="H58" s="25">
        <v>2006</v>
      </c>
      <c r="I58" s="25">
        <v>2037</v>
      </c>
    </row>
    <row r="59" spans="1:9" x14ac:dyDescent="0.25">
      <c r="A59" t="s">
        <v>230</v>
      </c>
      <c r="B59" s="4" t="s">
        <v>541</v>
      </c>
      <c r="C59" s="6"/>
      <c r="D59" s="8" t="s">
        <v>343</v>
      </c>
      <c r="E59" s="8">
        <v>6</v>
      </c>
      <c r="F59" s="25">
        <v>0</v>
      </c>
      <c r="G59" s="25">
        <v>9</v>
      </c>
      <c r="H59" s="25">
        <v>2006</v>
      </c>
      <c r="I59" s="25">
        <v>2037</v>
      </c>
    </row>
    <row r="60" spans="1:9" x14ac:dyDescent="0.25">
      <c r="A60" t="s">
        <v>315</v>
      </c>
      <c r="B60" s="4" t="s">
        <v>541</v>
      </c>
      <c r="C60" s="6"/>
      <c r="D60" s="8" t="s">
        <v>502</v>
      </c>
      <c r="E60" s="8">
        <v>7</v>
      </c>
      <c r="F60" s="25">
        <v>1</v>
      </c>
      <c r="G60" s="25">
        <v>4</v>
      </c>
      <c r="H60" s="25">
        <v>2006</v>
      </c>
      <c r="I60" s="25">
        <v>2037</v>
      </c>
    </row>
    <row r="61" spans="1:9" x14ac:dyDescent="0.25">
      <c r="A61" t="s">
        <v>150</v>
      </c>
      <c r="B61" s="4" t="s">
        <v>541</v>
      </c>
      <c r="C61" s="6"/>
      <c r="D61" s="8" t="s">
        <v>343</v>
      </c>
      <c r="E61" s="8">
        <v>7</v>
      </c>
      <c r="F61" s="25">
        <v>0</v>
      </c>
      <c r="G61" s="25">
        <v>10</v>
      </c>
      <c r="H61" s="25">
        <v>2006</v>
      </c>
      <c r="I61" s="25">
        <v>2037</v>
      </c>
    </row>
    <row r="62" spans="1:9" x14ac:dyDescent="0.25">
      <c r="A62" t="s">
        <v>264</v>
      </c>
      <c r="B62" s="4" t="s">
        <v>539</v>
      </c>
      <c r="C62" s="6"/>
      <c r="D62" s="8" t="s">
        <v>502</v>
      </c>
      <c r="E62" s="8">
        <v>7</v>
      </c>
      <c r="F62" s="25">
        <v>15</v>
      </c>
      <c r="G62" s="25">
        <v>3</v>
      </c>
      <c r="H62" s="25">
        <v>2006</v>
      </c>
      <c r="I62" s="25">
        <v>2037</v>
      </c>
    </row>
    <row r="63" spans="1:9" x14ac:dyDescent="0.25">
      <c r="A63" t="s">
        <v>213</v>
      </c>
      <c r="B63" s="4" t="s">
        <v>542</v>
      </c>
      <c r="C63" s="6"/>
      <c r="D63" s="8" t="s">
        <v>502</v>
      </c>
      <c r="E63" s="8">
        <v>5</v>
      </c>
      <c r="F63" s="25">
        <v>15</v>
      </c>
      <c r="G63" s="25">
        <v>10</v>
      </c>
      <c r="H63" s="25">
        <v>2006</v>
      </c>
      <c r="I63" s="25">
        <v>2037</v>
      </c>
    </row>
    <row r="64" spans="1:9" x14ac:dyDescent="0.25">
      <c r="A64" t="s">
        <v>196</v>
      </c>
      <c r="B64" s="4" t="s">
        <v>542</v>
      </c>
      <c r="C64" s="6"/>
      <c r="D64" s="8" t="s">
        <v>502</v>
      </c>
      <c r="E64" s="8">
        <v>7</v>
      </c>
      <c r="F64" s="25">
        <v>8</v>
      </c>
      <c r="G64" s="25">
        <v>3</v>
      </c>
      <c r="H64" s="25">
        <v>2006</v>
      </c>
      <c r="I64" s="25">
        <v>2037</v>
      </c>
    </row>
    <row r="65" spans="1:9" x14ac:dyDescent="0.25">
      <c r="A65" t="s">
        <v>134</v>
      </c>
      <c r="B65" s="4" t="s">
        <v>539</v>
      </c>
      <c r="C65" s="6"/>
      <c r="D65" s="8" t="s">
        <v>343</v>
      </c>
      <c r="E65" s="8">
        <v>7</v>
      </c>
      <c r="F65" s="25">
        <v>0</v>
      </c>
      <c r="G65" s="25">
        <v>10</v>
      </c>
      <c r="H65" s="25">
        <v>2006</v>
      </c>
      <c r="I65" s="25">
        <v>2037</v>
      </c>
    </row>
    <row r="66" spans="1:9" x14ac:dyDescent="0.25">
      <c r="A66" t="s">
        <v>146</v>
      </c>
      <c r="B66" s="4" t="s">
        <v>542</v>
      </c>
      <c r="C66" s="6"/>
      <c r="D66" s="8" t="s">
        <v>343</v>
      </c>
      <c r="E66" s="8">
        <v>7</v>
      </c>
      <c r="F66" s="25">
        <v>0</v>
      </c>
      <c r="G66" s="25">
        <v>10</v>
      </c>
      <c r="H66" s="25">
        <v>2006</v>
      </c>
      <c r="I66" s="25">
        <v>2037</v>
      </c>
    </row>
    <row r="67" spans="1:9" x14ac:dyDescent="0.25">
      <c r="A67" t="s">
        <v>216</v>
      </c>
      <c r="B67" s="4" t="s">
        <v>542</v>
      </c>
      <c r="C67" s="6"/>
      <c r="D67" s="8" t="s">
        <v>342</v>
      </c>
      <c r="E67" s="8">
        <v>0</v>
      </c>
      <c r="F67" s="25">
        <v>1</v>
      </c>
      <c r="G67" s="25">
        <v>10</v>
      </c>
      <c r="H67" s="25">
        <v>2006</v>
      </c>
      <c r="I67" s="25">
        <v>2037</v>
      </c>
    </row>
    <row r="68" spans="1:9" x14ac:dyDescent="0.25">
      <c r="A68" t="s">
        <v>180</v>
      </c>
      <c r="B68" s="4" t="s">
        <v>542</v>
      </c>
      <c r="C68" s="6"/>
      <c r="D68" s="8" t="s">
        <v>343</v>
      </c>
      <c r="E68" s="8">
        <v>7</v>
      </c>
      <c r="F68" s="25">
        <v>0</v>
      </c>
      <c r="G68" s="25">
        <v>10</v>
      </c>
      <c r="H68" s="25">
        <v>2006</v>
      </c>
      <c r="I68" s="25">
        <v>2037</v>
      </c>
    </row>
    <row r="69" spans="1:9" x14ac:dyDescent="0.25">
      <c r="A69" t="s">
        <v>104</v>
      </c>
      <c r="B69" s="4" t="s">
        <v>541</v>
      </c>
      <c r="C69" s="6"/>
      <c r="D69" s="8" t="s">
        <v>343</v>
      </c>
      <c r="E69" s="8">
        <v>7</v>
      </c>
      <c r="F69" s="25">
        <v>0</v>
      </c>
      <c r="G69" s="25">
        <v>10</v>
      </c>
      <c r="H69" s="25">
        <v>2006</v>
      </c>
      <c r="I69" s="25">
        <v>2037</v>
      </c>
    </row>
    <row r="70" spans="1:9" x14ac:dyDescent="0.25">
      <c r="A70" s="6" t="s">
        <v>143</v>
      </c>
      <c r="B70" s="4" t="s">
        <v>541</v>
      </c>
      <c r="C70" s="2"/>
      <c r="D70" s="38" t="s">
        <v>502</v>
      </c>
      <c r="E70" s="8">
        <v>7</v>
      </c>
      <c r="F70">
        <v>1</v>
      </c>
      <c r="G70">
        <v>11</v>
      </c>
      <c r="H70">
        <v>2007</v>
      </c>
      <c r="I70">
        <v>2037</v>
      </c>
    </row>
    <row r="71" spans="1:9" x14ac:dyDescent="0.25">
      <c r="A71" t="s">
        <v>149</v>
      </c>
      <c r="B71" s="4" t="s">
        <v>541</v>
      </c>
      <c r="C71" s="6"/>
      <c r="D71" s="8" t="s">
        <v>343</v>
      </c>
      <c r="E71" s="8">
        <v>7</v>
      </c>
      <c r="F71" s="25">
        <v>0</v>
      </c>
      <c r="G71" s="25">
        <v>10</v>
      </c>
      <c r="H71" s="25">
        <v>2006</v>
      </c>
      <c r="I71" s="25">
        <v>2037</v>
      </c>
    </row>
    <row r="72" spans="1:9" x14ac:dyDescent="0.25">
      <c r="A72" t="s">
        <v>147</v>
      </c>
      <c r="B72" s="4" t="s">
        <v>539</v>
      </c>
      <c r="C72" s="6"/>
      <c r="D72" s="8" t="s">
        <v>343</v>
      </c>
      <c r="E72" s="8">
        <v>7</v>
      </c>
      <c r="F72" s="25">
        <v>0</v>
      </c>
      <c r="G72" s="25">
        <v>10</v>
      </c>
      <c r="H72" s="25">
        <v>2006</v>
      </c>
      <c r="I72" s="25">
        <v>2037</v>
      </c>
    </row>
    <row r="73" spans="1:9" x14ac:dyDescent="0.25">
      <c r="A73" s="6" t="s">
        <v>208</v>
      </c>
      <c r="B73" s="4" t="s">
        <v>541</v>
      </c>
      <c r="C73" s="2"/>
      <c r="D73" s="38" t="s">
        <v>342</v>
      </c>
      <c r="E73" s="8">
        <v>0</v>
      </c>
      <c r="F73">
        <v>13</v>
      </c>
      <c r="G73">
        <v>9</v>
      </c>
      <c r="H73">
        <v>2037</v>
      </c>
      <c r="I73">
        <v>2037</v>
      </c>
    </row>
  </sheetData>
  <autoFilter ref="A1:I73"/>
  <phoneticPr fontId="2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K15"/>
  <sheetViews>
    <sheetView workbookViewId="0">
      <selection activeCell="J7" sqref="J7"/>
    </sheetView>
  </sheetViews>
  <sheetFormatPr baseColWidth="10" defaultRowHeight="13.2" x14ac:dyDescent="0.25"/>
  <cols>
    <col min="1" max="1" width="16.44140625" bestFit="1" customWidth="1"/>
    <col min="3" max="3" width="13.88671875" customWidth="1"/>
    <col min="4" max="4" width="14.88671875" customWidth="1"/>
  </cols>
  <sheetData>
    <row r="1" spans="1:11" x14ac:dyDescent="0.25">
      <c r="A1" t="s">
        <v>606</v>
      </c>
      <c r="B1" t="s">
        <v>607</v>
      </c>
    </row>
    <row r="2" spans="1:11" x14ac:dyDescent="0.25">
      <c r="A2" t="s">
        <v>608</v>
      </c>
      <c r="B2" t="s">
        <v>609</v>
      </c>
    </row>
    <row r="3" spans="1:11" x14ac:dyDescent="0.25">
      <c r="A3" t="s">
        <v>610</v>
      </c>
      <c r="B3" t="s">
        <v>611</v>
      </c>
    </row>
    <row r="4" spans="1:11" x14ac:dyDescent="0.25">
      <c r="D4" t="s">
        <v>980</v>
      </c>
      <c r="J4" t="s">
        <v>986</v>
      </c>
    </row>
    <row r="5" spans="1:11" x14ac:dyDescent="0.25">
      <c r="D5" t="s">
        <v>981</v>
      </c>
      <c r="J5" t="s">
        <v>987</v>
      </c>
    </row>
    <row r="6" spans="1:11" x14ac:dyDescent="0.25">
      <c r="D6" t="s">
        <v>982</v>
      </c>
      <c r="J6" t="s">
        <v>988</v>
      </c>
    </row>
    <row r="7" spans="1:11" x14ac:dyDescent="0.25">
      <c r="A7" t="s">
        <v>612</v>
      </c>
      <c r="B7" t="s">
        <v>611</v>
      </c>
    </row>
    <row r="8" spans="1:11" x14ac:dyDescent="0.25">
      <c r="C8" t="s">
        <v>613</v>
      </c>
    </row>
    <row r="9" spans="1:11" x14ac:dyDescent="0.25">
      <c r="D9" t="s">
        <v>614</v>
      </c>
      <c r="E9" t="s">
        <v>615</v>
      </c>
      <c r="J9" t="s">
        <v>983</v>
      </c>
    </row>
    <row r="10" spans="1:11" x14ac:dyDescent="0.25">
      <c r="D10" t="s">
        <v>616</v>
      </c>
      <c r="E10" t="s">
        <v>617</v>
      </c>
      <c r="J10" t="s">
        <v>984</v>
      </c>
    </row>
    <row r="11" spans="1:11" x14ac:dyDescent="0.25">
      <c r="D11" t="s">
        <v>618</v>
      </c>
      <c r="J11" t="s">
        <v>985</v>
      </c>
    </row>
    <row r="12" spans="1:11" x14ac:dyDescent="0.25">
      <c r="C12" t="s">
        <v>619</v>
      </c>
    </row>
    <row r="13" spans="1:11" x14ac:dyDescent="0.25">
      <c r="D13" t="s">
        <v>614</v>
      </c>
      <c r="E13" t="s">
        <v>620</v>
      </c>
      <c r="J13" t="s">
        <v>983</v>
      </c>
    </row>
    <row r="14" spans="1:11" x14ac:dyDescent="0.25">
      <c r="D14" t="s">
        <v>616</v>
      </c>
      <c r="E14" t="s">
        <v>617</v>
      </c>
      <c r="J14" t="s">
        <v>984</v>
      </c>
    </row>
    <row r="15" spans="1:11" x14ac:dyDescent="0.25">
      <c r="D15" t="s">
        <v>618</v>
      </c>
      <c r="J15" t="s">
        <v>985</v>
      </c>
      <c r="K15" t="s">
        <v>621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6"/>
  <sheetViews>
    <sheetView workbookViewId="0">
      <selection activeCell="C2" sqref="C2:C6"/>
    </sheetView>
  </sheetViews>
  <sheetFormatPr baseColWidth="10" defaultRowHeight="13.2" x14ac:dyDescent="0.25"/>
  <cols>
    <col min="1" max="1" width="35.6640625" bestFit="1" customWidth="1"/>
    <col min="2" max="2" width="9.44140625" style="6" bestFit="1" customWidth="1"/>
    <col min="3" max="3" width="8.88671875" bestFit="1" customWidth="1"/>
    <col min="4" max="4" width="10.44140625" bestFit="1" customWidth="1"/>
    <col min="5" max="5" width="35.6640625" bestFit="1" customWidth="1"/>
    <col min="6" max="6" width="20.5546875" bestFit="1" customWidth="1"/>
    <col min="7" max="7" width="46.109375" bestFit="1" customWidth="1"/>
    <col min="8" max="8" width="14.5546875" style="111" bestFit="1" customWidth="1"/>
    <col min="9" max="9" width="5.109375" style="8" bestFit="1" customWidth="1"/>
    <col min="10" max="10" width="112.6640625" style="110" bestFit="1" customWidth="1"/>
    <col min="11" max="11" width="149.109375" bestFit="1" customWidth="1"/>
    <col min="12" max="12" width="46.109375" bestFit="1" customWidth="1"/>
    <col min="13" max="13" width="5" bestFit="1" customWidth="1"/>
    <col min="14" max="14" width="3.5546875" bestFit="1" customWidth="1"/>
    <col min="15" max="15" width="6.5546875" bestFit="1" customWidth="1"/>
    <col min="16" max="16" width="3.5546875" bestFit="1" customWidth="1"/>
    <col min="17" max="17" width="7.5546875" bestFit="1" customWidth="1"/>
    <col min="18" max="18" width="3.5546875" bestFit="1" customWidth="1"/>
    <col min="19" max="19" width="4.5546875" bestFit="1" customWidth="1"/>
    <col min="20" max="20" width="2.33203125" style="25" bestFit="1" customWidth="1"/>
    <col min="21" max="21" width="30.5546875" bestFit="1" customWidth="1"/>
  </cols>
  <sheetData>
    <row r="1" spans="1:20" s="1" customFormat="1" x14ac:dyDescent="0.25">
      <c r="A1" s="1" t="s">
        <v>340</v>
      </c>
      <c r="B1" s="5" t="s">
        <v>337</v>
      </c>
      <c r="C1" s="1" t="s">
        <v>91</v>
      </c>
      <c r="G1" s="1" t="s">
        <v>84</v>
      </c>
      <c r="H1" s="112" t="s">
        <v>83</v>
      </c>
      <c r="I1" s="7" t="s">
        <v>86</v>
      </c>
      <c r="J1" s="113" t="s">
        <v>85</v>
      </c>
      <c r="T1" s="39"/>
    </row>
    <row r="2" spans="1:20" x14ac:dyDescent="0.25">
      <c r="A2" t="s">
        <v>219</v>
      </c>
      <c r="B2" s="6" t="s">
        <v>506</v>
      </c>
      <c r="C2" t="s">
        <v>106</v>
      </c>
      <c r="D2" t="s">
        <v>88</v>
      </c>
      <c r="E2" t="str">
        <f>A2</f>
        <v>Afghanistan</v>
      </c>
      <c r="F2" s="108" t="s">
        <v>89</v>
      </c>
      <c r="G2" t="s">
        <v>622</v>
      </c>
      <c r="I2" s="8" t="s">
        <v>87</v>
      </c>
      <c r="J2" s="110" t="str">
        <f>CONCATENATE(D2,E2,F2,G2,H2,I2)</f>
        <v>zones.put("Afghanistan", new SimpleTimeZone(14400000, "Afghanistan"));</v>
      </c>
    </row>
    <row r="3" spans="1:20" x14ac:dyDescent="0.25">
      <c r="A3" t="s">
        <v>90</v>
      </c>
      <c r="B3" s="6" t="s">
        <v>507</v>
      </c>
      <c r="C3" t="s">
        <v>106</v>
      </c>
      <c r="D3" t="s">
        <v>88</v>
      </c>
      <c r="E3" t="str">
        <f>A3</f>
        <v>Albania</v>
      </c>
      <c r="F3" s="108" t="s">
        <v>89</v>
      </c>
      <c r="G3" t="s">
        <v>623</v>
      </c>
      <c r="I3" s="8" t="s">
        <v>87</v>
      </c>
      <c r="J3" s="110" t="str">
        <f t="shared" ref="J3:J66" si="0">CONCATENATE(D3,E3,F3,G3,H3,I3)</f>
        <v>zones.put("Albania", new SimpleTimeZone(3600000, "Albania"));</v>
      </c>
    </row>
    <row r="4" spans="1:20" x14ac:dyDescent="0.25">
      <c r="A4" t="s">
        <v>280</v>
      </c>
      <c r="B4" s="6" t="s">
        <v>507</v>
      </c>
      <c r="C4" t="s">
        <v>106</v>
      </c>
      <c r="D4" t="s">
        <v>88</v>
      </c>
      <c r="E4" t="str">
        <f t="shared" ref="E4:E66" si="1">A4</f>
        <v>Algeria</v>
      </c>
      <c r="F4" s="108" t="s">
        <v>89</v>
      </c>
      <c r="G4" t="s">
        <v>624</v>
      </c>
      <c r="I4" s="8" t="s">
        <v>87</v>
      </c>
      <c r="J4" s="110" t="str">
        <f t="shared" si="0"/>
        <v>zones.put("Algeria", new SimpleTimeZone(3600000, "Algeria"));</v>
      </c>
    </row>
    <row r="5" spans="1:20" x14ac:dyDescent="0.25">
      <c r="A5" t="s">
        <v>105</v>
      </c>
      <c r="B5" s="6" t="s">
        <v>508</v>
      </c>
      <c r="C5" t="s">
        <v>106</v>
      </c>
      <c r="D5" t="s">
        <v>88</v>
      </c>
      <c r="E5" t="str">
        <f t="shared" si="1"/>
        <v>America/Danmarkshavn</v>
      </c>
      <c r="F5" s="108" t="s">
        <v>89</v>
      </c>
      <c r="G5" t="s">
        <v>625</v>
      </c>
      <c r="I5" s="8" t="s">
        <v>87</v>
      </c>
      <c r="J5" s="110" t="str">
        <f t="shared" si="0"/>
        <v>zones.put("America/Danmarkshavn", new SimpleTimeZone(0, "America/Danmarkshavn"));</v>
      </c>
    </row>
    <row r="6" spans="1:20" x14ac:dyDescent="0.25">
      <c r="A6" t="s">
        <v>108</v>
      </c>
      <c r="B6" s="6" t="s">
        <v>505</v>
      </c>
      <c r="C6" t="s">
        <v>106</v>
      </c>
      <c r="D6" t="s">
        <v>88</v>
      </c>
      <c r="E6" t="str">
        <f t="shared" si="1"/>
        <v>America/Godthab</v>
      </c>
      <c r="F6" s="108" t="s">
        <v>89</v>
      </c>
      <c r="G6" t="s">
        <v>626</v>
      </c>
      <c r="I6" s="8" t="s">
        <v>87</v>
      </c>
      <c r="J6" s="110" t="str">
        <f t="shared" si="0"/>
        <v>zones.put("America/Godthab", new SimpleTimeZone(-10800000, "America/Godthab"));</v>
      </c>
    </row>
    <row r="7" spans="1:20" x14ac:dyDescent="0.25">
      <c r="A7" t="s">
        <v>107</v>
      </c>
      <c r="B7" s="6" t="s">
        <v>509</v>
      </c>
      <c r="C7" t="s">
        <v>92</v>
      </c>
      <c r="D7" t="s">
        <v>88</v>
      </c>
      <c r="E7" t="str">
        <f t="shared" si="1"/>
        <v>America/Scoresbysund</v>
      </c>
      <c r="F7" s="108" t="s">
        <v>89</v>
      </c>
      <c r="G7" t="s">
        <v>831</v>
      </c>
      <c r="I7" s="8" t="s">
        <v>87</v>
      </c>
      <c r="J7" s="110" t="str">
        <f t="shared" si="0"/>
        <v>zones.put("America/Scoresbysund", new SimpleTimeZone(-3600000, "America/Scoresbysund"));</v>
      </c>
    </row>
    <row r="8" spans="1:20" x14ac:dyDescent="0.25">
      <c r="A8" t="s">
        <v>109</v>
      </c>
      <c r="B8" s="6" t="s">
        <v>510</v>
      </c>
      <c r="C8" t="s">
        <v>104</v>
      </c>
      <c r="D8" t="s">
        <v>88</v>
      </c>
      <c r="E8" t="str">
        <f t="shared" si="1"/>
        <v>America/Thule</v>
      </c>
      <c r="F8" s="108" t="s">
        <v>89</v>
      </c>
      <c r="G8" t="s">
        <v>832</v>
      </c>
      <c r="I8" s="8" t="s">
        <v>87</v>
      </c>
      <c r="J8" s="110" t="str">
        <f t="shared" si="0"/>
        <v>zones.put("America/Thule", new SimpleTimeZone(-14400000, "America/Thule"));</v>
      </c>
    </row>
    <row r="9" spans="1:20" x14ac:dyDescent="0.25">
      <c r="A9" t="s">
        <v>93</v>
      </c>
      <c r="B9" s="6" t="s">
        <v>507</v>
      </c>
      <c r="C9" t="s">
        <v>92</v>
      </c>
      <c r="D9" t="s">
        <v>88</v>
      </c>
      <c r="E9" t="str">
        <f t="shared" si="1"/>
        <v>Andorra</v>
      </c>
      <c r="F9" s="108" t="s">
        <v>89</v>
      </c>
      <c r="G9" t="s">
        <v>833</v>
      </c>
      <c r="I9" s="8" t="s">
        <v>87</v>
      </c>
      <c r="J9" s="110" t="str">
        <f t="shared" si="0"/>
        <v>zones.put("Andorra", new SimpleTimeZone(3600000, "Andorra"));</v>
      </c>
    </row>
    <row r="10" spans="1:20" x14ac:dyDescent="0.25">
      <c r="A10" t="s">
        <v>281</v>
      </c>
      <c r="B10" s="6" t="s">
        <v>507</v>
      </c>
      <c r="C10" t="s">
        <v>106</v>
      </c>
      <c r="D10" t="s">
        <v>88</v>
      </c>
      <c r="E10" t="str">
        <f t="shared" si="1"/>
        <v>Angola</v>
      </c>
      <c r="F10" s="108" t="s">
        <v>89</v>
      </c>
      <c r="G10" t="s">
        <v>627</v>
      </c>
      <c r="I10" s="8" t="s">
        <v>87</v>
      </c>
      <c r="J10" s="110" t="str">
        <f t="shared" si="0"/>
        <v>zones.put("Angola", new SimpleTimeZone(3600000, "Angola"));</v>
      </c>
    </row>
    <row r="11" spans="1:20" x14ac:dyDescent="0.25">
      <c r="A11" t="s">
        <v>151</v>
      </c>
      <c r="B11" s="6" t="s">
        <v>510</v>
      </c>
      <c r="C11" t="s">
        <v>106</v>
      </c>
      <c r="D11" t="s">
        <v>88</v>
      </c>
      <c r="E11" t="str">
        <f t="shared" si="1"/>
        <v>Anguilla</v>
      </c>
      <c r="F11" s="108" t="s">
        <v>89</v>
      </c>
      <c r="G11" t="s">
        <v>628</v>
      </c>
      <c r="I11" s="8" t="s">
        <v>87</v>
      </c>
      <c r="J11" s="110" t="str">
        <f t="shared" si="0"/>
        <v>zones.put("Anguilla", new SimpleTimeZone(-14400000, "Anguilla"));</v>
      </c>
    </row>
    <row r="12" spans="1:20" x14ac:dyDescent="0.25">
      <c r="A12" t="s">
        <v>152</v>
      </c>
      <c r="B12" s="6" t="s">
        <v>510</v>
      </c>
      <c r="C12" t="s">
        <v>106</v>
      </c>
      <c r="D12" t="s">
        <v>88</v>
      </c>
      <c r="E12" t="str">
        <f t="shared" si="1"/>
        <v>Antigua and Barbuda</v>
      </c>
      <c r="F12" s="108" t="s">
        <v>89</v>
      </c>
      <c r="G12" t="s">
        <v>629</v>
      </c>
      <c r="I12" s="8" t="s">
        <v>87</v>
      </c>
      <c r="J12" s="110" t="str">
        <f t="shared" si="0"/>
        <v>zones.put("Antigua and Barbuda", new SimpleTimeZone(-14400000, "Antigua and Barbuda"));</v>
      </c>
    </row>
    <row r="13" spans="1:20" x14ac:dyDescent="0.25">
      <c r="A13" t="s">
        <v>183</v>
      </c>
      <c r="B13" s="6" t="s">
        <v>505</v>
      </c>
      <c r="C13" t="s">
        <v>106</v>
      </c>
      <c r="D13" t="s">
        <v>88</v>
      </c>
      <c r="E13" t="str">
        <f t="shared" si="1"/>
        <v>Argentina</v>
      </c>
      <c r="F13" s="108" t="s">
        <v>89</v>
      </c>
      <c r="G13" t="s">
        <v>630</v>
      </c>
      <c r="I13" s="8" t="s">
        <v>87</v>
      </c>
      <c r="J13" s="110" t="str">
        <f t="shared" si="0"/>
        <v>zones.put("Argentina", new SimpleTimeZone(-10800000, "Argentina"));</v>
      </c>
    </row>
    <row r="14" spans="1:20" x14ac:dyDescent="0.25">
      <c r="A14" t="s">
        <v>135</v>
      </c>
      <c r="B14" s="6" t="s">
        <v>511</v>
      </c>
      <c r="C14" t="s">
        <v>134</v>
      </c>
      <c r="D14" t="s">
        <v>88</v>
      </c>
      <c r="E14" t="str">
        <f t="shared" si="1"/>
        <v>Armenia</v>
      </c>
      <c r="F14" s="108" t="s">
        <v>89</v>
      </c>
      <c r="G14" t="s">
        <v>834</v>
      </c>
      <c r="I14" s="8" t="s">
        <v>87</v>
      </c>
      <c r="J14" s="110" t="str">
        <f t="shared" si="0"/>
        <v>zones.put("Armenia", new SimpleTimeZone(14400000, "Armenia"));</v>
      </c>
    </row>
    <row r="15" spans="1:20" x14ac:dyDescent="0.25">
      <c r="A15" t="s">
        <v>184</v>
      </c>
      <c r="B15" s="6" t="s">
        <v>510</v>
      </c>
      <c r="C15" t="s">
        <v>106</v>
      </c>
      <c r="D15" t="s">
        <v>88</v>
      </c>
      <c r="E15" t="str">
        <f t="shared" si="1"/>
        <v>Aruba</v>
      </c>
      <c r="F15" s="108" t="s">
        <v>89</v>
      </c>
      <c r="G15" t="s">
        <v>631</v>
      </c>
      <c r="I15" s="8" t="s">
        <v>87</v>
      </c>
      <c r="J15" s="110" t="str">
        <f t="shared" si="0"/>
        <v>zones.put("Aruba", new SimpleTimeZone(-14400000, "Aruba"));</v>
      </c>
    </row>
    <row r="16" spans="1:20" x14ac:dyDescent="0.25">
      <c r="A16" t="s">
        <v>247</v>
      </c>
      <c r="B16" s="6" t="s">
        <v>512</v>
      </c>
      <c r="C16" t="s">
        <v>239</v>
      </c>
      <c r="D16" t="s">
        <v>88</v>
      </c>
      <c r="E16" t="str">
        <f t="shared" si="1"/>
        <v>Australia/Adelaide</v>
      </c>
      <c r="F16" s="108" t="s">
        <v>89</v>
      </c>
      <c r="G16" t="s">
        <v>835</v>
      </c>
      <c r="I16" s="8" t="s">
        <v>87</v>
      </c>
      <c r="J16" s="110" t="str">
        <f t="shared" si="0"/>
        <v>zones.put("Australia/Adelaide", new SimpleTimeZone(32400000, "Australia/Adelaide"));</v>
      </c>
    </row>
    <row r="17" spans="1:19" x14ac:dyDescent="0.25">
      <c r="A17" t="s">
        <v>245</v>
      </c>
      <c r="B17" s="6" t="s">
        <v>513</v>
      </c>
      <c r="C17" t="s">
        <v>106</v>
      </c>
      <c r="D17" t="s">
        <v>88</v>
      </c>
      <c r="E17" t="str">
        <f t="shared" si="1"/>
        <v>Australia/Brisbane</v>
      </c>
      <c r="F17" s="108" t="s">
        <v>89</v>
      </c>
      <c r="G17" t="s">
        <v>632</v>
      </c>
      <c r="I17" s="8" t="s">
        <v>87</v>
      </c>
      <c r="J17" s="110" t="str">
        <f t="shared" si="0"/>
        <v>zones.put("Australia/Brisbane", new SimpleTimeZone(36000000, "Australia/Brisbane"));</v>
      </c>
    </row>
    <row r="18" spans="1:19" x14ac:dyDescent="0.25">
      <c r="A18" t="s">
        <v>252</v>
      </c>
      <c r="B18" s="6" t="s">
        <v>512</v>
      </c>
      <c r="C18" t="s">
        <v>239</v>
      </c>
      <c r="D18" t="s">
        <v>88</v>
      </c>
      <c r="E18" t="str">
        <f t="shared" si="1"/>
        <v>Australia/Broken_Hill</v>
      </c>
      <c r="F18" s="108" t="s">
        <v>89</v>
      </c>
      <c r="G18" t="s">
        <v>836</v>
      </c>
      <c r="I18" s="8" t="s">
        <v>87</v>
      </c>
      <c r="J18" s="110" t="str">
        <f t="shared" si="0"/>
        <v>zones.put("Australia/Broken_Hill", new SimpleTimeZone(32400000, "Australia/Broken_Hill"));</v>
      </c>
    </row>
    <row r="19" spans="1:19" x14ac:dyDescent="0.25">
      <c r="A19" t="s">
        <v>249</v>
      </c>
      <c r="B19" s="6" t="s">
        <v>513</v>
      </c>
      <c r="C19" t="s">
        <v>240</v>
      </c>
      <c r="D19" t="s">
        <v>88</v>
      </c>
      <c r="E19" t="str">
        <f t="shared" si="1"/>
        <v>Australia/Currie</v>
      </c>
      <c r="F19" s="108" t="s">
        <v>89</v>
      </c>
      <c r="G19" t="s">
        <v>837</v>
      </c>
      <c r="I19" s="8" t="s">
        <v>87</v>
      </c>
      <c r="J19" s="110" t="str">
        <f t="shared" si="0"/>
        <v>zones.put("Australia/Currie", new SimpleTimeZone(36000000, "Australia/Currie"));</v>
      </c>
    </row>
    <row r="20" spans="1:19" x14ac:dyDescent="0.25">
      <c r="A20" t="s">
        <v>243</v>
      </c>
      <c r="B20" s="6" t="s">
        <v>512</v>
      </c>
      <c r="C20" t="s">
        <v>106</v>
      </c>
      <c r="D20" t="s">
        <v>88</v>
      </c>
      <c r="E20" t="str">
        <f t="shared" si="1"/>
        <v>Australia/Darwin</v>
      </c>
      <c r="F20" s="108" t="s">
        <v>89</v>
      </c>
      <c r="G20" t="s">
        <v>633</v>
      </c>
      <c r="I20" s="8" t="s">
        <v>87</v>
      </c>
      <c r="J20" s="110" t="str">
        <f t="shared" si="0"/>
        <v>zones.put("Australia/Darwin", new SimpleTimeZone(32400000, "Australia/Darwin"));</v>
      </c>
    </row>
    <row r="21" spans="1:19" x14ac:dyDescent="0.25">
      <c r="A21" t="s">
        <v>248</v>
      </c>
      <c r="B21" s="6" t="s">
        <v>513</v>
      </c>
      <c r="C21" t="s">
        <v>240</v>
      </c>
      <c r="D21" t="s">
        <v>88</v>
      </c>
      <c r="E21" t="str">
        <f t="shared" si="1"/>
        <v>Australia/Hobart</v>
      </c>
      <c r="F21" s="108" t="s">
        <v>89</v>
      </c>
      <c r="G21" t="s">
        <v>838</v>
      </c>
      <c r="I21" s="8" t="s">
        <v>87</v>
      </c>
      <c r="J21" s="110" t="str">
        <f t="shared" si="0"/>
        <v>zones.put("Australia/Hobart", new SimpleTimeZone(36000000, "Australia/Hobart"));</v>
      </c>
    </row>
    <row r="22" spans="1:19" x14ac:dyDescent="0.25">
      <c r="A22" t="s">
        <v>246</v>
      </c>
      <c r="B22" s="6" t="s">
        <v>513</v>
      </c>
      <c r="C22" t="s">
        <v>106</v>
      </c>
      <c r="D22" t="s">
        <v>88</v>
      </c>
      <c r="E22" t="str">
        <f t="shared" si="1"/>
        <v>Australia/Lindeman</v>
      </c>
      <c r="F22" s="108" t="s">
        <v>89</v>
      </c>
      <c r="G22" t="s">
        <v>634</v>
      </c>
      <c r="I22" s="8" t="s">
        <v>87</v>
      </c>
      <c r="J22" s="110" t="str">
        <f t="shared" si="0"/>
        <v>zones.put("Australia/Lindeman", new SimpleTimeZone(36000000, "Australia/Lindeman"));</v>
      </c>
    </row>
    <row r="23" spans="1:19" x14ac:dyDescent="0.25">
      <c r="A23" t="s">
        <v>250</v>
      </c>
      <c r="B23" s="6" t="s">
        <v>513</v>
      </c>
      <c r="C23" t="s">
        <v>241</v>
      </c>
      <c r="D23" t="s">
        <v>88</v>
      </c>
      <c r="E23" t="str">
        <f t="shared" si="1"/>
        <v>Australia/Melbourne</v>
      </c>
      <c r="F23" s="108" t="s">
        <v>89</v>
      </c>
      <c r="G23" t="s">
        <v>839</v>
      </c>
      <c r="I23" s="8" t="s">
        <v>87</v>
      </c>
      <c r="J23" s="110" t="str">
        <f t="shared" si="0"/>
        <v>zones.put("Australia/Melbourne", new SimpleTimeZone(36000000, "Australia/Melbourne"));</v>
      </c>
    </row>
    <row r="24" spans="1:19" x14ac:dyDescent="0.25">
      <c r="A24" t="s">
        <v>244</v>
      </c>
      <c r="B24" s="6" t="s">
        <v>514</v>
      </c>
      <c r="C24" t="s">
        <v>106</v>
      </c>
      <c r="D24" t="s">
        <v>88</v>
      </c>
      <c r="E24" t="str">
        <f t="shared" si="1"/>
        <v>Australia/Perth</v>
      </c>
      <c r="F24" s="108" t="s">
        <v>89</v>
      </c>
      <c r="G24" t="s">
        <v>635</v>
      </c>
      <c r="I24" s="8" t="s">
        <v>87</v>
      </c>
      <c r="J24" s="110" t="str">
        <f t="shared" si="0"/>
        <v>zones.put("Australia/Perth", new SimpleTimeZone(28800000, "Australia/Perth"));</v>
      </c>
    </row>
    <row r="25" spans="1:19" x14ac:dyDescent="0.25">
      <c r="A25" t="s">
        <v>251</v>
      </c>
      <c r="B25" s="6" t="s">
        <v>513</v>
      </c>
      <c r="C25" t="s">
        <v>242</v>
      </c>
      <c r="D25" t="s">
        <v>88</v>
      </c>
      <c r="E25" t="str">
        <f t="shared" si="1"/>
        <v>Australia/Sydney</v>
      </c>
      <c r="F25" s="108" t="s">
        <v>89</v>
      </c>
      <c r="G25" t="s">
        <v>840</v>
      </c>
      <c r="I25" s="8" t="s">
        <v>87</v>
      </c>
      <c r="J25" s="110" t="str">
        <f t="shared" si="0"/>
        <v>zones.put("Australia/Sydney", new SimpleTimeZone(36000000, "Australia/Sydney"));</v>
      </c>
    </row>
    <row r="26" spans="1:19" x14ac:dyDescent="0.25">
      <c r="A26" t="s">
        <v>94</v>
      </c>
      <c r="B26" s="6" t="s">
        <v>507</v>
      </c>
      <c r="C26" t="s">
        <v>92</v>
      </c>
      <c r="D26" t="s">
        <v>88</v>
      </c>
      <c r="E26" t="str">
        <f t="shared" si="1"/>
        <v>Austria</v>
      </c>
      <c r="F26" s="108" t="s">
        <v>89</v>
      </c>
      <c r="G26" t="s">
        <v>841</v>
      </c>
      <c r="I26" s="8" t="s">
        <v>87</v>
      </c>
      <c r="J26" s="110" t="str">
        <f t="shared" si="0"/>
        <v>zones.put("Austria", new SimpleTimeZone(3600000, "Austria"));</v>
      </c>
    </row>
    <row r="27" spans="1:19" x14ac:dyDescent="0.25">
      <c r="A27" t="s">
        <v>136</v>
      </c>
      <c r="B27" s="6" t="s">
        <v>511</v>
      </c>
      <c r="C27" t="s">
        <v>137</v>
      </c>
      <c r="D27" t="s">
        <v>88</v>
      </c>
      <c r="E27" t="str">
        <f t="shared" si="1"/>
        <v>Azerbaijan</v>
      </c>
      <c r="F27" s="108" t="s">
        <v>89</v>
      </c>
      <c r="G27" t="s">
        <v>842</v>
      </c>
      <c r="I27" s="8" t="s">
        <v>87</v>
      </c>
      <c r="J27" s="110" t="str">
        <f t="shared" si="0"/>
        <v>zones.put("Azerbaijan", new SimpleTimeZone(14400000, "Azerbaijan"));</v>
      </c>
    </row>
    <row r="28" spans="1:19" x14ac:dyDescent="0.25">
      <c r="A28" t="s">
        <v>153</v>
      </c>
      <c r="B28" s="6" t="s">
        <v>515</v>
      </c>
      <c r="C28" t="s">
        <v>153</v>
      </c>
      <c r="D28" t="s">
        <v>88</v>
      </c>
      <c r="E28" t="str">
        <f t="shared" si="1"/>
        <v>Bahamas</v>
      </c>
      <c r="F28" s="108" t="s">
        <v>89</v>
      </c>
      <c r="G28" t="s">
        <v>843</v>
      </c>
      <c r="I28" s="8" t="s">
        <v>87</v>
      </c>
      <c r="J28" s="110" t="str">
        <f t="shared" si="0"/>
        <v>zones.put("Bahamas", new SimpleTimeZone(-18000000, "Bahamas"));</v>
      </c>
    </row>
    <row r="29" spans="1:19" x14ac:dyDescent="0.25">
      <c r="A29" t="s">
        <v>204</v>
      </c>
      <c r="B29" s="6" t="s">
        <v>516</v>
      </c>
      <c r="C29" t="s">
        <v>106</v>
      </c>
      <c r="D29" t="s">
        <v>88</v>
      </c>
      <c r="E29" t="str">
        <f t="shared" si="1"/>
        <v>Bahrain</v>
      </c>
      <c r="F29" s="108" t="s">
        <v>89</v>
      </c>
      <c r="G29" t="s">
        <v>636</v>
      </c>
      <c r="I29" s="8" t="s">
        <v>87</v>
      </c>
      <c r="J29" s="110" t="str">
        <f t="shared" si="0"/>
        <v>zones.put("Bahrain", new SimpleTimeZone(10800000, "Bahrain"));</v>
      </c>
      <c r="S29" t="str">
        <f>IF(C29&lt;&gt;"-",C29,"")</f>
        <v/>
      </c>
    </row>
    <row r="30" spans="1:19" x14ac:dyDescent="0.25">
      <c r="A30" t="s">
        <v>220</v>
      </c>
      <c r="B30" s="6" t="s">
        <v>517</v>
      </c>
      <c r="C30" t="s">
        <v>106</v>
      </c>
      <c r="D30" t="s">
        <v>88</v>
      </c>
      <c r="E30" t="str">
        <f t="shared" si="1"/>
        <v>Bangladesh</v>
      </c>
      <c r="F30" s="108" t="s">
        <v>89</v>
      </c>
      <c r="G30" t="s">
        <v>637</v>
      </c>
      <c r="I30" s="8" t="s">
        <v>87</v>
      </c>
      <c r="J30" s="110" t="str">
        <f t="shared" si="0"/>
        <v>zones.put("Bangladesh", new SimpleTimeZone(21600000, "Bangladesh"));</v>
      </c>
      <c r="S30" t="str">
        <f>IF(C30&lt;&gt;"-",C30,"")</f>
        <v/>
      </c>
    </row>
    <row r="31" spans="1:19" x14ac:dyDescent="0.25">
      <c r="A31" t="s">
        <v>154</v>
      </c>
      <c r="B31" s="6" t="s">
        <v>510</v>
      </c>
      <c r="C31" t="s">
        <v>106</v>
      </c>
      <c r="D31" t="s">
        <v>88</v>
      </c>
      <c r="E31" t="str">
        <f t="shared" si="1"/>
        <v>Barbados</v>
      </c>
      <c r="F31" s="108" t="s">
        <v>89</v>
      </c>
      <c r="G31" t="s">
        <v>638</v>
      </c>
      <c r="I31" s="8" t="s">
        <v>87</v>
      </c>
      <c r="J31" s="110" t="str">
        <f t="shared" si="0"/>
        <v>zones.put("Barbados", new SimpleTimeZone(-14400000, "Barbados"));</v>
      </c>
      <c r="S31" t="str">
        <f>IF(C31&lt;&gt;"-",C31,"")</f>
        <v/>
      </c>
    </row>
    <row r="32" spans="1:19" x14ac:dyDescent="0.25">
      <c r="A32" t="s">
        <v>138</v>
      </c>
      <c r="B32" s="6" t="s">
        <v>518</v>
      </c>
      <c r="C32" t="s">
        <v>134</v>
      </c>
      <c r="D32" t="s">
        <v>88</v>
      </c>
      <c r="E32" t="str">
        <f t="shared" si="1"/>
        <v>Belarus</v>
      </c>
      <c r="F32" s="108" t="s">
        <v>89</v>
      </c>
      <c r="G32" t="s">
        <v>844</v>
      </c>
      <c r="I32" s="8" t="s">
        <v>87</v>
      </c>
      <c r="J32" s="110" t="str">
        <f t="shared" si="0"/>
        <v>zones.put("Belarus", new SimpleTimeZone(7200000, "Belarus"));</v>
      </c>
    </row>
    <row r="33" spans="1:10" x14ac:dyDescent="0.25">
      <c r="A33" t="s">
        <v>95</v>
      </c>
      <c r="B33" s="6" t="s">
        <v>507</v>
      </c>
      <c r="C33" t="s">
        <v>92</v>
      </c>
      <c r="D33" t="s">
        <v>88</v>
      </c>
      <c r="E33" t="str">
        <f t="shared" si="1"/>
        <v>Belgium</v>
      </c>
      <c r="F33" s="108" t="s">
        <v>89</v>
      </c>
      <c r="G33" t="s">
        <v>845</v>
      </c>
      <c r="I33" s="8" t="s">
        <v>87</v>
      </c>
      <c r="J33" s="110" t="str">
        <f t="shared" si="0"/>
        <v>zones.put("Belgium", new SimpleTimeZone(3600000, "Belgium"));</v>
      </c>
    </row>
    <row r="34" spans="1:10" x14ac:dyDescent="0.25">
      <c r="A34" t="s">
        <v>155</v>
      </c>
      <c r="B34" s="6" t="s">
        <v>519</v>
      </c>
      <c r="C34" t="s">
        <v>106</v>
      </c>
      <c r="D34" t="s">
        <v>88</v>
      </c>
      <c r="E34" t="str">
        <f t="shared" si="1"/>
        <v>Belize</v>
      </c>
      <c r="F34" s="108" t="s">
        <v>89</v>
      </c>
      <c r="G34" t="s">
        <v>639</v>
      </c>
      <c r="I34" s="8" t="s">
        <v>87</v>
      </c>
      <c r="J34" s="110" t="str">
        <f t="shared" si="0"/>
        <v>zones.put("Belize", new SimpleTimeZone(-21600000, "Belize"));</v>
      </c>
    </row>
    <row r="35" spans="1:10" x14ac:dyDescent="0.25">
      <c r="A35" t="s">
        <v>282</v>
      </c>
      <c r="B35" s="6" t="s">
        <v>507</v>
      </c>
      <c r="C35" t="s">
        <v>106</v>
      </c>
      <c r="D35" t="s">
        <v>88</v>
      </c>
      <c r="E35" t="str">
        <f t="shared" si="1"/>
        <v>Benin</v>
      </c>
      <c r="F35" s="108" t="s">
        <v>89</v>
      </c>
      <c r="G35" t="s">
        <v>640</v>
      </c>
      <c r="I35" s="8" t="s">
        <v>87</v>
      </c>
      <c r="J35" s="110" t="str">
        <f t="shared" si="0"/>
        <v>zones.put("Benin", new SimpleTimeZone(3600000, "Benin"));</v>
      </c>
    </row>
    <row r="36" spans="1:10" x14ac:dyDescent="0.25">
      <c r="A36" t="s">
        <v>156</v>
      </c>
      <c r="B36" s="6" t="s">
        <v>510</v>
      </c>
      <c r="C36" t="s">
        <v>153</v>
      </c>
      <c r="D36" t="s">
        <v>88</v>
      </c>
      <c r="E36" t="str">
        <f t="shared" si="1"/>
        <v>Bermuda</v>
      </c>
      <c r="F36" s="108" t="s">
        <v>89</v>
      </c>
      <c r="G36" t="s">
        <v>846</v>
      </c>
      <c r="I36" s="8" t="s">
        <v>87</v>
      </c>
      <c r="J36" s="110" t="str">
        <f t="shared" si="0"/>
        <v>zones.put("Bermuda", new SimpleTimeZone(-14400000, "Bermuda"));</v>
      </c>
    </row>
    <row r="37" spans="1:10" x14ac:dyDescent="0.25">
      <c r="A37" t="s">
        <v>221</v>
      </c>
      <c r="B37" s="6" t="s">
        <v>517</v>
      </c>
      <c r="C37" t="s">
        <v>106</v>
      </c>
      <c r="D37" t="s">
        <v>88</v>
      </c>
      <c r="E37" t="str">
        <f t="shared" si="1"/>
        <v>Bhutan</v>
      </c>
      <c r="F37" s="108" t="s">
        <v>89</v>
      </c>
      <c r="G37" t="s">
        <v>641</v>
      </c>
      <c r="I37" s="8" t="s">
        <v>87</v>
      </c>
      <c r="J37" s="110" t="str">
        <f t="shared" si="0"/>
        <v>zones.put("Bhutan", new SimpleTimeZone(21600000, "Bhutan"));</v>
      </c>
    </row>
    <row r="38" spans="1:10" x14ac:dyDescent="0.25">
      <c r="A38" t="s">
        <v>185</v>
      </c>
      <c r="B38" s="6" t="s">
        <v>510</v>
      </c>
      <c r="C38" t="s">
        <v>106</v>
      </c>
      <c r="D38" t="s">
        <v>88</v>
      </c>
      <c r="E38" t="str">
        <f t="shared" si="1"/>
        <v>Bolivia</v>
      </c>
      <c r="F38" s="108" t="s">
        <v>89</v>
      </c>
      <c r="G38" t="s">
        <v>642</v>
      </c>
      <c r="I38" s="8" t="s">
        <v>87</v>
      </c>
      <c r="J38" s="110" t="str">
        <f t="shared" si="0"/>
        <v>zones.put("Bolivia", new SimpleTimeZone(-14400000, "Bolivia"));</v>
      </c>
    </row>
    <row r="39" spans="1:10" x14ac:dyDescent="0.25">
      <c r="A39" t="s">
        <v>283</v>
      </c>
      <c r="B39" s="6" t="s">
        <v>518</v>
      </c>
      <c r="C39" t="s">
        <v>106</v>
      </c>
      <c r="D39" t="s">
        <v>88</v>
      </c>
      <c r="E39" t="str">
        <f t="shared" si="1"/>
        <v>Botswana</v>
      </c>
      <c r="F39" s="108" t="s">
        <v>89</v>
      </c>
      <c r="G39" t="s">
        <v>643</v>
      </c>
      <c r="I39" s="8" t="s">
        <v>87</v>
      </c>
      <c r="J39" s="110" t="str">
        <f t="shared" si="0"/>
        <v>zones.put("Botswana", new SimpleTimeZone(7200000, "Botswana"));</v>
      </c>
    </row>
    <row r="40" spans="1:10" x14ac:dyDescent="0.25">
      <c r="A40" t="s">
        <v>481</v>
      </c>
      <c r="B40" s="6" t="s">
        <v>505</v>
      </c>
      <c r="C40" t="s">
        <v>106</v>
      </c>
      <c r="D40" t="s">
        <v>88</v>
      </c>
      <c r="E40" t="str">
        <f t="shared" si="1"/>
        <v>Brazil/Araguaina</v>
      </c>
      <c r="F40" s="108" t="s">
        <v>89</v>
      </c>
      <c r="G40" t="s">
        <v>644</v>
      </c>
      <c r="I40" s="8" t="s">
        <v>87</v>
      </c>
      <c r="J40" s="110" t="str">
        <f t="shared" si="0"/>
        <v>zones.put("Brazil/Araguaina", new SimpleTimeZone(-10800000, "Brazil/Araguaina"));</v>
      </c>
    </row>
    <row r="41" spans="1:10" x14ac:dyDescent="0.25">
      <c r="A41" t="s">
        <v>483</v>
      </c>
      <c r="B41" s="6" t="s">
        <v>505</v>
      </c>
      <c r="C41" t="s">
        <v>106</v>
      </c>
      <c r="D41" t="s">
        <v>88</v>
      </c>
      <c r="E41" t="str">
        <f t="shared" si="1"/>
        <v>Brazil/Bahia</v>
      </c>
      <c r="F41" s="108" t="s">
        <v>89</v>
      </c>
      <c r="G41" t="s">
        <v>645</v>
      </c>
      <c r="I41" s="8" t="s">
        <v>87</v>
      </c>
      <c r="J41" s="110" t="str">
        <f t="shared" si="0"/>
        <v>zones.put("Brazil/Bahia", new SimpleTimeZone(-10800000, "Brazil/Bahia"));</v>
      </c>
    </row>
    <row r="42" spans="1:10" x14ac:dyDescent="0.25">
      <c r="A42" t="s">
        <v>478</v>
      </c>
      <c r="B42" s="6" t="s">
        <v>505</v>
      </c>
      <c r="C42" t="s">
        <v>106</v>
      </c>
      <c r="D42" t="s">
        <v>88</v>
      </c>
      <c r="E42" t="str">
        <f t="shared" si="1"/>
        <v>Brazil/Belem</v>
      </c>
      <c r="F42" s="108" t="s">
        <v>89</v>
      </c>
      <c r="G42" t="s">
        <v>646</v>
      </c>
      <c r="I42" s="8" t="s">
        <v>87</v>
      </c>
      <c r="J42" s="110" t="str">
        <f t="shared" si="0"/>
        <v>zones.put("Brazil/Belem", new SimpleTimeZone(-10800000, "Brazil/Belem"));</v>
      </c>
    </row>
    <row r="43" spans="1:10" x14ac:dyDescent="0.25">
      <c r="A43" t="s">
        <v>488</v>
      </c>
      <c r="B43" s="6" t="s">
        <v>510</v>
      </c>
      <c r="C43" t="s">
        <v>106</v>
      </c>
      <c r="D43" t="s">
        <v>88</v>
      </c>
      <c r="E43" t="str">
        <f t="shared" si="1"/>
        <v>Brazil/Boa_Vista</v>
      </c>
      <c r="F43" s="108" t="s">
        <v>89</v>
      </c>
      <c r="G43" t="s">
        <v>647</v>
      </c>
      <c r="I43" s="8" t="s">
        <v>87</v>
      </c>
      <c r="J43" s="110" t="str">
        <f t="shared" si="0"/>
        <v>zones.put("Brazil/Boa_Vista", new SimpleTimeZone(-14400000, "Brazil/Boa_Vista"));</v>
      </c>
    </row>
    <row r="44" spans="1:10" x14ac:dyDescent="0.25">
      <c r="A44" t="s">
        <v>485</v>
      </c>
      <c r="B44" s="6" t="s">
        <v>510</v>
      </c>
      <c r="C44" t="s">
        <v>186</v>
      </c>
      <c r="D44" t="s">
        <v>88</v>
      </c>
      <c r="E44" t="str">
        <f t="shared" si="1"/>
        <v>Brazil/Campo_Grande</v>
      </c>
      <c r="F44" s="108" t="s">
        <v>89</v>
      </c>
      <c r="G44" t="s">
        <v>847</v>
      </c>
      <c r="I44" s="8" t="s">
        <v>87</v>
      </c>
      <c r="J44" s="110" t="str">
        <f t="shared" si="0"/>
        <v>zones.put("Brazil/Campo_Grande", new SimpleTimeZone(-14400000, "Brazil/Campo_Grande"));</v>
      </c>
    </row>
    <row r="45" spans="1:10" x14ac:dyDescent="0.25">
      <c r="A45" t="s">
        <v>486</v>
      </c>
      <c r="B45" s="6" t="s">
        <v>510</v>
      </c>
      <c r="C45" t="s">
        <v>186</v>
      </c>
      <c r="D45" t="s">
        <v>88</v>
      </c>
      <c r="E45" t="str">
        <f t="shared" si="1"/>
        <v>Brazil/Cuiaba</v>
      </c>
      <c r="F45" s="108" t="s">
        <v>89</v>
      </c>
      <c r="G45" t="s">
        <v>848</v>
      </c>
      <c r="I45" s="8" t="s">
        <v>87</v>
      </c>
      <c r="J45" s="110" t="str">
        <f t="shared" si="0"/>
        <v>zones.put("Brazil/Cuiaba", new SimpleTimeZone(-14400000, "Brazil/Cuiaba"));</v>
      </c>
    </row>
    <row r="46" spans="1:10" x14ac:dyDescent="0.25">
      <c r="A46" t="s">
        <v>490</v>
      </c>
      <c r="B46" s="6" t="s">
        <v>515</v>
      </c>
      <c r="C46" t="s">
        <v>106</v>
      </c>
      <c r="D46" t="s">
        <v>88</v>
      </c>
      <c r="E46" t="str">
        <f t="shared" si="1"/>
        <v>Brazil/Eirunepe</v>
      </c>
      <c r="F46" s="108" t="s">
        <v>89</v>
      </c>
      <c r="G46" t="s">
        <v>648</v>
      </c>
      <c r="I46" s="8" t="s">
        <v>87</v>
      </c>
      <c r="J46" s="110" t="str">
        <f t="shared" si="0"/>
        <v>zones.put("Brazil/Eirunepe", new SimpleTimeZone(-18000000, "Brazil/Eirunepe"));</v>
      </c>
    </row>
    <row r="47" spans="1:10" x14ac:dyDescent="0.25">
      <c r="A47" t="s">
        <v>479</v>
      </c>
      <c r="B47" s="6" t="s">
        <v>505</v>
      </c>
      <c r="C47" t="s">
        <v>106</v>
      </c>
      <c r="D47" t="s">
        <v>88</v>
      </c>
      <c r="E47" t="str">
        <f t="shared" si="1"/>
        <v>Brazil/Fortaleza</v>
      </c>
      <c r="F47" s="108" t="s">
        <v>89</v>
      </c>
      <c r="G47" t="s">
        <v>649</v>
      </c>
      <c r="I47" s="8" t="s">
        <v>87</v>
      </c>
      <c r="J47" s="110" t="str">
        <f t="shared" si="0"/>
        <v>zones.put("Brazil/Fortaleza", new SimpleTimeZone(-10800000, "Brazil/Fortaleza"));</v>
      </c>
    </row>
    <row r="48" spans="1:10" x14ac:dyDescent="0.25">
      <c r="A48" t="s">
        <v>482</v>
      </c>
      <c r="B48" s="6" t="s">
        <v>505</v>
      </c>
      <c r="C48" t="s">
        <v>106</v>
      </c>
      <c r="D48" t="s">
        <v>88</v>
      </c>
      <c r="E48" t="str">
        <f t="shared" si="1"/>
        <v>Brazil/Maceio</v>
      </c>
      <c r="F48" s="108" t="s">
        <v>89</v>
      </c>
      <c r="G48" t="s">
        <v>650</v>
      </c>
      <c r="I48" s="8" t="s">
        <v>87</v>
      </c>
      <c r="J48" s="110" t="str">
        <f t="shared" si="0"/>
        <v>zones.put("Brazil/Maceio", new SimpleTimeZone(-10800000, "Brazil/Maceio"));</v>
      </c>
    </row>
    <row r="49" spans="1:10" x14ac:dyDescent="0.25">
      <c r="A49" t="s">
        <v>489</v>
      </c>
      <c r="B49" s="6" t="s">
        <v>510</v>
      </c>
      <c r="C49" t="s">
        <v>106</v>
      </c>
      <c r="D49" t="s">
        <v>88</v>
      </c>
      <c r="E49" t="str">
        <f t="shared" si="1"/>
        <v>Brazil/Manaus</v>
      </c>
      <c r="F49" s="108" t="s">
        <v>89</v>
      </c>
      <c r="G49" t="s">
        <v>651</v>
      </c>
      <c r="I49" s="8" t="s">
        <v>87</v>
      </c>
      <c r="J49" s="110" t="str">
        <f t="shared" si="0"/>
        <v>zones.put("Brazil/Manaus", new SimpleTimeZone(-14400000, "Brazil/Manaus"));</v>
      </c>
    </row>
    <row r="50" spans="1:10" x14ac:dyDescent="0.25">
      <c r="A50" t="s">
        <v>477</v>
      </c>
      <c r="B50" s="6" t="s">
        <v>520</v>
      </c>
      <c r="C50" t="s">
        <v>106</v>
      </c>
      <c r="D50" t="s">
        <v>88</v>
      </c>
      <c r="E50" t="str">
        <f t="shared" si="1"/>
        <v>Brazil/Noronha</v>
      </c>
      <c r="F50" s="108" t="s">
        <v>89</v>
      </c>
      <c r="G50" t="s">
        <v>652</v>
      </c>
      <c r="I50" s="8" t="s">
        <v>87</v>
      </c>
      <c r="J50" s="110" t="str">
        <f t="shared" si="0"/>
        <v>zones.put("Brazil/Noronha", new SimpleTimeZone(-7200000, "Brazil/Noronha"));</v>
      </c>
    </row>
    <row r="51" spans="1:10" x14ac:dyDescent="0.25">
      <c r="A51" t="s">
        <v>487</v>
      </c>
      <c r="B51" s="6" t="s">
        <v>510</v>
      </c>
      <c r="C51" t="s">
        <v>106</v>
      </c>
      <c r="D51" t="s">
        <v>88</v>
      </c>
      <c r="E51" t="str">
        <f t="shared" si="1"/>
        <v>Brazil/Porto_Velho</v>
      </c>
      <c r="F51" s="108" t="s">
        <v>89</v>
      </c>
      <c r="G51" t="s">
        <v>653</v>
      </c>
      <c r="I51" s="8" t="s">
        <v>87</v>
      </c>
      <c r="J51" s="110" t="str">
        <f t="shared" si="0"/>
        <v>zones.put("Brazil/Porto_Velho", new SimpleTimeZone(-14400000, "Brazil/Porto_Velho"));</v>
      </c>
    </row>
    <row r="52" spans="1:10" x14ac:dyDescent="0.25">
      <c r="A52" t="s">
        <v>480</v>
      </c>
      <c r="B52" s="6" t="s">
        <v>505</v>
      </c>
      <c r="C52" t="s">
        <v>106</v>
      </c>
      <c r="D52" t="s">
        <v>88</v>
      </c>
      <c r="E52" t="str">
        <f t="shared" si="1"/>
        <v>Brazil/Recife</v>
      </c>
      <c r="F52" s="108" t="s">
        <v>89</v>
      </c>
      <c r="G52" t="s">
        <v>654</v>
      </c>
      <c r="I52" s="8" t="s">
        <v>87</v>
      </c>
      <c r="J52" s="110" t="str">
        <f t="shared" si="0"/>
        <v>zones.put("Brazil/Recife", new SimpleTimeZone(-10800000, "Brazil/Recife"));</v>
      </c>
    </row>
    <row r="53" spans="1:10" x14ac:dyDescent="0.25">
      <c r="A53" t="s">
        <v>491</v>
      </c>
      <c r="B53" s="6" t="s">
        <v>515</v>
      </c>
      <c r="C53" t="s">
        <v>106</v>
      </c>
      <c r="D53" t="s">
        <v>88</v>
      </c>
      <c r="E53" t="str">
        <f t="shared" si="1"/>
        <v>Brazil/Rio_Branco</v>
      </c>
      <c r="F53" s="108" t="s">
        <v>89</v>
      </c>
      <c r="G53" t="s">
        <v>655</v>
      </c>
      <c r="I53" s="8" t="s">
        <v>87</v>
      </c>
      <c r="J53" s="110" t="str">
        <f t="shared" si="0"/>
        <v>zones.put("Brazil/Rio_Branco", new SimpleTimeZone(-18000000, "Brazil/Rio_Branco"));</v>
      </c>
    </row>
    <row r="54" spans="1:10" x14ac:dyDescent="0.25">
      <c r="A54" t="s">
        <v>484</v>
      </c>
      <c r="B54" s="6" t="s">
        <v>505</v>
      </c>
      <c r="C54" t="s">
        <v>186</v>
      </c>
      <c r="D54" t="s">
        <v>88</v>
      </c>
      <c r="E54" t="str">
        <f t="shared" si="1"/>
        <v>Brazil/Sao_Paulo</v>
      </c>
      <c r="F54" s="108" t="s">
        <v>89</v>
      </c>
      <c r="G54" t="s">
        <v>849</v>
      </c>
      <c r="I54" s="8" t="s">
        <v>87</v>
      </c>
      <c r="J54" s="110" t="str">
        <f t="shared" si="0"/>
        <v>zones.put("Brazil/Sao_Paulo", new SimpleTimeZone(-10800000, "Brazil/Sao_Paulo"));</v>
      </c>
    </row>
    <row r="55" spans="1:10" x14ac:dyDescent="0.25">
      <c r="A55" t="s">
        <v>222</v>
      </c>
      <c r="B55" s="6" t="s">
        <v>517</v>
      </c>
      <c r="C55" t="s">
        <v>106</v>
      </c>
      <c r="D55" t="s">
        <v>88</v>
      </c>
      <c r="E55" t="str">
        <f t="shared" si="1"/>
        <v>British Indian Ocean Territory</v>
      </c>
      <c r="F55" s="108" t="s">
        <v>89</v>
      </c>
      <c r="G55" t="s">
        <v>656</v>
      </c>
      <c r="I55" s="8" t="s">
        <v>87</v>
      </c>
      <c r="J55" s="110" t="str">
        <f t="shared" si="0"/>
        <v>zones.put("British Indian Ocean Territory", new SimpleTimeZone(21600000, "British Indian Ocean Territory"));</v>
      </c>
    </row>
    <row r="56" spans="1:10" x14ac:dyDescent="0.25">
      <c r="A56" t="s">
        <v>181</v>
      </c>
      <c r="B56" s="6" t="s">
        <v>510</v>
      </c>
      <c r="C56" t="s">
        <v>106</v>
      </c>
      <c r="D56" t="s">
        <v>88</v>
      </c>
      <c r="E56" t="str">
        <f t="shared" si="1"/>
        <v>British Virgin Islands</v>
      </c>
      <c r="F56" s="108" t="s">
        <v>89</v>
      </c>
      <c r="G56" t="s">
        <v>657</v>
      </c>
      <c r="I56" s="8" t="s">
        <v>87</v>
      </c>
      <c r="J56" s="110" t="str">
        <f t="shared" si="0"/>
        <v>zones.put("British Virgin Islands", new SimpleTimeZone(-14400000, "British Virgin Islands"));</v>
      </c>
    </row>
    <row r="57" spans="1:10" x14ac:dyDescent="0.25">
      <c r="A57" t="s">
        <v>223</v>
      </c>
      <c r="B57" s="6" t="s">
        <v>514</v>
      </c>
      <c r="C57" t="s">
        <v>106</v>
      </c>
      <c r="D57" t="s">
        <v>88</v>
      </c>
      <c r="E57" t="str">
        <f t="shared" si="1"/>
        <v>Brunei Darussalam</v>
      </c>
      <c r="F57" s="108" t="s">
        <v>89</v>
      </c>
      <c r="G57" t="s">
        <v>658</v>
      </c>
      <c r="I57" s="8" t="s">
        <v>87</v>
      </c>
      <c r="J57" s="110" t="str">
        <f t="shared" si="0"/>
        <v>zones.put("Brunei Darussalam", new SimpleTimeZone(28800000, "Brunei Darussalam"));</v>
      </c>
    </row>
    <row r="58" spans="1:10" x14ac:dyDescent="0.25">
      <c r="A58" t="s">
        <v>96</v>
      </c>
      <c r="B58" s="6" t="s">
        <v>518</v>
      </c>
      <c r="C58" t="s">
        <v>92</v>
      </c>
      <c r="D58" t="s">
        <v>88</v>
      </c>
      <c r="E58" t="str">
        <f t="shared" si="1"/>
        <v>Bulgaria</v>
      </c>
      <c r="F58" s="108" t="s">
        <v>89</v>
      </c>
      <c r="G58" t="s">
        <v>850</v>
      </c>
      <c r="I58" s="8" t="s">
        <v>87</v>
      </c>
      <c r="J58" s="110" t="str">
        <f t="shared" si="0"/>
        <v>zones.put("Bulgaria", new SimpleTimeZone(7200000, "Bulgaria"));</v>
      </c>
    </row>
    <row r="59" spans="1:10" x14ac:dyDescent="0.25">
      <c r="A59" t="s">
        <v>284</v>
      </c>
      <c r="B59" s="6" t="s">
        <v>508</v>
      </c>
      <c r="C59" t="s">
        <v>106</v>
      </c>
      <c r="D59" t="s">
        <v>88</v>
      </c>
      <c r="E59" t="str">
        <f t="shared" si="1"/>
        <v>Burkina Faso</v>
      </c>
      <c r="F59" s="108" t="s">
        <v>89</v>
      </c>
      <c r="G59" t="s">
        <v>659</v>
      </c>
      <c r="I59" s="8" t="s">
        <v>87</v>
      </c>
      <c r="J59" s="110" t="str">
        <f t="shared" si="0"/>
        <v>zones.put("Burkina Faso", new SimpleTimeZone(0, "Burkina Faso"));</v>
      </c>
    </row>
    <row r="60" spans="1:10" x14ac:dyDescent="0.25">
      <c r="A60" t="s">
        <v>285</v>
      </c>
      <c r="B60" s="6" t="s">
        <v>518</v>
      </c>
      <c r="C60" t="s">
        <v>106</v>
      </c>
      <c r="D60" t="s">
        <v>88</v>
      </c>
      <c r="E60" t="str">
        <f t="shared" si="1"/>
        <v>Burundi</v>
      </c>
      <c r="F60" s="108" t="s">
        <v>89</v>
      </c>
      <c r="G60" t="s">
        <v>660</v>
      </c>
      <c r="I60" s="8" t="s">
        <v>87</v>
      </c>
      <c r="J60" s="110" t="str">
        <f t="shared" si="0"/>
        <v>zones.put("Burundi", new SimpleTimeZone(7200000, "Burundi"));</v>
      </c>
    </row>
    <row r="61" spans="1:10" x14ac:dyDescent="0.25">
      <c r="A61" t="s">
        <v>224</v>
      </c>
      <c r="B61" s="6" t="s">
        <v>521</v>
      </c>
      <c r="C61" t="s">
        <v>106</v>
      </c>
      <c r="D61" t="s">
        <v>88</v>
      </c>
      <c r="E61" t="str">
        <f t="shared" si="1"/>
        <v>Cambodia</v>
      </c>
      <c r="F61" s="108" t="s">
        <v>89</v>
      </c>
      <c r="G61" t="s">
        <v>661</v>
      </c>
      <c r="I61" s="8" t="s">
        <v>87</v>
      </c>
      <c r="J61" s="110" t="str">
        <f t="shared" si="0"/>
        <v>zones.put("Cambodia", new SimpleTimeZone(25200000, "Cambodia"));</v>
      </c>
    </row>
    <row r="62" spans="1:10" x14ac:dyDescent="0.25">
      <c r="A62" t="s">
        <v>286</v>
      </c>
      <c r="B62" s="6" t="s">
        <v>507</v>
      </c>
      <c r="C62" t="s">
        <v>106</v>
      </c>
      <c r="D62" t="s">
        <v>88</v>
      </c>
      <c r="E62" t="str">
        <f t="shared" si="1"/>
        <v>Cameroon</v>
      </c>
      <c r="F62" s="108" t="s">
        <v>89</v>
      </c>
      <c r="G62" t="s">
        <v>662</v>
      </c>
      <c r="I62" s="8" t="s">
        <v>87</v>
      </c>
      <c r="J62" s="110" t="str">
        <f t="shared" si="0"/>
        <v>zones.put("Cameroon", new SimpleTimeZone(3600000, "Cameroon"));</v>
      </c>
    </row>
    <row r="63" spans="1:10" x14ac:dyDescent="0.25">
      <c r="A63" t="s">
        <v>428</v>
      </c>
      <c r="B63" s="6" t="s">
        <v>522</v>
      </c>
      <c r="C63" t="s">
        <v>145</v>
      </c>
      <c r="D63" t="s">
        <v>88</v>
      </c>
      <c r="E63" t="str">
        <f t="shared" si="1"/>
        <v>Canada/Cambridge_Bay</v>
      </c>
      <c r="F63" s="108" t="s">
        <v>89</v>
      </c>
      <c r="G63" t="s">
        <v>851</v>
      </c>
      <c r="I63" s="8" t="s">
        <v>87</v>
      </c>
      <c r="J63" s="110" t="str">
        <f t="shared" si="0"/>
        <v>zones.put("Canada/Cambridge_Bay", new SimpleTimeZone(-25200000, "Canada/Cambridge_Bay"));</v>
      </c>
    </row>
    <row r="64" spans="1:10" x14ac:dyDescent="0.25">
      <c r="A64" t="s">
        <v>426</v>
      </c>
      <c r="B64" s="6" t="s">
        <v>515</v>
      </c>
      <c r="C64" t="s">
        <v>106</v>
      </c>
      <c r="D64" t="s">
        <v>88</v>
      </c>
      <c r="E64" t="str">
        <f t="shared" si="1"/>
        <v>Canada/Coral_Harbour</v>
      </c>
      <c r="F64" s="108" t="s">
        <v>89</v>
      </c>
      <c r="G64" t="s">
        <v>663</v>
      </c>
      <c r="I64" s="8" t="s">
        <v>87</v>
      </c>
      <c r="J64" s="110" t="str">
        <f t="shared" si="0"/>
        <v>zones.put("Canada/Coral_Harbour", new SimpleTimeZone(-18000000, "Canada/Coral_Harbour"));</v>
      </c>
    </row>
    <row r="65" spans="1:10" x14ac:dyDescent="0.25">
      <c r="A65" t="s">
        <v>432</v>
      </c>
      <c r="B65" s="6" t="s">
        <v>523</v>
      </c>
      <c r="C65" t="s">
        <v>150</v>
      </c>
      <c r="D65" t="s">
        <v>88</v>
      </c>
      <c r="E65" t="str">
        <f t="shared" si="1"/>
        <v>Canada/Dawson</v>
      </c>
      <c r="F65" s="108" t="s">
        <v>89</v>
      </c>
      <c r="G65" t="s">
        <v>852</v>
      </c>
      <c r="I65" s="8" t="s">
        <v>87</v>
      </c>
      <c r="J65" s="110" t="str">
        <f t="shared" si="0"/>
        <v>zones.put("Canada/Dawson", new SimpleTimeZone(-28800000, "Canada/Dawson"));</v>
      </c>
    </row>
    <row r="66" spans="1:10" x14ac:dyDescent="0.25">
      <c r="A66" t="s">
        <v>423</v>
      </c>
      <c r="B66" s="6" t="s">
        <v>522</v>
      </c>
      <c r="C66" t="s">
        <v>106</v>
      </c>
      <c r="D66" t="s">
        <v>88</v>
      </c>
      <c r="E66" t="str">
        <f t="shared" si="1"/>
        <v>Canada/Dawson_Creek</v>
      </c>
      <c r="F66" s="108" t="s">
        <v>89</v>
      </c>
      <c r="G66" t="s">
        <v>664</v>
      </c>
      <c r="I66" s="8" t="s">
        <v>87</v>
      </c>
      <c r="J66" s="110" t="str">
        <f t="shared" si="0"/>
        <v>zones.put("Canada/Dawson_Creek", new SimpleTimeZone(-25200000, "Canada/Dawson_Creek"));</v>
      </c>
    </row>
    <row r="67" spans="1:10" x14ac:dyDescent="0.25">
      <c r="A67" t="s">
        <v>421</v>
      </c>
      <c r="B67" s="6" t="s">
        <v>522</v>
      </c>
      <c r="C67" t="s">
        <v>148</v>
      </c>
      <c r="D67" t="s">
        <v>88</v>
      </c>
      <c r="E67" t="str">
        <f t="shared" ref="E67:E130" si="2">A67</f>
        <v>Canada/Edmonton</v>
      </c>
      <c r="F67" s="108" t="s">
        <v>89</v>
      </c>
      <c r="G67" t="s">
        <v>853</v>
      </c>
      <c r="I67" s="8" t="s">
        <v>87</v>
      </c>
      <c r="J67" s="110" t="str">
        <f t="shared" ref="J67:J130" si="3">CONCATENATE(D67,E67,F67,G67,H67,I67)</f>
        <v>zones.put("Canada/Edmonton", new SimpleTimeZone(-25200000, "Canada/Edmonton"));</v>
      </c>
    </row>
    <row r="68" spans="1:10" x14ac:dyDescent="0.25">
      <c r="A68" t="s">
        <v>412</v>
      </c>
      <c r="B68" s="6" t="s">
        <v>510</v>
      </c>
      <c r="C68" t="s">
        <v>145</v>
      </c>
      <c r="D68" t="s">
        <v>88</v>
      </c>
      <c r="E68" t="str">
        <f t="shared" si="2"/>
        <v>Canada/Glace_Bay</v>
      </c>
      <c r="F68" s="108" t="s">
        <v>89</v>
      </c>
      <c r="G68" t="s">
        <v>854</v>
      </c>
      <c r="I68" s="8" t="s">
        <v>87</v>
      </c>
      <c r="J68" s="110" t="str">
        <f t="shared" si="3"/>
        <v>zones.put("Canada/Glace_Bay", new SimpleTimeZone(-14400000, "Canada/Glace_Bay"));</v>
      </c>
    </row>
    <row r="69" spans="1:10" x14ac:dyDescent="0.25">
      <c r="A69" t="s">
        <v>410</v>
      </c>
      <c r="B69" s="6" t="s">
        <v>510</v>
      </c>
      <c r="C69" t="s">
        <v>146</v>
      </c>
      <c r="D69" t="s">
        <v>88</v>
      </c>
      <c r="E69" t="str">
        <f t="shared" si="2"/>
        <v>Canada/Goose_Bay</v>
      </c>
      <c r="F69" s="108" t="s">
        <v>89</v>
      </c>
      <c r="G69" t="s">
        <v>855</v>
      </c>
      <c r="I69" s="8" t="s">
        <v>87</v>
      </c>
      <c r="J69" s="110" t="str">
        <f t="shared" si="3"/>
        <v>zones.put("Canada/Goose_Bay", new SimpleTimeZone(-14400000, "Canada/Goose_Bay"));</v>
      </c>
    </row>
    <row r="70" spans="1:10" x14ac:dyDescent="0.25">
      <c r="A70" t="s">
        <v>411</v>
      </c>
      <c r="B70" s="6" t="s">
        <v>510</v>
      </c>
      <c r="C70" t="s">
        <v>145</v>
      </c>
      <c r="D70" t="s">
        <v>88</v>
      </c>
      <c r="E70" t="str">
        <f t="shared" si="2"/>
        <v>Canada/Halifax</v>
      </c>
      <c r="F70" s="108" t="s">
        <v>89</v>
      </c>
      <c r="G70" t="s">
        <v>856</v>
      </c>
      <c r="I70" s="8" t="s">
        <v>87</v>
      </c>
      <c r="J70" s="110" t="str">
        <f t="shared" si="3"/>
        <v>zones.put("Canada/Halifax", new SimpleTimeZone(-14400000, "Canada/Halifax"));</v>
      </c>
    </row>
    <row r="71" spans="1:10" x14ac:dyDescent="0.25">
      <c r="A71" t="s">
        <v>430</v>
      </c>
      <c r="B71" s="6" t="s">
        <v>522</v>
      </c>
      <c r="C71" t="s">
        <v>150</v>
      </c>
      <c r="D71" t="s">
        <v>88</v>
      </c>
      <c r="E71" t="str">
        <f t="shared" si="2"/>
        <v>Canada/Inuvik</v>
      </c>
      <c r="F71" s="108" t="s">
        <v>89</v>
      </c>
      <c r="G71" t="s">
        <v>857</v>
      </c>
      <c r="I71" s="8" t="s">
        <v>87</v>
      </c>
      <c r="J71" s="110" t="str">
        <f t="shared" si="3"/>
        <v>zones.put("Canada/Inuvik", new SimpleTimeZone(-25200000, "Canada/Inuvik"));</v>
      </c>
    </row>
    <row r="72" spans="1:10" x14ac:dyDescent="0.25">
      <c r="A72" t="s">
        <v>425</v>
      </c>
      <c r="B72" s="6" t="s">
        <v>515</v>
      </c>
      <c r="C72" t="s">
        <v>145</v>
      </c>
      <c r="D72" t="s">
        <v>88</v>
      </c>
      <c r="E72" t="str">
        <f t="shared" si="2"/>
        <v>Canada/Iqaluit</v>
      </c>
      <c r="F72" s="108" t="s">
        <v>89</v>
      </c>
      <c r="G72" t="s">
        <v>858</v>
      </c>
      <c r="I72" s="8" t="s">
        <v>87</v>
      </c>
      <c r="J72" s="110" t="str">
        <f t="shared" si="3"/>
        <v>zones.put("Canada/Iqaluit", new SimpleTimeZone(-18000000, "Canada/Iqaluit"));</v>
      </c>
    </row>
    <row r="73" spans="1:10" x14ac:dyDescent="0.25">
      <c r="A73" t="s">
        <v>413</v>
      </c>
      <c r="B73" s="6" t="s">
        <v>515</v>
      </c>
      <c r="C73" t="s">
        <v>145</v>
      </c>
      <c r="D73" t="s">
        <v>88</v>
      </c>
      <c r="E73" t="str">
        <f t="shared" si="2"/>
        <v>Canada/Montreal</v>
      </c>
      <c r="F73" s="108" t="s">
        <v>89</v>
      </c>
      <c r="G73" t="s">
        <v>859</v>
      </c>
      <c r="I73" s="8" t="s">
        <v>87</v>
      </c>
      <c r="J73" s="110" t="str">
        <f t="shared" si="3"/>
        <v>zones.put("Canada/Montreal", new SimpleTimeZone(-18000000, "Canada/Montreal"));</v>
      </c>
    </row>
    <row r="74" spans="1:10" x14ac:dyDescent="0.25">
      <c r="A74" t="s">
        <v>416</v>
      </c>
      <c r="B74" s="6" t="s">
        <v>515</v>
      </c>
      <c r="C74" t="s">
        <v>145</v>
      </c>
      <c r="D74" t="s">
        <v>88</v>
      </c>
      <c r="E74" t="str">
        <f t="shared" si="2"/>
        <v>Canada/Nipigon</v>
      </c>
      <c r="F74" s="108" t="s">
        <v>89</v>
      </c>
      <c r="G74" t="s">
        <v>860</v>
      </c>
      <c r="I74" s="8" t="s">
        <v>87</v>
      </c>
      <c r="J74" s="110" t="str">
        <f t="shared" si="3"/>
        <v>zones.put("Canada/Nipigon", new SimpleTimeZone(-18000000, "Canada/Nipigon"));</v>
      </c>
    </row>
    <row r="75" spans="1:10" x14ac:dyDescent="0.25">
      <c r="A75" t="s">
        <v>424</v>
      </c>
      <c r="B75" s="6" t="s">
        <v>515</v>
      </c>
      <c r="C75" t="s">
        <v>145</v>
      </c>
      <c r="D75" t="s">
        <v>88</v>
      </c>
      <c r="E75" t="str">
        <f t="shared" si="2"/>
        <v>Canada/Pangnirtung</v>
      </c>
      <c r="F75" s="108" t="s">
        <v>89</v>
      </c>
      <c r="G75" t="s">
        <v>861</v>
      </c>
      <c r="I75" s="8" t="s">
        <v>87</v>
      </c>
      <c r="J75" s="110" t="str">
        <f t="shared" si="3"/>
        <v>zones.put("Canada/Pangnirtung", new SimpleTimeZone(-18000000, "Canada/Pangnirtung"));</v>
      </c>
    </row>
    <row r="76" spans="1:10" x14ac:dyDescent="0.25">
      <c r="A76" t="s">
        <v>417</v>
      </c>
      <c r="B76" s="6" t="s">
        <v>519</v>
      </c>
      <c r="C76" t="s">
        <v>145</v>
      </c>
      <c r="D76" t="s">
        <v>88</v>
      </c>
      <c r="E76" t="str">
        <f t="shared" si="2"/>
        <v>Canada/Rainy_River</v>
      </c>
      <c r="F76" s="108" t="s">
        <v>89</v>
      </c>
      <c r="G76" t="s">
        <v>862</v>
      </c>
      <c r="I76" s="8" t="s">
        <v>87</v>
      </c>
      <c r="J76" s="110" t="str">
        <f t="shared" si="3"/>
        <v>zones.put("Canada/Rainy_River", new SimpleTimeZone(-21600000, "Canada/Rainy_River"));</v>
      </c>
    </row>
    <row r="77" spans="1:10" x14ac:dyDescent="0.25">
      <c r="A77" t="s">
        <v>427</v>
      </c>
      <c r="B77" s="6" t="s">
        <v>519</v>
      </c>
      <c r="C77" t="s">
        <v>145</v>
      </c>
      <c r="D77" t="s">
        <v>88</v>
      </c>
      <c r="E77" t="str">
        <f t="shared" si="2"/>
        <v>Canada/Rankin_Inlet</v>
      </c>
      <c r="F77" s="108" t="s">
        <v>89</v>
      </c>
      <c r="G77" t="s">
        <v>863</v>
      </c>
      <c r="I77" s="8" t="s">
        <v>87</v>
      </c>
      <c r="J77" s="110" t="str">
        <f t="shared" si="3"/>
        <v>zones.put("Canada/Rankin_Inlet", new SimpleTimeZone(-21600000, "Canada/Rankin_Inlet"));</v>
      </c>
    </row>
    <row r="78" spans="1:10" x14ac:dyDescent="0.25">
      <c r="A78" t="s">
        <v>419</v>
      </c>
      <c r="B78" s="6" t="s">
        <v>519</v>
      </c>
      <c r="C78" t="s">
        <v>106</v>
      </c>
      <c r="D78" t="s">
        <v>88</v>
      </c>
      <c r="E78" t="str">
        <f t="shared" si="2"/>
        <v>Canada/Regina</v>
      </c>
      <c r="F78" s="108" t="s">
        <v>89</v>
      </c>
      <c r="G78" t="s">
        <v>665</v>
      </c>
      <c r="I78" s="8" t="s">
        <v>87</v>
      </c>
      <c r="J78" s="110" t="str">
        <f t="shared" si="3"/>
        <v>zones.put("Canada/Regina", new SimpleTimeZone(-21600000, "Canada/Regina"));</v>
      </c>
    </row>
    <row r="79" spans="1:10" x14ac:dyDescent="0.25">
      <c r="A79" t="s">
        <v>409</v>
      </c>
      <c r="B79" s="6" t="s">
        <v>524</v>
      </c>
      <c r="C79" t="s">
        <v>146</v>
      </c>
      <c r="D79" t="s">
        <v>88</v>
      </c>
      <c r="E79" t="str">
        <f t="shared" si="2"/>
        <v>Canada/St_Johns</v>
      </c>
      <c r="F79" s="108" t="s">
        <v>89</v>
      </c>
      <c r="G79" t="s">
        <v>864</v>
      </c>
      <c r="I79" s="8" t="s">
        <v>87</v>
      </c>
      <c r="J79" s="110" t="str">
        <f t="shared" si="3"/>
        <v>zones.put("Canada/St_Johns", new SimpleTimeZone(-10800000, "Canada/St_Johns"));</v>
      </c>
    </row>
    <row r="80" spans="1:10" x14ac:dyDescent="0.25">
      <c r="A80" t="s">
        <v>420</v>
      </c>
      <c r="B80" s="6" t="s">
        <v>519</v>
      </c>
      <c r="C80" t="s">
        <v>106</v>
      </c>
      <c r="D80" t="s">
        <v>88</v>
      </c>
      <c r="E80" t="str">
        <f t="shared" si="2"/>
        <v>Canada/Swift_Current</v>
      </c>
      <c r="F80" s="108" t="s">
        <v>89</v>
      </c>
      <c r="G80" t="s">
        <v>666</v>
      </c>
      <c r="I80" s="8" t="s">
        <v>87</v>
      </c>
      <c r="J80" s="110" t="str">
        <f t="shared" si="3"/>
        <v>zones.put("Canada/Swift_Current", new SimpleTimeZone(-21600000, "Canada/Swift_Current"));</v>
      </c>
    </row>
    <row r="81" spans="1:10" x14ac:dyDescent="0.25">
      <c r="A81" t="s">
        <v>415</v>
      </c>
      <c r="B81" s="6" t="s">
        <v>515</v>
      </c>
      <c r="C81" t="s">
        <v>145</v>
      </c>
      <c r="D81" t="s">
        <v>88</v>
      </c>
      <c r="E81" t="str">
        <f t="shared" si="2"/>
        <v>Canada/Thunder_Bay</v>
      </c>
      <c r="F81" s="108" t="s">
        <v>89</v>
      </c>
      <c r="G81" t="s">
        <v>865</v>
      </c>
      <c r="I81" s="8" t="s">
        <v>87</v>
      </c>
      <c r="J81" s="110" t="str">
        <f t="shared" si="3"/>
        <v>zones.put("Canada/Thunder_Bay", new SimpleTimeZone(-18000000, "Canada/Thunder_Bay"));</v>
      </c>
    </row>
    <row r="82" spans="1:10" x14ac:dyDescent="0.25">
      <c r="A82" t="s">
        <v>414</v>
      </c>
      <c r="B82" s="6" t="s">
        <v>515</v>
      </c>
      <c r="C82" t="s">
        <v>145</v>
      </c>
      <c r="D82" t="s">
        <v>88</v>
      </c>
      <c r="E82" t="str">
        <f t="shared" si="2"/>
        <v>Canada/Toronto</v>
      </c>
      <c r="F82" s="108" t="s">
        <v>89</v>
      </c>
      <c r="G82" t="s">
        <v>866</v>
      </c>
      <c r="I82" s="8" t="s">
        <v>87</v>
      </c>
      <c r="J82" s="110" t="str">
        <f t="shared" si="3"/>
        <v>zones.put("Canada/Toronto", new SimpleTimeZone(-18000000, "Canada/Toronto"));</v>
      </c>
    </row>
    <row r="83" spans="1:10" x14ac:dyDescent="0.25">
      <c r="A83" t="s">
        <v>422</v>
      </c>
      <c r="B83" s="6" t="s">
        <v>523</v>
      </c>
      <c r="C83" t="s">
        <v>149</v>
      </c>
      <c r="D83" t="s">
        <v>88</v>
      </c>
      <c r="E83" t="str">
        <f t="shared" si="2"/>
        <v>Canada/Vancouver</v>
      </c>
      <c r="F83" s="108" t="s">
        <v>89</v>
      </c>
      <c r="G83" t="s">
        <v>867</v>
      </c>
      <c r="I83" s="8" t="s">
        <v>87</v>
      </c>
      <c r="J83" s="110" t="str">
        <f t="shared" si="3"/>
        <v>zones.put("Canada/Vancouver", new SimpleTimeZone(-28800000, "Canada/Vancouver"));</v>
      </c>
    </row>
    <row r="84" spans="1:10" x14ac:dyDescent="0.25">
      <c r="A84" t="s">
        <v>431</v>
      </c>
      <c r="B84" s="6" t="s">
        <v>523</v>
      </c>
      <c r="C84" t="s">
        <v>150</v>
      </c>
      <c r="D84" t="s">
        <v>88</v>
      </c>
      <c r="E84" t="str">
        <f t="shared" si="2"/>
        <v>Canada/Whitehorse</v>
      </c>
      <c r="F84" s="108" t="s">
        <v>89</v>
      </c>
      <c r="G84" t="s">
        <v>868</v>
      </c>
      <c r="I84" s="8" t="s">
        <v>87</v>
      </c>
      <c r="J84" s="110" t="str">
        <f t="shared" si="3"/>
        <v>zones.put("Canada/Whitehorse", new SimpleTimeZone(-28800000, "Canada/Whitehorse"));</v>
      </c>
    </row>
    <row r="85" spans="1:10" x14ac:dyDescent="0.25">
      <c r="A85" t="s">
        <v>418</v>
      </c>
      <c r="B85" s="6" t="s">
        <v>519</v>
      </c>
      <c r="C85" t="s">
        <v>147</v>
      </c>
      <c r="D85" t="s">
        <v>88</v>
      </c>
      <c r="E85" t="str">
        <f t="shared" si="2"/>
        <v>Canada/Winnipeg</v>
      </c>
      <c r="F85" s="108" t="s">
        <v>89</v>
      </c>
      <c r="G85" t="s">
        <v>869</v>
      </c>
      <c r="I85" s="8" t="s">
        <v>87</v>
      </c>
      <c r="J85" s="110" t="str">
        <f t="shared" si="3"/>
        <v>zones.put("Canada/Winnipeg", new SimpleTimeZone(-21600000, "Canada/Winnipeg"));</v>
      </c>
    </row>
    <row r="86" spans="1:10" x14ac:dyDescent="0.25">
      <c r="A86" t="s">
        <v>429</v>
      </c>
      <c r="B86" s="6" t="s">
        <v>522</v>
      </c>
      <c r="C86" t="s">
        <v>150</v>
      </c>
      <c r="D86" t="s">
        <v>88</v>
      </c>
      <c r="E86" t="str">
        <f t="shared" si="2"/>
        <v>Canada/Yellowknife</v>
      </c>
      <c r="F86" s="108" t="s">
        <v>89</v>
      </c>
      <c r="G86" t="s">
        <v>870</v>
      </c>
      <c r="I86" s="8" t="s">
        <v>87</v>
      </c>
      <c r="J86" s="110" t="str">
        <f t="shared" si="3"/>
        <v>zones.put("Canada/Yellowknife", new SimpleTimeZone(-25200000, "Canada/Yellowknife"));</v>
      </c>
    </row>
    <row r="87" spans="1:10" x14ac:dyDescent="0.25">
      <c r="A87" t="s">
        <v>129</v>
      </c>
      <c r="B87" s="6" t="s">
        <v>508</v>
      </c>
      <c r="C87" t="s">
        <v>92</v>
      </c>
      <c r="D87" t="s">
        <v>88</v>
      </c>
      <c r="E87" t="str">
        <f t="shared" si="2"/>
        <v>Canary Islands</v>
      </c>
      <c r="F87" s="108" t="s">
        <v>89</v>
      </c>
      <c r="G87" t="s">
        <v>871</v>
      </c>
      <c r="I87" s="8" t="s">
        <v>87</v>
      </c>
      <c r="J87" s="110" t="str">
        <f t="shared" si="3"/>
        <v>zones.put("Canary Islands", new SimpleTimeZone(0, "Canary Islands"));</v>
      </c>
    </row>
    <row r="88" spans="1:10" x14ac:dyDescent="0.25">
      <c r="A88" t="s">
        <v>287</v>
      </c>
      <c r="B88" s="6" t="s">
        <v>509</v>
      </c>
      <c r="C88" t="s">
        <v>106</v>
      </c>
      <c r="D88" t="s">
        <v>88</v>
      </c>
      <c r="E88" t="str">
        <f t="shared" si="2"/>
        <v>Cape Verde</v>
      </c>
      <c r="F88" s="108" t="s">
        <v>89</v>
      </c>
      <c r="G88" t="s">
        <v>667</v>
      </c>
      <c r="I88" s="8" t="s">
        <v>87</v>
      </c>
      <c r="J88" s="110" t="str">
        <f t="shared" si="3"/>
        <v>zones.put("Cape Verde", new SimpleTimeZone(-3600000, "Cape Verde"));</v>
      </c>
    </row>
    <row r="89" spans="1:10" x14ac:dyDescent="0.25">
      <c r="A89" t="s">
        <v>157</v>
      </c>
      <c r="B89" s="6" t="s">
        <v>515</v>
      </c>
      <c r="C89" t="s">
        <v>106</v>
      </c>
      <c r="D89" t="s">
        <v>88</v>
      </c>
      <c r="E89" t="str">
        <f t="shared" si="2"/>
        <v>Cayman Islands</v>
      </c>
      <c r="F89" s="108" t="s">
        <v>89</v>
      </c>
      <c r="G89" t="s">
        <v>668</v>
      </c>
      <c r="I89" s="8" t="s">
        <v>87</v>
      </c>
      <c r="J89" s="110" t="str">
        <f t="shared" si="3"/>
        <v>zones.put("Cayman Islands", new SimpleTimeZone(-18000000, "Cayman Islands"));</v>
      </c>
    </row>
    <row r="90" spans="1:10" x14ac:dyDescent="0.25">
      <c r="A90" t="s">
        <v>288</v>
      </c>
      <c r="B90" s="6" t="s">
        <v>507</v>
      </c>
      <c r="C90" t="s">
        <v>106</v>
      </c>
      <c r="D90" t="s">
        <v>88</v>
      </c>
      <c r="E90" t="str">
        <f t="shared" si="2"/>
        <v>Central African Republic</v>
      </c>
      <c r="F90" s="108" t="s">
        <v>89</v>
      </c>
      <c r="G90" t="s">
        <v>669</v>
      </c>
      <c r="I90" s="8" t="s">
        <v>87</v>
      </c>
      <c r="J90" s="110" t="str">
        <f t="shared" si="3"/>
        <v>zones.put("Central African Republic", new SimpleTimeZone(3600000, "Central African Republic"));</v>
      </c>
    </row>
    <row r="91" spans="1:10" x14ac:dyDescent="0.25">
      <c r="A91" t="s">
        <v>289</v>
      </c>
      <c r="B91" s="6" t="s">
        <v>507</v>
      </c>
      <c r="C91" t="s">
        <v>106</v>
      </c>
      <c r="D91" t="s">
        <v>88</v>
      </c>
      <c r="E91" t="str">
        <f t="shared" si="2"/>
        <v>Chad</v>
      </c>
      <c r="F91" s="108" t="s">
        <v>89</v>
      </c>
      <c r="G91" t="s">
        <v>670</v>
      </c>
      <c r="I91" s="8" t="s">
        <v>87</v>
      </c>
      <c r="J91" s="110" t="str">
        <f t="shared" si="3"/>
        <v>zones.put("Chad", new SimpleTimeZone(3600000, "Chad"));</v>
      </c>
    </row>
    <row r="92" spans="1:10" x14ac:dyDescent="0.25">
      <c r="A92" t="s">
        <v>442</v>
      </c>
      <c r="B92" s="6" t="s">
        <v>519</v>
      </c>
      <c r="C92" t="s">
        <v>187</v>
      </c>
      <c r="D92" t="s">
        <v>88</v>
      </c>
      <c r="E92" t="str">
        <f t="shared" si="2"/>
        <v>Chile/Pacific</v>
      </c>
      <c r="F92" s="108" t="s">
        <v>89</v>
      </c>
      <c r="G92" t="s">
        <v>872</v>
      </c>
      <c r="I92" s="8" t="s">
        <v>87</v>
      </c>
      <c r="J92" s="110" t="str">
        <f t="shared" si="3"/>
        <v>zones.put("Chile/Pacific", new SimpleTimeZone(-21600000, "Chile/Pacific"));</v>
      </c>
    </row>
    <row r="93" spans="1:10" x14ac:dyDescent="0.25">
      <c r="A93" t="s">
        <v>441</v>
      </c>
      <c r="B93" s="6" t="s">
        <v>510</v>
      </c>
      <c r="C93" t="s">
        <v>187</v>
      </c>
      <c r="D93" t="s">
        <v>88</v>
      </c>
      <c r="E93" t="str">
        <f t="shared" si="2"/>
        <v>Chile/Santiago</v>
      </c>
      <c r="F93" s="108" t="s">
        <v>89</v>
      </c>
      <c r="G93" t="s">
        <v>873</v>
      </c>
      <c r="I93" s="8" t="s">
        <v>87</v>
      </c>
      <c r="J93" s="110" t="str">
        <f t="shared" si="3"/>
        <v>zones.put("Chile/Santiago", new SimpleTimeZone(-14400000, "Chile/Santiago"));</v>
      </c>
    </row>
    <row r="94" spans="1:10" x14ac:dyDescent="0.25">
      <c r="A94" t="s">
        <v>445</v>
      </c>
      <c r="B94" s="6" t="s">
        <v>514</v>
      </c>
      <c r="C94" t="s">
        <v>106</v>
      </c>
      <c r="D94" t="s">
        <v>88</v>
      </c>
      <c r="E94" t="str">
        <f t="shared" si="2"/>
        <v>China/Chongqing</v>
      </c>
      <c r="F94" s="108" t="s">
        <v>89</v>
      </c>
      <c r="G94" t="s">
        <v>671</v>
      </c>
      <c r="I94" s="8" t="s">
        <v>87</v>
      </c>
      <c r="J94" s="110" t="str">
        <f t="shared" si="3"/>
        <v>zones.put("China/Chongqing", new SimpleTimeZone(28800000, "China/Chongqing"));</v>
      </c>
    </row>
    <row r="95" spans="1:10" x14ac:dyDescent="0.25">
      <c r="A95" t="s">
        <v>443</v>
      </c>
      <c r="B95" s="6" t="s">
        <v>514</v>
      </c>
      <c r="C95" t="s">
        <v>106</v>
      </c>
      <c r="D95" t="s">
        <v>88</v>
      </c>
      <c r="E95" t="str">
        <f t="shared" si="2"/>
        <v>China/Harbin</v>
      </c>
      <c r="F95" s="108" t="s">
        <v>89</v>
      </c>
      <c r="G95" t="s">
        <v>672</v>
      </c>
      <c r="I95" s="8" t="s">
        <v>87</v>
      </c>
      <c r="J95" s="110" t="str">
        <f t="shared" si="3"/>
        <v>zones.put("China/Harbin", new SimpleTimeZone(28800000, "China/Harbin"));</v>
      </c>
    </row>
    <row r="96" spans="1:10" x14ac:dyDescent="0.25">
      <c r="A96" t="s">
        <v>448</v>
      </c>
      <c r="B96" s="6" t="s">
        <v>514</v>
      </c>
      <c r="C96" t="s">
        <v>106</v>
      </c>
      <c r="D96" t="s">
        <v>88</v>
      </c>
      <c r="E96" t="str">
        <f t="shared" si="2"/>
        <v>China/Hong_Kong</v>
      </c>
      <c r="F96" s="108" t="s">
        <v>89</v>
      </c>
      <c r="G96" t="s">
        <v>673</v>
      </c>
      <c r="I96" s="8" t="s">
        <v>87</v>
      </c>
      <c r="J96" s="110" t="str">
        <f t="shared" si="3"/>
        <v>zones.put("China/Hong_Kong", new SimpleTimeZone(28800000, "China/Hong_Kong"));</v>
      </c>
    </row>
    <row r="97" spans="1:10" x14ac:dyDescent="0.25">
      <c r="A97" t="s">
        <v>447</v>
      </c>
      <c r="B97" s="6" t="s">
        <v>514</v>
      </c>
      <c r="C97" t="s">
        <v>106</v>
      </c>
      <c r="D97" t="s">
        <v>88</v>
      </c>
      <c r="E97" t="str">
        <f t="shared" si="2"/>
        <v>China/Kashgar</v>
      </c>
      <c r="F97" s="108" t="s">
        <v>89</v>
      </c>
      <c r="G97" t="s">
        <v>674</v>
      </c>
      <c r="I97" s="8" t="s">
        <v>87</v>
      </c>
      <c r="J97" s="110" t="str">
        <f t="shared" si="3"/>
        <v>zones.put("China/Kashgar", new SimpleTimeZone(28800000, "China/Kashgar"));</v>
      </c>
    </row>
    <row r="98" spans="1:10" x14ac:dyDescent="0.25">
      <c r="A98" t="s">
        <v>450</v>
      </c>
      <c r="B98" s="6" t="s">
        <v>514</v>
      </c>
      <c r="C98" t="s">
        <v>106</v>
      </c>
      <c r="D98" t="s">
        <v>88</v>
      </c>
      <c r="E98" t="str">
        <f t="shared" si="2"/>
        <v>China/Macau</v>
      </c>
      <c r="F98" s="108" t="s">
        <v>89</v>
      </c>
      <c r="G98" t="s">
        <v>675</v>
      </c>
      <c r="I98" s="8" t="s">
        <v>87</v>
      </c>
      <c r="J98" s="110" t="str">
        <f t="shared" si="3"/>
        <v>zones.put("China/Macau", new SimpleTimeZone(28800000, "China/Macau"));</v>
      </c>
    </row>
    <row r="99" spans="1:10" x14ac:dyDescent="0.25">
      <c r="A99" t="s">
        <v>444</v>
      </c>
      <c r="B99" s="6" t="s">
        <v>514</v>
      </c>
      <c r="C99" t="s">
        <v>106</v>
      </c>
      <c r="D99" t="s">
        <v>88</v>
      </c>
      <c r="E99" t="str">
        <f t="shared" si="2"/>
        <v>China/Shanghai</v>
      </c>
      <c r="F99" s="108" t="s">
        <v>89</v>
      </c>
      <c r="G99" t="s">
        <v>676</v>
      </c>
      <c r="I99" s="8" t="s">
        <v>87</v>
      </c>
      <c r="J99" s="110" t="str">
        <f t="shared" si="3"/>
        <v>zones.put("China/Shanghai", new SimpleTimeZone(28800000, "China/Shanghai"));</v>
      </c>
    </row>
    <row r="100" spans="1:10" x14ac:dyDescent="0.25">
      <c r="A100" t="s">
        <v>449</v>
      </c>
      <c r="B100" s="6" t="s">
        <v>514</v>
      </c>
      <c r="C100" t="s">
        <v>106</v>
      </c>
      <c r="D100" t="s">
        <v>88</v>
      </c>
      <c r="E100" t="str">
        <f t="shared" si="2"/>
        <v>China/Taipei</v>
      </c>
      <c r="F100" s="108" t="s">
        <v>89</v>
      </c>
      <c r="G100" t="s">
        <v>677</v>
      </c>
      <c r="I100" s="8" t="s">
        <v>87</v>
      </c>
      <c r="J100" s="110" t="str">
        <f t="shared" si="3"/>
        <v>zones.put("China/Taipei", new SimpleTimeZone(28800000, "China/Taipei"));</v>
      </c>
    </row>
    <row r="101" spans="1:10" x14ac:dyDescent="0.25">
      <c r="A101" t="s">
        <v>446</v>
      </c>
      <c r="B101" s="6" t="s">
        <v>514</v>
      </c>
      <c r="C101" t="s">
        <v>106</v>
      </c>
      <c r="D101" t="s">
        <v>88</v>
      </c>
      <c r="E101" t="str">
        <f t="shared" si="2"/>
        <v>China/Urumqi</v>
      </c>
      <c r="F101" s="108" t="s">
        <v>89</v>
      </c>
      <c r="G101" t="s">
        <v>678</v>
      </c>
      <c r="I101" s="8" t="s">
        <v>87</v>
      </c>
      <c r="J101" s="110" t="str">
        <f t="shared" si="3"/>
        <v>zones.put("China/Urumqi", new SimpleTimeZone(28800000, "China/Urumqi"));</v>
      </c>
    </row>
    <row r="102" spans="1:10" x14ac:dyDescent="0.25">
      <c r="A102" t="s">
        <v>253</v>
      </c>
      <c r="B102" s="6" t="s">
        <v>521</v>
      </c>
      <c r="C102" t="s">
        <v>106</v>
      </c>
      <c r="D102" t="s">
        <v>88</v>
      </c>
      <c r="E102" t="str">
        <f t="shared" si="2"/>
        <v>Christmas Island</v>
      </c>
      <c r="F102" s="108" t="s">
        <v>89</v>
      </c>
      <c r="G102" t="s">
        <v>679</v>
      </c>
      <c r="I102" s="8" t="s">
        <v>87</v>
      </c>
      <c r="J102" s="110" t="str">
        <f t="shared" si="3"/>
        <v>zones.put("Christmas Island", new SimpleTimeZone(25200000, "Christmas Island"));</v>
      </c>
    </row>
    <row r="103" spans="1:10" x14ac:dyDescent="0.25">
      <c r="A103" t="s">
        <v>255</v>
      </c>
      <c r="B103" s="6" t="s">
        <v>525</v>
      </c>
      <c r="C103" t="s">
        <v>106</v>
      </c>
      <c r="D103" t="s">
        <v>88</v>
      </c>
      <c r="E103" t="str">
        <f t="shared" si="2"/>
        <v>Cocos (Keeling) Islands</v>
      </c>
      <c r="F103" s="108" t="s">
        <v>89</v>
      </c>
      <c r="G103" t="s">
        <v>680</v>
      </c>
      <c r="I103" s="8" t="s">
        <v>87</v>
      </c>
      <c r="J103" s="110" t="str">
        <f t="shared" si="3"/>
        <v>zones.put("Cocos (Keeling) Islands", new SimpleTimeZone(21600000, "Cocos (Keeling) Islands"));</v>
      </c>
    </row>
    <row r="104" spans="1:10" x14ac:dyDescent="0.25">
      <c r="A104" t="s">
        <v>188</v>
      </c>
      <c r="B104" s="6" t="s">
        <v>515</v>
      </c>
      <c r="C104" t="s">
        <v>106</v>
      </c>
      <c r="D104" t="s">
        <v>88</v>
      </c>
      <c r="E104" t="str">
        <f t="shared" si="2"/>
        <v>Colombia</v>
      </c>
      <c r="F104" s="108" t="s">
        <v>89</v>
      </c>
      <c r="G104" t="s">
        <v>681</v>
      </c>
      <c r="I104" s="8" t="s">
        <v>87</v>
      </c>
      <c r="J104" s="110" t="str">
        <f t="shared" si="3"/>
        <v>zones.put("Colombia", new SimpleTimeZone(-18000000, "Colombia"));</v>
      </c>
    </row>
    <row r="105" spans="1:10" x14ac:dyDescent="0.25">
      <c r="A105" t="s">
        <v>290</v>
      </c>
      <c r="B105" s="6" t="s">
        <v>516</v>
      </c>
      <c r="C105" t="s">
        <v>106</v>
      </c>
      <c r="D105" t="s">
        <v>88</v>
      </c>
      <c r="E105" t="str">
        <f t="shared" si="2"/>
        <v>Comoros</v>
      </c>
      <c r="F105" s="108" t="s">
        <v>89</v>
      </c>
      <c r="G105" t="s">
        <v>682</v>
      </c>
      <c r="I105" s="8" t="s">
        <v>87</v>
      </c>
      <c r="J105" s="110" t="str">
        <f t="shared" si="3"/>
        <v>zones.put("Comoros", new SimpleTimeZone(10800000, "Comoros"));</v>
      </c>
    </row>
    <row r="106" spans="1:10" x14ac:dyDescent="0.25">
      <c r="A106" t="s">
        <v>473</v>
      </c>
      <c r="B106" s="6" t="s">
        <v>507</v>
      </c>
      <c r="C106" t="s">
        <v>106</v>
      </c>
      <c r="D106" t="s">
        <v>88</v>
      </c>
      <c r="E106" t="str">
        <f t="shared" si="2"/>
        <v>Congo, Democratic Republic/Kinshasa</v>
      </c>
      <c r="F106" s="108" t="s">
        <v>89</v>
      </c>
      <c r="G106" t="s">
        <v>683</v>
      </c>
      <c r="I106" s="8" t="s">
        <v>87</v>
      </c>
      <c r="J106" s="110" t="str">
        <f t="shared" si="3"/>
        <v>zones.put("Congo, Democratic Republic/Kinshasa", new SimpleTimeZone(3600000, "Congo, Democratic Republic/Kinshasa"));</v>
      </c>
    </row>
    <row r="107" spans="1:10" x14ac:dyDescent="0.25">
      <c r="A107" t="s">
        <v>474</v>
      </c>
      <c r="B107" s="6" t="s">
        <v>518</v>
      </c>
      <c r="C107" t="s">
        <v>106</v>
      </c>
      <c r="D107" t="s">
        <v>88</v>
      </c>
      <c r="E107" t="str">
        <f t="shared" si="2"/>
        <v>Congo, Democratic Republic/Lubumbashi</v>
      </c>
      <c r="F107" s="108" t="s">
        <v>89</v>
      </c>
      <c r="G107" t="s">
        <v>684</v>
      </c>
      <c r="I107" s="8" t="s">
        <v>87</v>
      </c>
      <c r="J107" s="110" t="str">
        <f t="shared" si="3"/>
        <v>zones.put("Congo, Democratic Republic/Lubumbashi", new SimpleTimeZone(7200000, "Congo, Democratic Republic/Lubumbashi"));</v>
      </c>
    </row>
    <row r="108" spans="1:10" x14ac:dyDescent="0.25">
      <c r="A108" t="s">
        <v>291</v>
      </c>
      <c r="B108" s="6" t="s">
        <v>507</v>
      </c>
      <c r="C108" t="s">
        <v>106</v>
      </c>
      <c r="D108" t="s">
        <v>88</v>
      </c>
      <c r="E108" t="str">
        <f t="shared" si="2"/>
        <v>Congo, Republic</v>
      </c>
      <c r="F108" s="108" t="s">
        <v>89</v>
      </c>
      <c r="G108" t="s">
        <v>685</v>
      </c>
      <c r="I108" s="8" t="s">
        <v>87</v>
      </c>
      <c r="J108" s="110" t="str">
        <f t="shared" si="3"/>
        <v>zones.put("Congo, Republic", new SimpleTimeZone(3600000, "Congo, Republic"));</v>
      </c>
    </row>
    <row r="109" spans="1:10" x14ac:dyDescent="0.25">
      <c r="A109" t="s">
        <v>254</v>
      </c>
      <c r="B109" s="6" t="s">
        <v>144</v>
      </c>
      <c r="C109" t="s">
        <v>106</v>
      </c>
      <c r="D109" t="s">
        <v>88</v>
      </c>
      <c r="E109" t="str">
        <f t="shared" si="2"/>
        <v>Cook Islands</v>
      </c>
      <c r="F109" s="108" t="s">
        <v>89</v>
      </c>
      <c r="G109" t="s">
        <v>686</v>
      </c>
      <c r="I109" s="8" t="s">
        <v>87</v>
      </c>
      <c r="J109" s="110" t="str">
        <f t="shared" si="3"/>
        <v>zones.put("Cook Islands", new SimpleTimeZone(-36000000, "Cook Islands"));</v>
      </c>
    </row>
    <row r="110" spans="1:10" x14ac:dyDescent="0.25">
      <c r="A110" t="s">
        <v>158</v>
      </c>
      <c r="B110" s="6" t="s">
        <v>519</v>
      </c>
      <c r="C110" t="s">
        <v>106</v>
      </c>
      <c r="D110" t="s">
        <v>88</v>
      </c>
      <c r="E110" t="str">
        <f t="shared" si="2"/>
        <v>Costa Rica</v>
      </c>
      <c r="F110" s="108" t="s">
        <v>89</v>
      </c>
      <c r="G110" t="s">
        <v>687</v>
      </c>
      <c r="I110" s="8" t="s">
        <v>87</v>
      </c>
      <c r="J110" s="110" t="str">
        <f t="shared" si="3"/>
        <v>zones.put("Costa Rica", new SimpleTimeZone(-21600000, "Costa Rica"));</v>
      </c>
    </row>
    <row r="111" spans="1:10" x14ac:dyDescent="0.25">
      <c r="A111" t="s">
        <v>292</v>
      </c>
      <c r="B111" s="6" t="s">
        <v>508</v>
      </c>
      <c r="C111" t="s">
        <v>106</v>
      </c>
      <c r="D111" t="s">
        <v>88</v>
      </c>
      <c r="E111" t="str">
        <f t="shared" si="2"/>
        <v>Côte d'Ivoire</v>
      </c>
      <c r="F111" s="108" t="s">
        <v>89</v>
      </c>
      <c r="G111" t="s">
        <v>688</v>
      </c>
      <c r="I111" s="8" t="s">
        <v>87</v>
      </c>
      <c r="J111" s="110" t="str">
        <f t="shared" si="3"/>
        <v>zones.put("Côte d'Ivoire", new SimpleTimeZone(0, "Côte d'Ivoire"));</v>
      </c>
    </row>
    <row r="112" spans="1:10" x14ac:dyDescent="0.25">
      <c r="A112" t="s">
        <v>159</v>
      </c>
      <c r="B112" s="6" t="s">
        <v>515</v>
      </c>
      <c r="C112" t="s">
        <v>159</v>
      </c>
      <c r="D112" t="s">
        <v>88</v>
      </c>
      <c r="E112" t="str">
        <f t="shared" si="2"/>
        <v>Cuba</v>
      </c>
      <c r="F112" s="108" t="s">
        <v>89</v>
      </c>
      <c r="G112" t="s">
        <v>874</v>
      </c>
      <c r="I112" s="8" t="s">
        <v>87</v>
      </c>
      <c r="J112" s="110" t="str">
        <f t="shared" si="3"/>
        <v>zones.put("Cuba", new SimpleTimeZone(-18000000, "Cuba"));</v>
      </c>
    </row>
    <row r="113" spans="1:10" x14ac:dyDescent="0.25">
      <c r="A113" t="s">
        <v>189</v>
      </c>
      <c r="B113" s="6" t="s">
        <v>510</v>
      </c>
      <c r="C113" t="s">
        <v>106</v>
      </c>
      <c r="D113" t="s">
        <v>88</v>
      </c>
      <c r="E113" t="str">
        <f t="shared" si="2"/>
        <v>Curacao</v>
      </c>
      <c r="F113" s="108" t="s">
        <v>89</v>
      </c>
      <c r="G113" t="s">
        <v>689</v>
      </c>
      <c r="I113" s="8" t="s">
        <v>87</v>
      </c>
      <c r="J113" s="110" t="str">
        <f t="shared" si="3"/>
        <v>zones.put("Curacao", new SimpleTimeZone(-14400000, "Curacao"));</v>
      </c>
    </row>
    <row r="114" spans="1:10" x14ac:dyDescent="0.25">
      <c r="A114" t="s">
        <v>97</v>
      </c>
      <c r="B114" s="6" t="s">
        <v>507</v>
      </c>
      <c r="C114" t="s">
        <v>92</v>
      </c>
      <c r="D114" t="s">
        <v>88</v>
      </c>
      <c r="E114" t="str">
        <f t="shared" si="2"/>
        <v>Czech Republic</v>
      </c>
      <c r="F114" s="108" t="s">
        <v>89</v>
      </c>
      <c r="G114" t="s">
        <v>875</v>
      </c>
      <c r="I114" s="8" t="s">
        <v>87</v>
      </c>
      <c r="J114" s="110" t="str">
        <f t="shared" si="3"/>
        <v>zones.put("Czech Republic", new SimpleTimeZone(3600000, "Czech Republic"));</v>
      </c>
    </row>
    <row r="115" spans="1:10" x14ac:dyDescent="0.25">
      <c r="A115" t="s">
        <v>361</v>
      </c>
      <c r="B115" s="6" t="s">
        <v>507</v>
      </c>
      <c r="C115" t="s">
        <v>92</v>
      </c>
      <c r="D115" t="s">
        <v>88</v>
      </c>
      <c r="E115" t="str">
        <f t="shared" si="2"/>
        <v>Denmark / Copenhagen</v>
      </c>
      <c r="F115" s="108" t="s">
        <v>89</v>
      </c>
      <c r="G115" t="s">
        <v>876</v>
      </c>
      <c r="I115" s="8" t="s">
        <v>87</v>
      </c>
      <c r="J115" s="110" t="str">
        <f t="shared" si="3"/>
        <v>zones.put("Denmark / Copenhagen", new SimpleTimeZone(3600000, "Denmark / Copenhagen"));</v>
      </c>
    </row>
    <row r="116" spans="1:10" x14ac:dyDescent="0.25">
      <c r="A116" t="s">
        <v>98</v>
      </c>
      <c r="B116" s="6" t="s">
        <v>508</v>
      </c>
      <c r="C116" t="s">
        <v>92</v>
      </c>
      <c r="D116" t="s">
        <v>88</v>
      </c>
      <c r="E116" t="str">
        <f t="shared" si="2"/>
        <v>Denmark, Faeroe Islands</v>
      </c>
      <c r="F116" s="108" t="s">
        <v>89</v>
      </c>
      <c r="G116" t="s">
        <v>877</v>
      </c>
      <c r="I116" s="8" t="s">
        <v>87</v>
      </c>
      <c r="J116" s="110" t="str">
        <f t="shared" si="3"/>
        <v>zones.put("Denmark, Faeroe Islands", new SimpleTimeZone(0, "Denmark, Faeroe Islands"));</v>
      </c>
    </row>
    <row r="117" spans="1:10" x14ac:dyDescent="0.25">
      <c r="A117" t="s">
        <v>293</v>
      </c>
      <c r="B117" s="6" t="s">
        <v>516</v>
      </c>
      <c r="C117" t="s">
        <v>106</v>
      </c>
      <c r="D117" t="s">
        <v>88</v>
      </c>
      <c r="E117" t="str">
        <f t="shared" si="2"/>
        <v>Djibouti</v>
      </c>
      <c r="F117" s="108" t="s">
        <v>89</v>
      </c>
      <c r="G117" t="s">
        <v>690</v>
      </c>
      <c r="I117" s="8" t="s">
        <v>87</v>
      </c>
      <c r="J117" s="110" t="str">
        <f t="shared" si="3"/>
        <v>zones.put("Djibouti", new SimpleTimeZone(10800000, "Djibouti"));</v>
      </c>
    </row>
    <row r="118" spans="1:10" x14ac:dyDescent="0.25">
      <c r="A118" t="s">
        <v>160</v>
      </c>
      <c r="B118" s="6" t="s">
        <v>510</v>
      </c>
      <c r="C118" t="s">
        <v>106</v>
      </c>
      <c r="D118" t="s">
        <v>88</v>
      </c>
      <c r="E118" t="str">
        <f t="shared" si="2"/>
        <v>Dominican Republic</v>
      </c>
      <c r="F118" s="108" t="s">
        <v>89</v>
      </c>
      <c r="G118" t="s">
        <v>691</v>
      </c>
      <c r="I118" s="8" t="s">
        <v>87</v>
      </c>
      <c r="J118" s="110" t="str">
        <f t="shared" si="3"/>
        <v>zones.put("Dominican Republic", new SimpleTimeZone(-14400000, "Dominican Republic"));</v>
      </c>
    </row>
    <row r="119" spans="1:10" x14ac:dyDescent="0.25">
      <c r="A119" t="s">
        <v>225</v>
      </c>
      <c r="B119" s="6" t="s">
        <v>530</v>
      </c>
      <c r="C119" t="s">
        <v>106</v>
      </c>
      <c r="D119" t="s">
        <v>88</v>
      </c>
      <c r="E119" t="str">
        <f t="shared" si="2"/>
        <v>East Timor</v>
      </c>
      <c r="F119" s="108" t="s">
        <v>89</v>
      </c>
      <c r="G119" t="s">
        <v>692</v>
      </c>
      <c r="I119" s="8" t="s">
        <v>87</v>
      </c>
      <c r="J119" s="110" t="str">
        <f t="shared" si="3"/>
        <v>zones.put("East Timor", new SimpleTimeZone(32400000, "East Timor"));</v>
      </c>
    </row>
    <row r="120" spans="1:10" x14ac:dyDescent="0.25">
      <c r="A120" t="s">
        <v>190</v>
      </c>
      <c r="B120" s="6" t="s">
        <v>515</v>
      </c>
      <c r="C120" t="s">
        <v>106</v>
      </c>
      <c r="D120" t="s">
        <v>88</v>
      </c>
      <c r="E120" t="str">
        <f t="shared" si="2"/>
        <v>Ecuador</v>
      </c>
      <c r="F120" s="108" t="s">
        <v>89</v>
      </c>
      <c r="G120" t="s">
        <v>693</v>
      </c>
      <c r="I120" s="8" t="s">
        <v>87</v>
      </c>
      <c r="J120" s="110" t="str">
        <f t="shared" si="3"/>
        <v>zones.put("Ecuador", new SimpleTimeZone(-18000000, "Ecuador"));</v>
      </c>
    </row>
    <row r="121" spans="1:10" x14ac:dyDescent="0.25">
      <c r="A121" t="s">
        <v>294</v>
      </c>
      <c r="B121" s="6" t="s">
        <v>518</v>
      </c>
      <c r="C121" t="s">
        <v>294</v>
      </c>
      <c r="D121" t="s">
        <v>88</v>
      </c>
      <c r="E121" t="str">
        <f t="shared" si="2"/>
        <v>Egypt</v>
      </c>
      <c r="F121" s="108" t="s">
        <v>89</v>
      </c>
      <c r="G121" t="s">
        <v>878</v>
      </c>
      <c r="I121" s="8" t="s">
        <v>87</v>
      </c>
      <c r="J121" s="110" t="str">
        <f t="shared" si="3"/>
        <v>zones.put("Egypt", new SimpleTimeZone(7200000, "Egypt"));</v>
      </c>
    </row>
    <row r="122" spans="1:10" x14ac:dyDescent="0.25">
      <c r="A122" t="s">
        <v>161</v>
      </c>
      <c r="B122" s="6" t="s">
        <v>519</v>
      </c>
      <c r="C122" t="s">
        <v>106</v>
      </c>
      <c r="D122" t="s">
        <v>88</v>
      </c>
      <c r="E122" t="str">
        <f t="shared" si="2"/>
        <v>El Salvador</v>
      </c>
      <c r="F122" s="108" t="s">
        <v>89</v>
      </c>
      <c r="G122" t="s">
        <v>694</v>
      </c>
      <c r="I122" s="8" t="s">
        <v>87</v>
      </c>
      <c r="J122" s="110" t="str">
        <f t="shared" si="3"/>
        <v>zones.put("El Salvador", new SimpleTimeZone(-21600000, "El Salvador"));</v>
      </c>
    </row>
    <row r="123" spans="1:10" x14ac:dyDescent="0.25">
      <c r="A123" t="s">
        <v>296</v>
      </c>
      <c r="B123" s="6" t="s">
        <v>507</v>
      </c>
      <c r="C123" t="s">
        <v>106</v>
      </c>
      <c r="D123" t="s">
        <v>88</v>
      </c>
      <c r="E123" t="str">
        <f t="shared" si="2"/>
        <v>Equatorial Guinea</v>
      </c>
      <c r="F123" s="108" t="s">
        <v>89</v>
      </c>
      <c r="G123" t="s">
        <v>695</v>
      </c>
      <c r="I123" s="8" t="s">
        <v>87</v>
      </c>
      <c r="J123" s="110" t="str">
        <f t="shared" si="3"/>
        <v>zones.put("Equatorial Guinea", new SimpleTimeZone(3600000, "Equatorial Guinea"));</v>
      </c>
    </row>
    <row r="124" spans="1:10" x14ac:dyDescent="0.25">
      <c r="A124" t="s">
        <v>297</v>
      </c>
      <c r="B124" s="6" t="s">
        <v>516</v>
      </c>
      <c r="C124" t="s">
        <v>106</v>
      </c>
      <c r="D124" t="s">
        <v>88</v>
      </c>
      <c r="E124" t="str">
        <f t="shared" si="2"/>
        <v>Eritrea</v>
      </c>
      <c r="F124" s="108" t="s">
        <v>89</v>
      </c>
      <c r="G124" t="s">
        <v>696</v>
      </c>
      <c r="I124" s="8" t="s">
        <v>87</v>
      </c>
      <c r="J124" s="110" t="str">
        <f t="shared" si="3"/>
        <v>zones.put("Eritrea", new SimpleTimeZone(10800000, "Eritrea"));</v>
      </c>
    </row>
    <row r="125" spans="1:10" x14ac:dyDescent="0.25">
      <c r="A125" t="s">
        <v>99</v>
      </c>
      <c r="B125" s="6" t="s">
        <v>518</v>
      </c>
      <c r="C125" t="s">
        <v>92</v>
      </c>
      <c r="D125" t="s">
        <v>88</v>
      </c>
      <c r="E125" t="str">
        <f t="shared" si="2"/>
        <v>Estonia</v>
      </c>
      <c r="F125" s="108" t="s">
        <v>89</v>
      </c>
      <c r="G125" t="s">
        <v>879</v>
      </c>
      <c r="I125" s="8" t="s">
        <v>87</v>
      </c>
      <c r="J125" s="110" t="str">
        <f t="shared" si="3"/>
        <v>zones.put("Estonia", new SimpleTimeZone(7200000, "Estonia"));</v>
      </c>
    </row>
    <row r="126" spans="1:10" x14ac:dyDescent="0.25">
      <c r="A126" t="s">
        <v>298</v>
      </c>
      <c r="B126" s="6" t="s">
        <v>516</v>
      </c>
      <c r="C126" t="s">
        <v>106</v>
      </c>
      <c r="D126" t="s">
        <v>88</v>
      </c>
      <c r="E126" t="str">
        <f t="shared" si="2"/>
        <v>Ethiopia</v>
      </c>
      <c r="F126" s="108" t="s">
        <v>89</v>
      </c>
      <c r="G126" t="s">
        <v>697</v>
      </c>
      <c r="I126" s="8" t="s">
        <v>87</v>
      </c>
      <c r="J126" s="110" t="str">
        <f t="shared" si="3"/>
        <v>zones.put("Ethiopia", new SimpleTimeZone(10800000, "Ethiopia"));</v>
      </c>
    </row>
    <row r="127" spans="1:10" x14ac:dyDescent="0.25">
      <c r="A127" t="s">
        <v>193</v>
      </c>
      <c r="B127" s="6" t="s">
        <v>510</v>
      </c>
      <c r="C127" t="s">
        <v>192</v>
      </c>
      <c r="D127" t="s">
        <v>88</v>
      </c>
      <c r="E127" t="str">
        <f t="shared" si="2"/>
        <v>Falklands</v>
      </c>
      <c r="F127" s="108" t="s">
        <v>89</v>
      </c>
      <c r="G127" t="s">
        <v>880</v>
      </c>
      <c r="I127" s="8" t="s">
        <v>87</v>
      </c>
      <c r="J127" s="110" t="str">
        <f t="shared" si="3"/>
        <v>zones.put("Falklands", new SimpleTimeZone(-14400000, "Falklands"));</v>
      </c>
    </row>
    <row r="128" spans="1:10" x14ac:dyDescent="0.25">
      <c r="A128" t="s">
        <v>256</v>
      </c>
      <c r="B128" s="6" t="s">
        <v>526</v>
      </c>
      <c r="C128" t="s">
        <v>106</v>
      </c>
      <c r="D128" t="s">
        <v>88</v>
      </c>
      <c r="E128" t="str">
        <f t="shared" si="2"/>
        <v>Fiji</v>
      </c>
      <c r="F128" s="108" t="s">
        <v>89</v>
      </c>
      <c r="G128" t="s">
        <v>698</v>
      </c>
      <c r="I128" s="8" t="s">
        <v>87</v>
      </c>
      <c r="J128" s="110" t="str">
        <f t="shared" si="3"/>
        <v>zones.put("Fiji", new SimpleTimeZone(43200000, "Fiji"));</v>
      </c>
    </row>
    <row r="129" spans="1:10" x14ac:dyDescent="0.25">
      <c r="A129" t="s">
        <v>100</v>
      </c>
      <c r="B129" s="6" t="s">
        <v>518</v>
      </c>
      <c r="C129" t="s">
        <v>92</v>
      </c>
      <c r="D129" t="s">
        <v>88</v>
      </c>
      <c r="E129" t="str">
        <f t="shared" si="2"/>
        <v>Finland</v>
      </c>
      <c r="F129" s="108" t="s">
        <v>89</v>
      </c>
      <c r="G129" t="s">
        <v>881</v>
      </c>
      <c r="I129" s="8" t="s">
        <v>87</v>
      </c>
      <c r="J129" s="110" t="str">
        <f t="shared" si="3"/>
        <v>zones.put("Finland", new SimpleTimeZone(7200000, "Finland"));</v>
      </c>
    </row>
    <row r="130" spans="1:10" x14ac:dyDescent="0.25">
      <c r="A130" t="s">
        <v>462</v>
      </c>
      <c r="B130" s="6" t="s">
        <v>527</v>
      </c>
      <c r="C130" t="s">
        <v>106</v>
      </c>
      <c r="D130" t="s">
        <v>88</v>
      </c>
      <c r="E130" t="str">
        <f t="shared" si="2"/>
        <v>France/Gambier</v>
      </c>
      <c r="F130" s="108" t="s">
        <v>89</v>
      </c>
      <c r="G130" t="s">
        <v>699</v>
      </c>
      <c r="I130" s="8" t="s">
        <v>87</v>
      </c>
      <c r="J130" s="110" t="str">
        <f t="shared" si="3"/>
        <v>zones.put("France/Gambier", new SimpleTimeZone(-32400000, "France/Gambier"));</v>
      </c>
    </row>
    <row r="131" spans="1:10" x14ac:dyDescent="0.25">
      <c r="A131" t="s">
        <v>463</v>
      </c>
      <c r="B131" s="6" t="s">
        <v>528</v>
      </c>
      <c r="C131" t="s">
        <v>106</v>
      </c>
      <c r="D131" t="s">
        <v>88</v>
      </c>
      <c r="E131" t="str">
        <f t="shared" ref="E131:E194" si="4">A131</f>
        <v>France/Marquesas</v>
      </c>
      <c r="F131" s="108" t="s">
        <v>89</v>
      </c>
      <c r="G131" t="s">
        <v>700</v>
      </c>
      <c r="I131" s="8" t="s">
        <v>87</v>
      </c>
      <c r="J131" s="110" t="str">
        <f t="shared" ref="J131:J194" si="5">CONCATENATE(D131,E131,F131,G131,H131,I131)</f>
        <v>zones.put("France/Marquesas", new SimpleTimeZone(-32400000, "France/Marquesas"));</v>
      </c>
    </row>
    <row r="132" spans="1:10" x14ac:dyDescent="0.25">
      <c r="A132" t="s">
        <v>492</v>
      </c>
      <c r="B132" s="6" t="s">
        <v>507</v>
      </c>
      <c r="C132" t="s">
        <v>92</v>
      </c>
      <c r="D132" t="s">
        <v>88</v>
      </c>
      <c r="E132" t="str">
        <f t="shared" si="4"/>
        <v>France/Paris</v>
      </c>
      <c r="F132" s="108" t="s">
        <v>89</v>
      </c>
      <c r="G132" t="s">
        <v>882</v>
      </c>
      <c r="I132" s="8" t="s">
        <v>87</v>
      </c>
      <c r="J132" s="110" t="str">
        <f t="shared" si="5"/>
        <v>zones.put("France/Paris", new SimpleTimeZone(3600000, "France/Paris"));</v>
      </c>
    </row>
    <row r="133" spans="1:10" x14ac:dyDescent="0.25">
      <c r="A133" t="s">
        <v>464</v>
      </c>
      <c r="B133" s="6" t="s">
        <v>144</v>
      </c>
      <c r="C133" t="s">
        <v>106</v>
      </c>
      <c r="D133" t="s">
        <v>88</v>
      </c>
      <c r="E133" t="str">
        <f t="shared" si="4"/>
        <v>France/Tahiti</v>
      </c>
      <c r="F133" s="108" t="s">
        <v>89</v>
      </c>
      <c r="G133" t="s">
        <v>701</v>
      </c>
      <c r="I133" s="8" t="s">
        <v>87</v>
      </c>
      <c r="J133" s="110" t="str">
        <f t="shared" si="5"/>
        <v>zones.put("France/Tahiti", new SimpleTimeZone(-36000000, "France/Tahiti"));</v>
      </c>
    </row>
    <row r="134" spans="1:10" x14ac:dyDescent="0.25">
      <c r="A134" t="s">
        <v>194</v>
      </c>
      <c r="B134" s="6" t="s">
        <v>505</v>
      </c>
      <c r="C134" t="s">
        <v>106</v>
      </c>
      <c r="D134" t="s">
        <v>88</v>
      </c>
      <c r="E134" t="str">
        <f t="shared" si="4"/>
        <v>French Guiana</v>
      </c>
      <c r="F134" s="108" t="s">
        <v>89</v>
      </c>
      <c r="G134" t="s">
        <v>702</v>
      </c>
      <c r="I134" s="8" t="s">
        <v>87</v>
      </c>
      <c r="J134" s="110" t="str">
        <f t="shared" si="5"/>
        <v>zones.put("French Guiana", new SimpleTimeZone(-10800000, "French Guiana"));</v>
      </c>
    </row>
    <row r="135" spans="1:10" x14ac:dyDescent="0.25">
      <c r="A135" t="s">
        <v>299</v>
      </c>
      <c r="B135" s="6" t="s">
        <v>507</v>
      </c>
      <c r="C135" t="s">
        <v>106</v>
      </c>
      <c r="D135" t="s">
        <v>88</v>
      </c>
      <c r="E135" t="str">
        <f t="shared" si="4"/>
        <v>Gabon</v>
      </c>
      <c r="F135" s="108" t="s">
        <v>89</v>
      </c>
      <c r="G135" t="s">
        <v>703</v>
      </c>
      <c r="I135" s="8" t="s">
        <v>87</v>
      </c>
      <c r="J135" s="110" t="str">
        <f t="shared" si="5"/>
        <v>zones.put("Gabon", new SimpleTimeZone(3600000, "Gabon"));</v>
      </c>
    </row>
    <row r="136" spans="1:10" x14ac:dyDescent="0.25">
      <c r="A136" t="s">
        <v>191</v>
      </c>
      <c r="B136" s="6" t="s">
        <v>519</v>
      </c>
      <c r="C136" t="s">
        <v>106</v>
      </c>
      <c r="D136" t="s">
        <v>88</v>
      </c>
      <c r="E136" t="str">
        <f t="shared" si="4"/>
        <v>Galapagos Islands</v>
      </c>
      <c r="F136" s="108" t="s">
        <v>89</v>
      </c>
      <c r="G136" t="s">
        <v>704</v>
      </c>
      <c r="I136" s="8" t="s">
        <v>87</v>
      </c>
      <c r="J136" s="110" t="str">
        <f t="shared" si="5"/>
        <v>zones.put("Galapagos Islands", new SimpleTimeZone(-21600000, "Galapagos Islands"));</v>
      </c>
    </row>
    <row r="137" spans="1:10" x14ac:dyDescent="0.25">
      <c r="A137" t="s">
        <v>300</v>
      </c>
      <c r="B137" s="6" t="s">
        <v>508</v>
      </c>
      <c r="C137" t="s">
        <v>106</v>
      </c>
      <c r="D137" t="s">
        <v>88</v>
      </c>
      <c r="E137" t="str">
        <f t="shared" si="4"/>
        <v>Gambia</v>
      </c>
      <c r="F137" s="108" t="s">
        <v>89</v>
      </c>
      <c r="G137" t="s">
        <v>705</v>
      </c>
      <c r="I137" s="8" t="s">
        <v>87</v>
      </c>
      <c r="J137" s="110" t="str">
        <f t="shared" si="5"/>
        <v>zones.put("Gambia", new SimpleTimeZone(0, "Gambia"));</v>
      </c>
    </row>
    <row r="138" spans="1:10" x14ac:dyDescent="0.25">
      <c r="A138" t="s">
        <v>139</v>
      </c>
      <c r="B138" s="6" t="s">
        <v>516</v>
      </c>
      <c r="C138" t="s">
        <v>134</v>
      </c>
      <c r="D138" t="s">
        <v>88</v>
      </c>
      <c r="E138" t="str">
        <f t="shared" si="4"/>
        <v>Georgia</v>
      </c>
      <c r="F138" s="108" t="s">
        <v>89</v>
      </c>
      <c r="G138" t="s">
        <v>883</v>
      </c>
      <c r="I138" s="8" t="s">
        <v>87</v>
      </c>
      <c r="J138" s="110" t="str">
        <f t="shared" si="5"/>
        <v>zones.put("Georgia", new SimpleTimeZone(10800000, "Georgia"));</v>
      </c>
    </row>
    <row r="139" spans="1:10" x14ac:dyDescent="0.25">
      <c r="A139" t="s">
        <v>101</v>
      </c>
      <c r="B139" s="6" t="s">
        <v>507</v>
      </c>
      <c r="C139" t="s">
        <v>92</v>
      </c>
      <c r="D139" t="s">
        <v>88</v>
      </c>
      <c r="E139" t="str">
        <f t="shared" si="4"/>
        <v>Germany</v>
      </c>
      <c r="F139" s="108" t="s">
        <v>89</v>
      </c>
      <c r="G139" t="s">
        <v>0</v>
      </c>
      <c r="I139" s="8" t="s">
        <v>87</v>
      </c>
      <c r="J139" s="110" t="str">
        <f t="shared" si="5"/>
        <v>zones.put("Germany", new SimpleTimeZone(3600000, "Germany"));</v>
      </c>
    </row>
    <row r="140" spans="1:10" x14ac:dyDescent="0.25">
      <c r="A140" t="s">
        <v>301</v>
      </c>
      <c r="B140" s="6" t="s">
        <v>508</v>
      </c>
      <c r="C140" t="s">
        <v>106</v>
      </c>
      <c r="D140" t="s">
        <v>88</v>
      </c>
      <c r="E140" t="str">
        <f t="shared" si="4"/>
        <v>Ghana</v>
      </c>
      <c r="F140" s="108" t="s">
        <v>89</v>
      </c>
      <c r="G140" t="s">
        <v>706</v>
      </c>
      <c r="I140" s="8" t="s">
        <v>87</v>
      </c>
      <c r="J140" s="110" t="str">
        <f t="shared" si="5"/>
        <v>zones.put("Ghana", new SimpleTimeZone(0, "Ghana"));</v>
      </c>
    </row>
    <row r="141" spans="1:10" x14ac:dyDescent="0.25">
      <c r="A141" t="s">
        <v>102</v>
      </c>
      <c r="B141" s="6" t="s">
        <v>507</v>
      </c>
      <c r="C141" t="s">
        <v>92</v>
      </c>
      <c r="D141" t="s">
        <v>88</v>
      </c>
      <c r="E141" t="str">
        <f t="shared" si="4"/>
        <v>Gibraltar</v>
      </c>
      <c r="F141" s="108" t="s">
        <v>89</v>
      </c>
      <c r="G141" t="s">
        <v>1</v>
      </c>
      <c r="I141" s="8" t="s">
        <v>87</v>
      </c>
      <c r="J141" s="110" t="str">
        <f t="shared" si="5"/>
        <v>zones.put("Gibraltar", new SimpleTimeZone(3600000, "Gibraltar"));</v>
      </c>
    </row>
    <row r="142" spans="1:10" x14ac:dyDescent="0.25">
      <c r="A142" t="s">
        <v>258</v>
      </c>
      <c r="B142" s="6" t="s">
        <v>526</v>
      </c>
      <c r="C142" t="s">
        <v>106</v>
      </c>
      <c r="D142" t="s">
        <v>88</v>
      </c>
      <c r="E142" t="str">
        <f t="shared" si="4"/>
        <v>Gilbert Islands</v>
      </c>
      <c r="F142" s="108" t="s">
        <v>89</v>
      </c>
      <c r="G142" t="s">
        <v>707</v>
      </c>
      <c r="I142" s="8" t="s">
        <v>87</v>
      </c>
      <c r="J142" s="110" t="str">
        <f t="shared" si="5"/>
        <v>zones.put("Gilbert Islands", new SimpleTimeZone(43200000, "Gilbert Islands"));</v>
      </c>
    </row>
    <row r="143" spans="1:10" x14ac:dyDescent="0.25">
      <c r="A143" t="s">
        <v>103</v>
      </c>
      <c r="B143" s="6" t="s">
        <v>518</v>
      </c>
      <c r="C143" t="s">
        <v>92</v>
      </c>
      <c r="D143" t="s">
        <v>88</v>
      </c>
      <c r="E143" t="str">
        <f t="shared" si="4"/>
        <v>Greece</v>
      </c>
      <c r="F143" s="108" t="s">
        <v>89</v>
      </c>
      <c r="G143" t="s">
        <v>2</v>
      </c>
      <c r="I143" s="8" t="s">
        <v>87</v>
      </c>
      <c r="J143" s="110" t="str">
        <f t="shared" si="5"/>
        <v>zones.put("Greece", new SimpleTimeZone(7200000, "Greece"));</v>
      </c>
    </row>
    <row r="144" spans="1:10" x14ac:dyDescent="0.25">
      <c r="A144" t="s">
        <v>162</v>
      </c>
      <c r="B144" s="6" t="s">
        <v>510</v>
      </c>
      <c r="C144" t="s">
        <v>106</v>
      </c>
      <c r="D144" t="s">
        <v>88</v>
      </c>
      <c r="E144" t="str">
        <f t="shared" si="4"/>
        <v>Grenada</v>
      </c>
      <c r="F144" s="108" t="s">
        <v>89</v>
      </c>
      <c r="G144" t="s">
        <v>708</v>
      </c>
      <c r="I144" s="8" t="s">
        <v>87</v>
      </c>
      <c r="J144" s="110" t="str">
        <f t="shared" si="5"/>
        <v>zones.put("Grenada", new SimpleTimeZone(-14400000, "Grenada"));</v>
      </c>
    </row>
    <row r="145" spans="1:10" x14ac:dyDescent="0.25">
      <c r="A145" t="s">
        <v>163</v>
      </c>
      <c r="B145" s="6" t="s">
        <v>510</v>
      </c>
      <c r="C145" t="s">
        <v>106</v>
      </c>
      <c r="D145" t="s">
        <v>88</v>
      </c>
      <c r="E145" t="str">
        <f t="shared" si="4"/>
        <v>Guadeloupe</v>
      </c>
      <c r="F145" s="108" t="s">
        <v>89</v>
      </c>
      <c r="G145" t="s">
        <v>709</v>
      </c>
      <c r="I145" s="8" t="s">
        <v>87</v>
      </c>
      <c r="J145" s="110" t="str">
        <f t="shared" si="5"/>
        <v>zones.put("Guadeloupe", new SimpleTimeZone(-14400000, "Guadeloupe"));</v>
      </c>
    </row>
    <row r="146" spans="1:10" x14ac:dyDescent="0.25">
      <c r="A146" t="s">
        <v>257</v>
      </c>
      <c r="B146" s="6" t="s">
        <v>513</v>
      </c>
      <c r="C146" t="s">
        <v>106</v>
      </c>
      <c r="D146" t="s">
        <v>88</v>
      </c>
      <c r="E146" t="str">
        <f t="shared" si="4"/>
        <v>Guam</v>
      </c>
      <c r="F146" s="108" t="s">
        <v>89</v>
      </c>
      <c r="G146" t="s">
        <v>710</v>
      </c>
      <c r="I146" s="8" t="s">
        <v>87</v>
      </c>
      <c r="J146" s="110" t="str">
        <f t="shared" si="5"/>
        <v>zones.put("Guam", new SimpleTimeZone(36000000, "Guam"));</v>
      </c>
    </row>
    <row r="147" spans="1:10" x14ac:dyDescent="0.25">
      <c r="A147" t="s">
        <v>164</v>
      </c>
      <c r="B147" s="6" t="s">
        <v>519</v>
      </c>
      <c r="C147" t="s">
        <v>106</v>
      </c>
      <c r="D147" t="s">
        <v>88</v>
      </c>
      <c r="E147" t="str">
        <f t="shared" si="4"/>
        <v>Guatemala</v>
      </c>
      <c r="F147" s="108" t="s">
        <v>89</v>
      </c>
      <c r="G147" t="s">
        <v>711</v>
      </c>
      <c r="I147" s="8" t="s">
        <v>87</v>
      </c>
      <c r="J147" s="110" t="str">
        <f t="shared" si="5"/>
        <v>zones.put("Guatemala", new SimpleTimeZone(-21600000, "Guatemala"));</v>
      </c>
    </row>
    <row r="148" spans="1:10" x14ac:dyDescent="0.25">
      <c r="A148" t="s">
        <v>302</v>
      </c>
      <c r="B148" s="6" t="s">
        <v>508</v>
      </c>
      <c r="C148" t="s">
        <v>106</v>
      </c>
      <c r="D148" t="s">
        <v>88</v>
      </c>
      <c r="E148" t="str">
        <f t="shared" si="4"/>
        <v>Guinea</v>
      </c>
      <c r="F148" s="108" t="s">
        <v>89</v>
      </c>
      <c r="G148" t="s">
        <v>712</v>
      </c>
      <c r="I148" s="8" t="s">
        <v>87</v>
      </c>
      <c r="J148" s="110" t="str">
        <f t="shared" si="5"/>
        <v>zones.put("Guinea", new SimpleTimeZone(0, "Guinea"));</v>
      </c>
    </row>
    <row r="149" spans="1:10" x14ac:dyDescent="0.25">
      <c r="A149" t="s">
        <v>303</v>
      </c>
      <c r="B149" s="6" t="s">
        <v>508</v>
      </c>
      <c r="C149" t="s">
        <v>106</v>
      </c>
      <c r="D149" t="s">
        <v>88</v>
      </c>
      <c r="E149" t="str">
        <f t="shared" si="4"/>
        <v>Guinea-Bissau</v>
      </c>
      <c r="F149" s="108" t="s">
        <v>89</v>
      </c>
      <c r="G149" t="s">
        <v>713</v>
      </c>
      <c r="I149" s="8" t="s">
        <v>87</v>
      </c>
      <c r="J149" s="110" t="str">
        <f t="shared" si="5"/>
        <v>zones.put("Guinea-Bissau", new SimpleTimeZone(0, "Guinea-Bissau"));</v>
      </c>
    </row>
    <row r="150" spans="1:10" x14ac:dyDescent="0.25">
      <c r="A150" t="s">
        <v>195</v>
      </c>
      <c r="B150" s="6" t="s">
        <v>510</v>
      </c>
      <c r="C150" t="s">
        <v>106</v>
      </c>
      <c r="D150" t="s">
        <v>88</v>
      </c>
      <c r="E150" t="str">
        <f t="shared" si="4"/>
        <v>Guyana</v>
      </c>
      <c r="F150" s="108" t="s">
        <v>89</v>
      </c>
      <c r="G150" t="s">
        <v>714</v>
      </c>
      <c r="I150" s="8" t="s">
        <v>87</v>
      </c>
      <c r="J150" s="110" t="str">
        <f t="shared" si="5"/>
        <v>zones.put("Guyana", new SimpleTimeZone(-14400000, "Guyana"));</v>
      </c>
    </row>
    <row r="151" spans="1:10" x14ac:dyDescent="0.25">
      <c r="A151" t="s">
        <v>165</v>
      </c>
      <c r="B151" s="6" t="s">
        <v>515</v>
      </c>
      <c r="C151" t="s">
        <v>165</v>
      </c>
      <c r="D151" t="s">
        <v>88</v>
      </c>
      <c r="E151" t="str">
        <f t="shared" si="4"/>
        <v>Haiti</v>
      </c>
      <c r="F151" s="108" t="s">
        <v>89</v>
      </c>
      <c r="G151" t="s">
        <v>3</v>
      </c>
      <c r="I151" s="8" t="s">
        <v>87</v>
      </c>
      <c r="J151" s="110" t="str">
        <f t="shared" si="5"/>
        <v>zones.put("Haiti", new SimpleTimeZone(-18000000, "Haiti"));</v>
      </c>
    </row>
    <row r="152" spans="1:10" x14ac:dyDescent="0.25">
      <c r="A152" t="s">
        <v>166</v>
      </c>
      <c r="B152" s="6" t="s">
        <v>519</v>
      </c>
      <c r="C152" t="s">
        <v>106</v>
      </c>
      <c r="D152" t="s">
        <v>88</v>
      </c>
      <c r="E152" t="str">
        <f t="shared" si="4"/>
        <v>Honduras</v>
      </c>
      <c r="F152" s="108" t="s">
        <v>89</v>
      </c>
      <c r="G152" t="s">
        <v>715</v>
      </c>
      <c r="I152" s="8" t="s">
        <v>87</v>
      </c>
      <c r="J152" s="110" t="str">
        <f t="shared" si="5"/>
        <v>zones.put("Honduras", new SimpleTimeZone(-21600000, "Honduras"));</v>
      </c>
    </row>
    <row r="153" spans="1:10" x14ac:dyDescent="0.25">
      <c r="A153" t="s">
        <v>110</v>
      </c>
      <c r="B153" s="6" t="s">
        <v>507</v>
      </c>
      <c r="C153" t="s">
        <v>92</v>
      </c>
      <c r="D153" t="s">
        <v>88</v>
      </c>
      <c r="E153" t="str">
        <f t="shared" si="4"/>
        <v>Hungary</v>
      </c>
      <c r="F153" s="108" t="s">
        <v>89</v>
      </c>
      <c r="G153" t="s">
        <v>4</v>
      </c>
      <c r="I153" s="8" t="s">
        <v>87</v>
      </c>
      <c r="J153" s="110" t="str">
        <f t="shared" si="5"/>
        <v>zones.put("Hungary", new SimpleTimeZone(3600000, "Hungary"));</v>
      </c>
    </row>
    <row r="154" spans="1:10" x14ac:dyDescent="0.25">
      <c r="A154" t="s">
        <v>111</v>
      </c>
      <c r="B154" s="6" t="s">
        <v>508</v>
      </c>
      <c r="C154" t="s">
        <v>106</v>
      </c>
      <c r="D154" t="s">
        <v>88</v>
      </c>
      <c r="E154" t="str">
        <f t="shared" si="4"/>
        <v>Iceland</v>
      </c>
      <c r="F154" s="108" t="s">
        <v>89</v>
      </c>
      <c r="G154" t="s">
        <v>716</v>
      </c>
      <c r="I154" s="8" t="s">
        <v>87</v>
      </c>
      <c r="J154" s="110" t="str">
        <f t="shared" si="5"/>
        <v>zones.put("Iceland", new SimpleTimeZone(0, "Iceland"));</v>
      </c>
    </row>
    <row r="155" spans="1:10" x14ac:dyDescent="0.25">
      <c r="A155" t="s">
        <v>226</v>
      </c>
      <c r="B155" s="6" t="s">
        <v>529</v>
      </c>
      <c r="C155" t="s">
        <v>106</v>
      </c>
      <c r="D155" t="s">
        <v>88</v>
      </c>
      <c r="E155" t="str">
        <f t="shared" si="4"/>
        <v>India</v>
      </c>
      <c r="F155" s="108" t="s">
        <v>89</v>
      </c>
      <c r="G155" t="s">
        <v>717</v>
      </c>
      <c r="I155" s="8" t="s">
        <v>87</v>
      </c>
      <c r="J155" s="110" t="str">
        <f t="shared" si="5"/>
        <v>zones.put("India", new SimpleTimeZone(18000000, "India"));</v>
      </c>
    </row>
    <row r="156" spans="1:10" x14ac:dyDescent="0.25">
      <c r="A156" t="s">
        <v>451</v>
      </c>
      <c r="B156" s="6" t="s">
        <v>521</v>
      </c>
      <c r="C156" t="s">
        <v>106</v>
      </c>
      <c r="D156" t="s">
        <v>88</v>
      </c>
      <c r="E156" t="str">
        <f t="shared" si="4"/>
        <v>Indonesia/Jakarta</v>
      </c>
      <c r="F156" s="108" t="s">
        <v>89</v>
      </c>
      <c r="G156" t="s">
        <v>718</v>
      </c>
      <c r="I156" s="8" t="s">
        <v>87</v>
      </c>
      <c r="J156" s="110" t="str">
        <f t="shared" si="5"/>
        <v>zones.put("Indonesia/Jakarta", new SimpleTimeZone(25200000, "Indonesia/Jakarta"));</v>
      </c>
    </row>
    <row r="157" spans="1:10" x14ac:dyDescent="0.25">
      <c r="A157" t="s">
        <v>454</v>
      </c>
      <c r="B157" s="6" t="s">
        <v>530</v>
      </c>
      <c r="C157" t="s">
        <v>106</v>
      </c>
      <c r="D157" t="s">
        <v>88</v>
      </c>
      <c r="E157" t="str">
        <f t="shared" si="4"/>
        <v>Indonesia/Jayapura</v>
      </c>
      <c r="F157" s="108" t="s">
        <v>89</v>
      </c>
      <c r="G157" t="s">
        <v>719</v>
      </c>
      <c r="I157" s="8" t="s">
        <v>87</v>
      </c>
      <c r="J157" s="110" t="str">
        <f t="shared" si="5"/>
        <v>zones.put("Indonesia/Jayapura", new SimpleTimeZone(32400000, "Indonesia/Jayapura"));</v>
      </c>
    </row>
    <row r="158" spans="1:10" x14ac:dyDescent="0.25">
      <c r="A158" t="s">
        <v>453</v>
      </c>
      <c r="B158" s="6" t="s">
        <v>514</v>
      </c>
      <c r="C158" t="s">
        <v>106</v>
      </c>
      <c r="D158" t="s">
        <v>88</v>
      </c>
      <c r="E158" t="str">
        <f t="shared" si="4"/>
        <v>Indonesia/Makassar</v>
      </c>
      <c r="F158" s="108" t="s">
        <v>89</v>
      </c>
      <c r="G158" t="s">
        <v>720</v>
      </c>
      <c r="I158" s="8" t="s">
        <v>87</v>
      </c>
      <c r="J158" s="110" t="str">
        <f t="shared" si="5"/>
        <v>zones.put("Indonesia/Makassar", new SimpleTimeZone(28800000, "Indonesia/Makassar"));</v>
      </c>
    </row>
    <row r="159" spans="1:10" x14ac:dyDescent="0.25">
      <c r="A159" t="s">
        <v>452</v>
      </c>
      <c r="B159" s="6" t="s">
        <v>521</v>
      </c>
      <c r="C159" t="s">
        <v>106</v>
      </c>
      <c r="D159" t="s">
        <v>88</v>
      </c>
      <c r="E159" t="str">
        <f t="shared" si="4"/>
        <v>Indonesia/Pontianak</v>
      </c>
      <c r="F159" s="108" t="s">
        <v>89</v>
      </c>
      <c r="G159" t="s">
        <v>721</v>
      </c>
      <c r="I159" s="8" t="s">
        <v>87</v>
      </c>
      <c r="J159" s="110" t="str">
        <f t="shared" si="5"/>
        <v>zones.put("Indonesia/Pontianak", new SimpleTimeZone(25200000, "Indonesia/Pontianak"));</v>
      </c>
    </row>
    <row r="160" spans="1:10" x14ac:dyDescent="0.25">
      <c r="A160" t="s">
        <v>206</v>
      </c>
      <c r="B160" s="6" t="s">
        <v>516</v>
      </c>
      <c r="C160" t="s">
        <v>206</v>
      </c>
      <c r="D160" t="s">
        <v>88</v>
      </c>
      <c r="E160" t="str">
        <f t="shared" si="4"/>
        <v>Iraq</v>
      </c>
      <c r="F160" s="108" t="s">
        <v>89</v>
      </c>
      <c r="G160" t="s">
        <v>5</v>
      </c>
      <c r="I160" s="8" t="s">
        <v>87</v>
      </c>
      <c r="J160" s="110" t="str">
        <f t="shared" si="5"/>
        <v>zones.put("Iraq", new SimpleTimeZone(10800000, "Iraq"));</v>
      </c>
    </row>
    <row r="161" spans="1:10" x14ac:dyDescent="0.25">
      <c r="A161" t="s">
        <v>112</v>
      </c>
      <c r="B161" s="6" t="s">
        <v>508</v>
      </c>
      <c r="C161" t="s">
        <v>92</v>
      </c>
      <c r="D161" t="s">
        <v>88</v>
      </c>
      <c r="E161" t="str">
        <f t="shared" si="4"/>
        <v>Ireland (Eire)</v>
      </c>
      <c r="F161" s="108" t="s">
        <v>89</v>
      </c>
      <c r="G161" t="s">
        <v>6</v>
      </c>
      <c r="I161" s="8" t="s">
        <v>87</v>
      </c>
      <c r="J161" s="110" t="str">
        <f t="shared" si="5"/>
        <v>zones.put("Ireland (Eire)", new SimpleTimeZone(0, "Ireland (Eire)"));</v>
      </c>
    </row>
    <row r="162" spans="1:10" x14ac:dyDescent="0.25">
      <c r="A162" t="s">
        <v>113</v>
      </c>
      <c r="B162" s="6" t="s">
        <v>507</v>
      </c>
      <c r="C162" t="s">
        <v>92</v>
      </c>
      <c r="D162" t="s">
        <v>88</v>
      </c>
      <c r="E162" t="str">
        <f t="shared" si="4"/>
        <v>Italy, Vatican, San Marino</v>
      </c>
      <c r="F162" s="108" t="s">
        <v>89</v>
      </c>
      <c r="G162" t="s">
        <v>7</v>
      </c>
      <c r="I162" s="8" t="s">
        <v>87</v>
      </c>
      <c r="J162" s="110" t="str">
        <f t="shared" si="5"/>
        <v>zones.put("Italy, Vatican, San Marino", new SimpleTimeZone(3600000, "Italy, Vatican, San Marino"));</v>
      </c>
    </row>
    <row r="163" spans="1:10" x14ac:dyDescent="0.25">
      <c r="A163" t="s">
        <v>167</v>
      </c>
      <c r="B163" s="6" t="s">
        <v>515</v>
      </c>
      <c r="C163" t="s">
        <v>106</v>
      </c>
      <c r="D163" t="s">
        <v>88</v>
      </c>
      <c r="E163" t="str">
        <f t="shared" si="4"/>
        <v>Jamaica</v>
      </c>
      <c r="F163" s="108" t="s">
        <v>89</v>
      </c>
      <c r="G163" t="s">
        <v>722</v>
      </c>
      <c r="I163" s="8" t="s">
        <v>87</v>
      </c>
      <c r="J163" s="110" t="str">
        <f t="shared" si="5"/>
        <v>zones.put("Jamaica", new SimpleTimeZone(-18000000, "Jamaica"));</v>
      </c>
    </row>
    <row r="164" spans="1:10" x14ac:dyDescent="0.25">
      <c r="A164" t="s">
        <v>227</v>
      </c>
      <c r="B164" s="6" t="s">
        <v>530</v>
      </c>
      <c r="C164" t="s">
        <v>106</v>
      </c>
      <c r="D164" t="s">
        <v>88</v>
      </c>
      <c r="E164" t="str">
        <f t="shared" si="4"/>
        <v>Japan</v>
      </c>
      <c r="F164" s="108" t="s">
        <v>89</v>
      </c>
      <c r="G164" t="s">
        <v>723</v>
      </c>
      <c r="I164" s="8" t="s">
        <v>87</v>
      </c>
      <c r="J164" s="110" t="str">
        <f t="shared" si="5"/>
        <v>zones.put("Japan", new SimpleTimeZone(32400000, "Japan"));</v>
      </c>
    </row>
    <row r="165" spans="1:10" x14ac:dyDescent="0.25">
      <c r="A165" t="s">
        <v>114</v>
      </c>
      <c r="B165" s="6" t="s">
        <v>518</v>
      </c>
      <c r="C165" t="s">
        <v>92</v>
      </c>
      <c r="D165" t="s">
        <v>88</v>
      </c>
      <c r="E165" t="str">
        <f t="shared" si="4"/>
        <v>Jersey</v>
      </c>
      <c r="F165" s="108" t="s">
        <v>89</v>
      </c>
      <c r="G165" t="s">
        <v>8</v>
      </c>
      <c r="I165" s="8" t="s">
        <v>87</v>
      </c>
      <c r="J165" s="110" t="str">
        <f t="shared" si="5"/>
        <v>zones.put("Jersey", new SimpleTimeZone(7200000, "Jersey"));</v>
      </c>
    </row>
    <row r="166" spans="1:10" x14ac:dyDescent="0.25">
      <c r="A166" t="s">
        <v>209</v>
      </c>
      <c r="B166" s="6" t="s">
        <v>518</v>
      </c>
      <c r="C166" t="s">
        <v>209</v>
      </c>
      <c r="D166" t="s">
        <v>88</v>
      </c>
      <c r="E166" t="str">
        <f t="shared" si="4"/>
        <v>Jordan</v>
      </c>
      <c r="F166" s="108" t="s">
        <v>89</v>
      </c>
      <c r="G166" t="s">
        <v>9</v>
      </c>
      <c r="I166" s="8" t="s">
        <v>87</v>
      </c>
      <c r="J166" s="110" t="str">
        <f t="shared" si="5"/>
        <v>zones.put("Jordan", new SimpleTimeZone(7200000, "Jordan"));</v>
      </c>
    </row>
    <row r="167" spans="1:10" x14ac:dyDescent="0.25">
      <c r="A167" t="s">
        <v>379</v>
      </c>
      <c r="B167" s="6" t="s">
        <v>517</v>
      </c>
      <c r="C167" t="s">
        <v>106</v>
      </c>
      <c r="D167" t="s">
        <v>88</v>
      </c>
      <c r="E167" t="str">
        <f t="shared" si="4"/>
        <v>Kazakhstan/Almaty</v>
      </c>
      <c r="F167" s="108" t="s">
        <v>89</v>
      </c>
      <c r="G167" t="s">
        <v>724</v>
      </c>
      <c r="I167" s="8" t="s">
        <v>87</v>
      </c>
      <c r="J167" s="110" t="str">
        <f t="shared" si="5"/>
        <v>zones.put("Kazakhstan/Almaty", new SimpleTimeZone(21600000, "Kazakhstan/Almaty"));</v>
      </c>
    </row>
    <row r="168" spans="1:10" x14ac:dyDescent="0.25">
      <c r="A168" t="s">
        <v>382</v>
      </c>
      <c r="B168" s="6" t="s">
        <v>532</v>
      </c>
      <c r="C168" t="s">
        <v>106</v>
      </c>
      <c r="D168" t="s">
        <v>88</v>
      </c>
      <c r="E168" t="str">
        <f t="shared" si="4"/>
        <v>Kazakhstan/Aqtau</v>
      </c>
      <c r="F168" s="108" t="s">
        <v>89</v>
      </c>
      <c r="G168" t="s">
        <v>725</v>
      </c>
      <c r="I168" s="8" t="s">
        <v>87</v>
      </c>
      <c r="J168" s="110" t="str">
        <f t="shared" si="5"/>
        <v>zones.put("Kazakhstan/Aqtau", new SimpleTimeZone(18000000, "Kazakhstan/Aqtau"));</v>
      </c>
    </row>
    <row r="169" spans="1:10" x14ac:dyDescent="0.25">
      <c r="A169" t="s">
        <v>381</v>
      </c>
      <c r="B169" s="6" t="s">
        <v>532</v>
      </c>
      <c r="C169" t="s">
        <v>106</v>
      </c>
      <c r="D169" t="s">
        <v>88</v>
      </c>
      <c r="E169" t="str">
        <f t="shared" si="4"/>
        <v>Kazakhstan/Aqtobe</v>
      </c>
      <c r="F169" s="108" t="s">
        <v>89</v>
      </c>
      <c r="G169" t="s">
        <v>726</v>
      </c>
      <c r="I169" s="8" t="s">
        <v>87</v>
      </c>
      <c r="J169" s="110" t="str">
        <f t="shared" si="5"/>
        <v>zones.put("Kazakhstan/Aqtobe", new SimpleTimeZone(18000000, "Kazakhstan/Aqtobe"));</v>
      </c>
    </row>
    <row r="170" spans="1:10" x14ac:dyDescent="0.25">
      <c r="A170" t="s">
        <v>383</v>
      </c>
      <c r="B170" s="6" t="s">
        <v>532</v>
      </c>
      <c r="C170" t="s">
        <v>106</v>
      </c>
      <c r="D170" t="s">
        <v>88</v>
      </c>
      <c r="E170" t="str">
        <f t="shared" si="4"/>
        <v>Kazakhstan/Oral</v>
      </c>
      <c r="F170" s="108" t="s">
        <v>89</v>
      </c>
      <c r="G170" t="s">
        <v>727</v>
      </c>
      <c r="I170" s="8" t="s">
        <v>87</v>
      </c>
      <c r="J170" s="110" t="str">
        <f t="shared" si="5"/>
        <v>zones.put("Kazakhstan/Oral", new SimpleTimeZone(18000000, "Kazakhstan/Oral"));</v>
      </c>
    </row>
    <row r="171" spans="1:10" x14ac:dyDescent="0.25">
      <c r="A171" t="s">
        <v>380</v>
      </c>
      <c r="B171" s="6" t="s">
        <v>517</v>
      </c>
      <c r="C171" t="s">
        <v>106</v>
      </c>
      <c r="D171" t="s">
        <v>88</v>
      </c>
      <c r="E171" t="str">
        <f t="shared" si="4"/>
        <v>Kazakhstan/Qyzylorda</v>
      </c>
      <c r="F171" s="108" t="s">
        <v>89</v>
      </c>
      <c r="G171" t="s">
        <v>728</v>
      </c>
      <c r="I171" s="8" t="s">
        <v>87</v>
      </c>
      <c r="J171" s="110" t="str">
        <f t="shared" si="5"/>
        <v>zones.put("Kazakhstan/Qyzylorda", new SimpleTimeZone(21600000, "Kazakhstan/Qyzylorda"));</v>
      </c>
    </row>
    <row r="172" spans="1:10" x14ac:dyDescent="0.25">
      <c r="A172" t="s">
        <v>304</v>
      </c>
      <c r="B172" s="6" t="s">
        <v>516</v>
      </c>
      <c r="C172" t="s">
        <v>106</v>
      </c>
      <c r="D172" t="s">
        <v>88</v>
      </c>
      <c r="E172" t="str">
        <f t="shared" si="4"/>
        <v>Kenya</v>
      </c>
      <c r="F172" s="108" t="s">
        <v>89</v>
      </c>
      <c r="G172" t="s">
        <v>729</v>
      </c>
      <c r="I172" s="8" t="s">
        <v>87</v>
      </c>
      <c r="J172" s="110" t="str">
        <f t="shared" si="5"/>
        <v>zones.put("Kenya", new SimpleTimeZone(10800000, "Kenya"));</v>
      </c>
    </row>
    <row r="173" spans="1:10" x14ac:dyDescent="0.25">
      <c r="A173" t="s">
        <v>456</v>
      </c>
      <c r="B173" s="6" t="s">
        <v>530</v>
      </c>
      <c r="C173" t="s">
        <v>106</v>
      </c>
      <c r="D173" t="s">
        <v>88</v>
      </c>
      <c r="E173" t="str">
        <f t="shared" si="4"/>
        <v>Koea/Pyongyang</v>
      </c>
      <c r="F173" s="108" t="s">
        <v>89</v>
      </c>
      <c r="G173" t="s">
        <v>730</v>
      </c>
      <c r="I173" s="8" t="s">
        <v>87</v>
      </c>
      <c r="J173" s="110" t="str">
        <f t="shared" si="5"/>
        <v>zones.put("Koea/Pyongyang", new SimpleTimeZone(32400000, "Koea/Pyongyang"));</v>
      </c>
    </row>
    <row r="174" spans="1:10" x14ac:dyDescent="0.25">
      <c r="A174" t="s">
        <v>455</v>
      </c>
      <c r="B174" s="6" t="s">
        <v>530</v>
      </c>
      <c r="C174" t="s">
        <v>106</v>
      </c>
      <c r="D174" t="s">
        <v>88</v>
      </c>
      <c r="E174" t="str">
        <f t="shared" si="4"/>
        <v>Korea/Seoul</v>
      </c>
      <c r="F174" s="108" t="s">
        <v>89</v>
      </c>
      <c r="G174" t="s">
        <v>731</v>
      </c>
      <c r="I174" s="8" t="s">
        <v>87</v>
      </c>
      <c r="J174" s="110" t="str">
        <f t="shared" si="5"/>
        <v>zones.put("Korea/Seoul", new SimpleTimeZone(32400000, "Korea/Seoul"));</v>
      </c>
    </row>
    <row r="175" spans="1:10" x14ac:dyDescent="0.25">
      <c r="A175" t="s">
        <v>210</v>
      </c>
      <c r="B175" s="6" t="s">
        <v>516</v>
      </c>
      <c r="C175" t="s">
        <v>106</v>
      </c>
      <c r="D175" t="s">
        <v>88</v>
      </c>
      <c r="E175" t="str">
        <f t="shared" si="4"/>
        <v>Kuwait</v>
      </c>
      <c r="F175" s="108" t="s">
        <v>89</v>
      </c>
      <c r="G175" t="s">
        <v>732</v>
      </c>
      <c r="I175" s="8" t="s">
        <v>87</v>
      </c>
      <c r="J175" s="110" t="str">
        <f t="shared" si="5"/>
        <v>zones.put("Kuwait", new SimpleTimeZone(10800000, "Kuwait"));</v>
      </c>
    </row>
    <row r="176" spans="1:10" x14ac:dyDescent="0.25">
      <c r="A176" t="s">
        <v>140</v>
      </c>
      <c r="B176" s="6" t="s">
        <v>517</v>
      </c>
      <c r="C176" t="s">
        <v>106</v>
      </c>
      <c r="D176" t="s">
        <v>88</v>
      </c>
      <c r="E176" t="str">
        <f t="shared" si="4"/>
        <v>Kyrgyzstan</v>
      </c>
      <c r="F176" s="108" t="s">
        <v>89</v>
      </c>
      <c r="G176" t="s">
        <v>733</v>
      </c>
      <c r="I176" s="8" t="s">
        <v>87</v>
      </c>
      <c r="J176" s="110" t="str">
        <f t="shared" si="5"/>
        <v>zones.put("Kyrgyzstan", new SimpleTimeZone(21600000, "Kyrgyzstan"));</v>
      </c>
    </row>
    <row r="177" spans="1:10" x14ac:dyDescent="0.25">
      <c r="A177" t="s">
        <v>228</v>
      </c>
      <c r="B177" s="6" t="s">
        <v>521</v>
      </c>
      <c r="C177" t="s">
        <v>106</v>
      </c>
      <c r="D177" t="s">
        <v>88</v>
      </c>
      <c r="E177" t="str">
        <f t="shared" si="4"/>
        <v>Laos</v>
      </c>
      <c r="F177" s="108" t="s">
        <v>89</v>
      </c>
      <c r="G177" t="s">
        <v>734</v>
      </c>
      <c r="I177" s="8" t="s">
        <v>87</v>
      </c>
      <c r="J177" s="110" t="str">
        <f t="shared" si="5"/>
        <v>zones.put("Laos", new SimpleTimeZone(25200000, "Laos"));</v>
      </c>
    </row>
    <row r="178" spans="1:10" x14ac:dyDescent="0.25">
      <c r="A178" t="s">
        <v>211</v>
      </c>
      <c r="B178" s="6" t="s">
        <v>518</v>
      </c>
      <c r="C178" t="s">
        <v>211</v>
      </c>
      <c r="D178" t="s">
        <v>88</v>
      </c>
      <c r="E178" t="str">
        <f t="shared" si="4"/>
        <v>Lebanon</v>
      </c>
      <c r="F178" s="108" t="s">
        <v>89</v>
      </c>
      <c r="G178" t="s">
        <v>10</v>
      </c>
      <c r="I178" s="8" t="s">
        <v>87</v>
      </c>
      <c r="J178" s="110" t="str">
        <f t="shared" si="5"/>
        <v>zones.put("Lebanon", new SimpleTimeZone(7200000, "Lebanon"));</v>
      </c>
    </row>
    <row r="179" spans="1:10" x14ac:dyDescent="0.25">
      <c r="A179" t="s">
        <v>305</v>
      </c>
      <c r="B179" s="6" t="s">
        <v>518</v>
      </c>
      <c r="C179" t="s">
        <v>106</v>
      </c>
      <c r="D179" t="s">
        <v>88</v>
      </c>
      <c r="E179" t="str">
        <f t="shared" si="4"/>
        <v>Lesotho</v>
      </c>
      <c r="F179" s="108" t="s">
        <v>89</v>
      </c>
      <c r="G179" t="s">
        <v>735</v>
      </c>
      <c r="I179" s="8" t="s">
        <v>87</v>
      </c>
      <c r="J179" s="110" t="str">
        <f t="shared" si="5"/>
        <v>zones.put("Lesotho", new SimpleTimeZone(7200000, "Lesotho"));</v>
      </c>
    </row>
    <row r="180" spans="1:10" x14ac:dyDescent="0.25">
      <c r="A180" t="s">
        <v>306</v>
      </c>
      <c r="B180" s="6" t="s">
        <v>508</v>
      </c>
      <c r="C180" t="s">
        <v>106</v>
      </c>
      <c r="D180" t="s">
        <v>88</v>
      </c>
      <c r="E180" t="str">
        <f t="shared" si="4"/>
        <v>Liberia</v>
      </c>
      <c r="F180" s="108" t="s">
        <v>89</v>
      </c>
      <c r="G180" t="s">
        <v>736</v>
      </c>
      <c r="I180" s="8" t="s">
        <v>87</v>
      </c>
      <c r="J180" s="110" t="str">
        <f t="shared" si="5"/>
        <v>zones.put("Liberia", new SimpleTimeZone(0, "Liberia"));</v>
      </c>
    </row>
    <row r="181" spans="1:10" x14ac:dyDescent="0.25">
      <c r="A181" t="s">
        <v>307</v>
      </c>
      <c r="B181" s="6" t="s">
        <v>518</v>
      </c>
      <c r="C181" t="s">
        <v>106</v>
      </c>
      <c r="D181" t="s">
        <v>88</v>
      </c>
      <c r="E181" t="str">
        <f t="shared" si="4"/>
        <v>Libya</v>
      </c>
      <c r="F181" s="108" t="s">
        <v>89</v>
      </c>
      <c r="G181" t="s">
        <v>737</v>
      </c>
      <c r="I181" s="8" t="s">
        <v>87</v>
      </c>
      <c r="J181" s="110" t="str">
        <f t="shared" si="5"/>
        <v>zones.put("Libya", new SimpleTimeZone(7200000, "Libya"));</v>
      </c>
    </row>
    <row r="182" spans="1:10" x14ac:dyDescent="0.25">
      <c r="A182" t="s">
        <v>115</v>
      </c>
      <c r="B182" s="6" t="s">
        <v>507</v>
      </c>
      <c r="C182" t="s">
        <v>92</v>
      </c>
      <c r="D182" t="s">
        <v>88</v>
      </c>
      <c r="E182" t="str">
        <f t="shared" si="4"/>
        <v>Liechtenstein</v>
      </c>
      <c r="F182" s="108" t="s">
        <v>89</v>
      </c>
      <c r="G182" t="s">
        <v>11</v>
      </c>
      <c r="I182" s="8" t="s">
        <v>87</v>
      </c>
      <c r="J182" s="110" t="str">
        <f t="shared" si="5"/>
        <v>zones.put("Liechtenstein", new SimpleTimeZone(3600000, "Liechtenstein"));</v>
      </c>
    </row>
    <row r="183" spans="1:10" x14ac:dyDescent="0.25">
      <c r="A183" t="s">
        <v>260</v>
      </c>
      <c r="B183" s="6" t="s">
        <v>533</v>
      </c>
      <c r="C183" t="s">
        <v>106</v>
      </c>
      <c r="D183" t="s">
        <v>88</v>
      </c>
      <c r="E183" t="str">
        <f t="shared" si="4"/>
        <v>Line Islands</v>
      </c>
      <c r="F183" s="108" t="s">
        <v>89</v>
      </c>
      <c r="G183" t="s">
        <v>738</v>
      </c>
      <c r="I183" s="8" t="s">
        <v>87</v>
      </c>
      <c r="J183" s="110" t="str">
        <f t="shared" si="5"/>
        <v>zones.put("Line Islands", new SimpleTimeZone(50400000, "Line Islands"));</v>
      </c>
    </row>
    <row r="184" spans="1:10" x14ac:dyDescent="0.25">
      <c r="A184" t="s">
        <v>116</v>
      </c>
      <c r="B184" s="6" t="s">
        <v>518</v>
      </c>
      <c r="C184" t="s">
        <v>92</v>
      </c>
      <c r="D184" t="s">
        <v>88</v>
      </c>
      <c r="E184" t="str">
        <f t="shared" si="4"/>
        <v>Lithuania</v>
      </c>
      <c r="F184" s="108" t="s">
        <v>89</v>
      </c>
      <c r="G184" t="s">
        <v>12</v>
      </c>
      <c r="I184" s="8" t="s">
        <v>87</v>
      </c>
      <c r="J184" s="110" t="str">
        <f t="shared" si="5"/>
        <v>zones.put("Lithuania", new SimpleTimeZone(7200000, "Lithuania"));</v>
      </c>
    </row>
    <row r="185" spans="1:10" x14ac:dyDescent="0.25">
      <c r="A185" t="s">
        <v>117</v>
      </c>
      <c r="B185" s="6" t="s">
        <v>507</v>
      </c>
      <c r="C185" t="s">
        <v>92</v>
      </c>
      <c r="D185" t="s">
        <v>88</v>
      </c>
      <c r="E185" t="str">
        <f t="shared" si="4"/>
        <v>Luxembourg</v>
      </c>
      <c r="F185" s="108" t="s">
        <v>89</v>
      </c>
      <c r="G185" t="s">
        <v>13</v>
      </c>
      <c r="I185" s="8" t="s">
        <v>87</v>
      </c>
      <c r="J185" s="110" t="str">
        <f t="shared" si="5"/>
        <v>zones.put("Luxembourg", new SimpleTimeZone(3600000, "Luxembourg"));</v>
      </c>
    </row>
    <row r="186" spans="1:10" x14ac:dyDescent="0.25">
      <c r="A186" t="s">
        <v>308</v>
      </c>
      <c r="B186" s="6" t="s">
        <v>516</v>
      </c>
      <c r="C186" t="s">
        <v>106</v>
      </c>
      <c r="D186" t="s">
        <v>88</v>
      </c>
      <c r="E186" t="str">
        <f t="shared" si="4"/>
        <v>Madagascar</v>
      </c>
      <c r="F186" s="108" t="s">
        <v>89</v>
      </c>
      <c r="G186" t="s">
        <v>739</v>
      </c>
      <c r="I186" s="8" t="s">
        <v>87</v>
      </c>
      <c r="J186" s="110" t="str">
        <f t="shared" si="5"/>
        <v>zones.put("Madagascar", new SimpleTimeZone(10800000, "Madagascar"));</v>
      </c>
    </row>
    <row r="187" spans="1:10" x14ac:dyDescent="0.25">
      <c r="A187" t="s">
        <v>309</v>
      </c>
      <c r="B187" s="6" t="s">
        <v>518</v>
      </c>
      <c r="C187" t="s">
        <v>106</v>
      </c>
      <c r="D187" t="s">
        <v>88</v>
      </c>
      <c r="E187" t="str">
        <f t="shared" si="4"/>
        <v>Malawi</v>
      </c>
      <c r="F187" s="108" t="s">
        <v>89</v>
      </c>
      <c r="G187" t="s">
        <v>740</v>
      </c>
      <c r="I187" s="8" t="s">
        <v>87</v>
      </c>
      <c r="J187" s="110" t="str">
        <f t="shared" si="5"/>
        <v>zones.put("Malawi", new SimpleTimeZone(7200000, "Malawi"));</v>
      </c>
    </row>
    <row r="188" spans="1:10" x14ac:dyDescent="0.25">
      <c r="A188" t="s">
        <v>457</v>
      </c>
      <c r="B188" s="6" t="s">
        <v>514</v>
      </c>
      <c r="C188" t="s">
        <v>106</v>
      </c>
      <c r="D188" t="s">
        <v>88</v>
      </c>
      <c r="E188" t="str">
        <f t="shared" si="4"/>
        <v>Malaysia/Kuala_Lumpur</v>
      </c>
      <c r="F188" s="108" t="s">
        <v>89</v>
      </c>
      <c r="G188" t="s">
        <v>741</v>
      </c>
      <c r="I188" s="8" t="s">
        <v>87</v>
      </c>
      <c r="J188" s="110" t="str">
        <f t="shared" si="5"/>
        <v>zones.put("Malaysia/Kuala_Lumpur", new SimpleTimeZone(28800000, "Malaysia/Kuala_Lumpur"));</v>
      </c>
    </row>
    <row r="189" spans="1:10" x14ac:dyDescent="0.25">
      <c r="A189" t="s">
        <v>458</v>
      </c>
      <c r="B189" s="6" t="s">
        <v>514</v>
      </c>
      <c r="C189" t="s">
        <v>106</v>
      </c>
      <c r="D189" t="s">
        <v>88</v>
      </c>
      <c r="E189" t="str">
        <f t="shared" si="4"/>
        <v>Malaysia/Kuching</v>
      </c>
      <c r="F189" s="108" t="s">
        <v>89</v>
      </c>
      <c r="G189" t="s">
        <v>742</v>
      </c>
      <c r="I189" s="8" t="s">
        <v>87</v>
      </c>
      <c r="J189" s="110" t="str">
        <f t="shared" si="5"/>
        <v>zones.put("Malaysia/Kuching", new SimpleTimeZone(28800000, "Malaysia/Kuching"));</v>
      </c>
    </row>
    <row r="190" spans="1:10" x14ac:dyDescent="0.25">
      <c r="A190" t="s">
        <v>229</v>
      </c>
      <c r="B190" s="6" t="s">
        <v>532</v>
      </c>
      <c r="C190" t="s">
        <v>106</v>
      </c>
      <c r="D190" t="s">
        <v>88</v>
      </c>
      <c r="E190" t="str">
        <f t="shared" si="4"/>
        <v>Maldives</v>
      </c>
      <c r="F190" s="108" t="s">
        <v>89</v>
      </c>
      <c r="G190" t="s">
        <v>743</v>
      </c>
      <c r="I190" s="8" t="s">
        <v>87</v>
      </c>
      <c r="J190" s="110" t="str">
        <f t="shared" si="5"/>
        <v>zones.put("Maldives", new SimpleTimeZone(18000000, "Maldives"));</v>
      </c>
    </row>
    <row r="191" spans="1:10" x14ac:dyDescent="0.25">
      <c r="A191" t="s">
        <v>475</v>
      </c>
      <c r="B191" s="6" t="s">
        <v>508</v>
      </c>
      <c r="C191" t="s">
        <v>106</v>
      </c>
      <c r="D191" t="s">
        <v>88</v>
      </c>
      <c r="E191" t="str">
        <f t="shared" si="4"/>
        <v>Mali/Bamako</v>
      </c>
      <c r="F191" s="108" t="s">
        <v>89</v>
      </c>
      <c r="G191" t="s">
        <v>744</v>
      </c>
      <c r="I191" s="8" t="s">
        <v>87</v>
      </c>
      <c r="J191" s="110" t="str">
        <f t="shared" si="5"/>
        <v>zones.put("Mali/Bamako", new SimpleTimeZone(0, "Mali/Bamako"));</v>
      </c>
    </row>
    <row r="192" spans="1:10" x14ac:dyDescent="0.25">
      <c r="A192" t="s">
        <v>476</v>
      </c>
      <c r="B192" s="6" t="s">
        <v>508</v>
      </c>
      <c r="C192" t="s">
        <v>106</v>
      </c>
      <c r="D192" t="s">
        <v>88</v>
      </c>
      <c r="E192" t="str">
        <f t="shared" si="4"/>
        <v>Mali/Timbuktu</v>
      </c>
      <c r="F192" s="108" t="s">
        <v>89</v>
      </c>
      <c r="G192" t="s">
        <v>745</v>
      </c>
      <c r="I192" s="8" t="s">
        <v>87</v>
      </c>
      <c r="J192" s="110" t="str">
        <f t="shared" si="5"/>
        <v>zones.put("Mali/Timbuktu", new SimpleTimeZone(0, "Mali/Timbuktu"));</v>
      </c>
    </row>
    <row r="193" spans="1:10" x14ac:dyDescent="0.25">
      <c r="A193" t="s">
        <v>118</v>
      </c>
      <c r="B193" s="6" t="s">
        <v>507</v>
      </c>
      <c r="C193" t="s">
        <v>92</v>
      </c>
      <c r="D193" t="s">
        <v>88</v>
      </c>
      <c r="E193" t="str">
        <f t="shared" si="4"/>
        <v>Malta</v>
      </c>
      <c r="F193" s="108" t="s">
        <v>89</v>
      </c>
      <c r="G193" t="s">
        <v>14</v>
      </c>
      <c r="I193" s="8" t="s">
        <v>87</v>
      </c>
      <c r="J193" s="110" t="str">
        <f t="shared" si="5"/>
        <v>zones.put("Malta", new SimpleTimeZone(3600000, "Malta"));</v>
      </c>
    </row>
    <row r="194" spans="1:10" x14ac:dyDescent="0.25">
      <c r="A194" t="s">
        <v>466</v>
      </c>
      <c r="B194" s="6" t="s">
        <v>526</v>
      </c>
      <c r="C194" t="s">
        <v>106</v>
      </c>
      <c r="D194" t="s">
        <v>88</v>
      </c>
      <c r="E194" t="str">
        <f t="shared" si="4"/>
        <v>Marshall Islands/Kwajalein</v>
      </c>
      <c r="F194" s="108" t="s">
        <v>89</v>
      </c>
      <c r="G194" t="s">
        <v>746</v>
      </c>
      <c r="I194" s="8" t="s">
        <v>87</v>
      </c>
      <c r="J194" s="110" t="str">
        <f t="shared" si="5"/>
        <v>zones.put("Marshall Islands/Kwajalein", new SimpleTimeZone(43200000, "Marshall Islands/Kwajalein"));</v>
      </c>
    </row>
    <row r="195" spans="1:10" x14ac:dyDescent="0.25">
      <c r="A195" t="s">
        <v>465</v>
      </c>
      <c r="B195" s="6" t="s">
        <v>526</v>
      </c>
      <c r="C195" t="s">
        <v>106</v>
      </c>
      <c r="D195" t="s">
        <v>88</v>
      </c>
      <c r="E195" t="str">
        <f t="shared" ref="E195:E258" si="6">A195</f>
        <v>Marshall Islands/Majuro</v>
      </c>
      <c r="F195" s="108" t="s">
        <v>89</v>
      </c>
      <c r="G195" t="s">
        <v>747</v>
      </c>
      <c r="I195" s="8" t="s">
        <v>87</v>
      </c>
      <c r="J195" s="110" t="str">
        <f t="shared" ref="J195:J258" si="7">CONCATENATE(D195,E195,F195,G195,H195,I195)</f>
        <v>zones.put("Marshall Islands/Majuro", new SimpleTimeZone(43200000, "Marshall Islands/Majuro"));</v>
      </c>
    </row>
    <row r="196" spans="1:10" x14ac:dyDescent="0.25">
      <c r="A196" t="s">
        <v>168</v>
      </c>
      <c r="B196" s="6" t="s">
        <v>510</v>
      </c>
      <c r="C196" t="s">
        <v>106</v>
      </c>
      <c r="D196" t="s">
        <v>88</v>
      </c>
      <c r="E196" t="str">
        <f t="shared" si="6"/>
        <v>Martinique</v>
      </c>
      <c r="F196" s="108" t="s">
        <v>89</v>
      </c>
      <c r="G196" t="s">
        <v>748</v>
      </c>
      <c r="I196" s="8" t="s">
        <v>87</v>
      </c>
      <c r="J196" s="110" t="str">
        <f t="shared" si="7"/>
        <v>zones.put("Martinique", new SimpleTimeZone(-14400000, "Martinique"));</v>
      </c>
    </row>
    <row r="197" spans="1:10" x14ac:dyDescent="0.25">
      <c r="A197" t="s">
        <v>310</v>
      </c>
      <c r="B197" s="6" t="s">
        <v>508</v>
      </c>
      <c r="C197" t="s">
        <v>106</v>
      </c>
      <c r="D197" t="s">
        <v>88</v>
      </c>
      <c r="E197" t="str">
        <f t="shared" si="6"/>
        <v>Mauritania</v>
      </c>
      <c r="F197" s="108" t="s">
        <v>89</v>
      </c>
      <c r="G197" t="s">
        <v>749</v>
      </c>
      <c r="I197" s="8" t="s">
        <v>87</v>
      </c>
      <c r="J197" s="110" t="str">
        <f t="shared" si="7"/>
        <v>zones.put("Mauritania", new SimpleTimeZone(0, "Mauritania"));</v>
      </c>
    </row>
    <row r="198" spans="1:10" x14ac:dyDescent="0.25">
      <c r="A198" t="s">
        <v>311</v>
      </c>
      <c r="B198" s="6" t="s">
        <v>511</v>
      </c>
      <c r="C198" t="s">
        <v>106</v>
      </c>
      <c r="D198" t="s">
        <v>88</v>
      </c>
      <c r="E198" t="str">
        <f t="shared" si="6"/>
        <v>Mauritius</v>
      </c>
      <c r="F198" s="108" t="s">
        <v>89</v>
      </c>
      <c r="G198" t="s">
        <v>750</v>
      </c>
      <c r="I198" s="8" t="s">
        <v>87</v>
      </c>
      <c r="J198" s="110" t="str">
        <f t="shared" si="7"/>
        <v>zones.put("Mauritius", new SimpleTimeZone(14400000, "Mauritius"));</v>
      </c>
    </row>
    <row r="199" spans="1:10" x14ac:dyDescent="0.25">
      <c r="A199" t="s">
        <v>312</v>
      </c>
      <c r="B199" s="6" t="s">
        <v>516</v>
      </c>
      <c r="C199" t="s">
        <v>106</v>
      </c>
      <c r="D199" t="s">
        <v>88</v>
      </c>
      <c r="E199" t="str">
        <f t="shared" si="6"/>
        <v>Mayotte</v>
      </c>
      <c r="F199" s="108" t="s">
        <v>89</v>
      </c>
      <c r="G199" t="s">
        <v>751</v>
      </c>
      <c r="I199" s="8" t="s">
        <v>87</v>
      </c>
      <c r="J199" s="110" t="str">
        <f t="shared" si="7"/>
        <v>zones.put("Mayotte", new SimpleTimeZone(10800000, "Mayotte"));</v>
      </c>
    </row>
    <row r="200" spans="1:10" x14ac:dyDescent="0.25">
      <c r="A200" t="s">
        <v>433</v>
      </c>
      <c r="B200" s="6" t="s">
        <v>519</v>
      </c>
      <c r="C200" t="s">
        <v>169</v>
      </c>
      <c r="D200" t="s">
        <v>88</v>
      </c>
      <c r="E200" t="str">
        <f t="shared" si="6"/>
        <v>Mexico/Cancun</v>
      </c>
      <c r="F200" s="108" t="s">
        <v>89</v>
      </c>
      <c r="G200" t="s">
        <v>15</v>
      </c>
      <c r="I200" s="8" t="s">
        <v>87</v>
      </c>
      <c r="J200" s="110" t="str">
        <f t="shared" si="7"/>
        <v>zones.put("Mexico/Cancun", new SimpleTimeZone(-21600000, "Mexico/Cancun"));</v>
      </c>
    </row>
    <row r="201" spans="1:10" x14ac:dyDescent="0.25">
      <c r="A201" t="s">
        <v>437</v>
      </c>
      <c r="B201" s="6" t="s">
        <v>522</v>
      </c>
      <c r="C201" t="s">
        <v>169</v>
      </c>
      <c r="D201" t="s">
        <v>88</v>
      </c>
      <c r="E201" t="str">
        <f t="shared" si="6"/>
        <v>Mexico/Chihuahua</v>
      </c>
      <c r="F201" s="108" t="s">
        <v>89</v>
      </c>
      <c r="G201" t="s">
        <v>16</v>
      </c>
      <c r="I201" s="8" t="s">
        <v>87</v>
      </c>
      <c r="J201" s="110" t="str">
        <f t="shared" si="7"/>
        <v>zones.put("Mexico/Chihuahua", new SimpleTimeZone(-25200000, "Mexico/Chihuahua"));</v>
      </c>
    </row>
    <row r="202" spans="1:10" x14ac:dyDescent="0.25">
      <c r="A202" t="s">
        <v>438</v>
      </c>
      <c r="B202" s="6" t="s">
        <v>522</v>
      </c>
      <c r="C202" t="s">
        <v>106</v>
      </c>
      <c r="D202" t="s">
        <v>88</v>
      </c>
      <c r="E202" t="str">
        <f t="shared" si="6"/>
        <v>Mexico/Hermosillo</v>
      </c>
      <c r="F202" s="108" t="s">
        <v>89</v>
      </c>
      <c r="G202" t="s">
        <v>752</v>
      </c>
      <c r="I202" s="8" t="s">
        <v>87</v>
      </c>
      <c r="J202" s="110" t="str">
        <f t="shared" si="7"/>
        <v>zones.put("Mexico/Hermosillo", new SimpleTimeZone(-25200000, "Mexico/Hermosillo"));</v>
      </c>
    </row>
    <row r="203" spans="1:10" x14ac:dyDescent="0.25">
      <c r="A203" t="s">
        <v>439</v>
      </c>
      <c r="B203" s="6" t="s">
        <v>522</v>
      </c>
      <c r="C203" t="s">
        <v>169</v>
      </c>
      <c r="D203" t="s">
        <v>88</v>
      </c>
      <c r="E203" t="str">
        <f t="shared" si="6"/>
        <v>Mexico/Mazatlan</v>
      </c>
      <c r="F203" s="108" t="s">
        <v>89</v>
      </c>
      <c r="G203" t="s">
        <v>17</v>
      </c>
      <c r="I203" s="8" t="s">
        <v>87</v>
      </c>
      <c r="J203" s="110" t="str">
        <f t="shared" si="7"/>
        <v>zones.put("Mexico/Mazatlan", new SimpleTimeZone(-25200000, "Mexico/Mazatlan"));</v>
      </c>
    </row>
    <row r="204" spans="1:10" x14ac:dyDescent="0.25">
      <c r="A204" t="s">
        <v>434</v>
      </c>
      <c r="B204" s="6" t="s">
        <v>519</v>
      </c>
      <c r="C204" t="s">
        <v>169</v>
      </c>
      <c r="D204" t="s">
        <v>88</v>
      </c>
      <c r="E204" t="str">
        <f t="shared" si="6"/>
        <v>Mexico/Merida</v>
      </c>
      <c r="F204" s="108" t="s">
        <v>89</v>
      </c>
      <c r="G204" t="s">
        <v>18</v>
      </c>
      <c r="I204" s="8" t="s">
        <v>87</v>
      </c>
      <c r="J204" s="110" t="str">
        <f t="shared" si="7"/>
        <v>zones.put("Mexico/Merida", new SimpleTimeZone(-21600000, "Mexico/Merida"));</v>
      </c>
    </row>
    <row r="205" spans="1:10" x14ac:dyDescent="0.25">
      <c r="A205" t="s">
        <v>436</v>
      </c>
      <c r="B205" s="6" t="s">
        <v>519</v>
      </c>
      <c r="C205" t="s">
        <v>169</v>
      </c>
      <c r="D205" t="s">
        <v>88</v>
      </c>
      <c r="E205" t="str">
        <f t="shared" si="6"/>
        <v>Mexico/Mexico_City</v>
      </c>
      <c r="F205" s="108" t="s">
        <v>89</v>
      </c>
      <c r="G205" t="s">
        <v>19</v>
      </c>
      <c r="I205" s="8" t="s">
        <v>87</v>
      </c>
      <c r="J205" s="110" t="str">
        <f t="shared" si="7"/>
        <v>zones.put("Mexico/Mexico_City", new SimpleTimeZone(-21600000, "Mexico/Mexico_City"));</v>
      </c>
    </row>
    <row r="206" spans="1:10" x14ac:dyDescent="0.25">
      <c r="A206" t="s">
        <v>435</v>
      </c>
      <c r="B206" s="6" t="s">
        <v>519</v>
      </c>
      <c r="C206" t="s">
        <v>169</v>
      </c>
      <c r="D206" t="s">
        <v>88</v>
      </c>
      <c r="E206" t="str">
        <f t="shared" si="6"/>
        <v>Mexico/Monterrey</v>
      </c>
      <c r="F206" s="108" t="s">
        <v>89</v>
      </c>
      <c r="G206" t="s">
        <v>20</v>
      </c>
      <c r="I206" s="8" t="s">
        <v>87</v>
      </c>
      <c r="J206" s="110" t="str">
        <f t="shared" si="7"/>
        <v>zones.put("Mexico/Monterrey", new SimpleTimeZone(-21600000, "Mexico/Monterrey"));</v>
      </c>
    </row>
    <row r="207" spans="1:10" x14ac:dyDescent="0.25">
      <c r="A207" t="s">
        <v>440</v>
      </c>
      <c r="B207" s="6" t="s">
        <v>523</v>
      </c>
      <c r="C207" t="s">
        <v>169</v>
      </c>
      <c r="D207" t="s">
        <v>88</v>
      </c>
      <c r="E207" t="str">
        <f t="shared" si="6"/>
        <v>Mexico/Tijuana</v>
      </c>
      <c r="F207" s="108" t="s">
        <v>89</v>
      </c>
      <c r="G207" t="s">
        <v>21</v>
      </c>
      <c r="I207" s="8" t="s">
        <v>87</v>
      </c>
      <c r="J207" s="110" t="str">
        <f t="shared" si="7"/>
        <v>zones.put("Mexico/Tijuana", new SimpleTimeZone(-28800000, "Mexico/Tijuana"));</v>
      </c>
    </row>
    <row r="208" spans="1:10" x14ac:dyDescent="0.25">
      <c r="A208" t="s">
        <v>470</v>
      </c>
      <c r="B208" s="6" t="s">
        <v>534</v>
      </c>
      <c r="C208" t="s">
        <v>106</v>
      </c>
      <c r="D208" t="s">
        <v>88</v>
      </c>
      <c r="E208" t="str">
        <f t="shared" si="6"/>
        <v>Micronesia/Kosrae</v>
      </c>
      <c r="F208" s="108" t="s">
        <v>89</v>
      </c>
      <c r="G208" t="s">
        <v>753</v>
      </c>
      <c r="I208" s="8" t="s">
        <v>87</v>
      </c>
      <c r="J208" s="110" t="str">
        <f t="shared" si="7"/>
        <v>zones.put("Micronesia/Kosrae", new SimpleTimeZone(39600000, "Micronesia/Kosrae"));</v>
      </c>
    </row>
    <row r="209" spans="1:10" x14ac:dyDescent="0.25">
      <c r="A209" t="s">
        <v>469</v>
      </c>
      <c r="B209" s="6" t="s">
        <v>534</v>
      </c>
      <c r="C209" t="s">
        <v>106</v>
      </c>
      <c r="D209" t="s">
        <v>88</v>
      </c>
      <c r="E209" t="str">
        <f t="shared" si="6"/>
        <v>Micronesia/Ponape</v>
      </c>
      <c r="F209" s="108" t="s">
        <v>89</v>
      </c>
      <c r="G209" t="s">
        <v>754</v>
      </c>
      <c r="I209" s="8" t="s">
        <v>87</v>
      </c>
      <c r="J209" s="110" t="str">
        <f t="shared" si="7"/>
        <v>zones.put("Micronesia/Ponape", new SimpleTimeZone(39600000, "Micronesia/Ponape"));</v>
      </c>
    </row>
    <row r="210" spans="1:10" x14ac:dyDescent="0.25">
      <c r="A210" t="s">
        <v>468</v>
      </c>
      <c r="B210" s="6" t="s">
        <v>513</v>
      </c>
      <c r="C210" t="s">
        <v>106</v>
      </c>
      <c r="D210" t="s">
        <v>88</v>
      </c>
      <c r="E210" t="str">
        <f t="shared" si="6"/>
        <v>Micronesia/Truk</v>
      </c>
      <c r="F210" s="108" t="s">
        <v>89</v>
      </c>
      <c r="G210" t="s">
        <v>755</v>
      </c>
      <c r="I210" s="8" t="s">
        <v>87</v>
      </c>
      <c r="J210" s="110" t="str">
        <f t="shared" si="7"/>
        <v>zones.put("Micronesia/Truk", new SimpleTimeZone(36000000, "Micronesia/Truk"));</v>
      </c>
    </row>
    <row r="211" spans="1:10" x14ac:dyDescent="0.25">
      <c r="A211" t="s">
        <v>467</v>
      </c>
      <c r="B211" s="6" t="s">
        <v>513</v>
      </c>
      <c r="C211" t="s">
        <v>106</v>
      </c>
      <c r="D211" t="s">
        <v>88</v>
      </c>
      <c r="E211" t="str">
        <f t="shared" si="6"/>
        <v>Micronesia/Yap</v>
      </c>
      <c r="F211" s="108" t="s">
        <v>89</v>
      </c>
      <c r="G211" t="s">
        <v>756</v>
      </c>
      <c r="I211" s="8" t="s">
        <v>87</v>
      </c>
      <c r="J211" s="110" t="str">
        <f t="shared" si="7"/>
        <v>zones.put("Micronesia/Yap", new SimpleTimeZone(36000000, "Micronesia/Yap"));</v>
      </c>
    </row>
    <row r="212" spans="1:10" x14ac:dyDescent="0.25">
      <c r="A212" t="s">
        <v>119</v>
      </c>
      <c r="B212" s="6" t="s">
        <v>518</v>
      </c>
      <c r="C212" t="s">
        <v>92</v>
      </c>
      <c r="D212" t="s">
        <v>88</v>
      </c>
      <c r="E212" t="str">
        <f t="shared" si="6"/>
        <v>Moldova</v>
      </c>
      <c r="F212" s="108" t="s">
        <v>89</v>
      </c>
      <c r="G212" t="s">
        <v>22</v>
      </c>
      <c r="I212" s="8" t="s">
        <v>87</v>
      </c>
      <c r="J212" s="110" t="str">
        <f t="shared" si="7"/>
        <v>zones.put("Moldova", new SimpleTimeZone(7200000, "Moldova"));</v>
      </c>
    </row>
    <row r="213" spans="1:10" x14ac:dyDescent="0.25">
      <c r="A213" t="s">
        <v>120</v>
      </c>
      <c r="B213" s="6" t="s">
        <v>507</v>
      </c>
      <c r="C213" t="s">
        <v>92</v>
      </c>
      <c r="D213" t="s">
        <v>88</v>
      </c>
      <c r="E213" t="str">
        <f t="shared" si="6"/>
        <v>Monaco</v>
      </c>
      <c r="F213" s="108" t="s">
        <v>89</v>
      </c>
      <c r="G213" t="s">
        <v>23</v>
      </c>
      <c r="I213" s="8" t="s">
        <v>87</v>
      </c>
      <c r="J213" s="110" t="str">
        <f t="shared" si="7"/>
        <v>zones.put("Monaco", new SimpleTimeZone(3600000, "Monaco"));</v>
      </c>
    </row>
    <row r="214" spans="1:10" x14ac:dyDescent="0.25">
      <c r="A214" t="s">
        <v>461</v>
      </c>
      <c r="B214" s="6" t="s">
        <v>530</v>
      </c>
      <c r="C214" t="s">
        <v>230</v>
      </c>
      <c r="D214" t="s">
        <v>88</v>
      </c>
      <c r="E214" t="str">
        <f t="shared" si="6"/>
        <v>Mongolia/Choibalsan</v>
      </c>
      <c r="F214" s="108" t="s">
        <v>89</v>
      </c>
      <c r="G214" t="s">
        <v>24</v>
      </c>
      <c r="I214" s="8" t="s">
        <v>87</v>
      </c>
      <c r="J214" s="110" t="str">
        <f t="shared" si="7"/>
        <v>zones.put("Mongolia/Choibalsan", new SimpleTimeZone(32400000, "Mongolia/Choibalsan"));</v>
      </c>
    </row>
    <row r="215" spans="1:10" x14ac:dyDescent="0.25">
      <c r="A215" t="s">
        <v>459</v>
      </c>
      <c r="B215" s="6" t="s">
        <v>521</v>
      </c>
      <c r="C215" t="s">
        <v>230</v>
      </c>
      <c r="D215" t="s">
        <v>88</v>
      </c>
      <c r="E215" t="str">
        <f t="shared" si="6"/>
        <v>Mongolia/Hovd</v>
      </c>
      <c r="F215" s="108" t="s">
        <v>89</v>
      </c>
      <c r="G215" t="s">
        <v>25</v>
      </c>
      <c r="I215" s="8" t="s">
        <v>87</v>
      </c>
      <c r="J215" s="110" t="str">
        <f t="shared" si="7"/>
        <v>zones.put("Mongolia/Hovd", new SimpleTimeZone(25200000, "Mongolia/Hovd"));</v>
      </c>
    </row>
    <row r="216" spans="1:10" x14ac:dyDescent="0.25">
      <c r="A216" t="s">
        <v>460</v>
      </c>
      <c r="B216" s="6" t="s">
        <v>514</v>
      </c>
      <c r="C216" t="s">
        <v>230</v>
      </c>
      <c r="D216" t="s">
        <v>88</v>
      </c>
      <c r="E216" t="str">
        <f t="shared" si="6"/>
        <v>Mongolia/Ulaanbaatar</v>
      </c>
      <c r="F216" s="108" t="s">
        <v>89</v>
      </c>
      <c r="G216" t="s">
        <v>26</v>
      </c>
      <c r="I216" s="8" t="s">
        <v>87</v>
      </c>
      <c r="J216" s="110" t="str">
        <f t="shared" si="7"/>
        <v>zones.put("Mongolia/Ulaanbaatar", new SimpleTimeZone(28800000, "Mongolia/Ulaanbaatar"));</v>
      </c>
    </row>
    <row r="217" spans="1:10" x14ac:dyDescent="0.25">
      <c r="A217" t="s">
        <v>170</v>
      </c>
      <c r="B217" s="6" t="s">
        <v>510</v>
      </c>
      <c r="C217" t="s">
        <v>106</v>
      </c>
      <c r="D217" t="s">
        <v>88</v>
      </c>
      <c r="E217" t="str">
        <f t="shared" si="6"/>
        <v>Montserrat</v>
      </c>
      <c r="F217" s="108" t="s">
        <v>89</v>
      </c>
      <c r="G217" t="s">
        <v>757</v>
      </c>
      <c r="I217" s="8" t="s">
        <v>87</v>
      </c>
      <c r="J217" s="110" t="str">
        <f t="shared" si="7"/>
        <v>zones.put("Montserrat", new SimpleTimeZone(-14400000, "Montserrat"));</v>
      </c>
    </row>
    <row r="218" spans="1:10" x14ac:dyDescent="0.25">
      <c r="A218" t="s">
        <v>313</v>
      </c>
      <c r="B218" s="6" t="s">
        <v>508</v>
      </c>
      <c r="C218" t="s">
        <v>106</v>
      </c>
      <c r="D218" t="s">
        <v>88</v>
      </c>
      <c r="E218" t="str">
        <f t="shared" si="6"/>
        <v>Morocco</v>
      </c>
      <c r="F218" s="108" t="s">
        <v>89</v>
      </c>
      <c r="G218" t="s">
        <v>758</v>
      </c>
      <c r="I218" s="8" t="s">
        <v>87</v>
      </c>
      <c r="J218" s="110" t="str">
        <f t="shared" si="7"/>
        <v>zones.put("Morocco", new SimpleTimeZone(0, "Morocco"));</v>
      </c>
    </row>
    <row r="219" spans="1:10" x14ac:dyDescent="0.25">
      <c r="A219" t="s">
        <v>314</v>
      </c>
      <c r="B219" s="6" t="s">
        <v>518</v>
      </c>
      <c r="C219" t="s">
        <v>106</v>
      </c>
      <c r="D219" t="s">
        <v>88</v>
      </c>
      <c r="E219" t="str">
        <f t="shared" si="6"/>
        <v>Mozambique</v>
      </c>
      <c r="F219" s="108" t="s">
        <v>89</v>
      </c>
      <c r="G219" t="s">
        <v>759</v>
      </c>
      <c r="I219" s="8" t="s">
        <v>87</v>
      </c>
      <c r="J219" s="110" t="str">
        <f t="shared" si="7"/>
        <v>zones.put("Mozambique", new SimpleTimeZone(7200000, "Mozambique"));</v>
      </c>
    </row>
    <row r="220" spans="1:10" x14ac:dyDescent="0.25">
      <c r="A220" t="s">
        <v>231</v>
      </c>
      <c r="B220" s="6" t="s">
        <v>525</v>
      </c>
      <c r="C220" t="s">
        <v>106</v>
      </c>
      <c r="D220" t="s">
        <v>88</v>
      </c>
      <c r="E220" t="str">
        <f t="shared" si="6"/>
        <v>Myanmar (Burma)</v>
      </c>
      <c r="F220" s="108" t="s">
        <v>89</v>
      </c>
      <c r="G220" t="s">
        <v>760</v>
      </c>
      <c r="I220" s="8" t="s">
        <v>87</v>
      </c>
      <c r="J220" s="110" t="str">
        <f t="shared" si="7"/>
        <v>zones.put("Myanmar (Burma)", new SimpleTimeZone(21600000, "Myanmar (Burma)"));</v>
      </c>
    </row>
    <row r="221" spans="1:10" x14ac:dyDescent="0.25">
      <c r="A221" t="s">
        <v>315</v>
      </c>
      <c r="B221" s="6" t="s">
        <v>507</v>
      </c>
      <c r="C221" t="s">
        <v>315</v>
      </c>
      <c r="D221" t="s">
        <v>88</v>
      </c>
      <c r="E221" t="str">
        <f t="shared" si="6"/>
        <v>Namibia</v>
      </c>
      <c r="F221" s="108" t="s">
        <v>89</v>
      </c>
      <c r="G221" t="s">
        <v>27</v>
      </c>
      <c r="I221" s="8" t="s">
        <v>87</v>
      </c>
      <c r="J221" s="110" t="str">
        <f t="shared" si="7"/>
        <v>zones.put("Namibia", new SimpleTimeZone(3600000, "Namibia"));</v>
      </c>
    </row>
    <row r="222" spans="1:10" x14ac:dyDescent="0.25">
      <c r="A222" t="s">
        <v>262</v>
      </c>
      <c r="B222" s="6" t="s">
        <v>526</v>
      </c>
      <c r="C222" t="s">
        <v>106</v>
      </c>
      <c r="D222" t="s">
        <v>88</v>
      </c>
      <c r="E222" t="str">
        <f t="shared" si="6"/>
        <v>Nauru</v>
      </c>
      <c r="F222" s="108" t="s">
        <v>89</v>
      </c>
      <c r="G222" t="s">
        <v>761</v>
      </c>
      <c r="I222" s="8" t="s">
        <v>87</v>
      </c>
      <c r="J222" s="110" t="str">
        <f t="shared" si="7"/>
        <v>zones.put("Nauru", new SimpleTimeZone(43200000, "Nauru"));</v>
      </c>
    </row>
    <row r="223" spans="1:10" x14ac:dyDescent="0.25">
      <c r="A223" t="s">
        <v>232</v>
      </c>
      <c r="B223" s="6" t="s">
        <v>535</v>
      </c>
      <c r="C223" t="s">
        <v>106</v>
      </c>
      <c r="D223" t="s">
        <v>88</v>
      </c>
      <c r="E223" t="str">
        <f t="shared" si="6"/>
        <v>Nepal</v>
      </c>
      <c r="F223" s="108" t="s">
        <v>89</v>
      </c>
      <c r="G223" t="s">
        <v>762</v>
      </c>
      <c r="I223" s="8" t="s">
        <v>87</v>
      </c>
      <c r="J223" s="110" t="str">
        <f t="shared" si="7"/>
        <v>zones.put("Nepal", new SimpleTimeZone(18000000, "Nepal"));</v>
      </c>
    </row>
    <row r="224" spans="1:10" x14ac:dyDescent="0.25">
      <c r="A224" t="s">
        <v>121</v>
      </c>
      <c r="B224" s="6" t="s">
        <v>507</v>
      </c>
      <c r="C224" t="s">
        <v>92</v>
      </c>
      <c r="D224" t="s">
        <v>88</v>
      </c>
      <c r="E224" t="str">
        <f t="shared" si="6"/>
        <v>Netherlands</v>
      </c>
      <c r="F224" s="108" t="s">
        <v>89</v>
      </c>
      <c r="G224" t="s">
        <v>28</v>
      </c>
      <c r="I224" s="8" t="s">
        <v>87</v>
      </c>
      <c r="J224" s="110" t="str">
        <f t="shared" si="7"/>
        <v>zones.put("Netherlands", new SimpleTimeZone(3600000, "Netherlands"));</v>
      </c>
    </row>
    <row r="225" spans="1:10" x14ac:dyDescent="0.25">
      <c r="A225" t="s">
        <v>263</v>
      </c>
      <c r="B225" s="6" t="s">
        <v>534</v>
      </c>
      <c r="C225" t="s">
        <v>106</v>
      </c>
      <c r="D225" t="s">
        <v>88</v>
      </c>
      <c r="E225" t="str">
        <f t="shared" si="6"/>
        <v>New Caledonia</v>
      </c>
      <c r="F225" s="108" t="s">
        <v>89</v>
      </c>
      <c r="G225" t="s">
        <v>763</v>
      </c>
      <c r="I225" s="8" t="s">
        <v>87</v>
      </c>
      <c r="J225" s="110" t="str">
        <f t="shared" si="7"/>
        <v>zones.put("New Caledonia", new SimpleTimeZone(39600000, "New Caledonia"));</v>
      </c>
    </row>
    <row r="226" spans="1:10" x14ac:dyDescent="0.25">
      <c r="A226" t="s">
        <v>471</v>
      </c>
      <c r="B226" s="6" t="s">
        <v>526</v>
      </c>
      <c r="C226" t="s">
        <v>264</v>
      </c>
      <c r="D226" t="s">
        <v>88</v>
      </c>
      <c r="E226" t="str">
        <f t="shared" si="6"/>
        <v>New Zealand/Auckland</v>
      </c>
      <c r="F226" s="108" t="s">
        <v>89</v>
      </c>
      <c r="G226" t="s">
        <v>29</v>
      </c>
      <c r="I226" s="8" t="s">
        <v>87</v>
      </c>
      <c r="J226" s="110" t="str">
        <f t="shared" si="7"/>
        <v>zones.put("New Zealand/Auckland", new SimpleTimeZone(43200000, "New Zealand/Auckland"));</v>
      </c>
    </row>
    <row r="227" spans="1:10" x14ac:dyDescent="0.25">
      <c r="A227" t="s">
        <v>472</v>
      </c>
      <c r="B227" s="6" t="s">
        <v>536</v>
      </c>
      <c r="C227" t="s">
        <v>265</v>
      </c>
      <c r="D227" t="s">
        <v>88</v>
      </c>
      <c r="E227" t="str">
        <f t="shared" si="6"/>
        <v>New Zealand/Chatham</v>
      </c>
      <c r="F227" s="108" t="s">
        <v>89</v>
      </c>
      <c r="G227" t="s">
        <v>30</v>
      </c>
      <c r="I227" s="8" t="s">
        <v>87</v>
      </c>
      <c r="J227" s="110" t="str">
        <f t="shared" si="7"/>
        <v>zones.put("New Zealand/Chatham", new SimpleTimeZone(43200000, "New Zealand/Chatham"));</v>
      </c>
    </row>
    <row r="228" spans="1:10" x14ac:dyDescent="0.25">
      <c r="A228" t="s">
        <v>172</v>
      </c>
      <c r="B228" s="6" t="s">
        <v>519</v>
      </c>
      <c r="C228" t="s">
        <v>171</v>
      </c>
      <c r="D228" t="s">
        <v>88</v>
      </c>
      <c r="E228" t="str">
        <f t="shared" si="6"/>
        <v>Nicaragua</v>
      </c>
      <c r="F228" s="108" t="s">
        <v>89</v>
      </c>
      <c r="G228" t="s">
        <v>31</v>
      </c>
      <c r="I228" s="8" t="s">
        <v>87</v>
      </c>
      <c r="J228" s="110" t="str">
        <f t="shared" si="7"/>
        <v>zones.put("Nicaragua", new SimpleTimeZone(-21600000, "Nicaragua"));</v>
      </c>
    </row>
    <row r="229" spans="1:10" x14ac:dyDescent="0.25">
      <c r="A229" t="s">
        <v>316</v>
      </c>
      <c r="B229" s="6" t="s">
        <v>507</v>
      </c>
      <c r="C229" t="s">
        <v>106</v>
      </c>
      <c r="D229" t="s">
        <v>88</v>
      </c>
      <c r="E229" t="str">
        <f t="shared" si="6"/>
        <v>Niger</v>
      </c>
      <c r="F229" s="108" t="s">
        <v>89</v>
      </c>
      <c r="G229" t="s">
        <v>764</v>
      </c>
      <c r="I229" s="8" t="s">
        <v>87</v>
      </c>
      <c r="J229" s="110" t="str">
        <f t="shared" si="7"/>
        <v>zones.put("Niger", new SimpleTimeZone(3600000, "Niger"));</v>
      </c>
    </row>
    <row r="230" spans="1:10" x14ac:dyDescent="0.25">
      <c r="A230" t="s">
        <v>317</v>
      </c>
      <c r="B230" s="6" t="s">
        <v>507</v>
      </c>
      <c r="C230" t="s">
        <v>106</v>
      </c>
      <c r="D230" t="s">
        <v>88</v>
      </c>
      <c r="E230" t="str">
        <f t="shared" si="6"/>
        <v>Nigeria</v>
      </c>
      <c r="F230" s="108" t="s">
        <v>89</v>
      </c>
      <c r="G230" t="s">
        <v>765</v>
      </c>
      <c r="I230" s="8" t="s">
        <v>87</v>
      </c>
      <c r="J230" s="110" t="str">
        <f t="shared" si="7"/>
        <v>zones.put("Nigeria", new SimpleTimeZone(3600000, "Nigeria"));</v>
      </c>
    </row>
    <row r="231" spans="1:10" x14ac:dyDescent="0.25">
      <c r="A231" t="s">
        <v>266</v>
      </c>
      <c r="B231" s="6" t="s">
        <v>267</v>
      </c>
      <c r="C231" t="s">
        <v>106</v>
      </c>
      <c r="D231" t="s">
        <v>88</v>
      </c>
      <c r="E231" t="str">
        <f t="shared" si="6"/>
        <v>Niue</v>
      </c>
      <c r="F231" s="108" t="s">
        <v>89</v>
      </c>
      <c r="G231" t="s">
        <v>766</v>
      </c>
      <c r="I231" s="8" t="s">
        <v>87</v>
      </c>
      <c r="J231" s="110" t="str">
        <f t="shared" si="7"/>
        <v>zones.put("Niue", new SimpleTimeZone(-39600000, "Niue"));</v>
      </c>
    </row>
    <row r="232" spans="1:10" x14ac:dyDescent="0.25">
      <c r="A232" t="s">
        <v>268</v>
      </c>
      <c r="B232" s="6" t="s">
        <v>537</v>
      </c>
      <c r="C232" t="s">
        <v>106</v>
      </c>
      <c r="D232" t="s">
        <v>88</v>
      </c>
      <c r="E232" t="str">
        <f t="shared" si="6"/>
        <v>Norfolk Island</v>
      </c>
      <c r="F232" s="108" t="s">
        <v>89</v>
      </c>
      <c r="G232" t="s">
        <v>767</v>
      </c>
      <c r="I232" s="8" t="s">
        <v>87</v>
      </c>
      <c r="J232" s="110" t="str">
        <f t="shared" si="7"/>
        <v>zones.put("Norfolk Island", new SimpleTimeZone(39600000, "Norfolk Island"));</v>
      </c>
    </row>
    <row r="233" spans="1:10" x14ac:dyDescent="0.25">
      <c r="A233" t="s">
        <v>261</v>
      </c>
      <c r="B233" s="6" t="s">
        <v>513</v>
      </c>
      <c r="C233" t="s">
        <v>106</v>
      </c>
      <c r="D233" t="s">
        <v>88</v>
      </c>
      <c r="E233" t="str">
        <f t="shared" si="6"/>
        <v>Northern Mariana Islands</v>
      </c>
      <c r="F233" s="108" t="s">
        <v>89</v>
      </c>
      <c r="G233" t="s">
        <v>768</v>
      </c>
      <c r="I233" s="8" t="s">
        <v>87</v>
      </c>
      <c r="J233" s="110" t="str">
        <f t="shared" si="7"/>
        <v>zones.put("Northern Mariana Islands", new SimpleTimeZone(36000000, "Northern Mariana Islands"));</v>
      </c>
    </row>
    <row r="234" spans="1:10" x14ac:dyDescent="0.25">
      <c r="A234" t="s">
        <v>122</v>
      </c>
      <c r="B234" s="6" t="s">
        <v>507</v>
      </c>
      <c r="C234" t="s">
        <v>92</v>
      </c>
      <c r="D234" t="s">
        <v>88</v>
      </c>
      <c r="E234" t="str">
        <f t="shared" si="6"/>
        <v>Norway</v>
      </c>
      <c r="F234" s="108" t="s">
        <v>89</v>
      </c>
      <c r="G234" t="s">
        <v>32</v>
      </c>
      <c r="I234" s="8" t="s">
        <v>87</v>
      </c>
      <c r="J234" s="110" t="str">
        <f t="shared" si="7"/>
        <v>zones.put("Norway", new SimpleTimeZone(3600000, "Norway"));</v>
      </c>
    </row>
    <row r="235" spans="1:10" x14ac:dyDescent="0.25">
      <c r="A235" t="s">
        <v>212</v>
      </c>
      <c r="B235" s="6" t="s">
        <v>511</v>
      </c>
      <c r="C235" t="s">
        <v>106</v>
      </c>
      <c r="D235" t="s">
        <v>88</v>
      </c>
      <c r="E235" t="str">
        <f t="shared" si="6"/>
        <v>Oman</v>
      </c>
      <c r="F235" s="108" t="s">
        <v>89</v>
      </c>
      <c r="G235" t="s">
        <v>769</v>
      </c>
      <c r="I235" s="8" t="s">
        <v>87</v>
      </c>
      <c r="J235" s="110" t="str">
        <f t="shared" si="7"/>
        <v>zones.put("Oman", new SimpleTimeZone(14400000, "Oman"));</v>
      </c>
    </row>
    <row r="236" spans="1:10" x14ac:dyDescent="0.25">
      <c r="A236" t="s">
        <v>233</v>
      </c>
      <c r="B236" s="6" t="s">
        <v>532</v>
      </c>
      <c r="C236" t="s">
        <v>106</v>
      </c>
      <c r="D236" t="s">
        <v>88</v>
      </c>
      <c r="E236" t="str">
        <f t="shared" si="6"/>
        <v>Pakistan</v>
      </c>
      <c r="F236" s="108" t="s">
        <v>89</v>
      </c>
      <c r="G236" t="s">
        <v>770</v>
      </c>
      <c r="I236" s="8" t="s">
        <v>87</v>
      </c>
      <c r="J236" s="110" t="str">
        <f t="shared" si="7"/>
        <v>zones.put("Pakistan", new SimpleTimeZone(18000000, "Pakistan"));</v>
      </c>
    </row>
    <row r="237" spans="1:10" x14ac:dyDescent="0.25">
      <c r="A237" t="s">
        <v>269</v>
      </c>
      <c r="B237" s="6" t="s">
        <v>530</v>
      </c>
      <c r="C237" t="s">
        <v>106</v>
      </c>
      <c r="D237" t="s">
        <v>88</v>
      </c>
      <c r="E237" t="str">
        <f t="shared" si="6"/>
        <v>Palau (Belau)</v>
      </c>
      <c r="F237" s="108" t="s">
        <v>89</v>
      </c>
      <c r="G237" t="s">
        <v>771</v>
      </c>
      <c r="I237" s="8" t="s">
        <v>87</v>
      </c>
      <c r="J237" s="110" t="str">
        <f t="shared" si="7"/>
        <v>zones.put("Palau (Belau)", new SimpleTimeZone(32400000, "Palau (Belau)"));</v>
      </c>
    </row>
    <row r="238" spans="1:10" x14ac:dyDescent="0.25">
      <c r="A238" t="s">
        <v>213</v>
      </c>
      <c r="B238" s="6" t="s">
        <v>518</v>
      </c>
      <c r="C238" t="s">
        <v>213</v>
      </c>
      <c r="D238" t="s">
        <v>88</v>
      </c>
      <c r="E238" t="str">
        <f t="shared" si="6"/>
        <v>Palestine</v>
      </c>
      <c r="F238" s="108" t="s">
        <v>89</v>
      </c>
      <c r="G238" t="s">
        <v>33</v>
      </c>
      <c r="I238" s="8" t="s">
        <v>87</v>
      </c>
      <c r="J238" s="110" t="str">
        <f t="shared" si="7"/>
        <v>zones.put("Palestine", new SimpleTimeZone(7200000, "Palestine"));</v>
      </c>
    </row>
    <row r="239" spans="1:10" x14ac:dyDescent="0.25">
      <c r="A239" t="s">
        <v>173</v>
      </c>
      <c r="B239" s="6" t="s">
        <v>515</v>
      </c>
      <c r="C239" t="s">
        <v>106</v>
      </c>
      <c r="D239" t="s">
        <v>88</v>
      </c>
      <c r="E239" t="str">
        <f t="shared" si="6"/>
        <v>Panama</v>
      </c>
      <c r="F239" s="108" t="s">
        <v>89</v>
      </c>
      <c r="G239" t="s">
        <v>772</v>
      </c>
      <c r="I239" s="8" t="s">
        <v>87</v>
      </c>
      <c r="J239" s="110" t="str">
        <f t="shared" si="7"/>
        <v>zones.put("Panama", new SimpleTimeZone(-18000000, "Panama"));</v>
      </c>
    </row>
    <row r="240" spans="1:10" x14ac:dyDescent="0.25">
      <c r="A240" t="s">
        <v>270</v>
      </c>
      <c r="B240" s="6" t="s">
        <v>513</v>
      </c>
      <c r="C240" t="s">
        <v>106</v>
      </c>
      <c r="D240" t="s">
        <v>88</v>
      </c>
      <c r="E240" t="str">
        <f t="shared" si="6"/>
        <v>Papua New Guinea</v>
      </c>
      <c r="F240" s="108" t="s">
        <v>89</v>
      </c>
      <c r="G240" t="s">
        <v>773</v>
      </c>
      <c r="I240" s="8" t="s">
        <v>87</v>
      </c>
      <c r="J240" s="110" t="str">
        <f t="shared" si="7"/>
        <v>zones.put("Papua New Guinea", new SimpleTimeZone(36000000, "Papua New Guinea"));</v>
      </c>
    </row>
    <row r="241" spans="1:10" x14ac:dyDescent="0.25">
      <c r="A241" t="s">
        <v>197</v>
      </c>
      <c r="B241" s="6" t="s">
        <v>510</v>
      </c>
      <c r="C241" t="s">
        <v>196</v>
      </c>
      <c r="D241" t="s">
        <v>88</v>
      </c>
      <c r="E241" t="str">
        <f t="shared" si="6"/>
        <v>Paraguay</v>
      </c>
      <c r="F241" s="108" t="s">
        <v>89</v>
      </c>
      <c r="G241" t="s">
        <v>34</v>
      </c>
      <c r="I241" s="8" t="s">
        <v>87</v>
      </c>
      <c r="J241" s="110" t="str">
        <f t="shared" si="7"/>
        <v>zones.put("Paraguay", new SimpleTimeZone(-14400000, "Paraguay"));</v>
      </c>
    </row>
    <row r="242" spans="1:10" x14ac:dyDescent="0.25">
      <c r="A242" t="s">
        <v>198</v>
      </c>
      <c r="B242" s="6" t="s">
        <v>515</v>
      </c>
      <c r="C242" t="s">
        <v>106</v>
      </c>
      <c r="D242" t="s">
        <v>88</v>
      </c>
      <c r="E242" t="str">
        <f t="shared" si="6"/>
        <v>Peru</v>
      </c>
      <c r="F242" s="108" t="s">
        <v>89</v>
      </c>
      <c r="G242" t="s">
        <v>774</v>
      </c>
      <c r="I242" s="8" t="s">
        <v>87</v>
      </c>
      <c r="J242" s="110" t="str">
        <f t="shared" si="7"/>
        <v>zones.put("Peru", new SimpleTimeZone(-18000000, "Peru"));</v>
      </c>
    </row>
    <row r="243" spans="1:10" x14ac:dyDescent="0.25">
      <c r="A243" t="s">
        <v>234</v>
      </c>
      <c r="B243" s="6" t="s">
        <v>514</v>
      </c>
      <c r="C243" t="s">
        <v>106</v>
      </c>
      <c r="D243" t="s">
        <v>88</v>
      </c>
      <c r="E243" t="str">
        <f t="shared" si="6"/>
        <v>Philippines</v>
      </c>
      <c r="F243" s="108" t="s">
        <v>89</v>
      </c>
      <c r="G243" t="s">
        <v>775</v>
      </c>
      <c r="I243" s="8" t="s">
        <v>87</v>
      </c>
      <c r="J243" s="110" t="str">
        <f t="shared" si="7"/>
        <v>zones.put("Philippines", new SimpleTimeZone(28800000, "Philippines"));</v>
      </c>
    </row>
    <row r="244" spans="1:10" x14ac:dyDescent="0.25">
      <c r="A244" t="s">
        <v>259</v>
      </c>
      <c r="B244" s="6" t="s">
        <v>538</v>
      </c>
      <c r="C244" t="s">
        <v>106</v>
      </c>
      <c r="D244" t="s">
        <v>88</v>
      </c>
      <c r="E244" t="str">
        <f t="shared" si="6"/>
        <v>Phoenix Islands</v>
      </c>
      <c r="F244" s="108" t="s">
        <v>89</v>
      </c>
      <c r="G244" t="s">
        <v>776</v>
      </c>
      <c r="I244" s="8" t="s">
        <v>87</v>
      </c>
      <c r="J244" s="110" t="str">
        <f t="shared" si="7"/>
        <v>zones.put("Phoenix Islands", new SimpleTimeZone(46800000, "Phoenix Islands"));</v>
      </c>
    </row>
    <row r="245" spans="1:10" x14ac:dyDescent="0.25">
      <c r="A245" t="s">
        <v>271</v>
      </c>
      <c r="B245" s="6" t="s">
        <v>523</v>
      </c>
      <c r="C245" t="s">
        <v>106</v>
      </c>
      <c r="D245" t="s">
        <v>88</v>
      </c>
      <c r="E245" t="str">
        <f t="shared" si="6"/>
        <v>Pitcairn</v>
      </c>
      <c r="F245" s="108" t="s">
        <v>89</v>
      </c>
      <c r="G245" t="s">
        <v>777</v>
      </c>
      <c r="I245" s="8" t="s">
        <v>87</v>
      </c>
      <c r="J245" s="110" t="str">
        <f t="shared" si="7"/>
        <v>zones.put("Pitcairn", new SimpleTimeZone(-28800000, "Pitcairn"));</v>
      </c>
    </row>
    <row r="246" spans="1:10" x14ac:dyDescent="0.25">
      <c r="A246" t="s">
        <v>123</v>
      </c>
      <c r="B246" s="6" t="s">
        <v>507</v>
      </c>
      <c r="C246" t="s">
        <v>92</v>
      </c>
      <c r="D246" t="s">
        <v>88</v>
      </c>
      <c r="E246" t="str">
        <f t="shared" si="6"/>
        <v>Poland</v>
      </c>
      <c r="F246" s="108" t="s">
        <v>89</v>
      </c>
      <c r="G246" t="s">
        <v>35</v>
      </c>
      <c r="I246" s="8" t="s">
        <v>87</v>
      </c>
      <c r="J246" s="110" t="str">
        <f t="shared" si="7"/>
        <v>zones.put("Poland", new SimpleTimeZone(3600000, "Poland"));</v>
      </c>
    </row>
    <row r="247" spans="1:10" x14ac:dyDescent="0.25">
      <c r="A247" t="s">
        <v>363</v>
      </c>
      <c r="B247" s="6" t="s">
        <v>509</v>
      </c>
      <c r="C247" t="s">
        <v>92</v>
      </c>
      <c r="D247" t="s">
        <v>88</v>
      </c>
      <c r="E247" t="str">
        <f t="shared" si="6"/>
        <v>Portugal/Azores</v>
      </c>
      <c r="F247" s="108" t="s">
        <v>89</v>
      </c>
      <c r="G247" t="s">
        <v>36</v>
      </c>
      <c r="I247" s="8" t="s">
        <v>87</v>
      </c>
      <c r="J247" s="110" t="str">
        <f t="shared" si="7"/>
        <v>zones.put("Portugal/Azores", new SimpleTimeZone(-3600000, "Portugal/Azores"));</v>
      </c>
    </row>
    <row r="248" spans="1:10" x14ac:dyDescent="0.25">
      <c r="A248" t="s">
        <v>362</v>
      </c>
      <c r="B248" s="6" t="s">
        <v>508</v>
      </c>
      <c r="C248" t="s">
        <v>92</v>
      </c>
      <c r="D248" t="s">
        <v>88</v>
      </c>
      <c r="E248" t="str">
        <f t="shared" si="6"/>
        <v>Portugal/Lisbon</v>
      </c>
      <c r="F248" s="108" t="s">
        <v>89</v>
      </c>
      <c r="G248" t="s">
        <v>37</v>
      </c>
      <c r="I248" s="8" t="s">
        <v>87</v>
      </c>
      <c r="J248" s="110" t="str">
        <f t="shared" si="7"/>
        <v>zones.put("Portugal/Lisbon", new SimpleTimeZone(0, "Portugal/Lisbon"));</v>
      </c>
    </row>
    <row r="249" spans="1:10" x14ac:dyDescent="0.25">
      <c r="A249" t="s">
        <v>364</v>
      </c>
      <c r="B249" s="6" t="s">
        <v>508</v>
      </c>
      <c r="C249" t="s">
        <v>92</v>
      </c>
      <c r="D249" t="s">
        <v>88</v>
      </c>
      <c r="E249" t="str">
        <f t="shared" si="6"/>
        <v>Portugal/Madeira</v>
      </c>
      <c r="F249" s="108" t="s">
        <v>89</v>
      </c>
      <c r="G249" t="s">
        <v>38</v>
      </c>
      <c r="I249" s="8" t="s">
        <v>87</v>
      </c>
      <c r="J249" s="110" t="str">
        <f t="shared" si="7"/>
        <v>zones.put("Portugal/Madeira", new SimpleTimeZone(0, "Portugal/Madeira"));</v>
      </c>
    </row>
    <row r="250" spans="1:10" x14ac:dyDescent="0.25">
      <c r="A250" t="s">
        <v>174</v>
      </c>
      <c r="B250" s="6" t="s">
        <v>510</v>
      </c>
      <c r="C250" t="s">
        <v>106</v>
      </c>
      <c r="D250" t="s">
        <v>88</v>
      </c>
      <c r="E250" t="str">
        <f t="shared" si="6"/>
        <v>Puerto Rico</v>
      </c>
      <c r="F250" s="108" t="s">
        <v>89</v>
      </c>
      <c r="G250" t="s">
        <v>778</v>
      </c>
      <c r="I250" s="8" t="s">
        <v>87</v>
      </c>
      <c r="J250" s="110" t="str">
        <f t="shared" si="7"/>
        <v>zones.put("Puerto Rico", new SimpleTimeZone(-14400000, "Puerto Rico"));</v>
      </c>
    </row>
    <row r="251" spans="1:10" x14ac:dyDescent="0.25">
      <c r="A251" t="s">
        <v>214</v>
      </c>
      <c r="B251" s="6" t="s">
        <v>516</v>
      </c>
      <c r="C251" t="s">
        <v>106</v>
      </c>
      <c r="D251" t="s">
        <v>88</v>
      </c>
      <c r="E251" t="str">
        <f t="shared" si="6"/>
        <v>Qatar</v>
      </c>
      <c r="F251" s="108" t="s">
        <v>89</v>
      </c>
      <c r="G251" t="s">
        <v>779</v>
      </c>
      <c r="I251" s="8" t="s">
        <v>87</v>
      </c>
      <c r="J251" s="110" t="str">
        <f t="shared" si="7"/>
        <v>zones.put("Qatar", new SimpleTimeZone(10800000, "Qatar"));</v>
      </c>
    </row>
    <row r="252" spans="1:10" x14ac:dyDescent="0.25">
      <c r="A252" t="s">
        <v>318</v>
      </c>
      <c r="B252" s="6" t="s">
        <v>511</v>
      </c>
      <c r="C252" t="s">
        <v>106</v>
      </c>
      <c r="D252" t="s">
        <v>88</v>
      </c>
      <c r="E252" t="str">
        <f t="shared" si="6"/>
        <v>Réunion</v>
      </c>
      <c r="F252" s="108" t="s">
        <v>89</v>
      </c>
      <c r="G252" t="s">
        <v>780</v>
      </c>
      <c r="I252" s="8" t="s">
        <v>87</v>
      </c>
      <c r="J252" s="110" t="str">
        <f t="shared" si="7"/>
        <v>zones.put("Réunion", new SimpleTimeZone(14400000, "Réunion"));</v>
      </c>
    </row>
    <row r="253" spans="1:10" x14ac:dyDescent="0.25">
      <c r="A253" t="s">
        <v>124</v>
      </c>
      <c r="B253" s="6" t="s">
        <v>518</v>
      </c>
      <c r="C253" t="s">
        <v>92</v>
      </c>
      <c r="D253" t="s">
        <v>88</v>
      </c>
      <c r="E253" t="str">
        <f t="shared" si="6"/>
        <v>Romania</v>
      </c>
      <c r="F253" s="108" t="s">
        <v>89</v>
      </c>
      <c r="G253" t="s">
        <v>39</v>
      </c>
      <c r="I253" s="8" t="s">
        <v>87</v>
      </c>
      <c r="J253" s="110" t="str">
        <f t="shared" si="7"/>
        <v>zones.put("Romania", new SimpleTimeZone(7200000, "Romania"));</v>
      </c>
    </row>
    <row r="254" spans="1:10" x14ac:dyDescent="0.25">
      <c r="A254" t="s">
        <v>378</v>
      </c>
      <c r="B254" s="6" t="s">
        <v>526</v>
      </c>
      <c r="C254" t="s">
        <v>134</v>
      </c>
      <c r="D254" t="s">
        <v>88</v>
      </c>
      <c r="E254" t="str">
        <f t="shared" si="6"/>
        <v>Russia/Anadyr</v>
      </c>
      <c r="F254" s="108" t="s">
        <v>89</v>
      </c>
      <c r="G254" t="s">
        <v>40</v>
      </c>
      <c r="I254" s="8" t="s">
        <v>87</v>
      </c>
      <c r="J254" s="110" t="str">
        <f t="shared" si="7"/>
        <v>zones.put("Russia/Anadyr", new SimpleTimeZone(43200000, "Russia/Anadyr"));</v>
      </c>
    </row>
    <row r="255" spans="1:10" x14ac:dyDescent="0.25">
      <c r="A255" t="s">
        <v>372</v>
      </c>
      <c r="B255" s="6" t="s">
        <v>514</v>
      </c>
      <c r="C255" t="s">
        <v>134</v>
      </c>
      <c r="D255" t="s">
        <v>88</v>
      </c>
      <c r="E255" t="str">
        <f t="shared" si="6"/>
        <v>Russia/Irkutsk</v>
      </c>
      <c r="F255" s="108" t="s">
        <v>89</v>
      </c>
      <c r="G255" t="s">
        <v>41</v>
      </c>
      <c r="I255" s="8" t="s">
        <v>87</v>
      </c>
      <c r="J255" s="110" t="str">
        <f t="shared" si="7"/>
        <v>zones.put("Russia/Irkutsk", new SimpleTimeZone(28800000, "Russia/Irkutsk"));</v>
      </c>
    </row>
    <row r="256" spans="1:10" x14ac:dyDescent="0.25">
      <c r="A256" t="s">
        <v>365</v>
      </c>
      <c r="B256" s="6" t="s">
        <v>518</v>
      </c>
      <c r="C256" t="s">
        <v>134</v>
      </c>
      <c r="D256" t="s">
        <v>88</v>
      </c>
      <c r="E256" t="str">
        <f t="shared" si="6"/>
        <v>Russia/Kaliningrad</v>
      </c>
      <c r="F256" s="108" t="s">
        <v>89</v>
      </c>
      <c r="G256" t="s">
        <v>42</v>
      </c>
      <c r="I256" s="8" t="s">
        <v>87</v>
      </c>
      <c r="J256" s="110" t="str">
        <f t="shared" si="7"/>
        <v>zones.put("Russia/Kaliningrad", new SimpleTimeZone(7200000, "Russia/Kaliningrad"));</v>
      </c>
    </row>
    <row r="257" spans="1:10" x14ac:dyDescent="0.25">
      <c r="A257" t="s">
        <v>377</v>
      </c>
      <c r="B257" s="6" t="s">
        <v>526</v>
      </c>
      <c r="C257" t="s">
        <v>134</v>
      </c>
      <c r="D257" t="s">
        <v>88</v>
      </c>
      <c r="E257" t="str">
        <f t="shared" si="6"/>
        <v>Russia/Kamchatka</v>
      </c>
      <c r="F257" s="108" t="s">
        <v>89</v>
      </c>
      <c r="G257" t="s">
        <v>43</v>
      </c>
      <c r="I257" s="8" t="s">
        <v>87</v>
      </c>
      <c r="J257" s="110" t="str">
        <f t="shared" si="7"/>
        <v>zones.put("Russia/Kamchatka", new SimpleTimeZone(43200000, "Russia/Kamchatka"));</v>
      </c>
    </row>
    <row r="258" spans="1:10" x14ac:dyDescent="0.25">
      <c r="A258" t="s">
        <v>371</v>
      </c>
      <c r="B258" s="6" t="s">
        <v>521</v>
      </c>
      <c r="C258" t="s">
        <v>134</v>
      </c>
      <c r="D258" t="s">
        <v>88</v>
      </c>
      <c r="E258" t="str">
        <f t="shared" si="6"/>
        <v>Russia/Krasnoyarsk</v>
      </c>
      <c r="F258" s="108" t="s">
        <v>89</v>
      </c>
      <c r="G258" t="s">
        <v>44</v>
      </c>
      <c r="I258" s="8" t="s">
        <v>87</v>
      </c>
      <c r="J258" s="110" t="str">
        <f t="shared" si="7"/>
        <v>zones.put("Russia/Krasnoyarsk", new SimpleTimeZone(25200000, "Russia/Krasnoyarsk"));</v>
      </c>
    </row>
    <row r="259" spans="1:10" x14ac:dyDescent="0.25">
      <c r="A259" t="s">
        <v>376</v>
      </c>
      <c r="B259" s="6" t="s">
        <v>534</v>
      </c>
      <c r="C259" t="s">
        <v>134</v>
      </c>
      <c r="D259" t="s">
        <v>88</v>
      </c>
      <c r="E259" t="str">
        <f t="shared" ref="E259:E322" si="8">A259</f>
        <v>Russia/Magadan</v>
      </c>
      <c r="F259" s="108" t="s">
        <v>89</v>
      </c>
      <c r="G259" t="s">
        <v>45</v>
      </c>
      <c r="I259" s="8" t="s">
        <v>87</v>
      </c>
      <c r="J259" s="110" t="str">
        <f t="shared" ref="J259:J322" si="9">CONCATENATE(D259,E259,F259,G259,H259,I259)</f>
        <v>zones.put("Russia/Magadan", new SimpleTimeZone(39600000, "Russia/Magadan"));</v>
      </c>
    </row>
    <row r="260" spans="1:10" x14ac:dyDescent="0.25">
      <c r="A260" t="s">
        <v>366</v>
      </c>
      <c r="B260" s="6" t="s">
        <v>516</v>
      </c>
      <c r="C260" t="s">
        <v>134</v>
      </c>
      <c r="D260" t="s">
        <v>88</v>
      </c>
      <c r="E260" t="str">
        <f t="shared" si="8"/>
        <v>Russia/Moscow</v>
      </c>
      <c r="F260" s="108" t="s">
        <v>89</v>
      </c>
      <c r="G260" t="s">
        <v>46</v>
      </c>
      <c r="I260" s="8" t="s">
        <v>87</v>
      </c>
      <c r="J260" s="110" t="str">
        <f t="shared" si="9"/>
        <v>zones.put("Russia/Moscow", new SimpleTimeZone(10800000, "Russia/Moscow"));</v>
      </c>
    </row>
    <row r="261" spans="1:10" x14ac:dyDescent="0.25">
      <c r="A261" t="s">
        <v>370</v>
      </c>
      <c r="B261" s="6" t="s">
        <v>517</v>
      </c>
      <c r="C261" t="s">
        <v>134</v>
      </c>
      <c r="D261" t="s">
        <v>88</v>
      </c>
      <c r="E261" t="str">
        <f t="shared" si="8"/>
        <v>Russia/Novosibirsk</v>
      </c>
      <c r="F261" s="108" t="s">
        <v>89</v>
      </c>
      <c r="G261" t="s">
        <v>47</v>
      </c>
      <c r="I261" s="8" t="s">
        <v>87</v>
      </c>
      <c r="J261" s="110" t="str">
        <f t="shared" si="9"/>
        <v>zones.put("Russia/Novosibirsk", new SimpleTimeZone(21600000, "Russia/Novosibirsk"));</v>
      </c>
    </row>
    <row r="262" spans="1:10" x14ac:dyDescent="0.25">
      <c r="A262" t="s">
        <v>369</v>
      </c>
      <c r="B262" s="6" t="s">
        <v>517</v>
      </c>
      <c r="C262" t="s">
        <v>134</v>
      </c>
      <c r="D262" t="s">
        <v>88</v>
      </c>
      <c r="E262" t="str">
        <f t="shared" si="8"/>
        <v>Russia/Omsk</v>
      </c>
      <c r="F262" s="108" t="s">
        <v>89</v>
      </c>
      <c r="G262" t="s">
        <v>48</v>
      </c>
      <c r="I262" s="8" t="s">
        <v>87</v>
      </c>
      <c r="J262" s="110" t="str">
        <f t="shared" si="9"/>
        <v>zones.put("Russia/Omsk", new SimpleTimeZone(21600000, "Russia/Omsk"));</v>
      </c>
    </row>
    <row r="263" spans="1:10" x14ac:dyDescent="0.25">
      <c r="A263" t="s">
        <v>375</v>
      </c>
      <c r="B263" s="6" t="s">
        <v>513</v>
      </c>
      <c r="C263" t="s">
        <v>134</v>
      </c>
      <c r="D263" t="s">
        <v>88</v>
      </c>
      <c r="E263" t="str">
        <f t="shared" si="8"/>
        <v>Russia/Sakhalin</v>
      </c>
      <c r="F263" s="108" t="s">
        <v>89</v>
      </c>
      <c r="G263" t="s">
        <v>49</v>
      </c>
      <c r="I263" s="8" t="s">
        <v>87</v>
      </c>
      <c r="J263" s="110" t="str">
        <f t="shared" si="9"/>
        <v>zones.put("Russia/Sakhalin", new SimpleTimeZone(36000000, "Russia/Sakhalin"));</v>
      </c>
    </row>
    <row r="264" spans="1:10" x14ac:dyDescent="0.25">
      <c r="A264" t="s">
        <v>367</v>
      </c>
      <c r="B264" s="6" t="s">
        <v>511</v>
      </c>
      <c r="C264" t="s">
        <v>134</v>
      </c>
      <c r="D264" t="s">
        <v>88</v>
      </c>
      <c r="E264" t="str">
        <f t="shared" si="8"/>
        <v>Russia/Samara</v>
      </c>
      <c r="F264" s="108" t="s">
        <v>89</v>
      </c>
      <c r="G264" t="s">
        <v>50</v>
      </c>
      <c r="I264" s="8" t="s">
        <v>87</v>
      </c>
      <c r="J264" s="110" t="str">
        <f t="shared" si="9"/>
        <v>zones.put("Russia/Samara", new SimpleTimeZone(14400000, "Russia/Samara"));</v>
      </c>
    </row>
    <row r="265" spans="1:10" x14ac:dyDescent="0.25">
      <c r="A265" t="s">
        <v>374</v>
      </c>
      <c r="B265" s="6" t="s">
        <v>513</v>
      </c>
      <c r="C265" t="s">
        <v>134</v>
      </c>
      <c r="D265" t="s">
        <v>88</v>
      </c>
      <c r="E265" t="str">
        <f t="shared" si="8"/>
        <v>Russia/Vladivostok</v>
      </c>
      <c r="F265" s="108" t="s">
        <v>89</v>
      </c>
      <c r="G265" t="s">
        <v>51</v>
      </c>
      <c r="I265" s="8" t="s">
        <v>87</v>
      </c>
      <c r="J265" s="110" t="str">
        <f t="shared" si="9"/>
        <v>zones.put("Russia/Vladivostok", new SimpleTimeZone(36000000, "Russia/Vladivostok"));</v>
      </c>
    </row>
    <row r="266" spans="1:10" x14ac:dyDescent="0.25">
      <c r="A266" t="s">
        <v>373</v>
      </c>
      <c r="B266" s="6" t="s">
        <v>530</v>
      </c>
      <c r="C266" t="s">
        <v>134</v>
      </c>
      <c r="D266" t="s">
        <v>88</v>
      </c>
      <c r="E266" t="str">
        <f t="shared" si="8"/>
        <v>Russia/Yakutsk</v>
      </c>
      <c r="F266" s="108" t="s">
        <v>89</v>
      </c>
      <c r="G266" t="s">
        <v>52</v>
      </c>
      <c r="I266" s="8" t="s">
        <v>87</v>
      </c>
      <c r="J266" s="110" t="str">
        <f t="shared" si="9"/>
        <v>zones.put("Russia/Yakutsk", new SimpleTimeZone(32400000, "Russia/Yakutsk"));</v>
      </c>
    </row>
    <row r="267" spans="1:10" x14ac:dyDescent="0.25">
      <c r="A267" t="s">
        <v>368</v>
      </c>
      <c r="B267" s="6" t="s">
        <v>532</v>
      </c>
      <c r="C267" t="s">
        <v>134</v>
      </c>
      <c r="D267" t="s">
        <v>88</v>
      </c>
      <c r="E267" t="str">
        <f t="shared" si="8"/>
        <v>Russia/Yekaterinburg</v>
      </c>
      <c r="F267" s="108" t="s">
        <v>89</v>
      </c>
      <c r="G267" t="s">
        <v>53</v>
      </c>
      <c r="I267" s="8" t="s">
        <v>87</v>
      </c>
      <c r="J267" s="110" t="str">
        <f t="shared" si="9"/>
        <v>zones.put("Russia/Yekaterinburg", new SimpleTimeZone(18000000, "Russia/Yekaterinburg"));</v>
      </c>
    </row>
    <row r="268" spans="1:10" x14ac:dyDescent="0.25">
      <c r="A268" t="s">
        <v>319</v>
      </c>
      <c r="B268" s="6" t="s">
        <v>518</v>
      </c>
      <c r="C268" t="s">
        <v>106</v>
      </c>
      <c r="D268" t="s">
        <v>88</v>
      </c>
      <c r="E268" t="str">
        <f t="shared" si="8"/>
        <v>Rwanda</v>
      </c>
      <c r="F268" s="108" t="s">
        <v>89</v>
      </c>
      <c r="G268" t="s">
        <v>781</v>
      </c>
      <c r="I268" s="8" t="s">
        <v>87</v>
      </c>
      <c r="J268" s="110" t="str">
        <f t="shared" si="9"/>
        <v>zones.put("Rwanda", new SimpleTimeZone(7200000, "Rwanda"));</v>
      </c>
    </row>
    <row r="269" spans="1:10" x14ac:dyDescent="0.25">
      <c r="A269" t="s">
        <v>320</v>
      </c>
      <c r="B269" s="6" t="s">
        <v>508</v>
      </c>
      <c r="C269" t="s">
        <v>106</v>
      </c>
      <c r="D269" t="s">
        <v>88</v>
      </c>
      <c r="E269" t="str">
        <f t="shared" si="8"/>
        <v>Saint Helena</v>
      </c>
      <c r="F269" s="108" t="s">
        <v>89</v>
      </c>
      <c r="G269" t="s">
        <v>782</v>
      </c>
      <c r="I269" s="8" t="s">
        <v>87</v>
      </c>
      <c r="J269" s="110" t="str">
        <f t="shared" si="9"/>
        <v>zones.put("Saint Helena", new SimpleTimeZone(0, "Saint Helena"));</v>
      </c>
    </row>
    <row r="270" spans="1:10" x14ac:dyDescent="0.25">
      <c r="A270" t="s">
        <v>175</v>
      </c>
      <c r="B270" s="6" t="s">
        <v>510</v>
      </c>
      <c r="C270" t="s">
        <v>106</v>
      </c>
      <c r="D270" t="s">
        <v>88</v>
      </c>
      <c r="E270" t="str">
        <f t="shared" si="8"/>
        <v>Saint Kitts and Nevis</v>
      </c>
      <c r="F270" s="108" t="s">
        <v>89</v>
      </c>
      <c r="G270" t="s">
        <v>783</v>
      </c>
      <c r="I270" s="8" t="s">
        <v>87</v>
      </c>
      <c r="J270" s="110" t="str">
        <f t="shared" si="9"/>
        <v>zones.put("Saint Kitts and Nevis", new SimpleTimeZone(-14400000, "Saint Kitts and Nevis"));</v>
      </c>
    </row>
    <row r="271" spans="1:10" x14ac:dyDescent="0.25">
      <c r="A271" t="s">
        <v>176</v>
      </c>
      <c r="B271" s="6" t="s">
        <v>510</v>
      </c>
      <c r="C271" t="s">
        <v>106</v>
      </c>
      <c r="D271" t="s">
        <v>88</v>
      </c>
      <c r="E271" t="str">
        <f t="shared" si="8"/>
        <v>Saint Lucia</v>
      </c>
      <c r="F271" s="108" t="s">
        <v>89</v>
      </c>
      <c r="G271" t="s">
        <v>784</v>
      </c>
      <c r="I271" s="8" t="s">
        <v>87</v>
      </c>
      <c r="J271" s="110" t="str">
        <f t="shared" si="9"/>
        <v>zones.put("Saint Lucia", new SimpleTimeZone(-14400000, "Saint Lucia"));</v>
      </c>
    </row>
    <row r="272" spans="1:10" x14ac:dyDescent="0.25">
      <c r="A272" t="s">
        <v>177</v>
      </c>
      <c r="B272" s="6" t="s">
        <v>505</v>
      </c>
      <c r="C272" t="s">
        <v>145</v>
      </c>
      <c r="D272" t="s">
        <v>88</v>
      </c>
      <c r="E272" t="str">
        <f t="shared" si="8"/>
        <v>Saint Pierre and Miquelon</v>
      </c>
      <c r="F272" s="108" t="s">
        <v>89</v>
      </c>
      <c r="G272" t="s">
        <v>54</v>
      </c>
      <c r="I272" s="8" t="s">
        <v>87</v>
      </c>
      <c r="J272" s="110" t="str">
        <f t="shared" si="9"/>
        <v>zones.put("Saint Pierre and Miquelon", new SimpleTimeZone(-10800000, "Saint Pierre and Miquelon"));</v>
      </c>
    </row>
    <row r="273" spans="1:10" x14ac:dyDescent="0.25">
      <c r="A273" t="s">
        <v>178</v>
      </c>
      <c r="B273" s="6" t="s">
        <v>510</v>
      </c>
      <c r="C273" t="s">
        <v>106</v>
      </c>
      <c r="D273" t="s">
        <v>88</v>
      </c>
      <c r="E273" t="str">
        <f t="shared" si="8"/>
        <v>Saint Vincent and the Grenadines</v>
      </c>
      <c r="F273" s="108" t="s">
        <v>89</v>
      </c>
      <c r="G273" t="s">
        <v>785</v>
      </c>
      <c r="I273" s="8" t="s">
        <v>87</v>
      </c>
      <c r="J273" s="110" t="str">
        <f t="shared" si="9"/>
        <v>zones.put("Saint Vincent and the Grenadines", new SimpleTimeZone(-14400000, "Saint Vincent and the Grenadines"));</v>
      </c>
    </row>
    <row r="274" spans="1:10" x14ac:dyDescent="0.25">
      <c r="A274" t="s">
        <v>273</v>
      </c>
      <c r="B274" s="6" t="s">
        <v>267</v>
      </c>
      <c r="C274" t="s">
        <v>106</v>
      </c>
      <c r="D274" t="s">
        <v>88</v>
      </c>
      <c r="E274" t="str">
        <f t="shared" si="8"/>
        <v>Samoa</v>
      </c>
      <c r="F274" s="108" t="s">
        <v>89</v>
      </c>
      <c r="G274" t="s">
        <v>786</v>
      </c>
      <c r="I274" s="8" t="s">
        <v>87</v>
      </c>
      <c r="J274" s="110" t="str">
        <f t="shared" si="9"/>
        <v>zones.put("Samoa", new SimpleTimeZone(-39600000, "Samoa"));</v>
      </c>
    </row>
    <row r="275" spans="1:10" x14ac:dyDescent="0.25">
      <c r="A275" t="s">
        <v>272</v>
      </c>
      <c r="B275" s="6" t="s">
        <v>267</v>
      </c>
      <c r="C275" t="s">
        <v>106</v>
      </c>
      <c r="D275" t="s">
        <v>88</v>
      </c>
      <c r="E275" t="str">
        <f t="shared" si="8"/>
        <v>Samoa, American</v>
      </c>
      <c r="F275" s="108" t="s">
        <v>89</v>
      </c>
      <c r="G275" t="s">
        <v>787</v>
      </c>
      <c r="I275" s="8" t="s">
        <v>87</v>
      </c>
      <c r="J275" s="110" t="str">
        <f t="shared" si="9"/>
        <v>zones.put("Samoa, American", new SimpleTimeZone(-39600000, "Samoa, American"));</v>
      </c>
    </row>
    <row r="276" spans="1:10" x14ac:dyDescent="0.25">
      <c r="A276" t="s">
        <v>321</v>
      </c>
      <c r="B276" s="6" t="s">
        <v>508</v>
      </c>
      <c r="C276" t="s">
        <v>106</v>
      </c>
      <c r="D276" t="s">
        <v>88</v>
      </c>
      <c r="E276" t="str">
        <f t="shared" si="8"/>
        <v>Sao Tome and Principe</v>
      </c>
      <c r="F276" s="108" t="s">
        <v>89</v>
      </c>
      <c r="G276" t="s">
        <v>788</v>
      </c>
      <c r="I276" s="8" t="s">
        <v>87</v>
      </c>
      <c r="J276" s="110" t="str">
        <f t="shared" si="9"/>
        <v>zones.put("Sao Tome and Principe", new SimpleTimeZone(0, "Sao Tome and Principe"));</v>
      </c>
    </row>
    <row r="277" spans="1:10" x14ac:dyDescent="0.25">
      <c r="A277" t="s">
        <v>215</v>
      </c>
      <c r="B277" s="6" t="s">
        <v>516</v>
      </c>
      <c r="C277" t="s">
        <v>106</v>
      </c>
      <c r="D277" t="s">
        <v>88</v>
      </c>
      <c r="E277" t="str">
        <f t="shared" si="8"/>
        <v>Saudi Arabia</v>
      </c>
      <c r="F277" s="108" t="s">
        <v>89</v>
      </c>
      <c r="G277" t="s">
        <v>789</v>
      </c>
      <c r="I277" s="8" t="s">
        <v>87</v>
      </c>
      <c r="J277" s="110" t="str">
        <f t="shared" si="9"/>
        <v>zones.put("Saudi Arabia", new SimpleTimeZone(10800000, "Saudi Arabia"));</v>
      </c>
    </row>
    <row r="278" spans="1:10" x14ac:dyDescent="0.25">
      <c r="A278" t="s">
        <v>322</v>
      </c>
      <c r="B278" s="6" t="s">
        <v>508</v>
      </c>
      <c r="C278" t="s">
        <v>106</v>
      </c>
      <c r="D278" t="s">
        <v>88</v>
      </c>
      <c r="E278" t="str">
        <f t="shared" si="8"/>
        <v>Senegal</v>
      </c>
      <c r="F278" s="108" t="s">
        <v>89</v>
      </c>
      <c r="G278" t="s">
        <v>790</v>
      </c>
      <c r="I278" s="8" t="s">
        <v>87</v>
      </c>
      <c r="J278" s="110" t="str">
        <f t="shared" si="9"/>
        <v>zones.put("Senegal", new SimpleTimeZone(0, "Senegal"));</v>
      </c>
    </row>
    <row r="279" spans="1:10" x14ac:dyDescent="0.25">
      <c r="A279" t="s">
        <v>323</v>
      </c>
      <c r="B279" s="6" t="s">
        <v>511</v>
      </c>
      <c r="C279" t="s">
        <v>106</v>
      </c>
      <c r="D279" t="s">
        <v>88</v>
      </c>
      <c r="E279" t="str">
        <f t="shared" si="8"/>
        <v>Seychelles</v>
      </c>
      <c r="F279" s="108" t="s">
        <v>89</v>
      </c>
      <c r="G279" t="s">
        <v>791</v>
      </c>
      <c r="I279" s="8" t="s">
        <v>87</v>
      </c>
      <c r="J279" s="110" t="str">
        <f t="shared" si="9"/>
        <v>zones.put("Seychelles", new SimpleTimeZone(14400000, "Seychelles"));</v>
      </c>
    </row>
    <row r="280" spans="1:10" x14ac:dyDescent="0.25">
      <c r="A280" t="s">
        <v>324</v>
      </c>
      <c r="B280" s="6" t="s">
        <v>508</v>
      </c>
      <c r="C280" t="s">
        <v>106</v>
      </c>
      <c r="D280" t="s">
        <v>88</v>
      </c>
      <c r="E280" t="str">
        <f t="shared" si="8"/>
        <v>Sierra Leone</v>
      </c>
      <c r="F280" s="108" t="s">
        <v>89</v>
      </c>
      <c r="G280" t="s">
        <v>792</v>
      </c>
      <c r="I280" s="8" t="s">
        <v>87</v>
      </c>
      <c r="J280" s="110" t="str">
        <f t="shared" si="9"/>
        <v>zones.put("Sierra Leone", new SimpleTimeZone(0, "Sierra Leone"));</v>
      </c>
    </row>
    <row r="281" spans="1:10" x14ac:dyDescent="0.25">
      <c r="A281" t="s">
        <v>235</v>
      </c>
      <c r="B281" s="6" t="s">
        <v>514</v>
      </c>
      <c r="C281" t="s">
        <v>106</v>
      </c>
      <c r="D281" t="s">
        <v>88</v>
      </c>
      <c r="E281" t="str">
        <f t="shared" si="8"/>
        <v>Singapore</v>
      </c>
      <c r="F281" s="108" t="s">
        <v>89</v>
      </c>
      <c r="G281" t="s">
        <v>793</v>
      </c>
      <c r="I281" s="8" t="s">
        <v>87</v>
      </c>
      <c r="J281" s="110" t="str">
        <f t="shared" si="9"/>
        <v>zones.put("Singapore", new SimpleTimeZone(28800000, "Singapore"));</v>
      </c>
    </row>
    <row r="282" spans="1:10" x14ac:dyDescent="0.25">
      <c r="A282" t="s">
        <v>126</v>
      </c>
      <c r="B282" s="6" t="s">
        <v>507</v>
      </c>
      <c r="C282" t="s">
        <v>92</v>
      </c>
      <c r="D282" t="s">
        <v>88</v>
      </c>
      <c r="E282" t="str">
        <f t="shared" si="8"/>
        <v>Slovakia</v>
      </c>
      <c r="F282" s="108" t="s">
        <v>89</v>
      </c>
      <c r="G282" t="s">
        <v>55</v>
      </c>
      <c r="I282" s="8" t="s">
        <v>87</v>
      </c>
      <c r="J282" s="110" t="str">
        <f t="shared" si="9"/>
        <v>zones.put("Slovakia", new SimpleTimeZone(3600000, "Slovakia"));</v>
      </c>
    </row>
    <row r="283" spans="1:10" x14ac:dyDescent="0.25">
      <c r="A283" t="s">
        <v>274</v>
      </c>
      <c r="B283" s="6" t="s">
        <v>534</v>
      </c>
      <c r="C283" t="s">
        <v>106</v>
      </c>
      <c r="D283" t="s">
        <v>88</v>
      </c>
      <c r="E283" t="str">
        <f t="shared" si="8"/>
        <v>Solomon Islands</v>
      </c>
      <c r="F283" s="108" t="s">
        <v>89</v>
      </c>
      <c r="G283" t="s">
        <v>794</v>
      </c>
      <c r="I283" s="8" t="s">
        <v>87</v>
      </c>
      <c r="J283" s="110" t="str">
        <f t="shared" si="9"/>
        <v>zones.put("Solomon Islands", new SimpleTimeZone(39600000, "Solomon Islands"));</v>
      </c>
    </row>
    <row r="284" spans="1:10" x14ac:dyDescent="0.25">
      <c r="A284" t="s">
        <v>325</v>
      </c>
      <c r="B284" s="6" t="s">
        <v>516</v>
      </c>
      <c r="C284" t="s">
        <v>106</v>
      </c>
      <c r="D284" t="s">
        <v>88</v>
      </c>
      <c r="E284" t="str">
        <f t="shared" si="8"/>
        <v>Somalia</v>
      </c>
      <c r="F284" s="108" t="s">
        <v>89</v>
      </c>
      <c r="G284" t="s">
        <v>795</v>
      </c>
      <c r="I284" s="8" t="s">
        <v>87</v>
      </c>
      <c r="J284" s="110" t="str">
        <f t="shared" si="9"/>
        <v>zones.put("Somalia", new SimpleTimeZone(10800000, "Somalia"));</v>
      </c>
    </row>
    <row r="285" spans="1:10" x14ac:dyDescent="0.25">
      <c r="A285" t="s">
        <v>326</v>
      </c>
      <c r="B285" s="6" t="s">
        <v>518</v>
      </c>
      <c r="C285" t="s">
        <v>106</v>
      </c>
      <c r="D285" t="s">
        <v>88</v>
      </c>
      <c r="E285" t="str">
        <f t="shared" si="8"/>
        <v>South Africa</v>
      </c>
      <c r="F285" s="108" t="s">
        <v>89</v>
      </c>
      <c r="G285" t="s">
        <v>796</v>
      </c>
      <c r="I285" s="8" t="s">
        <v>87</v>
      </c>
      <c r="J285" s="110" t="str">
        <f t="shared" si="9"/>
        <v>zones.put("South Africa", new SimpleTimeZone(7200000, "South Africa"));</v>
      </c>
    </row>
    <row r="286" spans="1:10" x14ac:dyDescent="0.25">
      <c r="A286" t="s">
        <v>199</v>
      </c>
      <c r="B286" s="6" t="s">
        <v>520</v>
      </c>
      <c r="C286" t="s">
        <v>106</v>
      </c>
      <c r="D286" t="s">
        <v>88</v>
      </c>
      <c r="E286" t="str">
        <f t="shared" si="8"/>
        <v>South Georgia</v>
      </c>
      <c r="F286" s="108" t="s">
        <v>89</v>
      </c>
      <c r="G286" t="s">
        <v>797</v>
      </c>
      <c r="I286" s="8" t="s">
        <v>87</v>
      </c>
      <c r="J286" s="110" t="str">
        <f t="shared" si="9"/>
        <v>zones.put("South Georgia", new SimpleTimeZone(-7200000, "South Georgia"));</v>
      </c>
    </row>
    <row r="287" spans="1:10" x14ac:dyDescent="0.25">
      <c r="A287" t="s">
        <v>127</v>
      </c>
      <c r="B287" s="6" t="s">
        <v>507</v>
      </c>
      <c r="C287" t="s">
        <v>92</v>
      </c>
      <c r="D287" t="s">
        <v>88</v>
      </c>
      <c r="E287" t="str">
        <f t="shared" si="8"/>
        <v>Spain</v>
      </c>
      <c r="F287" s="108" t="s">
        <v>89</v>
      </c>
      <c r="G287" t="s">
        <v>56</v>
      </c>
      <c r="I287" s="8" t="s">
        <v>87</v>
      </c>
      <c r="J287" s="110" t="str">
        <f t="shared" si="9"/>
        <v>zones.put("Spain", new SimpleTimeZone(3600000, "Spain"));</v>
      </c>
    </row>
    <row r="288" spans="1:10" x14ac:dyDescent="0.25">
      <c r="A288" t="s">
        <v>128</v>
      </c>
      <c r="B288" s="6" t="s">
        <v>507</v>
      </c>
      <c r="C288" t="s">
        <v>92</v>
      </c>
      <c r="D288" t="s">
        <v>88</v>
      </c>
      <c r="E288" t="str">
        <f t="shared" si="8"/>
        <v>Spanish Africa</v>
      </c>
      <c r="F288" s="108" t="s">
        <v>89</v>
      </c>
      <c r="G288" t="s">
        <v>57</v>
      </c>
      <c r="I288" s="8" t="s">
        <v>87</v>
      </c>
      <c r="J288" s="110" t="str">
        <f t="shared" si="9"/>
        <v>zones.put("Spanish Africa", new SimpleTimeZone(3600000, "Spanish Africa"));</v>
      </c>
    </row>
    <row r="289" spans="1:10" x14ac:dyDescent="0.25">
      <c r="A289" t="s">
        <v>236</v>
      </c>
      <c r="B289" s="6" t="s">
        <v>517</v>
      </c>
      <c r="C289" t="s">
        <v>106</v>
      </c>
      <c r="D289" t="s">
        <v>88</v>
      </c>
      <c r="E289" t="str">
        <f t="shared" si="8"/>
        <v>Sri Lanka</v>
      </c>
      <c r="F289" s="108" t="s">
        <v>89</v>
      </c>
      <c r="G289" t="s">
        <v>798</v>
      </c>
      <c r="I289" s="8" t="s">
        <v>87</v>
      </c>
      <c r="J289" s="110" t="str">
        <f t="shared" si="9"/>
        <v>zones.put("Sri Lanka", new SimpleTimeZone(21600000, "Sri Lanka"));</v>
      </c>
    </row>
    <row r="290" spans="1:10" x14ac:dyDescent="0.25">
      <c r="A290" t="s">
        <v>327</v>
      </c>
      <c r="B290" s="6" t="s">
        <v>516</v>
      </c>
      <c r="C290" t="s">
        <v>106</v>
      </c>
      <c r="D290" t="s">
        <v>88</v>
      </c>
      <c r="E290" t="str">
        <f t="shared" si="8"/>
        <v>Sudan</v>
      </c>
      <c r="F290" s="108" t="s">
        <v>89</v>
      </c>
      <c r="G290" t="s">
        <v>799</v>
      </c>
      <c r="I290" s="8" t="s">
        <v>87</v>
      </c>
      <c r="J290" s="110" t="str">
        <f t="shared" si="9"/>
        <v>zones.put("Sudan", new SimpleTimeZone(10800000, "Sudan"));</v>
      </c>
    </row>
    <row r="291" spans="1:10" x14ac:dyDescent="0.25">
      <c r="A291" t="s">
        <v>200</v>
      </c>
      <c r="B291" s="6" t="s">
        <v>505</v>
      </c>
      <c r="C291" t="s">
        <v>106</v>
      </c>
      <c r="D291" t="s">
        <v>88</v>
      </c>
      <c r="E291" t="str">
        <f t="shared" si="8"/>
        <v>Suriname</v>
      </c>
      <c r="F291" s="108" t="s">
        <v>89</v>
      </c>
      <c r="G291" t="s">
        <v>800</v>
      </c>
      <c r="I291" s="8" t="s">
        <v>87</v>
      </c>
      <c r="J291" s="110" t="str">
        <f t="shared" si="9"/>
        <v>zones.put("Suriname", new SimpleTimeZone(-10800000, "Suriname"));</v>
      </c>
    </row>
    <row r="292" spans="1:10" x14ac:dyDescent="0.25">
      <c r="A292" t="s">
        <v>328</v>
      </c>
      <c r="B292" s="6" t="s">
        <v>518</v>
      </c>
      <c r="C292" t="s">
        <v>106</v>
      </c>
      <c r="D292" t="s">
        <v>88</v>
      </c>
      <c r="E292" t="str">
        <f t="shared" si="8"/>
        <v>Swaziland</v>
      </c>
      <c r="F292" s="108" t="s">
        <v>89</v>
      </c>
      <c r="G292" t="s">
        <v>801</v>
      </c>
      <c r="I292" s="8" t="s">
        <v>87</v>
      </c>
      <c r="J292" s="110" t="str">
        <f t="shared" si="9"/>
        <v>zones.put("Swaziland", new SimpleTimeZone(7200000, "Swaziland"));</v>
      </c>
    </row>
    <row r="293" spans="1:10" x14ac:dyDescent="0.25">
      <c r="A293" t="s">
        <v>130</v>
      </c>
      <c r="B293" s="6" t="s">
        <v>507</v>
      </c>
      <c r="C293" t="s">
        <v>92</v>
      </c>
      <c r="D293" t="s">
        <v>88</v>
      </c>
      <c r="E293" t="str">
        <f t="shared" si="8"/>
        <v>Sweden</v>
      </c>
      <c r="F293" s="108" t="s">
        <v>89</v>
      </c>
      <c r="G293" t="s">
        <v>58</v>
      </c>
      <c r="I293" s="8" t="s">
        <v>87</v>
      </c>
      <c r="J293" s="110" t="str">
        <f t="shared" si="9"/>
        <v>zones.put("Sweden", new SimpleTimeZone(3600000, "Sweden"));</v>
      </c>
    </row>
    <row r="294" spans="1:10" x14ac:dyDescent="0.25">
      <c r="A294" t="s">
        <v>131</v>
      </c>
      <c r="B294" s="6" t="s">
        <v>507</v>
      </c>
      <c r="C294" t="s">
        <v>92</v>
      </c>
      <c r="D294" t="s">
        <v>88</v>
      </c>
      <c r="E294" t="str">
        <f t="shared" si="8"/>
        <v>Switzerland</v>
      </c>
      <c r="F294" s="108" t="s">
        <v>89</v>
      </c>
      <c r="G294" t="s">
        <v>59</v>
      </c>
      <c r="I294" s="8" t="s">
        <v>87</v>
      </c>
      <c r="J294" s="110" t="str">
        <f t="shared" si="9"/>
        <v>zones.put("Switzerland", new SimpleTimeZone(3600000, "Switzerland"));</v>
      </c>
    </row>
    <row r="295" spans="1:10" x14ac:dyDescent="0.25">
      <c r="A295" t="s">
        <v>216</v>
      </c>
      <c r="B295" s="6" t="s">
        <v>518</v>
      </c>
      <c r="C295" t="s">
        <v>216</v>
      </c>
      <c r="D295" t="s">
        <v>88</v>
      </c>
      <c r="E295" t="str">
        <f t="shared" si="8"/>
        <v>Syria</v>
      </c>
      <c r="F295" s="108" t="s">
        <v>89</v>
      </c>
      <c r="G295" t="s">
        <v>60</v>
      </c>
      <c r="I295" s="8" t="s">
        <v>87</v>
      </c>
      <c r="J295" s="110" t="str">
        <f t="shared" si="9"/>
        <v>zones.put("Syria", new SimpleTimeZone(7200000, "Syria"));</v>
      </c>
    </row>
    <row r="296" spans="1:10" x14ac:dyDescent="0.25">
      <c r="A296" t="s">
        <v>141</v>
      </c>
      <c r="B296" s="6" t="s">
        <v>532</v>
      </c>
      <c r="C296" t="s">
        <v>106</v>
      </c>
      <c r="D296" t="s">
        <v>88</v>
      </c>
      <c r="E296" t="str">
        <f t="shared" si="8"/>
        <v>Tajikistan</v>
      </c>
      <c r="F296" s="108" t="s">
        <v>89</v>
      </c>
      <c r="G296" t="s">
        <v>802</v>
      </c>
      <c r="I296" s="8" t="s">
        <v>87</v>
      </c>
      <c r="J296" s="110" t="str">
        <f t="shared" si="9"/>
        <v>zones.put("Tajikistan", new SimpleTimeZone(18000000, "Tajikistan"));</v>
      </c>
    </row>
    <row r="297" spans="1:10" x14ac:dyDescent="0.25">
      <c r="A297" t="s">
        <v>329</v>
      </c>
      <c r="B297" s="6" t="s">
        <v>516</v>
      </c>
      <c r="C297" t="s">
        <v>106</v>
      </c>
      <c r="D297" t="s">
        <v>88</v>
      </c>
      <c r="E297" t="str">
        <f t="shared" si="8"/>
        <v>Tanzania</v>
      </c>
      <c r="F297" s="108" t="s">
        <v>89</v>
      </c>
      <c r="G297" t="s">
        <v>803</v>
      </c>
      <c r="I297" s="8" t="s">
        <v>87</v>
      </c>
      <c r="J297" s="110" t="str">
        <f t="shared" si="9"/>
        <v>zones.put("Tanzania", new SimpleTimeZone(10800000, "Tanzania"));</v>
      </c>
    </row>
    <row r="298" spans="1:10" x14ac:dyDescent="0.25">
      <c r="A298" t="s">
        <v>237</v>
      </c>
      <c r="B298" s="6" t="s">
        <v>521</v>
      </c>
      <c r="C298" t="s">
        <v>106</v>
      </c>
      <c r="D298" t="s">
        <v>88</v>
      </c>
      <c r="E298" t="str">
        <f t="shared" si="8"/>
        <v>Thailand</v>
      </c>
      <c r="F298" s="108" t="s">
        <v>89</v>
      </c>
      <c r="G298" t="s">
        <v>804</v>
      </c>
      <c r="I298" s="8" t="s">
        <v>87</v>
      </c>
      <c r="J298" s="110" t="str">
        <f t="shared" si="9"/>
        <v>zones.put("Thailand", new SimpleTimeZone(25200000, "Thailand"));</v>
      </c>
    </row>
    <row r="299" spans="1:10" x14ac:dyDescent="0.25">
      <c r="A299" t="s">
        <v>330</v>
      </c>
      <c r="B299" s="6" t="s">
        <v>508</v>
      </c>
      <c r="C299" t="s">
        <v>106</v>
      </c>
      <c r="D299" t="s">
        <v>88</v>
      </c>
      <c r="E299" t="str">
        <f t="shared" si="8"/>
        <v>Togo</v>
      </c>
      <c r="F299" s="108" t="s">
        <v>89</v>
      </c>
      <c r="G299" t="s">
        <v>805</v>
      </c>
      <c r="I299" s="8" t="s">
        <v>87</v>
      </c>
      <c r="J299" s="110" t="str">
        <f t="shared" si="9"/>
        <v>zones.put("Togo", new SimpleTimeZone(0, "Togo"));</v>
      </c>
    </row>
    <row r="300" spans="1:10" x14ac:dyDescent="0.25">
      <c r="A300" t="s">
        <v>275</v>
      </c>
      <c r="B300" s="6" t="s">
        <v>144</v>
      </c>
      <c r="C300" t="s">
        <v>106</v>
      </c>
      <c r="D300" t="s">
        <v>88</v>
      </c>
      <c r="E300" t="str">
        <f t="shared" si="8"/>
        <v>Tokelau Islands</v>
      </c>
      <c r="F300" s="108" t="s">
        <v>89</v>
      </c>
      <c r="G300" t="s">
        <v>806</v>
      </c>
      <c r="I300" s="8" t="s">
        <v>87</v>
      </c>
      <c r="J300" s="110" t="str">
        <f t="shared" si="9"/>
        <v>zones.put("Tokelau Islands", new SimpleTimeZone(-36000000, "Tokelau Islands"));</v>
      </c>
    </row>
    <row r="301" spans="1:10" x14ac:dyDescent="0.25">
      <c r="A301" t="s">
        <v>276</v>
      </c>
      <c r="B301" s="6" t="s">
        <v>538</v>
      </c>
      <c r="C301" t="s">
        <v>106</v>
      </c>
      <c r="D301" t="s">
        <v>88</v>
      </c>
      <c r="E301" t="str">
        <f t="shared" si="8"/>
        <v>Tonga</v>
      </c>
      <c r="F301" s="108" t="s">
        <v>89</v>
      </c>
      <c r="G301" t="s">
        <v>807</v>
      </c>
      <c r="I301" s="8" t="s">
        <v>87</v>
      </c>
      <c r="J301" s="110" t="str">
        <f t="shared" si="9"/>
        <v>zones.put("Tonga", new SimpleTimeZone(46800000, "Tonga"));</v>
      </c>
    </row>
    <row r="302" spans="1:10" x14ac:dyDescent="0.25">
      <c r="A302" t="s">
        <v>201</v>
      </c>
      <c r="B302" s="6" t="s">
        <v>510</v>
      </c>
      <c r="C302" t="s">
        <v>106</v>
      </c>
      <c r="D302" t="s">
        <v>88</v>
      </c>
      <c r="E302" t="str">
        <f t="shared" si="8"/>
        <v>Trinidad and Tobago</v>
      </c>
      <c r="F302" s="108" t="s">
        <v>89</v>
      </c>
      <c r="G302" t="s">
        <v>808</v>
      </c>
      <c r="I302" s="8" t="s">
        <v>87</v>
      </c>
      <c r="J302" s="110" t="str">
        <f t="shared" si="9"/>
        <v>zones.put("Trinidad and Tobago", new SimpleTimeZone(-14400000, "Trinidad and Tobago"));</v>
      </c>
    </row>
    <row r="303" spans="1:10" x14ac:dyDescent="0.25">
      <c r="A303" t="s">
        <v>331</v>
      </c>
      <c r="B303" s="6" t="s">
        <v>507</v>
      </c>
      <c r="C303" t="s">
        <v>331</v>
      </c>
      <c r="D303" t="s">
        <v>88</v>
      </c>
      <c r="E303" t="str">
        <f t="shared" si="8"/>
        <v>Tunisia</v>
      </c>
      <c r="F303" s="108" t="s">
        <v>89</v>
      </c>
      <c r="G303" t="s">
        <v>61</v>
      </c>
      <c r="I303" s="8" t="s">
        <v>87</v>
      </c>
      <c r="J303" s="110" t="str">
        <f t="shared" si="9"/>
        <v>zones.put("Tunisia", new SimpleTimeZone(3600000, "Tunisia"));</v>
      </c>
    </row>
    <row r="304" spans="1:10" x14ac:dyDescent="0.25">
      <c r="A304" t="s">
        <v>132</v>
      </c>
      <c r="B304" s="6" t="s">
        <v>518</v>
      </c>
      <c r="C304" t="s">
        <v>92</v>
      </c>
      <c r="D304" t="s">
        <v>88</v>
      </c>
      <c r="E304" t="str">
        <f t="shared" si="8"/>
        <v>Turkey</v>
      </c>
      <c r="F304" s="108" t="s">
        <v>89</v>
      </c>
      <c r="G304" t="s">
        <v>62</v>
      </c>
      <c r="I304" s="8" t="s">
        <v>87</v>
      </c>
      <c r="J304" s="110" t="str">
        <f t="shared" si="9"/>
        <v>zones.put("Turkey", new SimpleTimeZone(7200000, "Turkey"));</v>
      </c>
    </row>
    <row r="305" spans="1:10" x14ac:dyDescent="0.25">
      <c r="A305" t="s">
        <v>142</v>
      </c>
      <c r="B305" s="6" t="s">
        <v>532</v>
      </c>
      <c r="C305" t="s">
        <v>106</v>
      </c>
      <c r="D305" t="s">
        <v>88</v>
      </c>
      <c r="E305" t="str">
        <f t="shared" si="8"/>
        <v>Turkmenistan</v>
      </c>
      <c r="F305" s="108" t="s">
        <v>89</v>
      </c>
      <c r="G305" t="s">
        <v>809</v>
      </c>
      <c r="I305" s="8" t="s">
        <v>87</v>
      </c>
      <c r="J305" s="110" t="str">
        <f t="shared" si="9"/>
        <v>zones.put("Turkmenistan", new SimpleTimeZone(18000000, "Turkmenistan"));</v>
      </c>
    </row>
    <row r="306" spans="1:10" x14ac:dyDescent="0.25">
      <c r="A306" t="s">
        <v>179</v>
      </c>
      <c r="B306" s="6" t="s">
        <v>515</v>
      </c>
      <c r="C306" t="s">
        <v>180</v>
      </c>
      <c r="D306" t="s">
        <v>88</v>
      </c>
      <c r="E306" t="str">
        <f t="shared" si="8"/>
        <v>Turks and Caicos Islands</v>
      </c>
      <c r="F306" s="108" t="s">
        <v>89</v>
      </c>
      <c r="G306" t="s">
        <v>63</v>
      </c>
      <c r="I306" s="8" t="s">
        <v>87</v>
      </c>
      <c r="J306" s="110" t="str">
        <f t="shared" si="9"/>
        <v>zones.put("Turks and Caicos Islands", new SimpleTimeZone(-18000000, "Turks and Caicos Islands"));</v>
      </c>
    </row>
    <row r="307" spans="1:10" x14ac:dyDescent="0.25">
      <c r="A307" t="s">
        <v>277</v>
      </c>
      <c r="B307" s="6" t="s">
        <v>526</v>
      </c>
      <c r="C307" t="s">
        <v>106</v>
      </c>
      <c r="D307" t="s">
        <v>88</v>
      </c>
      <c r="E307" t="str">
        <f t="shared" si="8"/>
        <v>Tuvalu</v>
      </c>
      <c r="F307" s="108" t="s">
        <v>89</v>
      </c>
      <c r="G307" t="s">
        <v>810</v>
      </c>
      <c r="I307" s="8" t="s">
        <v>87</v>
      </c>
      <c r="J307" s="110" t="str">
        <f t="shared" si="9"/>
        <v>zones.put("Tuvalu", new SimpleTimeZone(43200000, "Tuvalu"));</v>
      </c>
    </row>
    <row r="308" spans="1:10" x14ac:dyDescent="0.25">
      <c r="A308" t="s">
        <v>332</v>
      </c>
      <c r="B308" s="6" t="s">
        <v>516</v>
      </c>
      <c r="C308" t="s">
        <v>106</v>
      </c>
      <c r="D308" t="s">
        <v>88</v>
      </c>
      <c r="E308" t="str">
        <f t="shared" si="8"/>
        <v>Uganda</v>
      </c>
      <c r="F308" s="108" t="s">
        <v>89</v>
      </c>
      <c r="G308" t="s">
        <v>811</v>
      </c>
      <c r="I308" s="8" t="s">
        <v>87</v>
      </c>
      <c r="J308" s="110" t="str">
        <f t="shared" si="9"/>
        <v>zones.put("Uganda", new SimpleTimeZone(10800000, "Uganda"));</v>
      </c>
    </row>
    <row r="309" spans="1:10" x14ac:dyDescent="0.25">
      <c r="A309" t="s">
        <v>384</v>
      </c>
      <c r="B309" s="6" t="s">
        <v>518</v>
      </c>
      <c r="C309" t="s">
        <v>92</v>
      </c>
      <c r="D309" t="s">
        <v>88</v>
      </c>
      <c r="E309" t="str">
        <f t="shared" si="8"/>
        <v>Ukraine/Kiev</v>
      </c>
      <c r="F309" s="108" t="s">
        <v>89</v>
      </c>
      <c r="G309" t="s">
        <v>64</v>
      </c>
      <c r="I309" s="8" t="s">
        <v>87</v>
      </c>
      <c r="J309" s="110" t="str">
        <f t="shared" si="9"/>
        <v>zones.put("Ukraine/Kiev", new SimpleTimeZone(7200000, "Ukraine/Kiev"));</v>
      </c>
    </row>
    <row r="310" spans="1:10" x14ac:dyDescent="0.25">
      <c r="A310" t="s">
        <v>387</v>
      </c>
      <c r="B310" s="6" t="s">
        <v>518</v>
      </c>
      <c r="C310" t="s">
        <v>92</v>
      </c>
      <c r="D310" t="s">
        <v>88</v>
      </c>
      <c r="E310" t="str">
        <f t="shared" si="8"/>
        <v>Ukraine/Simferopol</v>
      </c>
      <c r="F310" s="108" t="s">
        <v>89</v>
      </c>
      <c r="G310" t="s">
        <v>65</v>
      </c>
      <c r="I310" s="8" t="s">
        <v>87</v>
      </c>
      <c r="J310" s="110" t="str">
        <f t="shared" si="9"/>
        <v>zones.put("Ukraine/Simferopol", new SimpleTimeZone(7200000, "Ukraine/Simferopol"));</v>
      </c>
    </row>
    <row r="311" spans="1:10" x14ac:dyDescent="0.25">
      <c r="A311" t="s">
        <v>385</v>
      </c>
      <c r="B311" s="6" t="s">
        <v>518</v>
      </c>
      <c r="C311" t="s">
        <v>92</v>
      </c>
      <c r="D311" t="s">
        <v>88</v>
      </c>
      <c r="E311" t="str">
        <f t="shared" si="8"/>
        <v>Ukraine/Uzhgorod</v>
      </c>
      <c r="F311" s="108" t="s">
        <v>89</v>
      </c>
      <c r="G311" t="s">
        <v>66</v>
      </c>
      <c r="I311" s="8" t="s">
        <v>87</v>
      </c>
      <c r="J311" s="110" t="str">
        <f t="shared" si="9"/>
        <v>zones.put("Ukraine/Uzhgorod", new SimpleTimeZone(7200000, "Ukraine/Uzhgorod"));</v>
      </c>
    </row>
    <row r="312" spans="1:10" x14ac:dyDescent="0.25">
      <c r="A312" t="s">
        <v>386</v>
      </c>
      <c r="B312" s="6" t="s">
        <v>518</v>
      </c>
      <c r="C312" t="s">
        <v>92</v>
      </c>
      <c r="D312" t="s">
        <v>88</v>
      </c>
      <c r="E312" t="str">
        <f t="shared" si="8"/>
        <v>Ukraine/Zaporozhye</v>
      </c>
      <c r="F312" s="108" t="s">
        <v>89</v>
      </c>
      <c r="G312" t="s">
        <v>67</v>
      </c>
      <c r="I312" s="8" t="s">
        <v>87</v>
      </c>
      <c r="J312" s="110" t="str">
        <f t="shared" si="9"/>
        <v>zones.put("Ukraine/Zaporozhye", new SimpleTimeZone(7200000, "Ukraine/Zaporozhye"));</v>
      </c>
    </row>
    <row r="313" spans="1:10" x14ac:dyDescent="0.25">
      <c r="A313" t="s">
        <v>217</v>
      </c>
      <c r="B313" s="6" t="s">
        <v>511</v>
      </c>
      <c r="C313" t="s">
        <v>106</v>
      </c>
      <c r="D313" t="s">
        <v>88</v>
      </c>
      <c r="E313" t="str">
        <f t="shared" si="8"/>
        <v>United Arab Emirates</v>
      </c>
      <c r="F313" s="108" t="s">
        <v>89</v>
      </c>
      <c r="G313" t="s">
        <v>812</v>
      </c>
      <c r="I313" s="8" t="s">
        <v>87</v>
      </c>
      <c r="J313" s="110" t="str">
        <f t="shared" si="9"/>
        <v>zones.put("United Arab Emirates", new SimpleTimeZone(14400000, "United Arab Emirates"));</v>
      </c>
    </row>
    <row r="314" spans="1:10" x14ac:dyDescent="0.25">
      <c r="A314" t="s">
        <v>133</v>
      </c>
      <c r="B314" s="6" t="s">
        <v>508</v>
      </c>
      <c r="C314" t="s">
        <v>92</v>
      </c>
      <c r="D314" t="s">
        <v>88</v>
      </c>
      <c r="E314" t="str">
        <f t="shared" si="8"/>
        <v>United Kingdom and Northern Ireland</v>
      </c>
      <c r="F314" s="108" t="s">
        <v>89</v>
      </c>
      <c r="G314" t="s">
        <v>68</v>
      </c>
      <c r="I314" s="8" t="s">
        <v>87</v>
      </c>
      <c r="J314" s="110" t="str">
        <f t="shared" si="9"/>
        <v>zones.put("United Kingdom and Northern Ireland", new SimpleTimeZone(0, "United Kingdom and Northern Ireland"));</v>
      </c>
    </row>
    <row r="315" spans="1:10" x14ac:dyDescent="0.25">
      <c r="A315" t="s">
        <v>407</v>
      </c>
      <c r="B315" s="6" t="s">
        <v>144</v>
      </c>
      <c r="C315" t="s">
        <v>143</v>
      </c>
      <c r="D315" t="s">
        <v>88</v>
      </c>
      <c r="E315" t="str">
        <f t="shared" si="8"/>
        <v>United States/Adak</v>
      </c>
      <c r="F315" s="108" t="s">
        <v>89</v>
      </c>
      <c r="G315" t="s">
        <v>69</v>
      </c>
      <c r="I315" s="8" t="s">
        <v>87</v>
      </c>
      <c r="J315" s="110" t="str">
        <f t="shared" si="9"/>
        <v>zones.put("United States/Adak", new SimpleTimeZone(-36000000, "United States/Adak"));</v>
      </c>
    </row>
    <row r="316" spans="1:10" x14ac:dyDescent="0.25">
      <c r="A316" t="s">
        <v>405</v>
      </c>
      <c r="B316" s="6" t="s">
        <v>527</v>
      </c>
      <c r="C316" t="s">
        <v>143</v>
      </c>
      <c r="D316" t="s">
        <v>88</v>
      </c>
      <c r="E316" t="str">
        <f t="shared" si="8"/>
        <v>United States/Anchorage</v>
      </c>
      <c r="F316" s="108" t="s">
        <v>89</v>
      </c>
      <c r="G316" t="s">
        <v>70</v>
      </c>
      <c r="I316" s="8" t="s">
        <v>87</v>
      </c>
      <c r="J316" s="110" t="str">
        <f t="shared" si="9"/>
        <v>zones.put("United States/Anchorage", new SimpleTimeZone(-32400000, "United States/Anchorage"));</v>
      </c>
    </row>
    <row r="317" spans="1:10" x14ac:dyDescent="0.25">
      <c r="A317" t="s">
        <v>392</v>
      </c>
      <c r="B317" s="6" t="s">
        <v>522</v>
      </c>
      <c r="C317" t="s">
        <v>143</v>
      </c>
      <c r="D317" t="s">
        <v>88</v>
      </c>
      <c r="E317" t="str">
        <f t="shared" si="8"/>
        <v>United States/Denver</v>
      </c>
      <c r="F317" s="108" t="s">
        <v>89</v>
      </c>
      <c r="G317" t="s">
        <v>71</v>
      </c>
      <c r="I317" s="8" t="s">
        <v>87</v>
      </c>
      <c r="J317" s="110" t="str">
        <f t="shared" si="9"/>
        <v>zones.put("United States/Denver", new SimpleTimeZone(-25200000, "United States/Denver"));</v>
      </c>
    </row>
    <row r="318" spans="1:10" x14ac:dyDescent="0.25">
      <c r="A318" t="s">
        <v>401</v>
      </c>
      <c r="B318" s="6" t="s">
        <v>515</v>
      </c>
      <c r="C318" t="s">
        <v>143</v>
      </c>
      <c r="D318" t="s">
        <v>88</v>
      </c>
      <c r="E318" t="str">
        <f t="shared" si="8"/>
        <v>United States/Detroit</v>
      </c>
      <c r="F318" s="108" t="s">
        <v>89</v>
      </c>
      <c r="G318" t="s">
        <v>72</v>
      </c>
      <c r="I318" s="8" t="s">
        <v>87</v>
      </c>
      <c r="J318" s="110" t="str">
        <f t="shared" si="9"/>
        <v>zones.put("United States/Detroit", new SimpleTimeZone(-18000000, "United States/Detroit"));</v>
      </c>
    </row>
    <row r="319" spans="1:10" x14ac:dyDescent="0.25">
      <c r="A319" t="s">
        <v>408</v>
      </c>
      <c r="B319" s="6" t="s">
        <v>144</v>
      </c>
      <c r="C319" t="s">
        <v>106</v>
      </c>
      <c r="D319" t="s">
        <v>88</v>
      </c>
      <c r="E319" t="str">
        <f t="shared" si="8"/>
        <v>United States/Honolulu</v>
      </c>
      <c r="F319" s="108" t="s">
        <v>89</v>
      </c>
      <c r="G319" t="s">
        <v>813</v>
      </c>
      <c r="I319" s="8" t="s">
        <v>87</v>
      </c>
      <c r="J319" s="110" t="str">
        <f t="shared" si="9"/>
        <v>zones.put("United States/Honolulu", new SimpleTimeZone(-36000000, "United States/Honolulu"));</v>
      </c>
    </row>
    <row r="320" spans="1:10" x14ac:dyDescent="0.25">
      <c r="A320" t="s">
        <v>397</v>
      </c>
      <c r="B320" s="6" t="s">
        <v>515</v>
      </c>
      <c r="C320" t="s">
        <v>106</v>
      </c>
      <c r="D320" t="s">
        <v>88</v>
      </c>
      <c r="E320" t="str">
        <f t="shared" si="8"/>
        <v>United States/Indiana/Knox</v>
      </c>
      <c r="F320" s="108" t="s">
        <v>89</v>
      </c>
      <c r="G320" t="s">
        <v>814</v>
      </c>
      <c r="I320" s="8" t="s">
        <v>87</v>
      </c>
      <c r="J320" s="110" t="str">
        <f t="shared" si="9"/>
        <v>zones.put("United States/Indiana/Knox", new SimpleTimeZone(-18000000, "United States/Indiana/Knox"));</v>
      </c>
    </row>
    <row r="321" spans="1:10" x14ac:dyDescent="0.25">
      <c r="A321" t="s">
        <v>396</v>
      </c>
      <c r="B321" s="6" t="s">
        <v>515</v>
      </c>
      <c r="C321" t="s">
        <v>106</v>
      </c>
      <c r="D321" t="s">
        <v>88</v>
      </c>
      <c r="E321" t="str">
        <f t="shared" si="8"/>
        <v>United States/Indiana/Marengo</v>
      </c>
      <c r="F321" s="108" t="s">
        <v>89</v>
      </c>
      <c r="G321" t="s">
        <v>815</v>
      </c>
      <c r="I321" s="8" t="s">
        <v>87</v>
      </c>
      <c r="J321" s="110" t="str">
        <f t="shared" si="9"/>
        <v>zones.put("United States/Indiana/Marengo", new SimpleTimeZone(-18000000, "United States/Indiana/Marengo"));</v>
      </c>
    </row>
    <row r="322" spans="1:10" x14ac:dyDescent="0.25">
      <c r="A322" t="s">
        <v>398</v>
      </c>
      <c r="B322" s="6" t="s">
        <v>515</v>
      </c>
      <c r="C322" t="s">
        <v>106</v>
      </c>
      <c r="D322" t="s">
        <v>88</v>
      </c>
      <c r="E322" t="str">
        <f t="shared" si="8"/>
        <v>United States/Indiana/Vevay</v>
      </c>
      <c r="F322" s="108" t="s">
        <v>89</v>
      </c>
      <c r="G322" t="s">
        <v>816</v>
      </c>
      <c r="I322" s="8" t="s">
        <v>87</v>
      </c>
      <c r="J322" s="110" t="str">
        <f t="shared" si="9"/>
        <v>zones.put("United States/Indiana/Vevay", new SimpleTimeZone(-18000000, "United States/Indiana/Vevay"));</v>
      </c>
    </row>
    <row r="323" spans="1:10" x14ac:dyDescent="0.25">
      <c r="A323" t="s">
        <v>395</v>
      </c>
      <c r="B323" s="6" t="s">
        <v>515</v>
      </c>
      <c r="C323" t="s">
        <v>106</v>
      </c>
      <c r="D323" t="s">
        <v>88</v>
      </c>
      <c r="E323" t="str">
        <f t="shared" ref="E323:E346" si="10">A323</f>
        <v>United States/Indianapolis</v>
      </c>
      <c r="F323" s="108" t="s">
        <v>89</v>
      </c>
      <c r="G323" t="s">
        <v>817</v>
      </c>
      <c r="I323" s="8" t="s">
        <v>87</v>
      </c>
      <c r="J323" s="110" t="str">
        <f t="shared" ref="J323:J346" si="11">CONCATENATE(D323,E323,F323,G323,H323,I323)</f>
        <v>zones.put("United States/Indianapolis", new SimpleTimeZone(-18000000, "United States/Indianapolis"));</v>
      </c>
    </row>
    <row r="324" spans="1:10" x14ac:dyDescent="0.25">
      <c r="A324" t="s">
        <v>403</v>
      </c>
      <c r="B324" s="6" t="s">
        <v>527</v>
      </c>
      <c r="C324" t="s">
        <v>143</v>
      </c>
      <c r="D324" t="s">
        <v>88</v>
      </c>
      <c r="E324" t="str">
        <f t="shared" si="10"/>
        <v>United States/Juneau</v>
      </c>
      <c r="F324" s="108" t="s">
        <v>89</v>
      </c>
      <c r="G324" t="s">
        <v>73</v>
      </c>
      <c r="I324" s="8" t="s">
        <v>87</v>
      </c>
      <c r="J324" s="110" t="str">
        <f t="shared" si="11"/>
        <v>zones.put("United States/Juneau", new SimpleTimeZone(-32400000, "United States/Juneau"));</v>
      </c>
    </row>
    <row r="325" spans="1:10" x14ac:dyDescent="0.25">
      <c r="A325" t="s">
        <v>400</v>
      </c>
      <c r="B325" s="6" t="s">
        <v>515</v>
      </c>
      <c r="C325" t="s">
        <v>143</v>
      </c>
      <c r="D325" t="s">
        <v>88</v>
      </c>
      <c r="E325" t="str">
        <f t="shared" si="10"/>
        <v>United States/Kentucky/Monticello</v>
      </c>
      <c r="F325" s="108" t="s">
        <v>89</v>
      </c>
      <c r="G325" t="s">
        <v>74</v>
      </c>
      <c r="I325" s="8" t="s">
        <v>87</v>
      </c>
      <c r="J325" s="110" t="str">
        <f t="shared" si="11"/>
        <v>zones.put("United States/Kentucky/Monticello", new SimpleTimeZone(-18000000, "United States/Kentucky/Monticello"));</v>
      </c>
    </row>
    <row r="326" spans="1:10" x14ac:dyDescent="0.25">
      <c r="A326" t="s">
        <v>393</v>
      </c>
      <c r="B326" s="6" t="s">
        <v>523</v>
      </c>
      <c r="C326" t="s">
        <v>143</v>
      </c>
      <c r="D326" t="s">
        <v>88</v>
      </c>
      <c r="E326" t="str">
        <f t="shared" si="10"/>
        <v>United States/Los_Angeles</v>
      </c>
      <c r="F326" s="108" t="s">
        <v>89</v>
      </c>
      <c r="G326" t="s">
        <v>75</v>
      </c>
      <c r="I326" s="8" t="s">
        <v>87</v>
      </c>
      <c r="J326" s="110" t="str">
        <f t="shared" si="11"/>
        <v>zones.put("United States/Los_Angeles", new SimpleTimeZone(-28800000, "United States/Los_Angeles"));</v>
      </c>
    </row>
    <row r="327" spans="1:10" x14ac:dyDescent="0.25">
      <c r="A327" t="s">
        <v>402</v>
      </c>
      <c r="B327" s="6" t="s">
        <v>519</v>
      </c>
      <c r="C327" t="s">
        <v>143</v>
      </c>
      <c r="D327" t="s">
        <v>88</v>
      </c>
      <c r="E327" t="str">
        <f t="shared" si="10"/>
        <v>United States/Menominee</v>
      </c>
      <c r="F327" s="108" t="s">
        <v>89</v>
      </c>
      <c r="G327" t="s">
        <v>76</v>
      </c>
      <c r="I327" s="8" t="s">
        <v>87</v>
      </c>
      <c r="J327" s="110" t="str">
        <f t="shared" si="11"/>
        <v>zones.put("United States/Menominee", new SimpleTimeZone(-21600000, "United States/Menominee"));</v>
      </c>
    </row>
    <row r="328" spans="1:10" x14ac:dyDescent="0.25">
      <c r="A328" t="s">
        <v>390</v>
      </c>
      <c r="B328" s="6" t="s">
        <v>515</v>
      </c>
      <c r="C328" t="s">
        <v>143</v>
      </c>
      <c r="D328" t="s">
        <v>88</v>
      </c>
      <c r="E328" t="str">
        <f t="shared" si="10"/>
        <v>United States/New_York</v>
      </c>
      <c r="F328" s="108" t="s">
        <v>89</v>
      </c>
      <c r="G328" t="s">
        <v>77</v>
      </c>
      <c r="I328" s="8" t="s">
        <v>87</v>
      </c>
      <c r="J328" s="110" t="str">
        <f t="shared" si="11"/>
        <v>zones.put("United States/New_York", new SimpleTimeZone(-18000000, "United States/New_York"));</v>
      </c>
    </row>
    <row r="329" spans="1:10" x14ac:dyDescent="0.25">
      <c r="A329" t="s">
        <v>406</v>
      </c>
      <c r="B329" s="6" t="s">
        <v>527</v>
      </c>
      <c r="C329" t="s">
        <v>143</v>
      </c>
      <c r="D329" t="s">
        <v>88</v>
      </c>
      <c r="E329" t="str">
        <f t="shared" si="10"/>
        <v>United States/Nome</v>
      </c>
      <c r="F329" s="108" t="s">
        <v>89</v>
      </c>
      <c r="G329" t="s">
        <v>78</v>
      </c>
      <c r="I329" s="8" t="s">
        <v>87</v>
      </c>
      <c r="J329" s="110" t="str">
        <f t="shared" si="11"/>
        <v>zones.put("United States/Nome", new SimpleTimeZone(-32400000, "United States/Nome"));</v>
      </c>
    </row>
    <row r="330" spans="1:10" x14ac:dyDescent="0.25">
      <c r="A330" t="s">
        <v>394</v>
      </c>
      <c r="B330" s="6" t="s">
        <v>522</v>
      </c>
      <c r="C330" t="s">
        <v>106</v>
      </c>
      <c r="D330" t="s">
        <v>88</v>
      </c>
      <c r="E330" t="str">
        <f t="shared" si="10"/>
        <v>United States/Phoenix</v>
      </c>
      <c r="F330" s="108" t="s">
        <v>89</v>
      </c>
      <c r="G330" t="s">
        <v>818</v>
      </c>
      <c r="I330" s="8" t="s">
        <v>87</v>
      </c>
      <c r="J330" s="110" t="str">
        <f t="shared" si="11"/>
        <v>zones.put("United States/Phoenix", new SimpleTimeZone(-25200000, "United States/Phoenix"));</v>
      </c>
    </row>
    <row r="331" spans="1:10" x14ac:dyDescent="0.25">
      <c r="A331" t="s">
        <v>404</v>
      </c>
      <c r="B331" s="6" t="s">
        <v>527</v>
      </c>
      <c r="C331" t="s">
        <v>143</v>
      </c>
      <c r="D331" t="s">
        <v>88</v>
      </c>
      <c r="E331" t="str">
        <f t="shared" si="10"/>
        <v>United States/Yakutat</v>
      </c>
      <c r="F331" s="108" t="s">
        <v>89</v>
      </c>
      <c r="G331" t="s">
        <v>79</v>
      </c>
      <c r="I331" s="8" t="s">
        <v>87</v>
      </c>
      <c r="J331" s="110" t="str">
        <f t="shared" si="11"/>
        <v>zones.put("United States/Yakutat", new SimpleTimeZone(-32400000, "United States/Yakutat"));</v>
      </c>
    </row>
    <row r="332" spans="1:10" x14ac:dyDescent="0.25">
      <c r="A332" t="s">
        <v>399</v>
      </c>
      <c r="B332" s="6" t="s">
        <v>515</v>
      </c>
      <c r="C332" t="s">
        <v>143</v>
      </c>
      <c r="D332" t="s">
        <v>88</v>
      </c>
      <c r="E332" t="str">
        <f t="shared" si="10"/>
        <v>United Statesc/Louisville</v>
      </c>
      <c r="F332" s="108" t="s">
        <v>89</v>
      </c>
      <c r="G332" t="s">
        <v>80</v>
      </c>
      <c r="I332" s="8" t="s">
        <v>87</v>
      </c>
      <c r="J332" s="110" t="str">
        <f t="shared" si="11"/>
        <v>zones.put("United Statesc/Louisville", new SimpleTimeZone(-18000000, "United Statesc/Louisville"));</v>
      </c>
    </row>
    <row r="333" spans="1:10" x14ac:dyDescent="0.25">
      <c r="A333" t="s">
        <v>391</v>
      </c>
      <c r="B333" s="6" t="s">
        <v>519</v>
      </c>
      <c r="C333" t="s">
        <v>143</v>
      </c>
      <c r="D333" t="s">
        <v>88</v>
      </c>
      <c r="E333" t="str">
        <f t="shared" si="10"/>
        <v>United StatesChicago</v>
      </c>
      <c r="F333" s="108" t="s">
        <v>89</v>
      </c>
      <c r="G333" t="s">
        <v>81</v>
      </c>
      <c r="I333" s="8" t="s">
        <v>87</v>
      </c>
      <c r="J333" s="110" t="str">
        <f t="shared" si="11"/>
        <v>zones.put("United StatesChicago", new SimpleTimeZone(-21600000, "United StatesChicago"));</v>
      </c>
    </row>
    <row r="334" spans="1:10" x14ac:dyDescent="0.25">
      <c r="A334" t="s">
        <v>202</v>
      </c>
      <c r="B334" s="6" t="s">
        <v>505</v>
      </c>
      <c r="C334" t="s">
        <v>106</v>
      </c>
      <c r="D334" t="s">
        <v>88</v>
      </c>
      <c r="E334" t="str">
        <f t="shared" si="10"/>
        <v>Uruguay</v>
      </c>
      <c r="F334" s="108" t="s">
        <v>89</v>
      </c>
      <c r="G334" t="s">
        <v>819</v>
      </c>
      <c r="I334" s="8" t="s">
        <v>87</v>
      </c>
      <c r="J334" s="110" t="str">
        <f t="shared" si="11"/>
        <v>zones.put("Uruguay", new SimpleTimeZone(-10800000, "Uruguay"));</v>
      </c>
    </row>
    <row r="335" spans="1:10" x14ac:dyDescent="0.25">
      <c r="A335" t="s">
        <v>388</v>
      </c>
      <c r="B335" s="6" t="s">
        <v>532</v>
      </c>
      <c r="C335" t="s">
        <v>106</v>
      </c>
      <c r="D335" t="s">
        <v>88</v>
      </c>
      <c r="E335" t="str">
        <f t="shared" si="10"/>
        <v>Uzbekistan/Samarkand</v>
      </c>
      <c r="F335" s="108" t="s">
        <v>89</v>
      </c>
      <c r="G335" t="s">
        <v>820</v>
      </c>
      <c r="I335" s="8" t="s">
        <v>87</v>
      </c>
      <c r="J335" s="110" t="str">
        <f t="shared" si="11"/>
        <v>zones.put("Uzbekistan/Samarkand", new SimpleTimeZone(18000000, "Uzbekistan/Samarkand"));</v>
      </c>
    </row>
    <row r="336" spans="1:10" x14ac:dyDescent="0.25">
      <c r="A336" t="s">
        <v>389</v>
      </c>
      <c r="B336" s="6" t="s">
        <v>532</v>
      </c>
      <c r="C336" t="s">
        <v>106</v>
      </c>
      <c r="D336" t="s">
        <v>88</v>
      </c>
      <c r="E336" t="str">
        <f t="shared" si="10"/>
        <v>Uzbekistan/Tashkent</v>
      </c>
      <c r="F336" s="108" t="s">
        <v>89</v>
      </c>
      <c r="G336" t="s">
        <v>821</v>
      </c>
      <c r="I336" s="8" t="s">
        <v>87</v>
      </c>
      <c r="J336" s="110" t="str">
        <f t="shared" si="11"/>
        <v>zones.put("Uzbekistan/Tashkent", new SimpleTimeZone(18000000, "Uzbekistan/Tashkent"));</v>
      </c>
    </row>
    <row r="337" spans="1:10" x14ac:dyDescent="0.25">
      <c r="A337" t="s">
        <v>278</v>
      </c>
      <c r="B337" s="6" t="s">
        <v>534</v>
      </c>
      <c r="C337" t="s">
        <v>106</v>
      </c>
      <c r="D337" t="s">
        <v>88</v>
      </c>
      <c r="E337" t="str">
        <f t="shared" si="10"/>
        <v>Vanuatu</v>
      </c>
      <c r="F337" s="108" t="s">
        <v>89</v>
      </c>
      <c r="G337" t="s">
        <v>822</v>
      </c>
      <c r="I337" s="8" t="s">
        <v>87</v>
      </c>
      <c r="J337" s="110" t="str">
        <f t="shared" si="11"/>
        <v>zones.put("Vanuatu", new SimpleTimeZone(39600000, "Vanuatu"));</v>
      </c>
    </row>
    <row r="338" spans="1:10" x14ac:dyDescent="0.25">
      <c r="A338" t="s">
        <v>203</v>
      </c>
      <c r="B338" s="6" t="s">
        <v>510</v>
      </c>
      <c r="C338" t="s">
        <v>106</v>
      </c>
      <c r="D338" t="s">
        <v>88</v>
      </c>
      <c r="E338" t="str">
        <f t="shared" si="10"/>
        <v>Venezuela</v>
      </c>
      <c r="F338" s="108" t="s">
        <v>89</v>
      </c>
      <c r="G338" t="s">
        <v>823</v>
      </c>
      <c r="I338" s="8" t="s">
        <v>87</v>
      </c>
      <c r="J338" s="110" t="str">
        <f t="shared" si="11"/>
        <v>zones.put("Venezuela", new SimpleTimeZone(-14400000, "Venezuela"));</v>
      </c>
    </row>
    <row r="339" spans="1:10" x14ac:dyDescent="0.25">
      <c r="A339" t="s">
        <v>238</v>
      </c>
      <c r="B339" s="6" t="s">
        <v>521</v>
      </c>
      <c r="C339" t="s">
        <v>106</v>
      </c>
      <c r="D339" t="s">
        <v>88</v>
      </c>
      <c r="E339" t="str">
        <f t="shared" si="10"/>
        <v>Vietnam</v>
      </c>
      <c r="F339" s="108" t="s">
        <v>89</v>
      </c>
      <c r="G339" t="s">
        <v>824</v>
      </c>
      <c r="I339" s="8" t="s">
        <v>87</v>
      </c>
      <c r="J339" s="110" t="str">
        <f t="shared" si="11"/>
        <v>zones.put("Vietnam", new SimpleTimeZone(25200000, "Vietnam"));</v>
      </c>
    </row>
    <row r="340" spans="1:10" x14ac:dyDescent="0.25">
      <c r="A340" t="s">
        <v>182</v>
      </c>
      <c r="B340" s="6" t="s">
        <v>510</v>
      </c>
      <c r="C340" t="s">
        <v>106</v>
      </c>
      <c r="D340" t="s">
        <v>88</v>
      </c>
      <c r="E340" t="str">
        <f t="shared" si="10"/>
        <v>Virgin Islands, US</v>
      </c>
      <c r="F340" s="108" t="s">
        <v>89</v>
      </c>
      <c r="G340" t="s">
        <v>825</v>
      </c>
      <c r="I340" s="8" t="s">
        <v>87</v>
      </c>
      <c r="J340" s="110" t="str">
        <f t="shared" si="11"/>
        <v>zones.put("Virgin Islands, US", new SimpleTimeZone(-14400000, "Virgin Islands, US"));</v>
      </c>
    </row>
    <row r="341" spans="1:10" x14ac:dyDescent="0.25">
      <c r="A341" t="s">
        <v>279</v>
      </c>
      <c r="B341" s="6" t="s">
        <v>526</v>
      </c>
      <c r="C341" t="s">
        <v>106</v>
      </c>
      <c r="D341" t="s">
        <v>88</v>
      </c>
      <c r="E341" t="str">
        <f t="shared" si="10"/>
        <v>Wallis and Futuna Islands</v>
      </c>
      <c r="F341" s="108" t="s">
        <v>89</v>
      </c>
      <c r="G341" t="s">
        <v>826</v>
      </c>
      <c r="I341" s="8" t="s">
        <v>87</v>
      </c>
      <c r="J341" s="110" t="str">
        <f t="shared" si="11"/>
        <v>zones.put("Wallis and Futuna Islands", new SimpleTimeZone(43200000, "Wallis and Futuna Islands"));</v>
      </c>
    </row>
    <row r="342" spans="1:10" x14ac:dyDescent="0.25">
      <c r="A342" t="s">
        <v>333</v>
      </c>
      <c r="B342" s="6" t="s">
        <v>508</v>
      </c>
      <c r="C342" t="s">
        <v>106</v>
      </c>
      <c r="D342" t="s">
        <v>88</v>
      </c>
      <c r="E342" t="str">
        <f t="shared" si="10"/>
        <v>Western Sahara</v>
      </c>
      <c r="F342" s="108" t="s">
        <v>89</v>
      </c>
      <c r="G342" t="s">
        <v>827</v>
      </c>
      <c r="I342" s="8" t="s">
        <v>87</v>
      </c>
      <c r="J342" s="110" t="str">
        <f t="shared" si="11"/>
        <v>zones.put("Western Sahara", new SimpleTimeZone(0, "Western Sahara"));</v>
      </c>
    </row>
    <row r="343" spans="1:10" x14ac:dyDescent="0.25">
      <c r="A343" t="s">
        <v>218</v>
      </c>
      <c r="B343" s="6" t="s">
        <v>516</v>
      </c>
      <c r="C343" t="s">
        <v>106</v>
      </c>
      <c r="D343" t="s">
        <v>88</v>
      </c>
      <c r="E343" t="str">
        <f t="shared" si="10"/>
        <v>Yemen</v>
      </c>
      <c r="F343" s="108" t="s">
        <v>89</v>
      </c>
      <c r="G343" t="s">
        <v>828</v>
      </c>
      <c r="I343" s="8" t="s">
        <v>87</v>
      </c>
      <c r="J343" s="110" t="str">
        <f t="shared" si="11"/>
        <v>zones.put("Yemen", new SimpleTimeZone(10800000, "Yemen"));</v>
      </c>
    </row>
    <row r="344" spans="1:10" x14ac:dyDescent="0.25">
      <c r="A344" t="s">
        <v>125</v>
      </c>
      <c r="B344" s="6" t="s">
        <v>507</v>
      </c>
      <c r="C344" t="s">
        <v>92</v>
      </c>
      <c r="D344" t="s">
        <v>88</v>
      </c>
      <c r="E344" t="str">
        <f t="shared" si="10"/>
        <v>Yugoslavia</v>
      </c>
      <c r="F344" s="108" t="s">
        <v>89</v>
      </c>
      <c r="G344" t="s">
        <v>82</v>
      </c>
      <c r="I344" s="8" t="s">
        <v>87</v>
      </c>
      <c r="J344" s="110" t="str">
        <f t="shared" si="11"/>
        <v>zones.put("Yugoslavia", new SimpleTimeZone(3600000, "Yugoslavia"));</v>
      </c>
    </row>
    <row r="345" spans="1:10" x14ac:dyDescent="0.25">
      <c r="A345" t="s">
        <v>334</v>
      </c>
      <c r="B345" s="6" t="s">
        <v>518</v>
      </c>
      <c r="C345" t="s">
        <v>106</v>
      </c>
      <c r="D345" t="s">
        <v>88</v>
      </c>
      <c r="E345" t="str">
        <f t="shared" si="10"/>
        <v>Zambia</v>
      </c>
      <c r="F345" s="108" t="s">
        <v>89</v>
      </c>
      <c r="G345" t="s">
        <v>829</v>
      </c>
      <c r="I345" s="8" t="s">
        <v>87</v>
      </c>
      <c r="J345" s="110" t="str">
        <f t="shared" si="11"/>
        <v>zones.put("Zambia", new SimpleTimeZone(7200000, "Zambia"));</v>
      </c>
    </row>
    <row r="346" spans="1:10" x14ac:dyDescent="0.25">
      <c r="A346" t="s">
        <v>335</v>
      </c>
      <c r="B346" s="6" t="s">
        <v>518</v>
      </c>
      <c r="C346" t="s">
        <v>106</v>
      </c>
      <c r="D346" t="s">
        <v>88</v>
      </c>
      <c r="E346" t="str">
        <f t="shared" si="10"/>
        <v>Zimbabwe</v>
      </c>
      <c r="F346" s="108" t="s">
        <v>89</v>
      </c>
      <c r="G346" t="s">
        <v>830</v>
      </c>
      <c r="I346" s="8" t="s">
        <v>87</v>
      </c>
      <c r="J346" s="110" t="str">
        <f t="shared" si="11"/>
        <v>zones.put("Zimbabwe", new SimpleTimeZone(7200000, "Zimbabwe"));</v>
      </c>
    </row>
  </sheetData>
  <autoFilter ref="A1:K347"/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workbookViewId="0">
      <selection activeCell="A33" sqref="A33"/>
    </sheetView>
  </sheetViews>
  <sheetFormatPr baseColWidth="10" defaultColWidth="11.44140625" defaultRowHeight="13.2" x14ac:dyDescent="0.25"/>
  <cols>
    <col min="1" max="1" width="8.88671875" style="6" bestFit="1" customWidth="1"/>
    <col min="2" max="3" width="7.109375" style="6" bestFit="1" customWidth="1"/>
    <col min="4" max="4" width="4.88671875" style="6" bestFit="1" customWidth="1"/>
    <col min="5" max="5" width="4.88671875" style="6" customWidth="1"/>
    <col min="6" max="6" width="7.5546875" style="6" bestFit="1" customWidth="1"/>
    <col min="7" max="7" width="5.88671875" style="6" bestFit="1" customWidth="1"/>
    <col min="8" max="9" width="7.109375" style="6" bestFit="1" customWidth="1"/>
    <col min="10" max="10" width="4.88671875" style="6" bestFit="1" customWidth="1"/>
    <col min="11" max="11" width="4.88671875" style="6" customWidth="1"/>
    <col min="12" max="12" width="6" style="6" bestFit="1" customWidth="1"/>
    <col min="13" max="13" width="7.5546875" style="6" bestFit="1" customWidth="1"/>
    <col min="14" max="14" width="5.88671875" style="6" bestFit="1" customWidth="1"/>
    <col min="15" max="15" width="49.88671875" style="6" bestFit="1" customWidth="1"/>
    <col min="16" max="16384" width="11.44140625" style="6"/>
  </cols>
  <sheetData>
    <row r="1" spans="1:32" x14ac:dyDescent="0.25">
      <c r="A1" s="127" t="s">
        <v>91</v>
      </c>
      <c r="B1" s="114" t="s">
        <v>892</v>
      </c>
      <c r="C1" s="114" t="s">
        <v>337</v>
      </c>
      <c r="D1" s="128" t="s">
        <v>897</v>
      </c>
      <c r="E1" s="128" t="s">
        <v>344</v>
      </c>
      <c r="F1" s="114" t="s">
        <v>349</v>
      </c>
      <c r="G1" s="114" t="s">
        <v>345</v>
      </c>
      <c r="H1" s="117" t="s">
        <v>892</v>
      </c>
      <c r="I1" s="117" t="s">
        <v>337</v>
      </c>
      <c r="J1" s="129" t="s">
        <v>897</v>
      </c>
      <c r="K1" s="129"/>
      <c r="L1" s="129" t="s">
        <v>344</v>
      </c>
      <c r="M1" s="117" t="s">
        <v>349</v>
      </c>
      <c r="N1" s="117" t="s">
        <v>345</v>
      </c>
    </row>
    <row r="2" spans="1:32" x14ac:dyDescent="0.25">
      <c r="A2" s="120" t="s">
        <v>242</v>
      </c>
      <c r="B2" s="115" t="s">
        <v>884</v>
      </c>
      <c r="C2" s="115" t="s">
        <v>887</v>
      </c>
      <c r="D2" s="116" t="s">
        <v>895</v>
      </c>
      <c r="E2" s="116">
        <v>2</v>
      </c>
      <c r="F2" s="116" t="s">
        <v>898</v>
      </c>
      <c r="G2" s="116" t="s">
        <v>899</v>
      </c>
      <c r="H2" s="118" t="s">
        <v>884</v>
      </c>
      <c r="I2" s="118" t="s">
        <v>887</v>
      </c>
      <c r="J2" s="119" t="s">
        <v>895</v>
      </c>
      <c r="K2" s="119">
        <v>0</v>
      </c>
      <c r="L2" s="119">
        <v>1</v>
      </c>
      <c r="M2" s="119" t="s">
        <v>898</v>
      </c>
      <c r="N2" s="119" t="s">
        <v>891</v>
      </c>
      <c r="AC2" s="6" t="str">
        <f t="shared" ref="AC2:AC33" si="0">TEXT(M2,"00")</f>
        <v>00</v>
      </c>
      <c r="AD2" s="6" t="str">
        <f t="shared" ref="AD2:AD33" si="1">TEXT(N2,"00")</f>
        <v>03</v>
      </c>
      <c r="AE2" s="6" t="s">
        <v>898</v>
      </c>
      <c r="AF2" s="6" t="s">
        <v>354</v>
      </c>
    </row>
    <row r="3" spans="1:32" x14ac:dyDescent="0.25">
      <c r="A3" s="120" t="s">
        <v>239</v>
      </c>
      <c r="B3" s="115" t="s">
        <v>884</v>
      </c>
      <c r="C3" s="115" t="s">
        <v>887</v>
      </c>
      <c r="D3" s="116" t="s">
        <v>895</v>
      </c>
      <c r="E3" s="116">
        <v>0</v>
      </c>
      <c r="F3" s="116" t="s">
        <v>898</v>
      </c>
      <c r="G3" s="116" t="s">
        <v>899</v>
      </c>
      <c r="H3" s="118" t="s">
        <v>884</v>
      </c>
      <c r="I3" s="118" t="s">
        <v>887</v>
      </c>
      <c r="J3" s="119" t="s">
        <v>895</v>
      </c>
      <c r="K3" s="119">
        <v>0</v>
      </c>
      <c r="L3" s="119">
        <v>1</v>
      </c>
      <c r="M3" s="119" t="s">
        <v>898</v>
      </c>
      <c r="N3" s="119" t="s">
        <v>891</v>
      </c>
      <c r="AC3" s="6" t="str">
        <f t="shared" si="0"/>
        <v>00</v>
      </c>
      <c r="AD3" s="6" t="str">
        <f t="shared" si="1"/>
        <v>03</v>
      </c>
      <c r="AE3" s="6" t="s">
        <v>898</v>
      </c>
      <c r="AF3" s="6" t="s">
        <v>354</v>
      </c>
    </row>
    <row r="4" spans="1:32" x14ac:dyDescent="0.25">
      <c r="A4" s="120" t="s">
        <v>240</v>
      </c>
      <c r="B4" s="115" t="s">
        <v>884</v>
      </c>
      <c r="C4" s="115" t="s">
        <v>887</v>
      </c>
      <c r="D4" s="116" t="s">
        <v>884</v>
      </c>
      <c r="E4" s="116">
        <v>0</v>
      </c>
      <c r="F4" s="116" t="s">
        <v>352</v>
      </c>
      <c r="G4" s="116" t="s">
        <v>899</v>
      </c>
      <c r="H4" s="118" t="s">
        <v>884</v>
      </c>
      <c r="I4" s="118" t="s">
        <v>887</v>
      </c>
      <c r="J4" s="119" t="s">
        <v>895</v>
      </c>
      <c r="K4" s="119">
        <v>0</v>
      </c>
      <c r="L4" s="119">
        <v>1</v>
      </c>
      <c r="M4" s="119" t="s">
        <v>898</v>
      </c>
      <c r="N4" s="119" t="s">
        <v>891</v>
      </c>
      <c r="AC4" s="6" t="str">
        <f t="shared" si="0"/>
        <v>00</v>
      </c>
      <c r="AD4" s="6" t="str">
        <f t="shared" si="1"/>
        <v>03</v>
      </c>
      <c r="AE4" s="6" t="s">
        <v>898</v>
      </c>
      <c r="AF4" s="6" t="s">
        <v>354</v>
      </c>
    </row>
    <row r="5" spans="1:32" x14ac:dyDescent="0.25">
      <c r="A5" s="120" t="s">
        <v>241</v>
      </c>
      <c r="B5" s="115" t="s">
        <v>884</v>
      </c>
      <c r="C5" s="115" t="s">
        <v>887</v>
      </c>
      <c r="D5" s="116" t="s">
        <v>895</v>
      </c>
      <c r="E5" s="116">
        <v>0</v>
      </c>
      <c r="F5" s="116" t="s">
        <v>898</v>
      </c>
      <c r="G5" s="116" t="s">
        <v>899</v>
      </c>
      <c r="H5" s="118" t="s">
        <v>884</v>
      </c>
      <c r="I5" s="118" t="s">
        <v>887</v>
      </c>
      <c r="J5" s="119" t="s">
        <v>895</v>
      </c>
      <c r="K5" s="119">
        <v>0</v>
      </c>
      <c r="L5" s="119">
        <v>1</v>
      </c>
      <c r="M5" s="119" t="s">
        <v>898</v>
      </c>
      <c r="N5" s="119" t="s">
        <v>891</v>
      </c>
      <c r="AC5" s="6" t="str">
        <f t="shared" si="0"/>
        <v>00</v>
      </c>
      <c r="AD5" s="6" t="str">
        <f t="shared" si="1"/>
        <v>03</v>
      </c>
      <c r="AE5" s="6" t="s">
        <v>898</v>
      </c>
      <c r="AF5" s="6" t="s">
        <v>354</v>
      </c>
    </row>
    <row r="6" spans="1:32" x14ac:dyDescent="0.25">
      <c r="A6" s="120" t="s">
        <v>137</v>
      </c>
      <c r="B6" s="115" t="s">
        <v>885</v>
      </c>
      <c r="C6" s="115" t="s">
        <v>888</v>
      </c>
      <c r="D6" s="116" t="s">
        <v>895</v>
      </c>
      <c r="E6" s="116">
        <v>0</v>
      </c>
      <c r="F6" s="116" t="s">
        <v>898</v>
      </c>
      <c r="G6" s="116" t="s">
        <v>891</v>
      </c>
      <c r="H6" s="118" t="s">
        <v>885</v>
      </c>
      <c r="I6" s="118" t="s">
        <v>893</v>
      </c>
      <c r="J6" s="119" t="s">
        <v>895</v>
      </c>
      <c r="K6" s="119">
        <v>0</v>
      </c>
      <c r="L6" s="119">
        <v>1</v>
      </c>
      <c r="M6" s="119" t="s">
        <v>898</v>
      </c>
      <c r="N6" s="119" t="s">
        <v>899</v>
      </c>
      <c r="AC6" s="6" t="str">
        <f t="shared" si="0"/>
        <v>00</v>
      </c>
      <c r="AD6" s="6" t="str">
        <f t="shared" si="1"/>
        <v>10</v>
      </c>
      <c r="AE6" s="6" t="s">
        <v>898</v>
      </c>
      <c r="AF6" s="6" t="s">
        <v>899</v>
      </c>
    </row>
    <row r="7" spans="1:32" x14ac:dyDescent="0.25">
      <c r="A7" s="120" t="s">
        <v>153</v>
      </c>
      <c r="B7" s="115" t="s">
        <v>885</v>
      </c>
      <c r="C7" s="115" t="s">
        <v>887</v>
      </c>
      <c r="D7" s="116" t="s">
        <v>884</v>
      </c>
      <c r="E7" s="116">
        <v>0</v>
      </c>
      <c r="F7" s="116" t="s">
        <v>352</v>
      </c>
      <c r="G7" s="116" t="s">
        <v>888</v>
      </c>
      <c r="H7" s="118" t="s">
        <v>885</v>
      </c>
      <c r="I7" s="118" t="s">
        <v>887</v>
      </c>
      <c r="J7" s="119" t="s">
        <v>895</v>
      </c>
      <c r="K7" s="119">
        <v>0</v>
      </c>
      <c r="L7" s="119">
        <v>1</v>
      </c>
      <c r="M7" s="119" t="s">
        <v>898</v>
      </c>
      <c r="N7" s="119" t="s">
        <v>899</v>
      </c>
      <c r="AC7" s="6" t="str">
        <f t="shared" si="0"/>
        <v>00</v>
      </c>
      <c r="AD7" s="6" t="str">
        <f t="shared" si="1"/>
        <v>10</v>
      </c>
      <c r="AE7" s="6" t="s">
        <v>898</v>
      </c>
      <c r="AF7" s="6" t="s">
        <v>899</v>
      </c>
    </row>
    <row r="8" spans="1:32" x14ac:dyDescent="0.25">
      <c r="A8" s="120" t="s">
        <v>186</v>
      </c>
      <c r="B8" s="115" t="s">
        <v>885</v>
      </c>
      <c r="C8" s="115" t="s">
        <v>887</v>
      </c>
      <c r="D8" s="116" t="s">
        <v>884</v>
      </c>
      <c r="E8" s="116">
        <v>0</v>
      </c>
      <c r="F8" s="116" t="s">
        <v>900</v>
      </c>
      <c r="G8" s="116" t="s">
        <v>899</v>
      </c>
      <c r="H8" s="118" t="s">
        <v>885</v>
      </c>
      <c r="I8" s="118" t="s">
        <v>889</v>
      </c>
      <c r="J8" s="119" t="s">
        <v>884</v>
      </c>
      <c r="K8" s="119">
        <v>0</v>
      </c>
      <c r="L8" s="119">
        <v>1</v>
      </c>
      <c r="M8" s="119" t="s">
        <v>900</v>
      </c>
      <c r="N8" s="119" t="s">
        <v>887</v>
      </c>
      <c r="AC8" s="6" t="str">
        <f t="shared" si="0"/>
        <v>15</v>
      </c>
      <c r="AD8" s="6" t="str">
        <f t="shared" si="1"/>
        <v>02</v>
      </c>
      <c r="AE8" s="6" t="s">
        <v>900</v>
      </c>
      <c r="AF8" s="6" t="s">
        <v>353</v>
      </c>
    </row>
    <row r="9" spans="1:32" x14ac:dyDescent="0.25">
      <c r="A9" s="120" t="s">
        <v>145</v>
      </c>
      <c r="B9" s="115" t="s">
        <v>885</v>
      </c>
      <c r="C9" s="115" t="s">
        <v>887</v>
      </c>
      <c r="D9" s="116" t="s">
        <v>884</v>
      </c>
      <c r="E9" s="116">
        <v>0</v>
      </c>
      <c r="F9" s="116" t="s">
        <v>352</v>
      </c>
      <c r="G9" s="116" t="s">
        <v>888</v>
      </c>
      <c r="H9" s="118" t="s">
        <v>885</v>
      </c>
      <c r="I9" s="118" t="s">
        <v>887</v>
      </c>
      <c r="J9" s="119" t="s">
        <v>895</v>
      </c>
      <c r="K9" s="119">
        <v>0</v>
      </c>
      <c r="L9" s="119">
        <v>1</v>
      </c>
      <c r="M9" s="119" t="s">
        <v>898</v>
      </c>
      <c r="N9" s="119" t="s">
        <v>899</v>
      </c>
      <c r="AC9" s="6" t="str">
        <f t="shared" si="0"/>
        <v>00</v>
      </c>
      <c r="AD9" s="6" t="str">
        <f t="shared" si="1"/>
        <v>10</v>
      </c>
      <c r="AE9" s="6" t="s">
        <v>898</v>
      </c>
      <c r="AF9" s="6" t="s">
        <v>899</v>
      </c>
    </row>
    <row r="10" spans="1:32" x14ac:dyDescent="0.25">
      <c r="A10" s="120" t="s">
        <v>187</v>
      </c>
      <c r="B10" s="115" t="s">
        <v>886</v>
      </c>
      <c r="C10" s="115" t="s">
        <v>888</v>
      </c>
      <c r="D10" s="116" t="s">
        <v>884</v>
      </c>
      <c r="E10" s="116">
        <v>0</v>
      </c>
      <c r="F10" s="116" t="s">
        <v>360</v>
      </c>
      <c r="G10" s="116" t="s">
        <v>899</v>
      </c>
      <c r="H10" s="118" t="s">
        <v>886</v>
      </c>
      <c r="I10" s="118" t="s">
        <v>891</v>
      </c>
      <c r="J10" s="119" t="s">
        <v>884</v>
      </c>
      <c r="K10" s="119">
        <v>0</v>
      </c>
      <c r="L10" s="119">
        <v>1</v>
      </c>
      <c r="M10" s="119" t="s">
        <v>360</v>
      </c>
      <c r="N10" s="119" t="s">
        <v>891</v>
      </c>
      <c r="AC10" s="6" t="str">
        <f t="shared" si="0"/>
        <v>09</v>
      </c>
      <c r="AD10" s="6" t="str">
        <f t="shared" si="1"/>
        <v>03</v>
      </c>
      <c r="AE10" s="6" t="s">
        <v>360</v>
      </c>
      <c r="AF10" s="6" t="s">
        <v>354</v>
      </c>
    </row>
    <row r="11" spans="1:32" x14ac:dyDescent="0.25">
      <c r="A11" s="120" t="s">
        <v>159</v>
      </c>
      <c r="B11" s="115" t="s">
        <v>884</v>
      </c>
      <c r="C11" s="115" t="s">
        <v>889</v>
      </c>
      <c r="D11" s="116" t="s">
        <v>884</v>
      </c>
      <c r="E11" s="116">
        <v>0</v>
      </c>
      <c r="F11" s="116" t="s">
        <v>352</v>
      </c>
      <c r="G11" s="116" t="s">
        <v>888</v>
      </c>
      <c r="H11" s="118" t="s">
        <v>884</v>
      </c>
      <c r="I11" s="118" t="s">
        <v>889</v>
      </c>
      <c r="J11" s="119" t="s">
        <v>895</v>
      </c>
      <c r="K11" s="119">
        <v>0</v>
      </c>
      <c r="L11" s="119">
        <v>1</v>
      </c>
      <c r="M11" s="119" t="s">
        <v>898</v>
      </c>
      <c r="N11" s="119" t="s">
        <v>899</v>
      </c>
      <c r="AC11" s="6" t="str">
        <f t="shared" si="0"/>
        <v>00</v>
      </c>
      <c r="AD11" s="6" t="str">
        <f t="shared" si="1"/>
        <v>10</v>
      </c>
      <c r="AE11" s="6" t="s">
        <v>898</v>
      </c>
      <c r="AF11" s="6" t="s">
        <v>899</v>
      </c>
    </row>
    <row r="12" spans="1:32" x14ac:dyDescent="0.25">
      <c r="A12" s="120" t="s">
        <v>148</v>
      </c>
      <c r="B12" s="115" t="s">
        <v>885</v>
      </c>
      <c r="C12" s="115" t="s">
        <v>887</v>
      </c>
      <c r="D12" s="116" t="s">
        <v>884</v>
      </c>
      <c r="E12" s="116">
        <v>0</v>
      </c>
      <c r="F12" s="116" t="s">
        <v>352</v>
      </c>
      <c r="G12" s="116" t="s">
        <v>888</v>
      </c>
      <c r="H12" s="118" t="s">
        <v>885</v>
      </c>
      <c r="I12" s="118" t="s">
        <v>887</v>
      </c>
      <c r="J12" s="119" t="s">
        <v>895</v>
      </c>
      <c r="K12" s="119">
        <v>0</v>
      </c>
      <c r="L12" s="119">
        <v>1</v>
      </c>
      <c r="M12" s="119" t="s">
        <v>898</v>
      </c>
      <c r="N12" s="119" t="s">
        <v>899</v>
      </c>
      <c r="AC12" s="6" t="str">
        <f t="shared" si="0"/>
        <v>00</v>
      </c>
      <c r="AD12" s="6" t="str">
        <f t="shared" si="1"/>
        <v>10</v>
      </c>
      <c r="AE12" s="6" t="s">
        <v>898</v>
      </c>
      <c r="AF12" s="6" t="s">
        <v>899</v>
      </c>
    </row>
    <row r="13" spans="1:32" x14ac:dyDescent="0.25">
      <c r="A13" s="120" t="s">
        <v>294</v>
      </c>
      <c r="B13" s="115" t="s">
        <v>884</v>
      </c>
      <c r="C13" s="115" t="s">
        <v>889</v>
      </c>
      <c r="D13" s="116" t="s">
        <v>895</v>
      </c>
      <c r="E13" s="116">
        <v>5</v>
      </c>
      <c r="F13" s="116" t="s">
        <v>898</v>
      </c>
      <c r="G13" s="116" t="s">
        <v>888</v>
      </c>
      <c r="H13" s="118" t="s">
        <v>884</v>
      </c>
      <c r="I13" s="118" t="s">
        <v>894</v>
      </c>
      <c r="J13" s="119" t="s">
        <v>895</v>
      </c>
      <c r="K13" s="119">
        <v>2</v>
      </c>
      <c r="L13" s="119">
        <v>3</v>
      </c>
      <c r="M13" s="119" t="s">
        <v>898</v>
      </c>
      <c r="N13" s="119" t="s">
        <v>933</v>
      </c>
      <c r="AC13" s="6" t="str">
        <f t="shared" si="0"/>
        <v>00</v>
      </c>
      <c r="AD13" s="6" t="str">
        <f t="shared" si="1"/>
        <v>09</v>
      </c>
      <c r="AE13" s="6" t="s">
        <v>898</v>
      </c>
      <c r="AF13" s="6" t="s">
        <v>360</v>
      </c>
    </row>
    <row r="14" spans="1:32" x14ac:dyDescent="0.25">
      <c r="A14" s="120" t="s">
        <v>92</v>
      </c>
      <c r="B14" s="115" t="s">
        <v>886</v>
      </c>
      <c r="C14" s="115" t="s">
        <v>890</v>
      </c>
      <c r="D14" s="116" t="s">
        <v>895</v>
      </c>
      <c r="E14" s="116">
        <v>0</v>
      </c>
      <c r="F14" s="116" t="s">
        <v>898</v>
      </c>
      <c r="G14" s="116" t="s">
        <v>891</v>
      </c>
      <c r="H14" s="118" t="s">
        <v>886</v>
      </c>
      <c r="I14" s="118" t="s">
        <v>890</v>
      </c>
      <c r="J14" s="119" t="s">
        <v>895</v>
      </c>
      <c r="K14" s="119">
        <v>0</v>
      </c>
      <c r="L14" s="119">
        <v>1</v>
      </c>
      <c r="M14" s="119" t="s">
        <v>898</v>
      </c>
      <c r="N14" s="119" t="s">
        <v>899</v>
      </c>
      <c r="O14" s="6" t="str">
        <f>CONCATENATE(P14,Q14,R14,S14,T14,U14,V14,W14,X14,Y14,Z14,AA14,AB14)</f>
        <v>"EU", "u", "1", "d", 0"00", "3", "u", "1", "d", "1", "00", "10"</v>
      </c>
      <c r="P14" s="6" t="str">
        <f>CONCATENATE("""",A14,"""",", ")</f>
        <v xml:space="preserve">"EU", </v>
      </c>
      <c r="Q14" s="6" t="str">
        <f>CONCATENATE("""",B14,"""",", ")</f>
        <v xml:space="preserve">"u", </v>
      </c>
      <c r="R14" s="6" t="str">
        <f>CONCATENATE("""",C14,"""",", ")</f>
        <v xml:space="preserve">"1", </v>
      </c>
      <c r="S14" s="6" t="str">
        <f>CONCATENATE("""",D14,"""",", ")</f>
        <v xml:space="preserve">"d", </v>
      </c>
      <c r="T14" s="6">
        <f>E14</f>
        <v>0</v>
      </c>
      <c r="U14" s="6" t="str">
        <f>CONCATENATE("""",F14,"""",", ")</f>
        <v xml:space="preserve">"00", </v>
      </c>
      <c r="V14" s="6" t="str">
        <f>CONCATENATE("""",G14,"""",", ")</f>
        <v xml:space="preserve">"3", </v>
      </c>
      <c r="W14" s="6" t="str">
        <f>CONCATENATE("""",H14,"""",", ")</f>
        <v xml:space="preserve">"u", </v>
      </c>
      <c r="X14" s="6" t="str">
        <f>CONCATENATE("""",I14,"""",", ")</f>
        <v xml:space="preserve">"1", </v>
      </c>
      <c r="Y14" s="6" t="str">
        <f>CONCATENATE("""",J14,"""",", ")</f>
        <v xml:space="preserve">"d", </v>
      </c>
      <c r="Z14" s="6" t="str">
        <f>CONCATENATE("""",L14,"""",", ")</f>
        <v xml:space="preserve">"1", </v>
      </c>
      <c r="AA14" s="6" t="str">
        <f>CONCATENATE("""",M14,"""",", ")</f>
        <v xml:space="preserve">"00", </v>
      </c>
      <c r="AB14" s="6" t="str">
        <f>CONCATENATE("""",N14,"""")</f>
        <v>"10"</v>
      </c>
      <c r="AC14" s="6" t="str">
        <f t="shared" si="0"/>
        <v>00</v>
      </c>
      <c r="AD14" s="6" t="str">
        <f t="shared" si="1"/>
        <v>10</v>
      </c>
      <c r="AE14" s="6" t="s">
        <v>898</v>
      </c>
      <c r="AF14" s="6" t="s">
        <v>899</v>
      </c>
    </row>
    <row r="15" spans="1:32" x14ac:dyDescent="0.25">
      <c r="A15" s="120" t="s">
        <v>192</v>
      </c>
      <c r="B15" s="115" t="s">
        <v>885</v>
      </c>
      <c r="C15" s="115" t="s">
        <v>887</v>
      </c>
      <c r="D15" s="116" t="s">
        <v>884</v>
      </c>
      <c r="E15" s="116">
        <v>0</v>
      </c>
      <c r="F15" s="116" t="s">
        <v>352</v>
      </c>
      <c r="G15" s="116" t="s">
        <v>933</v>
      </c>
      <c r="H15" s="118" t="s">
        <v>885</v>
      </c>
      <c r="I15" s="118" t="s">
        <v>887</v>
      </c>
      <c r="J15" s="119" t="s">
        <v>884</v>
      </c>
      <c r="K15" s="119">
        <v>0</v>
      </c>
      <c r="L15" s="119">
        <v>1</v>
      </c>
      <c r="M15" s="119" t="s">
        <v>900</v>
      </c>
      <c r="N15" s="119" t="s">
        <v>888</v>
      </c>
      <c r="AC15" s="6" t="str">
        <f t="shared" si="0"/>
        <v>15</v>
      </c>
      <c r="AD15" s="6" t="str">
        <f t="shared" si="1"/>
        <v>04</v>
      </c>
      <c r="AE15" s="6" t="s">
        <v>900</v>
      </c>
      <c r="AF15" s="6" t="s">
        <v>355</v>
      </c>
    </row>
    <row r="16" spans="1:32" x14ac:dyDescent="0.25">
      <c r="A16" s="120" t="s">
        <v>206</v>
      </c>
      <c r="B16" s="115" t="s">
        <v>884</v>
      </c>
      <c r="C16" s="115" t="s">
        <v>891</v>
      </c>
      <c r="D16" s="116" t="s">
        <v>896</v>
      </c>
      <c r="E16" s="116">
        <v>0</v>
      </c>
      <c r="F16" s="116" t="s">
        <v>352</v>
      </c>
      <c r="G16" s="116" t="s">
        <v>888</v>
      </c>
      <c r="H16" s="118" t="s">
        <v>884</v>
      </c>
      <c r="I16" s="118" t="s">
        <v>891</v>
      </c>
      <c r="J16" s="119" t="s">
        <v>896</v>
      </c>
      <c r="K16" s="119">
        <v>0</v>
      </c>
      <c r="L16" s="119">
        <v>1</v>
      </c>
      <c r="M16" s="119" t="s">
        <v>352</v>
      </c>
      <c r="N16" s="119" t="s">
        <v>899</v>
      </c>
      <c r="AC16" s="6" t="str">
        <f t="shared" si="0"/>
        <v>01</v>
      </c>
      <c r="AD16" s="6" t="str">
        <f t="shared" si="1"/>
        <v>10</v>
      </c>
      <c r="AE16" s="6" t="s">
        <v>352</v>
      </c>
      <c r="AF16" s="6" t="s">
        <v>899</v>
      </c>
    </row>
    <row r="17" spans="1:32" x14ac:dyDescent="0.25">
      <c r="A17" s="120" t="s">
        <v>209</v>
      </c>
      <c r="B17" s="115" t="s">
        <v>884</v>
      </c>
      <c r="C17" s="115" t="s">
        <v>889</v>
      </c>
      <c r="D17" s="116" t="s">
        <v>895</v>
      </c>
      <c r="E17" s="116">
        <v>2</v>
      </c>
      <c r="F17" s="116" t="s">
        <v>898</v>
      </c>
      <c r="G17" s="116" t="s">
        <v>891</v>
      </c>
      <c r="H17" s="118" t="s">
        <v>884</v>
      </c>
      <c r="I17" s="118" t="s">
        <v>889</v>
      </c>
      <c r="J17" s="119" t="s">
        <v>895</v>
      </c>
      <c r="K17" s="119">
        <v>2</v>
      </c>
      <c r="L17" s="119">
        <v>3</v>
      </c>
      <c r="M17" s="119" t="s">
        <v>898</v>
      </c>
      <c r="N17" s="119" t="s">
        <v>933</v>
      </c>
      <c r="AC17" s="6" t="str">
        <f t="shared" si="0"/>
        <v>00</v>
      </c>
      <c r="AD17" s="6" t="str">
        <f t="shared" si="1"/>
        <v>09</v>
      </c>
      <c r="AE17" s="6" t="s">
        <v>898</v>
      </c>
      <c r="AF17" s="6" t="s">
        <v>360</v>
      </c>
    </row>
    <row r="18" spans="1:32" x14ac:dyDescent="0.25">
      <c r="A18" s="120" t="s">
        <v>211</v>
      </c>
      <c r="B18" s="115" t="s">
        <v>885</v>
      </c>
      <c r="C18" s="115" t="s">
        <v>889</v>
      </c>
      <c r="D18" s="116" t="s">
        <v>895</v>
      </c>
      <c r="E18" s="116">
        <v>0</v>
      </c>
      <c r="F18" s="116" t="s">
        <v>898</v>
      </c>
      <c r="G18" s="116" t="s">
        <v>891</v>
      </c>
      <c r="H18" s="118" t="s">
        <v>885</v>
      </c>
      <c r="I18" s="118" t="s">
        <v>889</v>
      </c>
      <c r="J18" s="119" t="s">
        <v>895</v>
      </c>
      <c r="K18" s="119">
        <v>0</v>
      </c>
      <c r="L18" s="119">
        <v>1</v>
      </c>
      <c r="M18" s="119" t="s">
        <v>898</v>
      </c>
      <c r="N18" s="119" t="s">
        <v>899</v>
      </c>
      <c r="AC18" s="6" t="str">
        <f t="shared" si="0"/>
        <v>00</v>
      </c>
      <c r="AD18" s="6" t="str">
        <f t="shared" si="1"/>
        <v>10</v>
      </c>
      <c r="AE18" s="6" t="s">
        <v>898</v>
      </c>
      <c r="AF18" s="6" t="s">
        <v>899</v>
      </c>
    </row>
    <row r="19" spans="1:32" x14ac:dyDescent="0.25">
      <c r="A19" s="120" t="s">
        <v>169</v>
      </c>
      <c r="B19" s="115" t="s">
        <v>885</v>
      </c>
      <c r="C19" s="115" t="s">
        <v>887</v>
      </c>
      <c r="D19" s="116" t="s">
        <v>884</v>
      </c>
      <c r="E19" s="116">
        <v>0</v>
      </c>
      <c r="F19" s="116" t="s">
        <v>352</v>
      </c>
      <c r="G19" s="116" t="s">
        <v>888</v>
      </c>
      <c r="H19" s="118" t="s">
        <v>885</v>
      </c>
      <c r="I19" s="118" t="s">
        <v>887</v>
      </c>
      <c r="J19" s="119" t="s">
        <v>895</v>
      </c>
      <c r="K19" s="119">
        <v>0</v>
      </c>
      <c r="L19" s="119">
        <v>1</v>
      </c>
      <c r="M19" s="119" t="s">
        <v>898</v>
      </c>
      <c r="N19" s="119" t="s">
        <v>899</v>
      </c>
      <c r="AC19" s="6" t="str">
        <f t="shared" si="0"/>
        <v>00</v>
      </c>
      <c r="AD19" s="6" t="str">
        <f t="shared" si="1"/>
        <v>10</v>
      </c>
      <c r="AE19" s="6" t="s">
        <v>898</v>
      </c>
      <c r="AF19" s="6" t="s">
        <v>899</v>
      </c>
    </row>
    <row r="20" spans="1:32" x14ac:dyDescent="0.25">
      <c r="A20" s="120" t="s">
        <v>230</v>
      </c>
      <c r="B20" s="115" t="s">
        <v>885</v>
      </c>
      <c r="C20" s="115" t="s">
        <v>887</v>
      </c>
      <c r="D20" s="116" t="s">
        <v>895</v>
      </c>
      <c r="E20" s="116">
        <v>6</v>
      </c>
      <c r="F20" s="116" t="s">
        <v>898</v>
      </c>
      <c r="G20" s="116" t="s">
        <v>891</v>
      </c>
      <c r="H20" s="118" t="s">
        <v>885</v>
      </c>
      <c r="I20" s="118" t="s">
        <v>887</v>
      </c>
      <c r="J20" s="119" t="s">
        <v>895</v>
      </c>
      <c r="K20" s="119">
        <v>6</v>
      </c>
      <c r="L20" s="119">
        <v>7</v>
      </c>
      <c r="M20" s="119" t="s">
        <v>898</v>
      </c>
      <c r="N20" s="119" t="s">
        <v>933</v>
      </c>
      <c r="AC20" s="6" t="str">
        <f t="shared" si="0"/>
        <v>00</v>
      </c>
      <c r="AD20" s="6" t="str">
        <f t="shared" si="1"/>
        <v>09</v>
      </c>
      <c r="AE20" s="6" t="s">
        <v>898</v>
      </c>
      <c r="AF20" s="6" t="s">
        <v>360</v>
      </c>
    </row>
    <row r="21" spans="1:32" x14ac:dyDescent="0.25">
      <c r="A21" s="120" t="s">
        <v>315</v>
      </c>
      <c r="B21" s="115" t="s">
        <v>885</v>
      </c>
      <c r="C21" s="115" t="s">
        <v>887</v>
      </c>
      <c r="D21" s="116" t="s">
        <v>884</v>
      </c>
      <c r="E21" s="116">
        <v>0</v>
      </c>
      <c r="F21" s="116" t="s">
        <v>352</v>
      </c>
      <c r="G21" s="116" t="s">
        <v>933</v>
      </c>
      <c r="H21" s="118" t="s">
        <v>885</v>
      </c>
      <c r="I21" s="118" t="s">
        <v>887</v>
      </c>
      <c r="J21" s="119" t="s">
        <v>884</v>
      </c>
      <c r="K21" s="119">
        <v>0</v>
      </c>
      <c r="L21" s="119">
        <v>1</v>
      </c>
      <c r="M21" s="119" t="s">
        <v>352</v>
      </c>
      <c r="N21" s="119" t="s">
        <v>888</v>
      </c>
      <c r="AC21" s="6" t="str">
        <f t="shared" si="0"/>
        <v>01</v>
      </c>
      <c r="AD21" s="6" t="str">
        <f t="shared" si="1"/>
        <v>04</v>
      </c>
      <c r="AE21" s="6" t="s">
        <v>352</v>
      </c>
      <c r="AF21" s="6" t="s">
        <v>355</v>
      </c>
    </row>
    <row r="22" spans="1:32" x14ac:dyDescent="0.25">
      <c r="A22" s="120" t="s">
        <v>150</v>
      </c>
      <c r="B22" s="115" t="s">
        <v>885</v>
      </c>
      <c r="C22" s="115" t="s">
        <v>887</v>
      </c>
      <c r="D22" s="116" t="s">
        <v>884</v>
      </c>
      <c r="E22" s="116">
        <v>0</v>
      </c>
      <c r="F22" s="116" t="s">
        <v>352</v>
      </c>
      <c r="G22" s="116" t="s">
        <v>888</v>
      </c>
      <c r="H22" s="118" t="s">
        <v>885</v>
      </c>
      <c r="I22" s="118" t="s">
        <v>887</v>
      </c>
      <c r="J22" s="119" t="s">
        <v>895</v>
      </c>
      <c r="K22" s="119">
        <v>0</v>
      </c>
      <c r="L22" s="119">
        <v>1</v>
      </c>
      <c r="M22" s="119" t="s">
        <v>898</v>
      </c>
      <c r="N22" s="119" t="s">
        <v>899</v>
      </c>
      <c r="AC22" s="6" t="str">
        <f t="shared" si="0"/>
        <v>00</v>
      </c>
      <c r="AD22" s="6" t="str">
        <f t="shared" si="1"/>
        <v>10</v>
      </c>
      <c r="AE22" s="6" t="s">
        <v>898</v>
      </c>
      <c r="AF22" s="6" t="s">
        <v>899</v>
      </c>
    </row>
    <row r="23" spans="1:32" x14ac:dyDescent="0.25">
      <c r="A23" s="120" t="s">
        <v>264</v>
      </c>
      <c r="B23" s="115" t="s">
        <v>884</v>
      </c>
      <c r="C23" s="115" t="s">
        <v>887</v>
      </c>
      <c r="D23" s="116" t="s">
        <v>884</v>
      </c>
      <c r="E23" s="116">
        <v>0</v>
      </c>
      <c r="F23" s="116" t="s">
        <v>352</v>
      </c>
      <c r="G23" s="116" t="s">
        <v>899</v>
      </c>
      <c r="H23" s="118" t="s">
        <v>884</v>
      </c>
      <c r="I23" s="118" t="s">
        <v>887</v>
      </c>
      <c r="J23" s="119" t="s">
        <v>884</v>
      </c>
      <c r="K23" s="119">
        <v>0</v>
      </c>
      <c r="L23" s="119">
        <v>1</v>
      </c>
      <c r="M23" s="119" t="s">
        <v>900</v>
      </c>
      <c r="N23" s="119" t="s">
        <v>891</v>
      </c>
      <c r="AC23" s="6" t="str">
        <f t="shared" si="0"/>
        <v>15</v>
      </c>
      <c r="AD23" s="6" t="str">
        <f t="shared" si="1"/>
        <v>03</v>
      </c>
      <c r="AE23" s="6" t="s">
        <v>900</v>
      </c>
      <c r="AF23" s="6" t="s">
        <v>354</v>
      </c>
    </row>
    <row r="24" spans="1:32" x14ac:dyDescent="0.25">
      <c r="A24" s="120" t="s">
        <v>213</v>
      </c>
      <c r="B24" s="115" t="s">
        <v>885</v>
      </c>
      <c r="C24" s="115" t="s">
        <v>889</v>
      </c>
      <c r="D24" s="116" t="s">
        <v>884</v>
      </c>
      <c r="E24" s="116">
        <v>5</v>
      </c>
      <c r="F24" s="116" t="s">
        <v>900</v>
      </c>
      <c r="G24" s="116" t="s">
        <v>888</v>
      </c>
      <c r="H24" s="118" t="s">
        <v>885</v>
      </c>
      <c r="I24" s="118" t="s">
        <v>889</v>
      </c>
      <c r="J24" s="119" t="s">
        <v>884</v>
      </c>
      <c r="K24" s="119">
        <v>5</v>
      </c>
      <c r="L24" s="119">
        <v>6</v>
      </c>
      <c r="M24" s="119" t="s">
        <v>900</v>
      </c>
      <c r="N24" s="119" t="s">
        <v>899</v>
      </c>
      <c r="AC24" s="6" t="str">
        <f t="shared" si="0"/>
        <v>15</v>
      </c>
      <c r="AD24" s="6" t="str">
        <f t="shared" si="1"/>
        <v>10</v>
      </c>
      <c r="AE24" s="6" t="s">
        <v>900</v>
      </c>
      <c r="AF24" s="6" t="s">
        <v>899</v>
      </c>
    </row>
    <row r="25" spans="1:32" x14ac:dyDescent="0.25">
      <c r="A25" s="120" t="s">
        <v>196</v>
      </c>
      <c r="B25" s="115" t="s">
        <v>885</v>
      </c>
      <c r="C25" s="115" t="s">
        <v>889</v>
      </c>
      <c r="D25" s="116" t="s">
        <v>884</v>
      </c>
      <c r="E25" s="116">
        <v>0</v>
      </c>
      <c r="F25" s="116" t="s">
        <v>900</v>
      </c>
      <c r="G25" s="116" t="s">
        <v>899</v>
      </c>
      <c r="H25" s="118" t="s">
        <v>885</v>
      </c>
      <c r="I25" s="118" t="s">
        <v>889</v>
      </c>
      <c r="J25" s="119" t="s">
        <v>884</v>
      </c>
      <c r="K25" s="119">
        <v>0</v>
      </c>
      <c r="L25" s="119">
        <v>1</v>
      </c>
      <c r="M25" s="119" t="s">
        <v>359</v>
      </c>
      <c r="N25" s="119" t="s">
        <v>891</v>
      </c>
      <c r="AC25" s="6" t="str">
        <f t="shared" si="0"/>
        <v>08</v>
      </c>
      <c r="AD25" s="6" t="str">
        <f t="shared" si="1"/>
        <v>03</v>
      </c>
      <c r="AE25" s="6" t="s">
        <v>359</v>
      </c>
      <c r="AF25" s="6" t="s">
        <v>354</v>
      </c>
    </row>
    <row r="26" spans="1:32" x14ac:dyDescent="0.25">
      <c r="A26" s="120" t="s">
        <v>134</v>
      </c>
      <c r="B26" s="115" t="s">
        <v>884</v>
      </c>
      <c r="C26" s="115" t="s">
        <v>887</v>
      </c>
      <c r="D26" s="116" t="s">
        <v>895</v>
      </c>
      <c r="E26" s="116">
        <v>0</v>
      </c>
      <c r="F26" s="116" t="s">
        <v>898</v>
      </c>
      <c r="G26" s="116" t="s">
        <v>891</v>
      </c>
      <c r="H26" s="118" t="s">
        <v>884</v>
      </c>
      <c r="I26" s="118" t="s">
        <v>887</v>
      </c>
      <c r="J26" s="119" t="s">
        <v>895</v>
      </c>
      <c r="K26" s="119">
        <v>0</v>
      </c>
      <c r="L26" s="119">
        <v>1</v>
      </c>
      <c r="M26" s="119" t="s">
        <v>898</v>
      </c>
      <c r="N26" s="119" t="s">
        <v>899</v>
      </c>
      <c r="AC26" s="6" t="str">
        <f t="shared" si="0"/>
        <v>00</v>
      </c>
      <c r="AD26" s="6" t="str">
        <f t="shared" si="1"/>
        <v>10</v>
      </c>
      <c r="AE26" s="6" t="s">
        <v>898</v>
      </c>
      <c r="AF26" s="6" t="s">
        <v>899</v>
      </c>
    </row>
    <row r="27" spans="1:32" x14ac:dyDescent="0.25">
      <c r="A27" s="120" t="s">
        <v>146</v>
      </c>
      <c r="B27" s="115" t="s">
        <v>885</v>
      </c>
      <c r="C27" s="115" t="s">
        <v>889</v>
      </c>
      <c r="D27" s="116" t="s">
        <v>884</v>
      </c>
      <c r="E27" s="116">
        <v>0</v>
      </c>
      <c r="F27" s="116" t="s">
        <v>352</v>
      </c>
      <c r="G27" s="116" t="s">
        <v>888</v>
      </c>
      <c r="H27" s="118" t="s">
        <v>885</v>
      </c>
      <c r="I27" s="118" t="s">
        <v>889</v>
      </c>
      <c r="J27" s="119" t="s">
        <v>895</v>
      </c>
      <c r="K27" s="119">
        <v>0</v>
      </c>
      <c r="L27" s="119">
        <v>1</v>
      </c>
      <c r="M27" s="119" t="s">
        <v>898</v>
      </c>
      <c r="N27" s="119" t="s">
        <v>899</v>
      </c>
      <c r="AC27" s="6" t="str">
        <f t="shared" si="0"/>
        <v>00</v>
      </c>
      <c r="AD27" s="6" t="str">
        <f t="shared" si="1"/>
        <v>10</v>
      </c>
      <c r="AE27" s="6" t="s">
        <v>898</v>
      </c>
      <c r="AF27" s="6" t="s">
        <v>899</v>
      </c>
    </row>
    <row r="28" spans="1:32" x14ac:dyDescent="0.25">
      <c r="A28" s="120" t="s">
        <v>216</v>
      </c>
      <c r="B28" s="115" t="s">
        <v>885</v>
      </c>
      <c r="C28" s="115" t="s">
        <v>889</v>
      </c>
      <c r="D28" s="116" t="s">
        <v>896</v>
      </c>
      <c r="E28" s="116">
        <v>0</v>
      </c>
      <c r="F28" s="116" t="s">
        <v>352</v>
      </c>
      <c r="G28" s="116" t="s">
        <v>888</v>
      </c>
      <c r="H28" s="118" t="s">
        <v>885</v>
      </c>
      <c r="I28" s="118" t="s">
        <v>889</v>
      </c>
      <c r="J28" s="119" t="s">
        <v>896</v>
      </c>
      <c r="K28" s="119">
        <v>0</v>
      </c>
      <c r="L28" s="119">
        <v>1</v>
      </c>
      <c r="M28" s="119" t="s">
        <v>352</v>
      </c>
      <c r="N28" s="119" t="s">
        <v>899</v>
      </c>
      <c r="AC28" s="6" t="str">
        <f t="shared" si="0"/>
        <v>01</v>
      </c>
      <c r="AD28" s="6" t="str">
        <f t="shared" si="1"/>
        <v>10</v>
      </c>
      <c r="AE28" s="6" t="s">
        <v>352</v>
      </c>
      <c r="AF28" s="6" t="s">
        <v>899</v>
      </c>
    </row>
    <row r="29" spans="1:32" x14ac:dyDescent="0.25">
      <c r="A29" s="120" t="s">
        <v>180</v>
      </c>
      <c r="B29" s="115" t="s">
        <v>885</v>
      </c>
      <c r="C29" s="115" t="s">
        <v>889</v>
      </c>
      <c r="D29" s="116" t="s">
        <v>884</v>
      </c>
      <c r="E29" s="116">
        <v>0</v>
      </c>
      <c r="F29" s="116" t="s">
        <v>352</v>
      </c>
      <c r="G29" s="116" t="s">
        <v>888</v>
      </c>
      <c r="H29" s="118" t="s">
        <v>885</v>
      </c>
      <c r="I29" s="118" t="s">
        <v>889</v>
      </c>
      <c r="J29" s="119" t="s">
        <v>895</v>
      </c>
      <c r="K29" s="119">
        <v>0</v>
      </c>
      <c r="L29" s="119">
        <v>1</v>
      </c>
      <c r="M29" s="119" t="s">
        <v>898</v>
      </c>
      <c r="N29" s="119" t="s">
        <v>899</v>
      </c>
      <c r="AC29" s="6" t="str">
        <f t="shared" si="0"/>
        <v>00</v>
      </c>
      <c r="AD29" s="6" t="str">
        <f t="shared" si="1"/>
        <v>10</v>
      </c>
      <c r="AE29" s="6" t="s">
        <v>898</v>
      </c>
      <c r="AF29" s="6" t="s">
        <v>899</v>
      </c>
    </row>
    <row r="30" spans="1:32" x14ac:dyDescent="0.25">
      <c r="A30" s="120" t="s">
        <v>104</v>
      </c>
      <c r="B30" s="115" t="s">
        <v>885</v>
      </c>
      <c r="C30" s="115" t="s">
        <v>887</v>
      </c>
      <c r="D30" s="116" t="s">
        <v>884</v>
      </c>
      <c r="E30" s="116">
        <v>0</v>
      </c>
      <c r="F30" s="116" t="s">
        <v>352</v>
      </c>
      <c r="G30" s="116" t="s">
        <v>888</v>
      </c>
      <c r="H30" s="118" t="s">
        <v>885</v>
      </c>
      <c r="I30" s="118" t="s">
        <v>887</v>
      </c>
      <c r="J30" s="119" t="s">
        <v>895</v>
      </c>
      <c r="K30" s="119">
        <v>0</v>
      </c>
      <c r="L30" s="119">
        <v>1</v>
      </c>
      <c r="M30" s="119" t="s">
        <v>898</v>
      </c>
      <c r="N30" s="119" t="s">
        <v>899</v>
      </c>
      <c r="AC30" s="6" t="str">
        <f t="shared" si="0"/>
        <v>00</v>
      </c>
      <c r="AD30" s="6" t="str">
        <f t="shared" si="1"/>
        <v>10</v>
      </c>
      <c r="AE30" s="6" t="s">
        <v>898</v>
      </c>
      <c r="AF30" s="6" t="s">
        <v>899</v>
      </c>
    </row>
    <row r="31" spans="1:32" x14ac:dyDescent="0.25">
      <c r="A31" s="120" t="s">
        <v>143</v>
      </c>
      <c r="B31" s="115" t="s">
        <v>885</v>
      </c>
      <c r="C31" s="115" t="s">
        <v>887</v>
      </c>
      <c r="D31" s="116" t="s">
        <v>884</v>
      </c>
      <c r="E31" s="116">
        <v>0</v>
      </c>
      <c r="F31" s="116" t="s">
        <v>359</v>
      </c>
      <c r="G31" s="116" t="s">
        <v>891</v>
      </c>
      <c r="H31" s="118" t="s">
        <v>885</v>
      </c>
      <c r="I31" s="118" t="s">
        <v>887</v>
      </c>
      <c r="J31" s="119" t="s">
        <v>884</v>
      </c>
      <c r="K31" s="119">
        <v>0</v>
      </c>
      <c r="L31" s="119">
        <v>1</v>
      </c>
      <c r="M31" s="119" t="s">
        <v>352</v>
      </c>
      <c r="N31" s="119" t="s">
        <v>901</v>
      </c>
      <c r="AC31" s="6" t="str">
        <f t="shared" si="0"/>
        <v>01</v>
      </c>
      <c r="AD31" s="6" t="str">
        <f t="shared" si="1"/>
        <v>11</v>
      </c>
      <c r="AE31" s="6" t="s">
        <v>352</v>
      </c>
      <c r="AF31" s="6" t="s">
        <v>901</v>
      </c>
    </row>
    <row r="32" spans="1:32" x14ac:dyDescent="0.25">
      <c r="A32" s="120" t="s">
        <v>149</v>
      </c>
      <c r="B32" s="115" t="s">
        <v>885</v>
      </c>
      <c r="C32" s="115" t="s">
        <v>887</v>
      </c>
      <c r="D32" s="116" t="s">
        <v>884</v>
      </c>
      <c r="E32" s="116">
        <v>0</v>
      </c>
      <c r="F32" s="116" t="s">
        <v>352</v>
      </c>
      <c r="G32" s="116" t="s">
        <v>888</v>
      </c>
      <c r="H32" s="118" t="s">
        <v>885</v>
      </c>
      <c r="I32" s="118" t="s">
        <v>887</v>
      </c>
      <c r="J32" s="119" t="s">
        <v>895</v>
      </c>
      <c r="K32" s="119">
        <v>0</v>
      </c>
      <c r="L32" s="119">
        <v>1</v>
      </c>
      <c r="M32" s="119" t="s">
        <v>898</v>
      </c>
      <c r="N32" s="119" t="s">
        <v>899</v>
      </c>
      <c r="AC32" s="6" t="str">
        <f t="shared" si="0"/>
        <v>00</v>
      </c>
      <c r="AD32" s="6" t="str">
        <f t="shared" si="1"/>
        <v>10</v>
      </c>
      <c r="AE32" s="6" t="s">
        <v>898</v>
      </c>
      <c r="AF32" s="6" t="s">
        <v>899</v>
      </c>
    </row>
    <row r="33" spans="1:32" x14ac:dyDescent="0.25">
      <c r="A33" s="120" t="s">
        <v>147</v>
      </c>
      <c r="B33" s="115" t="s">
        <v>885</v>
      </c>
      <c r="C33" s="115" t="s">
        <v>887</v>
      </c>
      <c r="D33" s="116" t="s">
        <v>884</v>
      </c>
      <c r="E33" s="116">
        <v>0</v>
      </c>
      <c r="F33" s="116" t="s">
        <v>352</v>
      </c>
      <c r="G33" s="116" t="s">
        <v>888</v>
      </c>
      <c r="H33" s="118" t="s">
        <v>884</v>
      </c>
      <c r="I33" s="118" t="s">
        <v>887</v>
      </c>
      <c r="J33" s="119" t="s">
        <v>895</v>
      </c>
      <c r="K33" s="119">
        <v>0</v>
      </c>
      <c r="L33" s="119">
        <v>1</v>
      </c>
      <c r="M33" s="119" t="s">
        <v>898</v>
      </c>
      <c r="N33" s="119" t="s">
        <v>899</v>
      </c>
      <c r="AC33" s="6" t="str">
        <f t="shared" si="0"/>
        <v>00</v>
      </c>
      <c r="AD33" s="6" t="str">
        <f t="shared" si="1"/>
        <v>10</v>
      </c>
      <c r="AE33" s="6" t="s">
        <v>898</v>
      </c>
      <c r="AF33" s="6" t="s">
        <v>899</v>
      </c>
    </row>
    <row r="34" spans="1:32" x14ac:dyDescent="0.25">
      <c r="H34" s="4"/>
      <c r="I34" s="4"/>
      <c r="J34" s="38"/>
      <c r="K34" s="38"/>
      <c r="L34" s="38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0"/>
  <sheetViews>
    <sheetView topLeftCell="A115" workbookViewId="0">
      <selection activeCell="J162" sqref="J162"/>
    </sheetView>
  </sheetViews>
  <sheetFormatPr baseColWidth="10" defaultRowHeight="13.2" x14ac:dyDescent="0.25"/>
  <cols>
    <col min="1" max="1" width="19.88671875" bestFit="1" customWidth="1"/>
    <col min="2" max="2" width="21.109375" customWidth="1"/>
    <col min="3" max="3" width="3.5546875" bestFit="1" customWidth="1"/>
    <col min="4" max="4" width="12.33203125" bestFit="1" customWidth="1"/>
    <col min="5" max="5" width="3.5546875" bestFit="1" customWidth="1"/>
    <col min="6" max="6" width="13.109375" bestFit="1" customWidth="1"/>
    <col min="7" max="7" width="3.5546875" bestFit="1" customWidth="1"/>
    <col min="8" max="8" width="9.44140625" bestFit="1" customWidth="1"/>
    <col min="9" max="9" width="3.5546875" bestFit="1" customWidth="1"/>
    <col min="10" max="10" width="8.88671875" style="6" bestFit="1" customWidth="1"/>
    <col min="11" max="11" width="3.5546875" bestFit="1" customWidth="1"/>
    <col min="12" max="12" width="18.109375" bestFit="1" customWidth="1"/>
    <col min="13" max="13" width="3.5546875" bestFit="1" customWidth="1"/>
    <col min="14" max="14" width="12.109375" bestFit="1" customWidth="1"/>
    <col min="15" max="15" width="3.5546875" bestFit="1" customWidth="1"/>
    <col min="16" max="16" width="16.88671875" bestFit="1" customWidth="1"/>
    <col min="17" max="17" width="3.5546875" bestFit="1" customWidth="1"/>
    <col min="18" max="18" width="19.109375" bestFit="1" customWidth="1"/>
    <col min="19" max="19" width="3.5546875" bestFit="1" customWidth="1"/>
    <col min="20" max="20" width="15.5546875" bestFit="1" customWidth="1"/>
    <col min="21" max="21" width="3.5546875" bestFit="1" customWidth="1"/>
    <col min="22" max="22" width="9.5546875" style="121" bestFit="1" customWidth="1"/>
    <col min="23" max="23" width="3.5546875" bestFit="1" customWidth="1"/>
    <col min="24" max="24" width="19.109375" bestFit="1" customWidth="1"/>
    <col min="25" max="25" width="3.5546875" bestFit="1" customWidth="1"/>
    <col min="26" max="26" width="13.109375" bestFit="1" customWidth="1"/>
    <col min="27" max="27" width="3.5546875" bestFit="1" customWidth="1"/>
    <col min="28" max="28" width="17.88671875" bestFit="1" customWidth="1"/>
    <col min="29" max="29" width="3.5546875" bestFit="1" customWidth="1"/>
    <col min="30" max="30" width="20.109375" bestFit="1" customWidth="1"/>
    <col min="31" max="31" width="3.5546875" bestFit="1" customWidth="1"/>
    <col min="32" max="32" width="16.6640625" bestFit="1" customWidth="1"/>
    <col min="33" max="33" width="3.5546875" bestFit="1" customWidth="1"/>
    <col min="34" max="34" width="10.5546875" bestFit="1" customWidth="1"/>
    <col min="35" max="35" width="3.5546875" bestFit="1" customWidth="1"/>
    <col min="36" max="36" width="15.33203125" bestFit="1" customWidth="1"/>
    <col min="37" max="37" width="3.5546875" bestFit="1" customWidth="1"/>
    <col min="38" max="38" width="35.6640625" bestFit="1" customWidth="1"/>
    <col min="39" max="39" width="8.88671875" bestFit="1" customWidth="1"/>
    <col min="41" max="41" width="107.88671875" style="123" bestFit="1" customWidth="1"/>
    <col min="43" max="43" width="61" bestFit="1" customWidth="1"/>
    <col min="44" max="44" width="94" style="125" bestFit="1" customWidth="1"/>
    <col min="45" max="45" width="45.44140625" bestFit="1" customWidth="1"/>
  </cols>
  <sheetData>
    <row r="1" spans="1:49" x14ac:dyDescent="0.25">
      <c r="B1" t="s">
        <v>902</v>
      </c>
      <c r="AS1" t="s">
        <v>929</v>
      </c>
    </row>
    <row r="2" spans="1:49" x14ac:dyDescent="0.25">
      <c r="H2" s="6" t="s">
        <v>339</v>
      </c>
    </row>
    <row r="3" spans="1:49" s="1" customFormat="1" x14ac:dyDescent="0.25">
      <c r="A3" s="1" t="s">
        <v>905</v>
      </c>
      <c r="B3" s="1" t="s">
        <v>910</v>
      </c>
      <c r="D3" s="1" t="s">
        <v>911</v>
      </c>
      <c r="F3" s="1" t="s">
        <v>912</v>
      </c>
      <c r="H3" s="1" t="s">
        <v>909</v>
      </c>
      <c r="J3" s="5" t="s">
        <v>907</v>
      </c>
      <c r="L3" s="1" t="s">
        <v>917</v>
      </c>
      <c r="N3" s="1" t="s">
        <v>918</v>
      </c>
      <c r="P3" s="1" t="s">
        <v>914</v>
      </c>
      <c r="R3" s="1" t="s">
        <v>913</v>
      </c>
      <c r="T3" s="1" t="s">
        <v>915</v>
      </c>
      <c r="V3" s="130" t="s">
        <v>916</v>
      </c>
      <c r="X3" s="1" t="s">
        <v>919</v>
      </c>
      <c r="Z3" s="1" t="s">
        <v>920</v>
      </c>
      <c r="AB3" s="1" t="s">
        <v>921</v>
      </c>
      <c r="AD3" s="1" t="s">
        <v>922</v>
      </c>
      <c r="AF3" s="1" t="s">
        <v>923</v>
      </c>
      <c r="AH3" s="1" t="s">
        <v>924</v>
      </c>
      <c r="AJ3" s="1" t="s">
        <v>908</v>
      </c>
      <c r="AL3" s="1" t="s">
        <v>910</v>
      </c>
      <c r="AM3" s="1" t="s">
        <v>906</v>
      </c>
      <c r="AO3" s="124"/>
      <c r="AR3" s="126"/>
    </row>
    <row r="4" spans="1:49" x14ac:dyDescent="0.25">
      <c r="A4" t="s">
        <v>903</v>
      </c>
      <c r="B4" t="s">
        <v>219</v>
      </c>
      <c r="C4" t="s">
        <v>605</v>
      </c>
      <c r="D4">
        <v>4</v>
      </c>
      <c r="E4" t="s">
        <v>605</v>
      </c>
      <c r="F4" t="s">
        <v>926</v>
      </c>
      <c r="G4" t="s">
        <v>605</v>
      </c>
      <c r="H4" t="str">
        <f>IF(J4&lt;&gt;"-",VLOOKUP(J4,DST_ON!A:C,3),"")</f>
        <v/>
      </c>
      <c r="I4" t="s">
        <v>605</v>
      </c>
      <c r="J4" s="6" t="s">
        <v>106</v>
      </c>
      <c r="K4" t="s">
        <v>605</v>
      </c>
      <c r="L4" t="str">
        <f>IF(J4&lt;&gt;"-",VLOOKUP(J4,travail2!$A$2:$N$33,2),"")</f>
        <v/>
      </c>
      <c r="M4" t="s">
        <v>605</v>
      </c>
      <c r="N4" t="str">
        <f>IF(J4&lt;&gt;"-",VLOOKUP(J4,travail2!$A$2:$N$33,3),"")</f>
        <v/>
      </c>
      <c r="O4" t="s">
        <v>605</v>
      </c>
      <c r="P4" t="str">
        <f>IF(J4&lt;&gt;"-",VLOOKUP(J4,travail2!$A$2:$N$33,4),"")</f>
        <v/>
      </c>
      <c r="Q4" t="s">
        <v>605</v>
      </c>
      <c r="R4" t="str">
        <f>IF(J4&lt;&gt;"-",VLOOKUP(J4,travail2!$A$2:$N$33,5),"")</f>
        <v/>
      </c>
      <c r="S4" t="s">
        <v>605</v>
      </c>
      <c r="T4" t="str">
        <f>IF(J4&lt;&gt;"-",VLOOKUP(J4,travail2!$A$2:$N$33,6),"")</f>
        <v/>
      </c>
      <c r="U4" t="s">
        <v>605</v>
      </c>
      <c r="V4" s="121" t="str">
        <f>IF(J4&lt;&gt;"-",VLOOKUP(J4,travail2!$A$2:$N$33,7),"")</f>
        <v/>
      </c>
      <c r="W4" t="s">
        <v>605</v>
      </c>
      <c r="X4" t="str">
        <f>IF(J4&lt;&gt;"-",VLOOKUP(J4,travail2!$A$2:$N$33,8),"")</f>
        <v/>
      </c>
      <c r="Y4" t="s">
        <v>605</v>
      </c>
      <c r="Z4" t="str">
        <f>IF(J4&lt;&gt;"-",VLOOKUP(J4,travail2!$A$2:$N$33,9),"")</f>
        <v/>
      </c>
      <c r="AA4" t="s">
        <v>605</v>
      </c>
      <c r="AB4" t="str">
        <f>IF(J4&lt;&gt;"-",VLOOKUP(J4,travail2!$A$2:$N$33,10),"")</f>
        <v/>
      </c>
      <c r="AC4" t="s">
        <v>605</v>
      </c>
      <c r="AD4" t="str">
        <f>IF(J4&lt;&gt;"-",VLOOKUP(J4,travail2!$A$2:$N$33,11),"")</f>
        <v/>
      </c>
      <c r="AE4" t="s">
        <v>605</v>
      </c>
      <c r="AF4" t="str">
        <f>IF(J4&lt;&gt;"-",VLOOKUP(J4,travail2!$A$2:$N$33,13),"")</f>
        <v/>
      </c>
      <c r="AG4" t="s">
        <v>605</v>
      </c>
      <c r="AH4" t="str">
        <f>IF(J4&lt;&gt;"-",VLOOKUP(J4,travail2!$A$2:$N$33,14),"")</f>
        <v/>
      </c>
      <c r="AI4" t="s">
        <v>928</v>
      </c>
      <c r="AJ4" s="122" t="s">
        <v>925</v>
      </c>
      <c r="AK4" t="s">
        <v>928</v>
      </c>
      <c r="AL4" t="s">
        <v>219</v>
      </c>
      <c r="AM4" t="s">
        <v>904</v>
      </c>
      <c r="AO4" s="123" t="str">
        <f>CONCATENATE(AP4,AQ4)</f>
        <v>var zone = new Array("Afghanistan", "4", "30", "", "-", "", "", "", "", "", "", "", "", "", "", "", ""); zones["Afghanistan"]=zone;</v>
      </c>
      <c r="AP4" t="str">
        <f>CONCATENATE(A4,B4,C4,D4,E4,F4,G4,H4,I4,J4,K4,L4,M4,N4,O4,P4,Q4,R4,S4,T4,U4,V4,W4,X4,Y4,Z4,AA4,AB4,AC4)</f>
        <v>var zone = new Array("Afghanistan", "4", "30", "", "-", "", "", "", "", "", "", "", "", "", "</v>
      </c>
      <c r="AQ4" t="str">
        <f t="shared" ref="AQ4:AQ67" si="0">CONCATENATE(AE4,AF4,AG4,AH4,AI4,AJ4,AK4,AL4,AM4)</f>
        <v>", "", ""); zones["Afghanistan"]=zone;</v>
      </c>
      <c r="AR4" s="125" t="str">
        <f>CONCATENATE(AS4,AT4,AU4,AV4,AW4)</f>
        <v>&lt;option value="Afghanistan"&gt;Afghanistan&lt;/option&gt;</v>
      </c>
      <c r="AS4" t="s">
        <v>930</v>
      </c>
      <c r="AT4" t="str">
        <f>B4</f>
        <v>Afghanistan</v>
      </c>
      <c r="AU4" t="s">
        <v>932</v>
      </c>
      <c r="AV4" t="str">
        <f>B4</f>
        <v>Afghanistan</v>
      </c>
      <c r="AW4" t="s">
        <v>931</v>
      </c>
    </row>
    <row r="5" spans="1:49" x14ac:dyDescent="0.25">
      <c r="A5" t="s">
        <v>903</v>
      </c>
      <c r="B5" t="s">
        <v>90</v>
      </c>
      <c r="C5" t="s">
        <v>605</v>
      </c>
      <c r="D5">
        <v>1</v>
      </c>
      <c r="E5" t="s">
        <v>605</v>
      </c>
      <c r="F5" t="s">
        <v>898</v>
      </c>
      <c r="G5" t="s">
        <v>605</v>
      </c>
      <c r="H5" t="str">
        <f>IF(J5&lt;&gt;"-",VLOOKUP(J5,DST_ON!A:C,3),"")</f>
        <v/>
      </c>
      <c r="I5" t="s">
        <v>605</v>
      </c>
      <c r="J5" s="6" t="s">
        <v>106</v>
      </c>
      <c r="K5" t="s">
        <v>605</v>
      </c>
      <c r="L5" t="str">
        <f>IF(J5&lt;&gt;"-",VLOOKUP(J5,travail2!$A$2:$N$33,2),"")</f>
        <v/>
      </c>
      <c r="M5" t="s">
        <v>605</v>
      </c>
      <c r="N5" t="str">
        <f>IF(J5&lt;&gt;"-",VLOOKUP(J5,travail2!$A$2:$N$33,3),"")</f>
        <v/>
      </c>
      <c r="O5" t="s">
        <v>605</v>
      </c>
      <c r="P5" t="str">
        <f>IF(J5&lt;&gt;"-",VLOOKUP(J5,travail2!$A$2:$N$33,4),"")</f>
        <v/>
      </c>
      <c r="Q5" t="s">
        <v>605</v>
      </c>
      <c r="R5" t="str">
        <f>IF(J5&lt;&gt;"-",VLOOKUP(J5,travail2!$A$2:$N$33,5),"")</f>
        <v/>
      </c>
      <c r="S5" t="s">
        <v>605</v>
      </c>
      <c r="T5" t="str">
        <f>IF(J5&lt;&gt;"-",VLOOKUP(J5,travail2!$A$2:$N$33,6),"")</f>
        <v/>
      </c>
      <c r="U5" t="s">
        <v>605</v>
      </c>
      <c r="V5" s="121" t="str">
        <f>IF(J5&lt;&gt;"-",VLOOKUP(J5,travail2!$A$2:$N$33,7),"")</f>
        <v/>
      </c>
      <c r="W5" t="s">
        <v>605</v>
      </c>
      <c r="X5" t="str">
        <f>IF(J5&lt;&gt;"-",VLOOKUP(J5,travail2!$A$2:$N$33,8),"")</f>
        <v/>
      </c>
      <c r="Y5" t="s">
        <v>605</v>
      </c>
      <c r="Z5" t="str">
        <f>IF(J5&lt;&gt;"-",VLOOKUP(J5,travail2!$A$2:$N$33,9),"")</f>
        <v/>
      </c>
      <c r="AA5" t="s">
        <v>605</v>
      </c>
      <c r="AB5" t="str">
        <f>IF(J5&lt;&gt;"-",VLOOKUP(J5,travail2!$A$2:$N$33,10),"")</f>
        <v/>
      </c>
      <c r="AC5" t="s">
        <v>605</v>
      </c>
      <c r="AD5" t="str">
        <f>IF(J5&lt;&gt;"-",VLOOKUP(J5,travail2!$A$2:$N$33,11),"")</f>
        <v/>
      </c>
      <c r="AE5" t="s">
        <v>605</v>
      </c>
      <c r="AF5" t="str">
        <f>IF(J5&lt;&gt;"-",VLOOKUP(J5,travail2!$A$2:$N$33,13),"")</f>
        <v/>
      </c>
      <c r="AG5" t="s">
        <v>605</v>
      </c>
      <c r="AH5" t="str">
        <f>IF(J5&lt;&gt;"-",VLOOKUP(J5,travail2!$A$2:$N$33,14),"")</f>
        <v/>
      </c>
      <c r="AI5" t="s">
        <v>928</v>
      </c>
      <c r="AJ5" s="122" t="s">
        <v>925</v>
      </c>
      <c r="AK5" t="s">
        <v>928</v>
      </c>
      <c r="AL5" t="s">
        <v>90</v>
      </c>
      <c r="AM5" t="s">
        <v>904</v>
      </c>
      <c r="AO5" s="123" t="str">
        <f t="shared" ref="AO5:AO68" si="1">CONCATENATE(AP5,AQ5)</f>
        <v>var zone = new Array("Albania", "1", "00", "", "-", "", "", "", "", "", "", "", "", "", "", "", ""); zones["Albania"]=zone;</v>
      </c>
      <c r="AP5" t="str">
        <f t="shared" ref="AP5:AP68" si="2">CONCATENATE(A5,B5,C5,D5,E5,F5,G5,H5,I5,J5,K5,L5,M5,N5,O5,P5,Q5,R5,S5,T5,U5,V5,W5,X5,Y5,Z5,AA5,AB5,AC5,AD5)</f>
        <v>var zone = new Array("Albania", "1", "00", "", "-", "", "", "", "", "", "", "", "", "", "</v>
      </c>
      <c r="AQ5" t="str">
        <f t="shared" si="0"/>
        <v>", "", ""); zones["Albania"]=zone;</v>
      </c>
      <c r="AR5" s="125" t="str">
        <f t="shared" ref="AR5:AR68" si="3">CONCATENATE(AS5,AT5,AU5,AV5,AW5)</f>
        <v>&lt;option value="Albania"&gt;Albania&lt;/option&gt;</v>
      </c>
      <c r="AS5" t="s">
        <v>930</v>
      </c>
      <c r="AT5" t="str">
        <f t="shared" ref="AT5:AT68" si="4">B5</f>
        <v>Albania</v>
      </c>
      <c r="AU5" t="s">
        <v>932</v>
      </c>
      <c r="AV5" t="str">
        <f t="shared" ref="AV5:AV68" si="5">B5</f>
        <v>Albania</v>
      </c>
      <c r="AW5" t="s">
        <v>931</v>
      </c>
    </row>
    <row r="6" spans="1:49" x14ac:dyDescent="0.25">
      <c r="A6" t="s">
        <v>903</v>
      </c>
      <c r="B6" t="s">
        <v>280</v>
      </c>
      <c r="C6" t="s">
        <v>605</v>
      </c>
      <c r="D6">
        <v>1</v>
      </c>
      <c r="E6" t="s">
        <v>605</v>
      </c>
      <c r="F6" t="s">
        <v>898</v>
      </c>
      <c r="G6" t="s">
        <v>605</v>
      </c>
      <c r="H6" t="str">
        <f>IF(J6&lt;&gt;"-",VLOOKUP(J6,DST_ON!A:C,3),"")</f>
        <v/>
      </c>
      <c r="I6" t="s">
        <v>605</v>
      </c>
      <c r="J6" s="6" t="s">
        <v>106</v>
      </c>
      <c r="K6" t="s">
        <v>605</v>
      </c>
      <c r="L6" t="str">
        <f>IF(J6&lt;&gt;"-",VLOOKUP(J6,travail2!$A$2:$N$33,2),"")</f>
        <v/>
      </c>
      <c r="M6" t="s">
        <v>605</v>
      </c>
      <c r="N6" t="str">
        <f>IF(J6&lt;&gt;"-",VLOOKUP(J6,travail2!$A$2:$N$33,3),"")</f>
        <v/>
      </c>
      <c r="O6" t="s">
        <v>605</v>
      </c>
      <c r="P6" t="str">
        <f>IF(J6&lt;&gt;"-",VLOOKUP(J6,travail2!$A$2:$N$33,4),"")</f>
        <v/>
      </c>
      <c r="Q6" t="s">
        <v>605</v>
      </c>
      <c r="R6" t="str">
        <f>IF(J6&lt;&gt;"-",VLOOKUP(J6,travail2!$A$2:$N$33,5),"")</f>
        <v/>
      </c>
      <c r="S6" t="s">
        <v>605</v>
      </c>
      <c r="T6" t="str">
        <f>IF(J6&lt;&gt;"-",VLOOKUP(J6,travail2!$A$2:$N$33,6),"")</f>
        <v/>
      </c>
      <c r="U6" t="s">
        <v>605</v>
      </c>
      <c r="V6" s="121" t="str">
        <f>IF(J6&lt;&gt;"-",VLOOKUP(J6,travail2!$A$2:$N$33,7),"")</f>
        <v/>
      </c>
      <c r="W6" t="s">
        <v>605</v>
      </c>
      <c r="X6" t="str">
        <f>IF(J6&lt;&gt;"-",VLOOKUP(J6,travail2!$A$2:$N$33,8),"")</f>
        <v/>
      </c>
      <c r="Y6" t="s">
        <v>605</v>
      </c>
      <c r="Z6" t="str">
        <f>IF(J6&lt;&gt;"-",VLOOKUP(J6,travail2!$A$2:$N$33,9),"")</f>
        <v/>
      </c>
      <c r="AA6" t="s">
        <v>605</v>
      </c>
      <c r="AB6" t="str">
        <f>IF(J6&lt;&gt;"-",VLOOKUP(J6,travail2!$A$2:$N$33,10),"")</f>
        <v/>
      </c>
      <c r="AC6" t="s">
        <v>605</v>
      </c>
      <c r="AD6" t="str">
        <f>IF(J6&lt;&gt;"-",VLOOKUP(J6,travail2!$A$2:$N$33,11),"")</f>
        <v/>
      </c>
      <c r="AE6" t="s">
        <v>605</v>
      </c>
      <c r="AF6" t="str">
        <f>IF(J6&lt;&gt;"-",VLOOKUP(J6,travail2!$A$2:$N$33,13),"")</f>
        <v/>
      </c>
      <c r="AG6" t="s">
        <v>605</v>
      </c>
      <c r="AH6" t="str">
        <f>IF(J6&lt;&gt;"-",VLOOKUP(J6,travail2!$A$2:$N$33,14),"")</f>
        <v/>
      </c>
      <c r="AI6" t="s">
        <v>928</v>
      </c>
      <c r="AJ6" s="122" t="s">
        <v>925</v>
      </c>
      <c r="AK6" t="s">
        <v>928</v>
      </c>
      <c r="AL6" t="s">
        <v>280</v>
      </c>
      <c r="AM6" t="s">
        <v>904</v>
      </c>
      <c r="AO6" s="123" t="str">
        <f t="shared" si="1"/>
        <v>var zone = new Array("Algeria", "1", "00", "", "-", "", "", "", "", "", "", "", "", "", "", "", ""); zones["Algeria"]=zone;</v>
      </c>
      <c r="AP6" t="str">
        <f t="shared" si="2"/>
        <v>var zone = new Array("Algeria", "1", "00", "", "-", "", "", "", "", "", "", "", "", "", "</v>
      </c>
      <c r="AQ6" t="str">
        <f t="shared" si="0"/>
        <v>", "", ""); zones["Algeria"]=zone;</v>
      </c>
      <c r="AR6" s="125" t="str">
        <f t="shared" si="3"/>
        <v>&lt;option value="Algeria"&gt;Algeria&lt;/option&gt;</v>
      </c>
      <c r="AS6" t="s">
        <v>930</v>
      </c>
      <c r="AT6" t="str">
        <f t="shared" si="4"/>
        <v>Algeria</v>
      </c>
      <c r="AU6" t="s">
        <v>932</v>
      </c>
      <c r="AV6" t="str">
        <f t="shared" si="5"/>
        <v>Algeria</v>
      </c>
      <c r="AW6" t="s">
        <v>931</v>
      </c>
    </row>
    <row r="7" spans="1:49" x14ac:dyDescent="0.25">
      <c r="A7" t="s">
        <v>903</v>
      </c>
      <c r="B7" t="s">
        <v>105</v>
      </c>
      <c r="C7" t="s">
        <v>605</v>
      </c>
      <c r="D7">
        <v>0</v>
      </c>
      <c r="E7" t="s">
        <v>605</v>
      </c>
      <c r="F7" t="s">
        <v>898</v>
      </c>
      <c r="G7" t="s">
        <v>605</v>
      </c>
      <c r="H7" t="str">
        <f>IF(J7&lt;&gt;"-",VLOOKUP(J7,DST_ON!A:C,3),"")</f>
        <v/>
      </c>
      <c r="I7" t="s">
        <v>605</v>
      </c>
      <c r="J7" s="6" t="s">
        <v>106</v>
      </c>
      <c r="K7" t="s">
        <v>605</v>
      </c>
      <c r="L7" t="str">
        <f>IF(J7&lt;&gt;"-",VLOOKUP(J7,travail2!$A$2:$N$33,2),"")</f>
        <v/>
      </c>
      <c r="M7" t="s">
        <v>605</v>
      </c>
      <c r="N7" t="str">
        <f>IF(J7&lt;&gt;"-",VLOOKUP(J7,travail2!$A$2:$N$33,3),"")</f>
        <v/>
      </c>
      <c r="O7" t="s">
        <v>605</v>
      </c>
      <c r="P7" t="str">
        <f>IF(J7&lt;&gt;"-",VLOOKUP(J7,travail2!$A$2:$N$33,4),"")</f>
        <v/>
      </c>
      <c r="Q7" t="s">
        <v>605</v>
      </c>
      <c r="R7" t="str">
        <f>IF(J7&lt;&gt;"-",VLOOKUP(J7,travail2!$A$2:$N$33,5),"")</f>
        <v/>
      </c>
      <c r="S7" t="s">
        <v>605</v>
      </c>
      <c r="T7" t="str">
        <f>IF(J7&lt;&gt;"-",VLOOKUP(J7,travail2!$A$2:$N$33,6),"")</f>
        <v/>
      </c>
      <c r="U7" t="s">
        <v>605</v>
      </c>
      <c r="V7" s="121" t="str">
        <f>IF(J7&lt;&gt;"-",VLOOKUP(J7,travail2!$A$2:$N$33,7),"")</f>
        <v/>
      </c>
      <c r="W7" t="s">
        <v>605</v>
      </c>
      <c r="X7" t="str">
        <f>IF(J7&lt;&gt;"-",VLOOKUP(J7,travail2!$A$2:$N$33,8),"")</f>
        <v/>
      </c>
      <c r="Y7" t="s">
        <v>605</v>
      </c>
      <c r="Z7" t="str">
        <f>IF(J7&lt;&gt;"-",VLOOKUP(J7,travail2!$A$2:$N$33,9),"")</f>
        <v/>
      </c>
      <c r="AA7" t="s">
        <v>605</v>
      </c>
      <c r="AB7" t="str">
        <f>IF(J7&lt;&gt;"-",VLOOKUP(J7,travail2!$A$2:$N$33,10),"")</f>
        <v/>
      </c>
      <c r="AC7" t="s">
        <v>605</v>
      </c>
      <c r="AD7" t="str">
        <f>IF(J7&lt;&gt;"-",VLOOKUP(J7,travail2!$A$2:$N$33,11),"")</f>
        <v/>
      </c>
      <c r="AE7" t="s">
        <v>605</v>
      </c>
      <c r="AF7" t="str">
        <f>IF(J7&lt;&gt;"-",VLOOKUP(J7,travail2!$A$2:$N$33,13),"")</f>
        <v/>
      </c>
      <c r="AG7" t="s">
        <v>605</v>
      </c>
      <c r="AH7" t="str">
        <f>IF(J7&lt;&gt;"-",VLOOKUP(J7,travail2!$A$2:$N$33,14),"")</f>
        <v/>
      </c>
      <c r="AI7" t="s">
        <v>928</v>
      </c>
      <c r="AJ7" s="122" t="s">
        <v>925</v>
      </c>
      <c r="AK7" t="s">
        <v>928</v>
      </c>
      <c r="AL7" t="s">
        <v>105</v>
      </c>
      <c r="AM7" t="s">
        <v>904</v>
      </c>
      <c r="AO7" s="123" t="str">
        <f t="shared" si="1"/>
        <v>var zone = new Array("America/Danmarkshavn", "0", "00", "", "-", "", "", "", "", "", "", "", "", "", "", "", ""); zones["America/Danmarkshavn"]=zone;</v>
      </c>
      <c r="AP7" t="str">
        <f t="shared" si="2"/>
        <v>var zone = new Array("America/Danmarkshavn", "0", "00", "", "-", "", "", "", "", "", "", "", "", "", "</v>
      </c>
      <c r="AQ7" t="str">
        <f t="shared" si="0"/>
        <v>", "", ""); zones["America/Danmarkshavn"]=zone;</v>
      </c>
      <c r="AR7" s="125" t="str">
        <f t="shared" si="3"/>
        <v>&lt;option value="America/Danmarkshavn"&gt;America/Danmarkshavn&lt;/option&gt;</v>
      </c>
      <c r="AS7" t="s">
        <v>930</v>
      </c>
      <c r="AT7" t="str">
        <f t="shared" si="4"/>
        <v>America/Danmarkshavn</v>
      </c>
      <c r="AU7" t="s">
        <v>932</v>
      </c>
      <c r="AV7" t="str">
        <f t="shared" si="5"/>
        <v>America/Danmarkshavn</v>
      </c>
      <c r="AW7" t="s">
        <v>931</v>
      </c>
    </row>
    <row r="8" spans="1:49" x14ac:dyDescent="0.25">
      <c r="A8" t="s">
        <v>903</v>
      </c>
      <c r="B8" t="s">
        <v>108</v>
      </c>
      <c r="C8" t="s">
        <v>605</v>
      </c>
      <c r="D8">
        <v>-3</v>
      </c>
      <c r="E8" t="s">
        <v>605</v>
      </c>
      <c r="F8" t="s">
        <v>898</v>
      </c>
      <c r="G8" t="s">
        <v>605</v>
      </c>
      <c r="H8" t="str">
        <f>IF(J8&lt;&gt;"-",VLOOKUP(J8,DST_ON!A:C,3),"")</f>
        <v/>
      </c>
      <c r="I8" t="s">
        <v>605</v>
      </c>
      <c r="J8" s="6" t="s">
        <v>106</v>
      </c>
      <c r="K8" t="s">
        <v>605</v>
      </c>
      <c r="L8" t="str">
        <f>IF(J8&lt;&gt;"-",VLOOKUP(J8,travail2!$A$2:$N$33,2),"")</f>
        <v/>
      </c>
      <c r="M8" t="s">
        <v>605</v>
      </c>
      <c r="N8" t="str">
        <f>IF(J8&lt;&gt;"-",VLOOKUP(J8,travail2!$A$2:$N$33,3),"")</f>
        <v/>
      </c>
      <c r="O8" t="s">
        <v>605</v>
      </c>
      <c r="P8" t="str">
        <f>IF(J8&lt;&gt;"-",VLOOKUP(J8,travail2!$A$2:$N$33,4),"")</f>
        <v/>
      </c>
      <c r="Q8" t="s">
        <v>605</v>
      </c>
      <c r="R8" t="str">
        <f>IF(J8&lt;&gt;"-",VLOOKUP(J8,travail2!$A$2:$N$33,5),"")</f>
        <v/>
      </c>
      <c r="S8" t="s">
        <v>605</v>
      </c>
      <c r="T8" t="str">
        <f>IF(J8&lt;&gt;"-",VLOOKUP(J8,travail2!$A$2:$N$33,6),"")</f>
        <v/>
      </c>
      <c r="U8" t="s">
        <v>605</v>
      </c>
      <c r="V8" s="121" t="str">
        <f>IF(J8&lt;&gt;"-",VLOOKUP(J8,travail2!$A$2:$N$33,7),"")</f>
        <v/>
      </c>
      <c r="W8" t="s">
        <v>605</v>
      </c>
      <c r="X8" t="str">
        <f>IF(J8&lt;&gt;"-",VLOOKUP(J8,travail2!$A$2:$N$33,8),"")</f>
        <v/>
      </c>
      <c r="Y8" t="s">
        <v>605</v>
      </c>
      <c r="Z8" t="str">
        <f>IF(J8&lt;&gt;"-",VLOOKUP(J8,travail2!$A$2:$N$33,9),"")</f>
        <v/>
      </c>
      <c r="AA8" t="s">
        <v>605</v>
      </c>
      <c r="AB8" t="str">
        <f>IF(J8&lt;&gt;"-",VLOOKUP(J8,travail2!$A$2:$N$33,10),"")</f>
        <v/>
      </c>
      <c r="AC8" t="s">
        <v>605</v>
      </c>
      <c r="AD8" t="str">
        <f>IF(J8&lt;&gt;"-",VLOOKUP(J8,travail2!$A$2:$N$33,11),"")</f>
        <v/>
      </c>
      <c r="AE8" t="s">
        <v>605</v>
      </c>
      <c r="AF8" t="str">
        <f>IF(J8&lt;&gt;"-",VLOOKUP(J8,travail2!$A$2:$N$33,13),"")</f>
        <v/>
      </c>
      <c r="AG8" t="s">
        <v>605</v>
      </c>
      <c r="AH8" t="str">
        <f>IF(J8&lt;&gt;"-",VLOOKUP(J8,travail2!$A$2:$N$33,14),"")</f>
        <v/>
      </c>
      <c r="AI8" t="s">
        <v>928</v>
      </c>
      <c r="AJ8" s="122" t="s">
        <v>925</v>
      </c>
      <c r="AK8" t="s">
        <v>928</v>
      </c>
      <c r="AL8" t="s">
        <v>108</v>
      </c>
      <c r="AM8" t="s">
        <v>904</v>
      </c>
      <c r="AO8" s="123" t="str">
        <f t="shared" si="1"/>
        <v>var zone = new Array("America/Godthab", "-3", "00", "", "-", "", "", "", "", "", "", "", "", "", "", "", ""); zones["America/Godthab"]=zone;</v>
      </c>
      <c r="AP8" t="str">
        <f t="shared" si="2"/>
        <v>var zone = new Array("America/Godthab", "-3", "00", "", "-", "", "", "", "", "", "", "", "", "", "</v>
      </c>
      <c r="AQ8" t="str">
        <f t="shared" si="0"/>
        <v>", "", ""); zones["America/Godthab"]=zone;</v>
      </c>
      <c r="AR8" s="125" t="str">
        <f t="shared" si="3"/>
        <v>&lt;option value="America/Godthab"&gt;America/Godthab&lt;/option&gt;</v>
      </c>
      <c r="AS8" t="s">
        <v>930</v>
      </c>
      <c r="AT8" t="str">
        <f t="shared" si="4"/>
        <v>America/Godthab</v>
      </c>
      <c r="AU8" t="s">
        <v>932</v>
      </c>
      <c r="AV8" t="str">
        <f t="shared" si="5"/>
        <v>America/Godthab</v>
      </c>
      <c r="AW8" t="s">
        <v>931</v>
      </c>
    </row>
    <row r="9" spans="1:49" x14ac:dyDescent="0.25">
      <c r="A9" t="s">
        <v>903</v>
      </c>
      <c r="B9" t="s">
        <v>107</v>
      </c>
      <c r="C9" t="s">
        <v>605</v>
      </c>
      <c r="D9">
        <v>-1</v>
      </c>
      <c r="E9" t="s">
        <v>605</v>
      </c>
      <c r="F9" t="s">
        <v>898</v>
      </c>
      <c r="G9" t="s">
        <v>605</v>
      </c>
      <c r="H9" s="6" t="s">
        <v>890</v>
      </c>
      <c r="I9" t="s">
        <v>605</v>
      </c>
      <c r="J9" s="6" t="s">
        <v>92</v>
      </c>
      <c r="K9" t="s">
        <v>605</v>
      </c>
      <c r="L9" t="str">
        <f>IF(J9&lt;&gt;"-",VLOOKUP(J9,travail2!$A$2:$N$33,2),"")</f>
        <v>u</v>
      </c>
      <c r="M9" t="s">
        <v>605</v>
      </c>
      <c r="N9" t="str">
        <f>IF(J9&lt;&gt;"-",VLOOKUP(J9,travail2!$A$2:$N$33,3),"")</f>
        <v>1</v>
      </c>
      <c r="O9" t="s">
        <v>605</v>
      </c>
      <c r="P9" t="str">
        <f>IF(J9&lt;&gt;"-",VLOOKUP(J9,travail2!$A$2:$N$33,4),"")</f>
        <v>d</v>
      </c>
      <c r="Q9" t="s">
        <v>605</v>
      </c>
      <c r="R9">
        <f>IF(J9&lt;&gt;"-",VLOOKUP(J9,travail2!$A$2:$N$33,5),"")</f>
        <v>0</v>
      </c>
      <c r="S9" t="s">
        <v>605</v>
      </c>
      <c r="T9" t="str">
        <f>IF(J9&lt;&gt;"-",VLOOKUP(J9,travail2!$A$2:$N$33,6),"")</f>
        <v>00</v>
      </c>
      <c r="U9" t="s">
        <v>605</v>
      </c>
      <c r="V9" s="121" t="str">
        <f>IF(J9&lt;&gt;"-",VLOOKUP(J9,travail2!$A$2:$N$33,7),"")</f>
        <v>3</v>
      </c>
      <c r="W9" t="s">
        <v>605</v>
      </c>
      <c r="X9" t="str">
        <f>IF(J9&lt;&gt;"-",VLOOKUP(J9,travail2!$A$2:$N$33,8),"")</f>
        <v>u</v>
      </c>
      <c r="Y9" t="s">
        <v>605</v>
      </c>
      <c r="Z9" t="str">
        <f>IF(J9&lt;&gt;"-",VLOOKUP(J9,travail2!$A$2:$N$33,9),"")</f>
        <v>1</v>
      </c>
      <c r="AA9" t="s">
        <v>605</v>
      </c>
      <c r="AB9" t="str">
        <f>IF(J9&lt;&gt;"-",VLOOKUP(J9,travail2!$A$2:$N$33,10),"")</f>
        <v>d</v>
      </c>
      <c r="AC9" t="s">
        <v>605</v>
      </c>
      <c r="AD9">
        <f>IF(J9&lt;&gt;"-",VLOOKUP(J9,travail2!$A$2:$N$33,11),"")</f>
        <v>0</v>
      </c>
      <c r="AE9" t="s">
        <v>605</v>
      </c>
      <c r="AF9" t="str">
        <f>IF(J9&lt;&gt;"-",VLOOKUP(J9,travail2!$A$2:$N$33,13),"")</f>
        <v>00</v>
      </c>
      <c r="AG9" t="s">
        <v>605</v>
      </c>
      <c r="AH9" t="str">
        <f>IF(J9&lt;&gt;"-",VLOOKUP(J9,travail2!$A$2:$N$33,14),"")</f>
        <v>10</v>
      </c>
      <c r="AI9" t="s">
        <v>928</v>
      </c>
      <c r="AJ9" s="122" t="s">
        <v>925</v>
      </c>
      <c r="AK9" t="s">
        <v>928</v>
      </c>
      <c r="AL9" t="s">
        <v>107</v>
      </c>
      <c r="AM9" t="s">
        <v>904</v>
      </c>
      <c r="AO9" s="123" t="str">
        <f t="shared" si="1"/>
        <v>var zone = new Array("America/Scoresbysund", "-1", "00", "1", "EU", "u", "1", "d", "0", "00", "3", "u", "1", "d", "0", "00", "10"); zones["America/Scoresbysund"]=zone;</v>
      </c>
      <c r="AP9" t="str">
        <f t="shared" si="2"/>
        <v>var zone = new Array("America/Scoresbysund", "-1", "00", "1", "EU", "u", "1", "d", "0", "00", "3", "u", "1", "d", "0</v>
      </c>
      <c r="AQ9" t="str">
        <f t="shared" si="0"/>
        <v>", "00", "10"); zones["America/Scoresbysund"]=zone;</v>
      </c>
      <c r="AR9" s="125" t="str">
        <f t="shared" si="3"/>
        <v>&lt;option value="America/Scoresbysund"&gt;America/Scoresbysund&lt;/option&gt;</v>
      </c>
      <c r="AS9" t="s">
        <v>930</v>
      </c>
      <c r="AT9" t="str">
        <f t="shared" si="4"/>
        <v>America/Scoresbysund</v>
      </c>
      <c r="AU9" t="s">
        <v>932</v>
      </c>
      <c r="AV9" t="str">
        <f t="shared" si="5"/>
        <v>America/Scoresbysund</v>
      </c>
      <c r="AW9" t="s">
        <v>931</v>
      </c>
    </row>
    <row r="10" spans="1:49" x14ac:dyDescent="0.25">
      <c r="A10" t="s">
        <v>903</v>
      </c>
      <c r="B10" t="s">
        <v>109</v>
      </c>
      <c r="C10" t="s">
        <v>605</v>
      </c>
      <c r="D10">
        <v>-4</v>
      </c>
      <c r="E10" t="s">
        <v>605</v>
      </c>
      <c r="F10" t="s">
        <v>898</v>
      </c>
      <c r="G10" t="s">
        <v>605</v>
      </c>
      <c r="H10" s="6" t="s">
        <v>890</v>
      </c>
      <c r="I10" t="s">
        <v>605</v>
      </c>
      <c r="J10" s="6" t="s">
        <v>104</v>
      </c>
      <c r="K10" t="s">
        <v>605</v>
      </c>
      <c r="L10" t="str">
        <f>IF(J10&lt;&gt;"-",VLOOKUP(J10,travail2!$A$2:$N$33,2),"")</f>
        <v>w</v>
      </c>
      <c r="M10" t="s">
        <v>605</v>
      </c>
      <c r="N10" t="str">
        <f>IF(J10&lt;&gt;"-",VLOOKUP(J10,travail2!$A$2:$N$33,3),"")</f>
        <v>2</v>
      </c>
      <c r="O10" t="s">
        <v>605</v>
      </c>
      <c r="P10" t="str">
        <f>IF(J10&lt;&gt;"-",VLOOKUP(J10,travail2!$A$2:$N$33,4),"")</f>
        <v>s</v>
      </c>
      <c r="Q10" t="s">
        <v>605</v>
      </c>
      <c r="R10">
        <f>IF(J10&lt;&gt;"-",VLOOKUP(J10,travail2!$A$2:$N$33,5),"")</f>
        <v>0</v>
      </c>
      <c r="S10" t="s">
        <v>605</v>
      </c>
      <c r="T10" t="str">
        <f>IF(J10&lt;&gt;"-",VLOOKUP(J10,travail2!$A$2:$N$33,6),"")</f>
        <v>01</v>
      </c>
      <c r="U10" t="s">
        <v>605</v>
      </c>
      <c r="V10" s="121" t="str">
        <f>IF(J10&lt;&gt;"-",VLOOKUP(J10,travail2!$A$2:$N$33,7),"")</f>
        <v>4</v>
      </c>
      <c r="W10" t="s">
        <v>605</v>
      </c>
      <c r="X10" t="str">
        <f>IF(J10&lt;&gt;"-",VLOOKUP(J10,travail2!$A$2:$N$33,8),"")</f>
        <v>w</v>
      </c>
      <c r="Y10" t="s">
        <v>605</v>
      </c>
      <c r="Z10" t="str">
        <f>IF(J10&lt;&gt;"-",VLOOKUP(J10,travail2!$A$2:$N$33,9),"")</f>
        <v>2</v>
      </c>
      <c r="AA10" t="s">
        <v>605</v>
      </c>
      <c r="AB10" t="str">
        <f>IF(J10&lt;&gt;"-",VLOOKUP(J10,travail2!$A$2:$N$33,10),"")</f>
        <v>d</v>
      </c>
      <c r="AC10" t="s">
        <v>605</v>
      </c>
      <c r="AD10">
        <f>IF(J10&lt;&gt;"-",VLOOKUP(J10,travail2!$A$2:$N$33,11),"")</f>
        <v>0</v>
      </c>
      <c r="AE10" t="s">
        <v>605</v>
      </c>
      <c r="AF10" t="str">
        <f>IF(J10&lt;&gt;"-",VLOOKUP(J10,travail2!$A$2:$N$33,13),"")</f>
        <v>00</v>
      </c>
      <c r="AG10" t="s">
        <v>605</v>
      </c>
      <c r="AH10" t="str">
        <f>IF(J10&lt;&gt;"-",VLOOKUP(J10,travail2!$A$2:$N$33,14),"")</f>
        <v>10</v>
      </c>
      <c r="AI10" t="s">
        <v>928</v>
      </c>
      <c r="AJ10" s="122" t="s">
        <v>925</v>
      </c>
      <c r="AK10" t="s">
        <v>928</v>
      </c>
      <c r="AL10" t="s">
        <v>109</v>
      </c>
      <c r="AM10" t="s">
        <v>904</v>
      </c>
      <c r="AO10" s="123" t="str">
        <f t="shared" si="1"/>
        <v>var zone = new Array("America/Thule", "-4", "00", "1", "Thule", "w", "2", "s", "0", "01", "4", "w", "2", "d", "0", "00", "10"); zones["America/Thule"]=zone;</v>
      </c>
      <c r="AP10" t="str">
        <f t="shared" si="2"/>
        <v>var zone = new Array("America/Thule", "-4", "00", "1", "Thule", "w", "2", "s", "0", "01", "4", "w", "2", "d", "0</v>
      </c>
      <c r="AQ10" t="str">
        <f t="shared" si="0"/>
        <v>", "00", "10"); zones["America/Thule"]=zone;</v>
      </c>
      <c r="AR10" s="125" t="str">
        <f t="shared" si="3"/>
        <v>&lt;option value="America/Thule"&gt;America/Thule&lt;/option&gt;</v>
      </c>
      <c r="AS10" t="s">
        <v>930</v>
      </c>
      <c r="AT10" t="str">
        <f t="shared" si="4"/>
        <v>America/Thule</v>
      </c>
      <c r="AU10" t="s">
        <v>932</v>
      </c>
      <c r="AV10" t="str">
        <f t="shared" si="5"/>
        <v>America/Thule</v>
      </c>
      <c r="AW10" t="s">
        <v>931</v>
      </c>
    </row>
    <row r="11" spans="1:49" x14ac:dyDescent="0.25">
      <c r="A11" t="s">
        <v>903</v>
      </c>
      <c r="B11" t="s">
        <v>93</v>
      </c>
      <c r="C11" t="s">
        <v>605</v>
      </c>
      <c r="D11">
        <v>1</v>
      </c>
      <c r="E11" t="s">
        <v>605</v>
      </c>
      <c r="F11" t="s">
        <v>898</v>
      </c>
      <c r="G11" t="s">
        <v>605</v>
      </c>
      <c r="H11" s="6" t="s">
        <v>890</v>
      </c>
      <c r="I11" t="s">
        <v>605</v>
      </c>
      <c r="J11" s="6" t="s">
        <v>92</v>
      </c>
      <c r="K11" t="s">
        <v>605</v>
      </c>
      <c r="L11" t="str">
        <f>IF(J11&lt;&gt;"-",VLOOKUP(J11,travail2!$A$2:$N$33,2),"")</f>
        <v>u</v>
      </c>
      <c r="M11" t="s">
        <v>605</v>
      </c>
      <c r="N11" t="str">
        <f>IF(J11&lt;&gt;"-",VLOOKUP(J11,travail2!$A$2:$N$33,3),"")</f>
        <v>1</v>
      </c>
      <c r="O11" t="s">
        <v>605</v>
      </c>
      <c r="P11" t="str">
        <f>IF(J11&lt;&gt;"-",VLOOKUP(J11,travail2!$A$2:$N$33,4),"")</f>
        <v>d</v>
      </c>
      <c r="Q11" t="s">
        <v>605</v>
      </c>
      <c r="R11">
        <f>IF(J11&lt;&gt;"-",VLOOKUP(J11,travail2!$A$2:$N$33,5),"")</f>
        <v>0</v>
      </c>
      <c r="S11" t="s">
        <v>605</v>
      </c>
      <c r="T11" t="str">
        <f>IF(J11&lt;&gt;"-",VLOOKUP(J11,travail2!$A$2:$N$33,6),"")</f>
        <v>00</v>
      </c>
      <c r="U11" t="s">
        <v>605</v>
      </c>
      <c r="V11" s="121" t="str">
        <f>IF(J11&lt;&gt;"-",VLOOKUP(J11,travail2!$A$2:$N$33,7),"")</f>
        <v>3</v>
      </c>
      <c r="W11" t="s">
        <v>605</v>
      </c>
      <c r="X11" t="str">
        <f>IF(J11&lt;&gt;"-",VLOOKUP(J11,travail2!$A$2:$N$33,8),"")</f>
        <v>u</v>
      </c>
      <c r="Y11" t="s">
        <v>605</v>
      </c>
      <c r="Z11" t="str">
        <f>IF(J11&lt;&gt;"-",VLOOKUP(J11,travail2!$A$2:$N$33,9),"")</f>
        <v>1</v>
      </c>
      <c r="AA11" t="s">
        <v>605</v>
      </c>
      <c r="AB11" t="str">
        <f>IF(J11&lt;&gt;"-",VLOOKUP(J11,travail2!$A$2:$N$33,10),"")</f>
        <v>d</v>
      </c>
      <c r="AC11" t="s">
        <v>605</v>
      </c>
      <c r="AD11">
        <f>IF(J11&lt;&gt;"-",VLOOKUP(J11,travail2!$A$2:$N$33,11),"")</f>
        <v>0</v>
      </c>
      <c r="AE11" t="s">
        <v>605</v>
      </c>
      <c r="AF11" t="str">
        <f>IF(J11&lt;&gt;"-",VLOOKUP(J11,travail2!$A$2:$N$33,13),"")</f>
        <v>00</v>
      </c>
      <c r="AG11" t="s">
        <v>605</v>
      </c>
      <c r="AH11" t="str">
        <f>IF(J11&lt;&gt;"-",VLOOKUP(J11,travail2!$A$2:$N$33,14),"")</f>
        <v>10</v>
      </c>
      <c r="AI11" t="s">
        <v>928</v>
      </c>
      <c r="AJ11" s="122" t="s">
        <v>925</v>
      </c>
      <c r="AK11" t="s">
        <v>928</v>
      </c>
      <c r="AL11" t="s">
        <v>93</v>
      </c>
      <c r="AM11" t="s">
        <v>904</v>
      </c>
      <c r="AO11" s="123" t="str">
        <f t="shared" si="1"/>
        <v>var zone = new Array("Andorra", "1", "00", "1", "EU", "u", "1", "d", "0", "00", "3", "u", "1", "d", "0", "00", "10"); zones["Andorra"]=zone;</v>
      </c>
      <c r="AP11" t="str">
        <f t="shared" si="2"/>
        <v>var zone = new Array("Andorra", "1", "00", "1", "EU", "u", "1", "d", "0", "00", "3", "u", "1", "d", "0</v>
      </c>
      <c r="AQ11" t="str">
        <f t="shared" si="0"/>
        <v>", "00", "10"); zones["Andorra"]=zone;</v>
      </c>
      <c r="AR11" s="125" t="str">
        <f t="shared" si="3"/>
        <v>&lt;option value="Andorra"&gt;Andorra&lt;/option&gt;</v>
      </c>
      <c r="AS11" t="s">
        <v>930</v>
      </c>
      <c r="AT11" t="str">
        <f t="shared" si="4"/>
        <v>Andorra</v>
      </c>
      <c r="AU11" t="s">
        <v>932</v>
      </c>
      <c r="AV11" t="str">
        <f t="shared" si="5"/>
        <v>Andorra</v>
      </c>
      <c r="AW11" t="s">
        <v>931</v>
      </c>
    </row>
    <row r="12" spans="1:49" x14ac:dyDescent="0.25">
      <c r="A12" t="s">
        <v>903</v>
      </c>
      <c r="B12" t="s">
        <v>281</v>
      </c>
      <c r="C12" t="s">
        <v>605</v>
      </c>
      <c r="D12">
        <v>1</v>
      </c>
      <c r="E12" t="s">
        <v>605</v>
      </c>
      <c r="F12" t="s">
        <v>898</v>
      </c>
      <c r="G12" t="s">
        <v>605</v>
      </c>
      <c r="H12" t="str">
        <f>IF(J12&lt;&gt;"-",VLOOKUP(J12,DST_ON!A:C,3),"")</f>
        <v/>
      </c>
      <c r="I12" t="s">
        <v>605</v>
      </c>
      <c r="J12" s="6" t="s">
        <v>106</v>
      </c>
      <c r="K12" t="s">
        <v>605</v>
      </c>
      <c r="L12" t="str">
        <f>IF(J12&lt;&gt;"-",VLOOKUP(J12,travail2!$A$2:$N$33,2),"")</f>
        <v/>
      </c>
      <c r="M12" t="s">
        <v>605</v>
      </c>
      <c r="N12" t="str">
        <f>IF(J12&lt;&gt;"-",VLOOKUP(J12,travail2!$A$2:$N$33,3),"")</f>
        <v/>
      </c>
      <c r="O12" t="s">
        <v>605</v>
      </c>
      <c r="P12" t="str">
        <f>IF(J12&lt;&gt;"-",VLOOKUP(J12,travail2!$A$2:$N$33,4),"")</f>
        <v/>
      </c>
      <c r="Q12" t="s">
        <v>605</v>
      </c>
      <c r="R12" t="str">
        <f>IF(J12&lt;&gt;"-",VLOOKUP(J12,travail2!$A$2:$N$33,5),"")</f>
        <v/>
      </c>
      <c r="S12" t="s">
        <v>605</v>
      </c>
      <c r="T12" t="str">
        <f>IF(J12&lt;&gt;"-",VLOOKUP(J12,travail2!$A$2:$N$33,6),"")</f>
        <v/>
      </c>
      <c r="U12" t="s">
        <v>605</v>
      </c>
      <c r="V12" s="121" t="str">
        <f>IF(J12&lt;&gt;"-",VLOOKUP(J12,travail2!$A$2:$N$33,7),"")</f>
        <v/>
      </c>
      <c r="W12" t="s">
        <v>605</v>
      </c>
      <c r="X12" t="str">
        <f>IF(J12&lt;&gt;"-",VLOOKUP(J12,travail2!$A$2:$N$33,8),"")</f>
        <v/>
      </c>
      <c r="Y12" t="s">
        <v>605</v>
      </c>
      <c r="Z12" t="str">
        <f>IF(J12&lt;&gt;"-",VLOOKUP(J12,travail2!$A$2:$N$33,9),"")</f>
        <v/>
      </c>
      <c r="AA12" t="s">
        <v>605</v>
      </c>
      <c r="AB12" t="str">
        <f>IF(J12&lt;&gt;"-",VLOOKUP(J12,travail2!$A$2:$N$33,10),"")</f>
        <v/>
      </c>
      <c r="AC12" t="s">
        <v>605</v>
      </c>
      <c r="AD12" t="str">
        <f>IF(J12&lt;&gt;"-",VLOOKUP(J12,travail2!$A$2:$N$33,11),"")</f>
        <v/>
      </c>
      <c r="AE12" t="s">
        <v>605</v>
      </c>
      <c r="AF12" t="str">
        <f>IF(J12&lt;&gt;"-",VLOOKUP(J12,travail2!$A$2:$N$33,13),"")</f>
        <v/>
      </c>
      <c r="AG12" t="s">
        <v>605</v>
      </c>
      <c r="AH12" t="str">
        <f>IF(J12&lt;&gt;"-",VLOOKUP(J12,travail2!$A$2:$N$33,14),"")</f>
        <v/>
      </c>
      <c r="AI12" t="s">
        <v>928</v>
      </c>
      <c r="AJ12" s="122" t="s">
        <v>925</v>
      </c>
      <c r="AK12" t="s">
        <v>928</v>
      </c>
      <c r="AL12" t="s">
        <v>281</v>
      </c>
      <c r="AM12" t="s">
        <v>904</v>
      </c>
      <c r="AO12" s="123" t="str">
        <f t="shared" si="1"/>
        <v>var zone = new Array("Angola", "1", "00", "", "-", "", "", "", "", "", "", "", "", "", "", "", ""); zones["Angola"]=zone;</v>
      </c>
      <c r="AP12" t="str">
        <f t="shared" si="2"/>
        <v>var zone = new Array("Angola", "1", "00", "", "-", "", "", "", "", "", "", "", "", "", "</v>
      </c>
      <c r="AQ12" t="str">
        <f t="shared" si="0"/>
        <v>", "", ""); zones["Angola"]=zone;</v>
      </c>
      <c r="AR12" s="125" t="str">
        <f t="shared" si="3"/>
        <v>&lt;option value="Angola"&gt;Angola&lt;/option&gt;</v>
      </c>
      <c r="AS12" t="s">
        <v>930</v>
      </c>
      <c r="AT12" t="str">
        <f t="shared" si="4"/>
        <v>Angola</v>
      </c>
      <c r="AU12" t="s">
        <v>932</v>
      </c>
      <c r="AV12" t="str">
        <f t="shared" si="5"/>
        <v>Angola</v>
      </c>
      <c r="AW12" t="s">
        <v>931</v>
      </c>
    </row>
    <row r="13" spans="1:49" x14ac:dyDescent="0.25">
      <c r="A13" t="s">
        <v>903</v>
      </c>
      <c r="B13" t="s">
        <v>151</v>
      </c>
      <c r="C13" t="s">
        <v>605</v>
      </c>
      <c r="D13">
        <v>-4</v>
      </c>
      <c r="E13" t="s">
        <v>605</v>
      </c>
      <c r="F13" t="s">
        <v>898</v>
      </c>
      <c r="G13" t="s">
        <v>605</v>
      </c>
      <c r="H13" t="str">
        <f>IF(J13&lt;&gt;"-",VLOOKUP(J13,DST_ON!A:C,3),"")</f>
        <v/>
      </c>
      <c r="I13" t="s">
        <v>605</v>
      </c>
      <c r="J13" s="6" t="s">
        <v>106</v>
      </c>
      <c r="K13" t="s">
        <v>605</v>
      </c>
      <c r="L13" t="str">
        <f>IF(J13&lt;&gt;"-",VLOOKUP(J13,travail2!$A$2:$N$33,2),"")</f>
        <v/>
      </c>
      <c r="M13" t="s">
        <v>605</v>
      </c>
      <c r="N13" t="str">
        <f>IF(J13&lt;&gt;"-",VLOOKUP(J13,travail2!$A$2:$N$33,3),"")</f>
        <v/>
      </c>
      <c r="O13" t="s">
        <v>605</v>
      </c>
      <c r="P13" t="str">
        <f>IF(J13&lt;&gt;"-",VLOOKUP(J13,travail2!$A$2:$N$33,4),"")</f>
        <v/>
      </c>
      <c r="Q13" t="s">
        <v>605</v>
      </c>
      <c r="R13" t="str">
        <f>IF(J13&lt;&gt;"-",VLOOKUP(J13,travail2!$A$2:$N$33,5),"")</f>
        <v/>
      </c>
      <c r="S13" t="s">
        <v>605</v>
      </c>
      <c r="T13" t="str">
        <f>IF(J13&lt;&gt;"-",VLOOKUP(J13,travail2!$A$2:$N$33,6),"")</f>
        <v/>
      </c>
      <c r="U13" t="s">
        <v>605</v>
      </c>
      <c r="V13" s="121" t="str">
        <f>IF(J13&lt;&gt;"-",VLOOKUP(J13,travail2!$A$2:$N$33,7),"")</f>
        <v/>
      </c>
      <c r="W13" t="s">
        <v>605</v>
      </c>
      <c r="X13" t="str">
        <f>IF(J13&lt;&gt;"-",VLOOKUP(J13,travail2!$A$2:$N$33,8),"")</f>
        <v/>
      </c>
      <c r="Y13" t="s">
        <v>605</v>
      </c>
      <c r="Z13" t="str">
        <f>IF(J13&lt;&gt;"-",VLOOKUP(J13,travail2!$A$2:$N$33,9),"")</f>
        <v/>
      </c>
      <c r="AA13" t="s">
        <v>605</v>
      </c>
      <c r="AB13" t="str">
        <f>IF(J13&lt;&gt;"-",VLOOKUP(J13,travail2!$A$2:$N$33,10),"")</f>
        <v/>
      </c>
      <c r="AC13" t="s">
        <v>605</v>
      </c>
      <c r="AD13" t="str">
        <f>IF(J13&lt;&gt;"-",VLOOKUP(J13,travail2!$A$2:$N$33,11),"")</f>
        <v/>
      </c>
      <c r="AE13" t="s">
        <v>605</v>
      </c>
      <c r="AF13" t="str">
        <f>IF(J13&lt;&gt;"-",VLOOKUP(J13,travail2!$A$2:$N$33,13),"")</f>
        <v/>
      </c>
      <c r="AG13" t="s">
        <v>605</v>
      </c>
      <c r="AH13" t="str">
        <f>IF(J13&lt;&gt;"-",VLOOKUP(J13,travail2!$A$2:$N$33,14),"")</f>
        <v/>
      </c>
      <c r="AI13" t="s">
        <v>928</v>
      </c>
      <c r="AJ13" s="122" t="s">
        <v>925</v>
      </c>
      <c r="AK13" t="s">
        <v>928</v>
      </c>
      <c r="AL13" t="s">
        <v>151</v>
      </c>
      <c r="AM13" t="s">
        <v>904</v>
      </c>
      <c r="AO13" s="123" t="str">
        <f t="shared" si="1"/>
        <v>var zone = new Array("Anguilla", "-4", "00", "", "-", "", "", "", "", "", "", "", "", "", "", "", ""); zones["Anguilla"]=zone;</v>
      </c>
      <c r="AP13" t="str">
        <f t="shared" si="2"/>
        <v>var zone = new Array("Anguilla", "-4", "00", "", "-", "", "", "", "", "", "", "", "", "", "</v>
      </c>
      <c r="AQ13" t="str">
        <f t="shared" si="0"/>
        <v>", "", ""); zones["Anguilla"]=zone;</v>
      </c>
      <c r="AR13" s="125" t="str">
        <f t="shared" si="3"/>
        <v>&lt;option value="Anguilla"&gt;Anguilla&lt;/option&gt;</v>
      </c>
      <c r="AS13" t="s">
        <v>930</v>
      </c>
      <c r="AT13" t="str">
        <f t="shared" si="4"/>
        <v>Anguilla</v>
      </c>
      <c r="AU13" t="s">
        <v>932</v>
      </c>
      <c r="AV13" t="str">
        <f t="shared" si="5"/>
        <v>Anguilla</v>
      </c>
      <c r="AW13" t="s">
        <v>931</v>
      </c>
    </row>
    <row r="14" spans="1:49" x14ac:dyDescent="0.25">
      <c r="A14" t="s">
        <v>903</v>
      </c>
      <c r="B14" t="s">
        <v>152</v>
      </c>
      <c r="C14" t="s">
        <v>605</v>
      </c>
      <c r="D14">
        <v>-4</v>
      </c>
      <c r="E14" t="s">
        <v>605</v>
      </c>
      <c r="F14" t="s">
        <v>898</v>
      </c>
      <c r="G14" t="s">
        <v>605</v>
      </c>
      <c r="H14" t="str">
        <f>IF(J14&lt;&gt;"-",VLOOKUP(J14,DST_ON!A:C,3),"")</f>
        <v/>
      </c>
      <c r="I14" t="s">
        <v>605</v>
      </c>
      <c r="J14" s="6" t="s">
        <v>106</v>
      </c>
      <c r="K14" t="s">
        <v>605</v>
      </c>
      <c r="L14" t="str">
        <f>IF(J14&lt;&gt;"-",VLOOKUP(J14,travail2!$A$2:$N$33,2),"")</f>
        <v/>
      </c>
      <c r="M14" t="s">
        <v>605</v>
      </c>
      <c r="N14" t="str">
        <f>IF(J14&lt;&gt;"-",VLOOKUP(J14,travail2!$A$2:$N$33,3),"")</f>
        <v/>
      </c>
      <c r="O14" t="s">
        <v>605</v>
      </c>
      <c r="P14" t="str">
        <f>IF(J14&lt;&gt;"-",VLOOKUP(J14,travail2!$A$2:$N$33,4),"")</f>
        <v/>
      </c>
      <c r="Q14" t="s">
        <v>605</v>
      </c>
      <c r="R14" t="str">
        <f>IF(J14&lt;&gt;"-",VLOOKUP(J14,travail2!$A$2:$N$33,5),"")</f>
        <v/>
      </c>
      <c r="S14" t="s">
        <v>605</v>
      </c>
      <c r="T14" t="str">
        <f>IF(J14&lt;&gt;"-",VLOOKUP(J14,travail2!$A$2:$N$33,6),"")</f>
        <v/>
      </c>
      <c r="U14" t="s">
        <v>605</v>
      </c>
      <c r="V14" s="121" t="str">
        <f>IF(J14&lt;&gt;"-",VLOOKUP(J14,travail2!$A$2:$N$33,7),"")</f>
        <v/>
      </c>
      <c r="W14" t="s">
        <v>605</v>
      </c>
      <c r="X14" t="str">
        <f>IF(J14&lt;&gt;"-",VLOOKUP(J14,travail2!$A$2:$N$33,8),"")</f>
        <v/>
      </c>
      <c r="Y14" t="s">
        <v>605</v>
      </c>
      <c r="Z14" t="str">
        <f>IF(J14&lt;&gt;"-",VLOOKUP(J14,travail2!$A$2:$N$33,9),"")</f>
        <v/>
      </c>
      <c r="AA14" t="s">
        <v>605</v>
      </c>
      <c r="AB14" t="str">
        <f>IF(J14&lt;&gt;"-",VLOOKUP(J14,travail2!$A$2:$N$33,10),"")</f>
        <v/>
      </c>
      <c r="AC14" t="s">
        <v>605</v>
      </c>
      <c r="AD14" t="str">
        <f>IF(J14&lt;&gt;"-",VLOOKUP(J14,travail2!$A$2:$N$33,11),"")</f>
        <v/>
      </c>
      <c r="AE14" t="s">
        <v>605</v>
      </c>
      <c r="AF14" t="str">
        <f>IF(J14&lt;&gt;"-",VLOOKUP(J14,travail2!$A$2:$N$33,13),"")</f>
        <v/>
      </c>
      <c r="AG14" t="s">
        <v>605</v>
      </c>
      <c r="AH14" t="str">
        <f>IF(J14&lt;&gt;"-",VLOOKUP(J14,travail2!$A$2:$N$33,14),"")</f>
        <v/>
      </c>
      <c r="AI14" t="s">
        <v>928</v>
      </c>
      <c r="AJ14" s="122" t="s">
        <v>925</v>
      </c>
      <c r="AK14" t="s">
        <v>928</v>
      </c>
      <c r="AL14" t="s">
        <v>152</v>
      </c>
      <c r="AM14" t="s">
        <v>904</v>
      </c>
      <c r="AO14" s="123" t="str">
        <f t="shared" si="1"/>
        <v>var zone = new Array("Antigua and Barbuda", "-4", "00", "", "-", "", "", "", "", "", "", "", "", "", "", "", ""); zones["Antigua and Barbuda"]=zone;</v>
      </c>
      <c r="AP14" t="str">
        <f t="shared" si="2"/>
        <v>var zone = new Array("Antigua and Barbuda", "-4", "00", "", "-", "", "", "", "", "", "", "", "", "", "</v>
      </c>
      <c r="AQ14" t="str">
        <f t="shared" si="0"/>
        <v>", "", ""); zones["Antigua and Barbuda"]=zone;</v>
      </c>
      <c r="AR14" s="125" t="str">
        <f t="shared" si="3"/>
        <v>&lt;option value="Antigua and Barbuda"&gt;Antigua and Barbuda&lt;/option&gt;</v>
      </c>
      <c r="AS14" t="s">
        <v>930</v>
      </c>
      <c r="AT14" t="str">
        <f t="shared" si="4"/>
        <v>Antigua and Barbuda</v>
      </c>
      <c r="AU14" t="s">
        <v>932</v>
      </c>
      <c r="AV14" t="str">
        <f t="shared" si="5"/>
        <v>Antigua and Barbuda</v>
      </c>
      <c r="AW14" t="s">
        <v>931</v>
      </c>
    </row>
    <row r="15" spans="1:49" x14ac:dyDescent="0.25">
      <c r="A15" t="s">
        <v>903</v>
      </c>
      <c r="B15" t="s">
        <v>183</v>
      </c>
      <c r="C15" t="s">
        <v>605</v>
      </c>
      <c r="D15">
        <v>-3</v>
      </c>
      <c r="E15" t="s">
        <v>605</v>
      </c>
      <c r="F15" t="s">
        <v>898</v>
      </c>
      <c r="G15" t="s">
        <v>605</v>
      </c>
      <c r="H15" t="str">
        <f>IF(J15&lt;&gt;"-",VLOOKUP(J15,DST_ON!A:C,3),"")</f>
        <v/>
      </c>
      <c r="I15" t="s">
        <v>605</v>
      </c>
      <c r="J15" s="6" t="s">
        <v>106</v>
      </c>
      <c r="K15" t="s">
        <v>605</v>
      </c>
      <c r="L15" t="str">
        <f>IF(J15&lt;&gt;"-",VLOOKUP(J15,travail2!$A$2:$N$33,2),"")</f>
        <v/>
      </c>
      <c r="M15" t="s">
        <v>605</v>
      </c>
      <c r="N15" t="str">
        <f>IF(J15&lt;&gt;"-",VLOOKUP(J15,travail2!$A$2:$N$33,3),"")</f>
        <v/>
      </c>
      <c r="O15" t="s">
        <v>605</v>
      </c>
      <c r="P15" t="str">
        <f>IF(J15&lt;&gt;"-",VLOOKUP(J15,travail2!$A$2:$N$33,4),"")</f>
        <v/>
      </c>
      <c r="Q15" t="s">
        <v>605</v>
      </c>
      <c r="R15" t="str">
        <f>IF(J15&lt;&gt;"-",VLOOKUP(J15,travail2!$A$2:$N$33,5),"")</f>
        <v/>
      </c>
      <c r="S15" t="s">
        <v>605</v>
      </c>
      <c r="T15" t="str">
        <f>IF(J15&lt;&gt;"-",VLOOKUP(J15,travail2!$A$2:$N$33,6),"")</f>
        <v/>
      </c>
      <c r="U15" t="s">
        <v>605</v>
      </c>
      <c r="V15" s="121" t="str">
        <f>IF(J15&lt;&gt;"-",VLOOKUP(J15,travail2!$A$2:$N$33,7),"")</f>
        <v/>
      </c>
      <c r="W15" t="s">
        <v>605</v>
      </c>
      <c r="X15" t="str">
        <f>IF(J15&lt;&gt;"-",VLOOKUP(J15,travail2!$A$2:$N$33,8),"")</f>
        <v/>
      </c>
      <c r="Y15" t="s">
        <v>605</v>
      </c>
      <c r="Z15" t="str">
        <f>IF(J15&lt;&gt;"-",VLOOKUP(J15,travail2!$A$2:$N$33,9),"")</f>
        <v/>
      </c>
      <c r="AA15" t="s">
        <v>605</v>
      </c>
      <c r="AB15" t="str">
        <f>IF(J15&lt;&gt;"-",VLOOKUP(J15,travail2!$A$2:$N$33,10),"")</f>
        <v/>
      </c>
      <c r="AC15" t="s">
        <v>605</v>
      </c>
      <c r="AD15" t="str">
        <f>IF(J15&lt;&gt;"-",VLOOKUP(J15,travail2!$A$2:$N$33,11),"")</f>
        <v/>
      </c>
      <c r="AE15" t="s">
        <v>605</v>
      </c>
      <c r="AF15" t="str">
        <f>IF(J15&lt;&gt;"-",VLOOKUP(J15,travail2!$A$2:$N$33,13),"")</f>
        <v/>
      </c>
      <c r="AG15" t="s">
        <v>605</v>
      </c>
      <c r="AH15" t="str">
        <f>IF(J15&lt;&gt;"-",VLOOKUP(J15,travail2!$A$2:$N$33,14),"")</f>
        <v/>
      </c>
      <c r="AI15" t="s">
        <v>928</v>
      </c>
      <c r="AJ15" s="122" t="s">
        <v>925</v>
      </c>
      <c r="AK15" t="s">
        <v>928</v>
      </c>
      <c r="AL15" t="s">
        <v>183</v>
      </c>
      <c r="AM15" t="s">
        <v>904</v>
      </c>
      <c r="AO15" s="123" t="str">
        <f t="shared" si="1"/>
        <v>var zone = new Array("Argentina", "-3", "00", "", "-", "", "", "", "", "", "", "", "", "", "", "", ""); zones["Argentina"]=zone;</v>
      </c>
      <c r="AP15" t="str">
        <f t="shared" si="2"/>
        <v>var zone = new Array("Argentina", "-3", "00", "", "-", "", "", "", "", "", "", "", "", "", "</v>
      </c>
      <c r="AQ15" t="str">
        <f t="shared" si="0"/>
        <v>", "", ""); zones["Argentina"]=zone;</v>
      </c>
      <c r="AR15" s="125" t="str">
        <f t="shared" si="3"/>
        <v>&lt;option value="Argentina"&gt;Argentina&lt;/option&gt;</v>
      </c>
      <c r="AS15" t="s">
        <v>930</v>
      </c>
      <c r="AT15" t="str">
        <f t="shared" si="4"/>
        <v>Argentina</v>
      </c>
      <c r="AU15" t="s">
        <v>932</v>
      </c>
      <c r="AV15" t="str">
        <f t="shared" si="5"/>
        <v>Argentina</v>
      </c>
      <c r="AW15" t="s">
        <v>931</v>
      </c>
    </row>
    <row r="16" spans="1:49" x14ac:dyDescent="0.25">
      <c r="A16" t="s">
        <v>903</v>
      </c>
      <c r="B16" t="s">
        <v>135</v>
      </c>
      <c r="C16" t="s">
        <v>605</v>
      </c>
      <c r="D16">
        <v>4</v>
      </c>
      <c r="E16" t="s">
        <v>605</v>
      </c>
      <c r="F16" t="s">
        <v>898</v>
      </c>
      <c r="G16" t="s">
        <v>605</v>
      </c>
      <c r="H16" s="6" t="s">
        <v>890</v>
      </c>
      <c r="I16" t="s">
        <v>605</v>
      </c>
      <c r="J16" s="6" t="s">
        <v>134</v>
      </c>
      <c r="K16" t="s">
        <v>605</v>
      </c>
      <c r="L16" t="str">
        <f>IF(J16&lt;&gt;"-",VLOOKUP(J16,travail2!$A$2:$N$33,2),"")</f>
        <v>s</v>
      </c>
      <c r="M16" t="s">
        <v>605</v>
      </c>
      <c r="N16" t="str">
        <f>IF(J16&lt;&gt;"-",VLOOKUP(J16,travail2!$A$2:$N$33,3),"")</f>
        <v>2</v>
      </c>
      <c r="O16" t="s">
        <v>605</v>
      </c>
      <c r="P16" t="str">
        <f>IF(J16&lt;&gt;"-",VLOOKUP(J16,travail2!$A$2:$N$33,4),"")</f>
        <v>d</v>
      </c>
      <c r="Q16" t="s">
        <v>605</v>
      </c>
      <c r="R16">
        <f>IF(J16&lt;&gt;"-",VLOOKUP(J16,travail2!$A$2:$N$33,5),"")</f>
        <v>0</v>
      </c>
      <c r="S16" t="s">
        <v>605</v>
      </c>
      <c r="T16" t="str">
        <f>IF(J16&lt;&gt;"-",VLOOKUP(J16,travail2!$A$2:$N$33,6),"")</f>
        <v>00</v>
      </c>
      <c r="U16" t="s">
        <v>605</v>
      </c>
      <c r="V16" s="121" t="str">
        <f>IF(J16&lt;&gt;"-",VLOOKUP(J16,travail2!$A$2:$N$33,7),"")</f>
        <v>3</v>
      </c>
      <c r="W16" t="s">
        <v>605</v>
      </c>
      <c r="X16" t="str">
        <f>IF(J16&lt;&gt;"-",VLOOKUP(J16,travail2!$A$2:$N$33,8),"")</f>
        <v>s</v>
      </c>
      <c r="Y16" t="s">
        <v>605</v>
      </c>
      <c r="Z16" t="str">
        <f>IF(J16&lt;&gt;"-",VLOOKUP(J16,travail2!$A$2:$N$33,9),"")</f>
        <v>2</v>
      </c>
      <c r="AA16" t="s">
        <v>605</v>
      </c>
      <c r="AB16" t="str">
        <f>IF(J16&lt;&gt;"-",VLOOKUP(J16,travail2!$A$2:$N$33,10),"")</f>
        <v>d</v>
      </c>
      <c r="AC16" t="s">
        <v>605</v>
      </c>
      <c r="AD16">
        <f>IF(J16&lt;&gt;"-",VLOOKUP(J16,travail2!$A$2:$N$33,11),"")</f>
        <v>0</v>
      </c>
      <c r="AE16" t="s">
        <v>605</v>
      </c>
      <c r="AF16" t="str">
        <f>IF(J16&lt;&gt;"-",VLOOKUP(J16,travail2!$A$2:$N$33,13),"")</f>
        <v>00</v>
      </c>
      <c r="AG16" t="s">
        <v>605</v>
      </c>
      <c r="AH16" t="str">
        <f>IF(J16&lt;&gt;"-",VLOOKUP(J16,travail2!$A$2:$N$33,14),"")</f>
        <v>10</v>
      </c>
      <c r="AI16" t="s">
        <v>928</v>
      </c>
      <c r="AJ16" s="122" t="s">
        <v>925</v>
      </c>
      <c r="AK16" t="s">
        <v>928</v>
      </c>
      <c r="AL16" t="s">
        <v>135</v>
      </c>
      <c r="AM16" t="s">
        <v>904</v>
      </c>
      <c r="AO16" s="123" t="str">
        <f t="shared" si="1"/>
        <v>var zone = new Array("Armenia", "4", "00", "1", "Russia", "s", "2", "d", "0", "00", "3", "s", "2", "d", "0", "00", "10"); zones["Armenia"]=zone;</v>
      </c>
      <c r="AP16" t="str">
        <f t="shared" si="2"/>
        <v>var zone = new Array("Armenia", "4", "00", "1", "Russia", "s", "2", "d", "0", "00", "3", "s", "2", "d", "0</v>
      </c>
      <c r="AQ16" t="str">
        <f t="shared" si="0"/>
        <v>", "00", "10"); zones["Armenia"]=zone;</v>
      </c>
      <c r="AR16" s="125" t="str">
        <f t="shared" si="3"/>
        <v>&lt;option value="Armenia"&gt;Armenia&lt;/option&gt;</v>
      </c>
      <c r="AS16" t="s">
        <v>930</v>
      </c>
      <c r="AT16" t="str">
        <f t="shared" si="4"/>
        <v>Armenia</v>
      </c>
      <c r="AU16" t="s">
        <v>932</v>
      </c>
      <c r="AV16" t="str">
        <f t="shared" si="5"/>
        <v>Armenia</v>
      </c>
      <c r="AW16" t="s">
        <v>931</v>
      </c>
    </row>
    <row r="17" spans="1:49" x14ac:dyDescent="0.25">
      <c r="A17" t="s">
        <v>903</v>
      </c>
      <c r="B17" t="s">
        <v>184</v>
      </c>
      <c r="C17" t="s">
        <v>605</v>
      </c>
      <c r="D17">
        <v>-4</v>
      </c>
      <c r="E17" t="s">
        <v>605</v>
      </c>
      <c r="F17" t="s">
        <v>898</v>
      </c>
      <c r="G17" t="s">
        <v>605</v>
      </c>
      <c r="H17" t="str">
        <f>IF(J17&lt;&gt;"-",VLOOKUP(J17,DST_ON!A:C,3),"")</f>
        <v/>
      </c>
      <c r="I17" t="s">
        <v>605</v>
      </c>
      <c r="J17" s="6" t="s">
        <v>106</v>
      </c>
      <c r="K17" t="s">
        <v>605</v>
      </c>
      <c r="L17" t="str">
        <f>IF(J17&lt;&gt;"-",VLOOKUP(J17,travail2!$A$2:$N$33,2),"")</f>
        <v/>
      </c>
      <c r="M17" t="s">
        <v>605</v>
      </c>
      <c r="N17" t="str">
        <f>IF(J17&lt;&gt;"-",VLOOKUP(J17,travail2!$A$2:$N$33,3),"")</f>
        <v/>
      </c>
      <c r="O17" t="s">
        <v>605</v>
      </c>
      <c r="P17" t="str">
        <f>IF(J17&lt;&gt;"-",VLOOKUP(J17,travail2!$A$2:$N$33,4),"")</f>
        <v/>
      </c>
      <c r="Q17" t="s">
        <v>605</v>
      </c>
      <c r="R17" t="str">
        <f>IF(J17&lt;&gt;"-",VLOOKUP(J17,travail2!$A$2:$N$33,5),"")</f>
        <v/>
      </c>
      <c r="S17" t="s">
        <v>605</v>
      </c>
      <c r="T17" t="str">
        <f>IF(J17&lt;&gt;"-",VLOOKUP(J17,travail2!$A$2:$N$33,6),"")</f>
        <v/>
      </c>
      <c r="U17" t="s">
        <v>605</v>
      </c>
      <c r="V17" s="121" t="str">
        <f>IF(J17&lt;&gt;"-",VLOOKUP(J17,travail2!$A$2:$N$33,7),"")</f>
        <v/>
      </c>
      <c r="W17" t="s">
        <v>605</v>
      </c>
      <c r="X17" t="str">
        <f>IF(J17&lt;&gt;"-",VLOOKUP(J17,travail2!$A$2:$N$33,8),"")</f>
        <v/>
      </c>
      <c r="Y17" t="s">
        <v>605</v>
      </c>
      <c r="Z17" t="str">
        <f>IF(J17&lt;&gt;"-",VLOOKUP(J17,travail2!$A$2:$N$33,9),"")</f>
        <v/>
      </c>
      <c r="AA17" t="s">
        <v>605</v>
      </c>
      <c r="AB17" t="str">
        <f>IF(J17&lt;&gt;"-",VLOOKUP(J17,travail2!$A$2:$N$33,10),"")</f>
        <v/>
      </c>
      <c r="AC17" t="s">
        <v>605</v>
      </c>
      <c r="AD17" t="str">
        <f>IF(J17&lt;&gt;"-",VLOOKUP(J17,travail2!$A$2:$N$33,11),"")</f>
        <v/>
      </c>
      <c r="AE17" t="s">
        <v>605</v>
      </c>
      <c r="AF17" t="str">
        <f>IF(J17&lt;&gt;"-",VLOOKUP(J17,travail2!$A$2:$N$33,13),"")</f>
        <v/>
      </c>
      <c r="AG17" t="s">
        <v>605</v>
      </c>
      <c r="AH17" t="str">
        <f>IF(J17&lt;&gt;"-",VLOOKUP(J17,travail2!$A$2:$N$33,14),"")</f>
        <v/>
      </c>
      <c r="AI17" t="s">
        <v>928</v>
      </c>
      <c r="AJ17" s="122" t="s">
        <v>925</v>
      </c>
      <c r="AK17" t="s">
        <v>928</v>
      </c>
      <c r="AL17" t="s">
        <v>184</v>
      </c>
      <c r="AM17" t="s">
        <v>904</v>
      </c>
      <c r="AO17" s="123" t="str">
        <f t="shared" si="1"/>
        <v>var zone = new Array("Aruba", "-4", "00", "", "-", "", "", "", "", "", "", "", "", "", "", "", ""); zones["Aruba"]=zone;</v>
      </c>
      <c r="AP17" t="str">
        <f t="shared" si="2"/>
        <v>var zone = new Array("Aruba", "-4", "00", "", "-", "", "", "", "", "", "", "", "", "", "</v>
      </c>
      <c r="AQ17" t="str">
        <f t="shared" si="0"/>
        <v>", "", ""); zones["Aruba"]=zone;</v>
      </c>
      <c r="AR17" s="125" t="str">
        <f t="shared" si="3"/>
        <v>&lt;option value="Aruba"&gt;Aruba&lt;/option&gt;</v>
      </c>
      <c r="AS17" t="s">
        <v>930</v>
      </c>
      <c r="AT17" t="str">
        <f t="shared" si="4"/>
        <v>Aruba</v>
      </c>
      <c r="AU17" t="s">
        <v>932</v>
      </c>
      <c r="AV17" t="str">
        <f t="shared" si="5"/>
        <v>Aruba</v>
      </c>
      <c r="AW17" t="s">
        <v>931</v>
      </c>
    </row>
    <row r="18" spans="1:49" x14ac:dyDescent="0.25">
      <c r="A18" t="s">
        <v>903</v>
      </c>
      <c r="B18" t="s">
        <v>247</v>
      </c>
      <c r="C18" t="s">
        <v>605</v>
      </c>
      <c r="D18">
        <v>9</v>
      </c>
      <c r="E18" t="s">
        <v>605</v>
      </c>
      <c r="F18" t="s">
        <v>926</v>
      </c>
      <c r="G18" t="s">
        <v>605</v>
      </c>
      <c r="H18" s="6" t="s">
        <v>890</v>
      </c>
      <c r="I18" t="s">
        <v>605</v>
      </c>
      <c r="J18" s="6" t="s">
        <v>239</v>
      </c>
      <c r="K18" t="s">
        <v>605</v>
      </c>
      <c r="L18" t="str">
        <f>IF(J18&lt;&gt;"-",VLOOKUP(J18,travail2!$A$2:$N$33,2),"")</f>
        <v>s</v>
      </c>
      <c r="M18" t="s">
        <v>605</v>
      </c>
      <c r="N18" t="str">
        <f>IF(J18&lt;&gt;"-",VLOOKUP(J18,travail2!$A$2:$N$33,3),"")</f>
        <v>2</v>
      </c>
      <c r="O18" t="s">
        <v>605</v>
      </c>
      <c r="P18" t="str">
        <f>IF(J18&lt;&gt;"-",VLOOKUP(J18,travail2!$A$2:$N$33,4),"")</f>
        <v>d</v>
      </c>
      <c r="Q18" t="s">
        <v>605</v>
      </c>
      <c r="R18">
        <f>IF(J18&lt;&gt;"-",VLOOKUP(J18,travail2!$A$2:$N$33,5),"")</f>
        <v>0</v>
      </c>
      <c r="S18" t="s">
        <v>605</v>
      </c>
      <c r="T18" t="str">
        <f>IF(J18&lt;&gt;"-",VLOOKUP(J18,travail2!$A$2:$N$33,6),"")</f>
        <v>00</v>
      </c>
      <c r="U18" t="s">
        <v>605</v>
      </c>
      <c r="V18" s="121" t="str">
        <f>IF(J18&lt;&gt;"-",VLOOKUP(J18,travail2!$A$2:$N$33,7),"")</f>
        <v>10</v>
      </c>
      <c r="W18" t="s">
        <v>605</v>
      </c>
      <c r="X18" t="str">
        <f>IF(J18&lt;&gt;"-",VLOOKUP(J18,travail2!$A$2:$N$33,8),"")</f>
        <v>s</v>
      </c>
      <c r="Y18" t="s">
        <v>605</v>
      </c>
      <c r="Z18" t="str">
        <f>IF(J18&lt;&gt;"-",VLOOKUP(J18,travail2!$A$2:$N$33,9),"")</f>
        <v>2</v>
      </c>
      <c r="AA18" t="s">
        <v>605</v>
      </c>
      <c r="AB18" t="str">
        <f>IF(J18&lt;&gt;"-",VLOOKUP(J18,travail2!$A$2:$N$33,10),"")</f>
        <v>d</v>
      </c>
      <c r="AC18" t="s">
        <v>605</v>
      </c>
      <c r="AD18">
        <f>IF(J18&lt;&gt;"-",VLOOKUP(J18,travail2!$A$2:$N$33,11),"")</f>
        <v>0</v>
      </c>
      <c r="AE18" t="s">
        <v>605</v>
      </c>
      <c r="AF18" t="str">
        <f>IF(J18&lt;&gt;"-",VLOOKUP(J18,travail2!$A$2:$N$33,13),"")</f>
        <v>00</v>
      </c>
      <c r="AG18" t="s">
        <v>605</v>
      </c>
      <c r="AH18" t="str">
        <f>IF(J18&lt;&gt;"-",VLOOKUP(J18,travail2!$A$2:$N$33,14),"")</f>
        <v>3</v>
      </c>
      <c r="AI18" t="s">
        <v>928</v>
      </c>
      <c r="AJ18" s="122" t="s">
        <v>925</v>
      </c>
      <c r="AK18" t="s">
        <v>928</v>
      </c>
      <c r="AL18" t="s">
        <v>247</v>
      </c>
      <c r="AM18" t="s">
        <v>904</v>
      </c>
      <c r="AO18" s="123" t="str">
        <f t="shared" si="1"/>
        <v>var zone = new Array("Australia/Adelaide", "9", "30", "1", "AS", "s", "2", "d", "0", "00", "10", "s", "2", "d", "0", "00", "3"); zones["Australia/Adelaide"]=zone;</v>
      </c>
      <c r="AP18" t="str">
        <f t="shared" si="2"/>
        <v>var zone = new Array("Australia/Adelaide", "9", "30", "1", "AS", "s", "2", "d", "0", "00", "10", "s", "2", "d", "0</v>
      </c>
      <c r="AQ18" t="str">
        <f t="shared" si="0"/>
        <v>", "00", "3"); zones["Australia/Adelaide"]=zone;</v>
      </c>
      <c r="AR18" s="125" t="str">
        <f t="shared" si="3"/>
        <v>&lt;option value="Australia/Adelaide"&gt;Australia/Adelaide&lt;/option&gt;</v>
      </c>
      <c r="AS18" t="s">
        <v>930</v>
      </c>
      <c r="AT18" t="str">
        <f t="shared" si="4"/>
        <v>Australia/Adelaide</v>
      </c>
      <c r="AU18" t="s">
        <v>932</v>
      </c>
      <c r="AV18" t="str">
        <f t="shared" si="5"/>
        <v>Australia/Adelaide</v>
      </c>
      <c r="AW18" t="s">
        <v>931</v>
      </c>
    </row>
    <row r="19" spans="1:49" x14ac:dyDescent="0.25">
      <c r="A19" t="s">
        <v>903</v>
      </c>
      <c r="B19" t="s">
        <v>245</v>
      </c>
      <c r="C19" t="s">
        <v>605</v>
      </c>
      <c r="D19">
        <v>10</v>
      </c>
      <c r="E19" t="s">
        <v>605</v>
      </c>
      <c r="F19" t="s">
        <v>898</v>
      </c>
      <c r="G19" t="s">
        <v>605</v>
      </c>
      <c r="H19" t="str">
        <f>IF(J19&lt;&gt;"-",VLOOKUP(J19,DST_ON!A:C,3),"")</f>
        <v/>
      </c>
      <c r="I19" t="s">
        <v>605</v>
      </c>
      <c r="J19" s="6" t="s">
        <v>106</v>
      </c>
      <c r="K19" t="s">
        <v>605</v>
      </c>
      <c r="L19" t="str">
        <f>IF(J19&lt;&gt;"-",VLOOKUP(J19,travail2!$A$2:$N$33,2),"")</f>
        <v/>
      </c>
      <c r="M19" t="s">
        <v>605</v>
      </c>
      <c r="N19" t="str">
        <f>IF(J19&lt;&gt;"-",VLOOKUP(J19,travail2!$A$2:$N$33,3),"")</f>
        <v/>
      </c>
      <c r="O19" t="s">
        <v>605</v>
      </c>
      <c r="P19" t="str">
        <f>IF(J19&lt;&gt;"-",VLOOKUP(J19,travail2!$A$2:$N$33,4),"")</f>
        <v/>
      </c>
      <c r="Q19" t="s">
        <v>605</v>
      </c>
      <c r="R19" t="str">
        <f>IF(J19&lt;&gt;"-",VLOOKUP(J19,travail2!$A$2:$N$33,5),"")</f>
        <v/>
      </c>
      <c r="S19" t="s">
        <v>605</v>
      </c>
      <c r="T19" t="str">
        <f>IF(J19&lt;&gt;"-",VLOOKUP(J19,travail2!$A$2:$N$33,6),"")</f>
        <v/>
      </c>
      <c r="U19" t="s">
        <v>605</v>
      </c>
      <c r="V19" s="121" t="str">
        <f>IF(J19&lt;&gt;"-",VLOOKUP(J19,travail2!$A$2:$N$33,7),"")</f>
        <v/>
      </c>
      <c r="W19" t="s">
        <v>605</v>
      </c>
      <c r="X19" t="str">
        <f>IF(J19&lt;&gt;"-",VLOOKUP(J19,travail2!$A$2:$N$33,8),"")</f>
        <v/>
      </c>
      <c r="Y19" t="s">
        <v>605</v>
      </c>
      <c r="Z19" t="str">
        <f>IF(J19&lt;&gt;"-",VLOOKUP(J19,travail2!$A$2:$N$33,9),"")</f>
        <v/>
      </c>
      <c r="AA19" t="s">
        <v>605</v>
      </c>
      <c r="AB19" t="str">
        <f>IF(J19&lt;&gt;"-",VLOOKUP(J19,travail2!$A$2:$N$33,10),"")</f>
        <v/>
      </c>
      <c r="AC19" t="s">
        <v>605</v>
      </c>
      <c r="AD19" t="str">
        <f>IF(J19&lt;&gt;"-",VLOOKUP(J19,travail2!$A$2:$N$33,11),"")</f>
        <v/>
      </c>
      <c r="AE19" t="s">
        <v>605</v>
      </c>
      <c r="AF19" t="str">
        <f>IF(J19&lt;&gt;"-",VLOOKUP(J19,travail2!$A$2:$N$33,13),"")</f>
        <v/>
      </c>
      <c r="AG19" t="s">
        <v>605</v>
      </c>
      <c r="AH19" t="str">
        <f>IF(J19&lt;&gt;"-",VLOOKUP(J19,travail2!$A$2:$N$33,14),"")</f>
        <v/>
      </c>
      <c r="AI19" t="s">
        <v>928</v>
      </c>
      <c r="AJ19" s="122" t="s">
        <v>925</v>
      </c>
      <c r="AK19" t="s">
        <v>928</v>
      </c>
      <c r="AL19" t="s">
        <v>245</v>
      </c>
      <c r="AM19" t="s">
        <v>904</v>
      </c>
      <c r="AO19" s="123" t="str">
        <f t="shared" si="1"/>
        <v>var zone = new Array("Australia/Brisbane", "10", "00", "", "-", "", "", "", "", "", "", "", "", "", "", "", ""); zones["Australia/Brisbane"]=zone;</v>
      </c>
      <c r="AP19" t="str">
        <f t="shared" si="2"/>
        <v>var zone = new Array("Australia/Brisbane", "10", "00", "", "-", "", "", "", "", "", "", "", "", "", "</v>
      </c>
      <c r="AQ19" t="str">
        <f t="shared" si="0"/>
        <v>", "", ""); zones["Australia/Brisbane"]=zone;</v>
      </c>
      <c r="AR19" s="125" t="str">
        <f t="shared" si="3"/>
        <v>&lt;option value="Australia/Brisbane"&gt;Australia/Brisbane&lt;/option&gt;</v>
      </c>
      <c r="AS19" t="s">
        <v>930</v>
      </c>
      <c r="AT19" t="str">
        <f t="shared" si="4"/>
        <v>Australia/Brisbane</v>
      </c>
      <c r="AU19" t="s">
        <v>932</v>
      </c>
      <c r="AV19" t="str">
        <f t="shared" si="5"/>
        <v>Australia/Brisbane</v>
      </c>
      <c r="AW19" t="s">
        <v>931</v>
      </c>
    </row>
    <row r="20" spans="1:49" x14ac:dyDescent="0.25">
      <c r="A20" t="s">
        <v>903</v>
      </c>
      <c r="B20" t="s">
        <v>252</v>
      </c>
      <c r="C20" t="s">
        <v>605</v>
      </c>
      <c r="D20">
        <v>9</v>
      </c>
      <c r="E20" t="s">
        <v>605</v>
      </c>
      <c r="F20" t="s">
        <v>926</v>
      </c>
      <c r="G20" t="s">
        <v>605</v>
      </c>
      <c r="H20" s="6" t="s">
        <v>890</v>
      </c>
      <c r="I20" t="s">
        <v>605</v>
      </c>
      <c r="J20" s="6" t="s">
        <v>239</v>
      </c>
      <c r="K20" t="s">
        <v>605</v>
      </c>
      <c r="L20" t="str">
        <f>IF(J20&lt;&gt;"-",VLOOKUP(J20,travail2!$A$2:$N$33,2),"")</f>
        <v>s</v>
      </c>
      <c r="M20" t="s">
        <v>605</v>
      </c>
      <c r="N20" t="str">
        <f>IF(J20&lt;&gt;"-",VLOOKUP(J20,travail2!$A$2:$N$33,3),"")</f>
        <v>2</v>
      </c>
      <c r="O20" t="s">
        <v>605</v>
      </c>
      <c r="P20" t="str">
        <f>IF(J20&lt;&gt;"-",VLOOKUP(J20,travail2!$A$2:$N$33,4),"")</f>
        <v>d</v>
      </c>
      <c r="Q20" t="s">
        <v>605</v>
      </c>
      <c r="R20">
        <f>IF(J20&lt;&gt;"-",VLOOKUP(J20,travail2!$A$2:$N$33,5),"")</f>
        <v>0</v>
      </c>
      <c r="S20" t="s">
        <v>605</v>
      </c>
      <c r="T20" t="str">
        <f>IF(J20&lt;&gt;"-",VLOOKUP(J20,travail2!$A$2:$N$33,6),"")</f>
        <v>00</v>
      </c>
      <c r="U20" t="s">
        <v>605</v>
      </c>
      <c r="V20" s="121" t="str">
        <f>IF(J20&lt;&gt;"-",VLOOKUP(J20,travail2!$A$2:$N$33,7),"")</f>
        <v>10</v>
      </c>
      <c r="W20" t="s">
        <v>605</v>
      </c>
      <c r="X20" t="str">
        <f>IF(J20&lt;&gt;"-",VLOOKUP(J20,travail2!$A$2:$N$33,8),"")</f>
        <v>s</v>
      </c>
      <c r="Y20" t="s">
        <v>605</v>
      </c>
      <c r="Z20" t="str">
        <f>IF(J20&lt;&gt;"-",VLOOKUP(J20,travail2!$A$2:$N$33,9),"")</f>
        <v>2</v>
      </c>
      <c r="AA20" t="s">
        <v>605</v>
      </c>
      <c r="AB20" t="str">
        <f>IF(J20&lt;&gt;"-",VLOOKUP(J20,travail2!$A$2:$N$33,10),"")</f>
        <v>d</v>
      </c>
      <c r="AC20" t="s">
        <v>605</v>
      </c>
      <c r="AD20">
        <f>IF(J20&lt;&gt;"-",VLOOKUP(J20,travail2!$A$2:$N$33,11),"")</f>
        <v>0</v>
      </c>
      <c r="AE20" t="s">
        <v>605</v>
      </c>
      <c r="AF20" t="str">
        <f>IF(J20&lt;&gt;"-",VLOOKUP(J20,travail2!$A$2:$N$33,13),"")</f>
        <v>00</v>
      </c>
      <c r="AG20" t="s">
        <v>605</v>
      </c>
      <c r="AH20" t="str">
        <f>IF(J20&lt;&gt;"-",VLOOKUP(J20,travail2!$A$2:$N$33,14),"")</f>
        <v>3</v>
      </c>
      <c r="AI20" t="s">
        <v>928</v>
      </c>
      <c r="AJ20" s="122" t="s">
        <v>925</v>
      </c>
      <c r="AK20" t="s">
        <v>928</v>
      </c>
      <c r="AL20" t="s">
        <v>252</v>
      </c>
      <c r="AM20" t="s">
        <v>904</v>
      </c>
      <c r="AO20" s="123" t="str">
        <f t="shared" si="1"/>
        <v>var zone = new Array("Australia/Broken_Hill", "9", "30", "1", "AS", "s", "2", "d", "0", "00", "10", "s", "2", "d", "0", "00", "3"); zones["Australia/Broken_Hill"]=zone;</v>
      </c>
      <c r="AP20" t="str">
        <f t="shared" si="2"/>
        <v>var zone = new Array("Australia/Broken_Hill", "9", "30", "1", "AS", "s", "2", "d", "0", "00", "10", "s", "2", "d", "0</v>
      </c>
      <c r="AQ20" t="str">
        <f t="shared" si="0"/>
        <v>", "00", "3"); zones["Australia/Broken_Hill"]=zone;</v>
      </c>
      <c r="AR20" s="125" t="str">
        <f t="shared" si="3"/>
        <v>&lt;option value="Australia/Broken_Hill"&gt;Australia/Broken_Hill&lt;/option&gt;</v>
      </c>
      <c r="AS20" t="s">
        <v>930</v>
      </c>
      <c r="AT20" t="str">
        <f t="shared" si="4"/>
        <v>Australia/Broken_Hill</v>
      </c>
      <c r="AU20" t="s">
        <v>932</v>
      </c>
      <c r="AV20" t="str">
        <f t="shared" si="5"/>
        <v>Australia/Broken_Hill</v>
      </c>
      <c r="AW20" t="s">
        <v>931</v>
      </c>
    </row>
    <row r="21" spans="1:49" x14ac:dyDescent="0.25">
      <c r="A21" t="s">
        <v>903</v>
      </c>
      <c r="B21" t="s">
        <v>249</v>
      </c>
      <c r="C21" t="s">
        <v>605</v>
      </c>
      <c r="D21">
        <v>10</v>
      </c>
      <c r="E21" t="s">
        <v>605</v>
      </c>
      <c r="F21" t="s">
        <v>898</v>
      </c>
      <c r="G21" t="s">
        <v>605</v>
      </c>
      <c r="H21" s="6" t="s">
        <v>890</v>
      </c>
      <c r="I21" t="s">
        <v>605</v>
      </c>
      <c r="J21" s="6" t="s">
        <v>240</v>
      </c>
      <c r="K21" t="s">
        <v>605</v>
      </c>
      <c r="L21" t="str">
        <f>IF(J21&lt;&gt;"-",VLOOKUP(J21,travail2!$A$2:$N$33,2),"")</f>
        <v>s</v>
      </c>
      <c r="M21" t="s">
        <v>605</v>
      </c>
      <c r="N21" t="str">
        <f>IF(J21&lt;&gt;"-",VLOOKUP(J21,travail2!$A$2:$N$33,3),"")</f>
        <v>2</v>
      </c>
      <c r="O21" t="s">
        <v>605</v>
      </c>
      <c r="P21" t="str">
        <f>IF(J21&lt;&gt;"-",VLOOKUP(J21,travail2!$A$2:$N$33,4),"")</f>
        <v>s</v>
      </c>
      <c r="Q21" t="s">
        <v>605</v>
      </c>
      <c r="R21">
        <f>IF(J21&lt;&gt;"-",VLOOKUP(J21,travail2!$A$2:$N$33,5),"")</f>
        <v>0</v>
      </c>
      <c r="S21" t="s">
        <v>605</v>
      </c>
      <c r="T21" t="str">
        <f>IF(J21&lt;&gt;"-",VLOOKUP(J21,travail2!$A$2:$N$33,6),"")</f>
        <v>01</v>
      </c>
      <c r="U21" t="s">
        <v>605</v>
      </c>
      <c r="V21" s="121" t="str">
        <f>IF(J21&lt;&gt;"-",VLOOKUP(J21,travail2!$A$2:$N$33,7),"")</f>
        <v>10</v>
      </c>
      <c r="W21" t="s">
        <v>605</v>
      </c>
      <c r="X21" t="str">
        <f>IF(J21&lt;&gt;"-",VLOOKUP(J21,travail2!$A$2:$N$33,8),"")</f>
        <v>s</v>
      </c>
      <c r="Y21" t="s">
        <v>605</v>
      </c>
      <c r="Z21" t="str">
        <f>IF(J21&lt;&gt;"-",VLOOKUP(J21,travail2!$A$2:$N$33,9),"")</f>
        <v>2</v>
      </c>
      <c r="AA21" t="s">
        <v>605</v>
      </c>
      <c r="AB21" t="str">
        <f>IF(J21&lt;&gt;"-",VLOOKUP(J21,travail2!$A$2:$N$33,10),"")</f>
        <v>d</v>
      </c>
      <c r="AC21" t="s">
        <v>605</v>
      </c>
      <c r="AD21">
        <f>IF(J21&lt;&gt;"-",VLOOKUP(J21,travail2!$A$2:$N$33,11),"")</f>
        <v>0</v>
      </c>
      <c r="AE21" t="s">
        <v>605</v>
      </c>
      <c r="AF21" t="str">
        <f>IF(J21&lt;&gt;"-",VLOOKUP(J21,travail2!$A$2:$N$33,13),"")</f>
        <v>00</v>
      </c>
      <c r="AG21" t="s">
        <v>605</v>
      </c>
      <c r="AH21" t="str">
        <f>IF(J21&lt;&gt;"-",VLOOKUP(J21,travail2!$A$2:$N$33,14),"")</f>
        <v>3</v>
      </c>
      <c r="AI21" t="s">
        <v>928</v>
      </c>
      <c r="AJ21" s="122" t="s">
        <v>925</v>
      </c>
      <c r="AK21" t="s">
        <v>928</v>
      </c>
      <c r="AL21" t="s">
        <v>249</v>
      </c>
      <c r="AM21" t="s">
        <v>904</v>
      </c>
      <c r="AO21" s="123" t="str">
        <f t="shared" si="1"/>
        <v>var zone = new Array("Australia/Currie", "10", "00", "1", "AT", "s", "2", "s", "0", "01", "10", "s", "2", "d", "0", "00", "3"); zones["Australia/Currie"]=zone;</v>
      </c>
      <c r="AP21" t="str">
        <f t="shared" si="2"/>
        <v>var zone = new Array("Australia/Currie", "10", "00", "1", "AT", "s", "2", "s", "0", "01", "10", "s", "2", "d", "0</v>
      </c>
      <c r="AQ21" t="str">
        <f t="shared" si="0"/>
        <v>", "00", "3"); zones["Australia/Currie"]=zone;</v>
      </c>
      <c r="AR21" s="125" t="str">
        <f t="shared" si="3"/>
        <v>&lt;option value="Australia/Currie"&gt;Australia/Currie&lt;/option&gt;</v>
      </c>
      <c r="AS21" t="s">
        <v>930</v>
      </c>
      <c r="AT21" t="str">
        <f t="shared" si="4"/>
        <v>Australia/Currie</v>
      </c>
      <c r="AU21" t="s">
        <v>932</v>
      </c>
      <c r="AV21" t="str">
        <f t="shared" si="5"/>
        <v>Australia/Currie</v>
      </c>
      <c r="AW21" t="s">
        <v>931</v>
      </c>
    </row>
    <row r="22" spans="1:49" x14ac:dyDescent="0.25">
      <c r="A22" t="s">
        <v>903</v>
      </c>
      <c r="B22" t="s">
        <v>243</v>
      </c>
      <c r="C22" t="s">
        <v>605</v>
      </c>
      <c r="D22">
        <v>9</v>
      </c>
      <c r="E22" t="s">
        <v>605</v>
      </c>
      <c r="F22" t="s">
        <v>926</v>
      </c>
      <c r="G22" t="s">
        <v>605</v>
      </c>
      <c r="H22" t="str">
        <f>IF(J22&lt;&gt;"-",VLOOKUP(J22,DST_ON!A:C,3),"")</f>
        <v/>
      </c>
      <c r="I22" t="s">
        <v>605</v>
      </c>
      <c r="J22" s="6" t="s">
        <v>106</v>
      </c>
      <c r="K22" t="s">
        <v>605</v>
      </c>
      <c r="L22" t="str">
        <f>IF(J22&lt;&gt;"-",VLOOKUP(J22,travail2!$A$2:$N$33,2),"")</f>
        <v/>
      </c>
      <c r="M22" t="s">
        <v>605</v>
      </c>
      <c r="N22" t="str">
        <f>IF(J22&lt;&gt;"-",VLOOKUP(J22,travail2!$A$2:$N$33,3),"")</f>
        <v/>
      </c>
      <c r="O22" t="s">
        <v>605</v>
      </c>
      <c r="P22" t="str">
        <f>IF(J22&lt;&gt;"-",VLOOKUP(J22,travail2!$A$2:$N$33,4),"")</f>
        <v/>
      </c>
      <c r="Q22" t="s">
        <v>605</v>
      </c>
      <c r="R22" t="str">
        <f>IF(J22&lt;&gt;"-",VLOOKUP(J22,travail2!$A$2:$N$33,5),"")</f>
        <v/>
      </c>
      <c r="S22" t="s">
        <v>605</v>
      </c>
      <c r="T22" t="str">
        <f>IF(J22&lt;&gt;"-",VLOOKUP(J22,travail2!$A$2:$N$33,6),"")</f>
        <v/>
      </c>
      <c r="U22" t="s">
        <v>605</v>
      </c>
      <c r="V22" s="121" t="str">
        <f>IF(J22&lt;&gt;"-",VLOOKUP(J22,travail2!$A$2:$N$33,7),"")</f>
        <v/>
      </c>
      <c r="W22" t="s">
        <v>605</v>
      </c>
      <c r="X22" t="str">
        <f>IF(J22&lt;&gt;"-",VLOOKUP(J22,travail2!$A$2:$N$33,8),"")</f>
        <v/>
      </c>
      <c r="Y22" t="s">
        <v>605</v>
      </c>
      <c r="Z22" t="str">
        <f>IF(J22&lt;&gt;"-",VLOOKUP(J22,travail2!$A$2:$N$33,9),"")</f>
        <v/>
      </c>
      <c r="AA22" t="s">
        <v>605</v>
      </c>
      <c r="AB22" t="str">
        <f>IF(J22&lt;&gt;"-",VLOOKUP(J22,travail2!$A$2:$N$33,10),"")</f>
        <v/>
      </c>
      <c r="AC22" t="s">
        <v>605</v>
      </c>
      <c r="AD22" t="str">
        <f>IF(J22&lt;&gt;"-",VLOOKUP(J22,travail2!$A$2:$N$33,11),"")</f>
        <v/>
      </c>
      <c r="AE22" t="s">
        <v>605</v>
      </c>
      <c r="AF22" t="str">
        <f>IF(J22&lt;&gt;"-",VLOOKUP(J22,travail2!$A$2:$N$33,13),"")</f>
        <v/>
      </c>
      <c r="AG22" t="s">
        <v>605</v>
      </c>
      <c r="AH22" t="str">
        <f>IF(J22&lt;&gt;"-",VLOOKUP(J22,travail2!$A$2:$N$33,14),"")</f>
        <v/>
      </c>
      <c r="AI22" t="s">
        <v>928</v>
      </c>
      <c r="AJ22" s="122" t="s">
        <v>925</v>
      </c>
      <c r="AK22" t="s">
        <v>928</v>
      </c>
      <c r="AL22" t="s">
        <v>243</v>
      </c>
      <c r="AM22" t="s">
        <v>904</v>
      </c>
      <c r="AO22" s="123" t="str">
        <f t="shared" si="1"/>
        <v>var zone = new Array("Australia/Darwin", "9", "30", "", "-", "", "", "", "", "", "", "", "", "", "", "", ""); zones["Australia/Darwin"]=zone;</v>
      </c>
      <c r="AP22" t="str">
        <f t="shared" si="2"/>
        <v>var zone = new Array("Australia/Darwin", "9", "30", "", "-", "", "", "", "", "", "", "", "", "", "</v>
      </c>
      <c r="AQ22" t="str">
        <f t="shared" si="0"/>
        <v>", "", ""); zones["Australia/Darwin"]=zone;</v>
      </c>
      <c r="AR22" s="125" t="str">
        <f t="shared" si="3"/>
        <v>&lt;option value="Australia/Darwin"&gt;Australia/Darwin&lt;/option&gt;</v>
      </c>
      <c r="AS22" t="s">
        <v>930</v>
      </c>
      <c r="AT22" t="str">
        <f t="shared" si="4"/>
        <v>Australia/Darwin</v>
      </c>
      <c r="AU22" t="s">
        <v>932</v>
      </c>
      <c r="AV22" t="str">
        <f t="shared" si="5"/>
        <v>Australia/Darwin</v>
      </c>
      <c r="AW22" t="s">
        <v>931</v>
      </c>
    </row>
    <row r="23" spans="1:49" x14ac:dyDescent="0.25">
      <c r="A23" t="s">
        <v>903</v>
      </c>
      <c r="B23" t="s">
        <v>248</v>
      </c>
      <c r="C23" t="s">
        <v>605</v>
      </c>
      <c r="D23">
        <v>10</v>
      </c>
      <c r="E23" t="s">
        <v>605</v>
      </c>
      <c r="F23" t="s">
        <v>898</v>
      </c>
      <c r="G23" t="s">
        <v>605</v>
      </c>
      <c r="H23" s="6" t="s">
        <v>890</v>
      </c>
      <c r="I23" t="s">
        <v>605</v>
      </c>
      <c r="J23" s="6" t="s">
        <v>240</v>
      </c>
      <c r="K23" t="s">
        <v>605</v>
      </c>
      <c r="L23" t="str">
        <f>IF(J23&lt;&gt;"-",VLOOKUP(J23,travail2!$A$2:$N$33,2),"")</f>
        <v>s</v>
      </c>
      <c r="M23" t="s">
        <v>605</v>
      </c>
      <c r="N23" t="str">
        <f>IF(J23&lt;&gt;"-",VLOOKUP(J23,travail2!$A$2:$N$33,3),"")</f>
        <v>2</v>
      </c>
      <c r="O23" t="s">
        <v>605</v>
      </c>
      <c r="P23" t="str">
        <f>IF(J23&lt;&gt;"-",VLOOKUP(J23,travail2!$A$2:$N$33,4),"")</f>
        <v>s</v>
      </c>
      <c r="Q23" t="s">
        <v>605</v>
      </c>
      <c r="R23">
        <f>IF(J23&lt;&gt;"-",VLOOKUP(J23,travail2!$A$2:$N$33,5),"")</f>
        <v>0</v>
      </c>
      <c r="S23" t="s">
        <v>605</v>
      </c>
      <c r="T23" t="str">
        <f>IF(J23&lt;&gt;"-",VLOOKUP(J23,travail2!$A$2:$N$33,6),"")</f>
        <v>01</v>
      </c>
      <c r="U23" t="s">
        <v>605</v>
      </c>
      <c r="V23" s="121" t="str">
        <f>IF(J23&lt;&gt;"-",VLOOKUP(J23,travail2!$A$2:$N$33,7),"")</f>
        <v>10</v>
      </c>
      <c r="W23" t="s">
        <v>605</v>
      </c>
      <c r="X23" t="str">
        <f>IF(J23&lt;&gt;"-",VLOOKUP(J23,travail2!$A$2:$N$33,8),"")</f>
        <v>s</v>
      </c>
      <c r="Y23" t="s">
        <v>605</v>
      </c>
      <c r="Z23" t="str">
        <f>IF(J23&lt;&gt;"-",VLOOKUP(J23,travail2!$A$2:$N$33,9),"")</f>
        <v>2</v>
      </c>
      <c r="AA23" t="s">
        <v>605</v>
      </c>
      <c r="AB23" t="str">
        <f>IF(J23&lt;&gt;"-",VLOOKUP(J23,travail2!$A$2:$N$33,10),"")</f>
        <v>d</v>
      </c>
      <c r="AC23" t="s">
        <v>605</v>
      </c>
      <c r="AD23">
        <f>IF(J23&lt;&gt;"-",VLOOKUP(J23,travail2!$A$2:$N$33,11),"")</f>
        <v>0</v>
      </c>
      <c r="AE23" t="s">
        <v>605</v>
      </c>
      <c r="AF23" t="str">
        <f>IF(J23&lt;&gt;"-",VLOOKUP(J23,travail2!$A$2:$N$33,13),"")</f>
        <v>00</v>
      </c>
      <c r="AG23" t="s">
        <v>605</v>
      </c>
      <c r="AH23" t="str">
        <f>IF(J23&lt;&gt;"-",VLOOKUP(J23,travail2!$A$2:$N$33,14),"")</f>
        <v>3</v>
      </c>
      <c r="AI23" t="s">
        <v>928</v>
      </c>
      <c r="AJ23" s="122" t="s">
        <v>925</v>
      </c>
      <c r="AK23" t="s">
        <v>928</v>
      </c>
      <c r="AL23" t="s">
        <v>248</v>
      </c>
      <c r="AM23" t="s">
        <v>904</v>
      </c>
      <c r="AO23" s="123" t="str">
        <f t="shared" si="1"/>
        <v>var zone = new Array("Australia/Hobart", "10", "00", "1", "AT", "s", "2", "s", "0", "01", "10", "s", "2", "d", "0", "00", "3"); zones["Australia/Hobart"]=zone;</v>
      </c>
      <c r="AP23" t="str">
        <f t="shared" si="2"/>
        <v>var zone = new Array("Australia/Hobart", "10", "00", "1", "AT", "s", "2", "s", "0", "01", "10", "s", "2", "d", "0</v>
      </c>
      <c r="AQ23" t="str">
        <f t="shared" si="0"/>
        <v>", "00", "3"); zones["Australia/Hobart"]=zone;</v>
      </c>
      <c r="AR23" s="125" t="str">
        <f t="shared" si="3"/>
        <v>&lt;option value="Australia/Hobart"&gt;Australia/Hobart&lt;/option&gt;</v>
      </c>
      <c r="AS23" t="s">
        <v>930</v>
      </c>
      <c r="AT23" t="str">
        <f t="shared" si="4"/>
        <v>Australia/Hobart</v>
      </c>
      <c r="AU23" t="s">
        <v>932</v>
      </c>
      <c r="AV23" t="str">
        <f t="shared" si="5"/>
        <v>Australia/Hobart</v>
      </c>
      <c r="AW23" t="s">
        <v>931</v>
      </c>
    </row>
    <row r="24" spans="1:49" x14ac:dyDescent="0.25">
      <c r="A24" t="s">
        <v>903</v>
      </c>
      <c r="B24" t="s">
        <v>246</v>
      </c>
      <c r="C24" t="s">
        <v>605</v>
      </c>
      <c r="D24">
        <v>10</v>
      </c>
      <c r="E24" t="s">
        <v>605</v>
      </c>
      <c r="F24" t="s">
        <v>898</v>
      </c>
      <c r="G24" t="s">
        <v>605</v>
      </c>
      <c r="H24" t="str">
        <f>IF(J24&lt;&gt;"-",VLOOKUP(J24,DST_ON!A:C,3),"")</f>
        <v/>
      </c>
      <c r="I24" t="s">
        <v>605</v>
      </c>
      <c r="J24" s="6" t="s">
        <v>106</v>
      </c>
      <c r="K24" t="s">
        <v>605</v>
      </c>
      <c r="L24" t="str">
        <f>IF(J24&lt;&gt;"-",VLOOKUP(J24,travail2!$A$2:$N$33,2),"")</f>
        <v/>
      </c>
      <c r="M24" t="s">
        <v>605</v>
      </c>
      <c r="N24" t="str">
        <f>IF(J24&lt;&gt;"-",VLOOKUP(J24,travail2!$A$2:$N$33,3),"")</f>
        <v/>
      </c>
      <c r="O24" t="s">
        <v>605</v>
      </c>
      <c r="P24" t="str">
        <f>IF(J24&lt;&gt;"-",VLOOKUP(J24,travail2!$A$2:$N$33,4),"")</f>
        <v/>
      </c>
      <c r="Q24" t="s">
        <v>605</v>
      </c>
      <c r="R24" t="str">
        <f>IF(J24&lt;&gt;"-",VLOOKUP(J24,travail2!$A$2:$N$33,5),"")</f>
        <v/>
      </c>
      <c r="S24" t="s">
        <v>605</v>
      </c>
      <c r="T24" t="str">
        <f>IF(J24&lt;&gt;"-",VLOOKUP(J24,travail2!$A$2:$N$33,6),"")</f>
        <v/>
      </c>
      <c r="U24" t="s">
        <v>605</v>
      </c>
      <c r="V24" s="121" t="str">
        <f>IF(J24&lt;&gt;"-",VLOOKUP(J24,travail2!$A$2:$N$33,7),"")</f>
        <v/>
      </c>
      <c r="W24" t="s">
        <v>605</v>
      </c>
      <c r="X24" t="str">
        <f>IF(J24&lt;&gt;"-",VLOOKUP(J24,travail2!$A$2:$N$33,8),"")</f>
        <v/>
      </c>
      <c r="Y24" t="s">
        <v>605</v>
      </c>
      <c r="Z24" t="str">
        <f>IF(J24&lt;&gt;"-",VLOOKUP(J24,travail2!$A$2:$N$33,9),"")</f>
        <v/>
      </c>
      <c r="AA24" t="s">
        <v>605</v>
      </c>
      <c r="AB24" t="str">
        <f>IF(J24&lt;&gt;"-",VLOOKUP(J24,travail2!$A$2:$N$33,10),"")</f>
        <v/>
      </c>
      <c r="AC24" t="s">
        <v>605</v>
      </c>
      <c r="AD24" t="str">
        <f>IF(J24&lt;&gt;"-",VLOOKUP(J24,travail2!$A$2:$N$33,11),"")</f>
        <v/>
      </c>
      <c r="AE24" t="s">
        <v>605</v>
      </c>
      <c r="AF24" t="str">
        <f>IF(J24&lt;&gt;"-",VLOOKUP(J24,travail2!$A$2:$N$33,13),"")</f>
        <v/>
      </c>
      <c r="AG24" t="s">
        <v>605</v>
      </c>
      <c r="AH24" t="str">
        <f>IF(J24&lt;&gt;"-",VLOOKUP(J24,travail2!$A$2:$N$33,14),"")</f>
        <v/>
      </c>
      <c r="AI24" t="s">
        <v>928</v>
      </c>
      <c r="AJ24" s="122" t="s">
        <v>925</v>
      </c>
      <c r="AK24" t="s">
        <v>928</v>
      </c>
      <c r="AL24" t="s">
        <v>246</v>
      </c>
      <c r="AM24" t="s">
        <v>904</v>
      </c>
      <c r="AO24" s="123" t="str">
        <f t="shared" si="1"/>
        <v>var zone = new Array("Australia/Lindeman", "10", "00", "", "-", "", "", "", "", "", "", "", "", "", "", "", ""); zones["Australia/Lindeman"]=zone;</v>
      </c>
      <c r="AP24" t="str">
        <f t="shared" si="2"/>
        <v>var zone = new Array("Australia/Lindeman", "10", "00", "", "-", "", "", "", "", "", "", "", "", "", "</v>
      </c>
      <c r="AQ24" t="str">
        <f t="shared" si="0"/>
        <v>", "", ""); zones["Australia/Lindeman"]=zone;</v>
      </c>
      <c r="AR24" s="125" t="str">
        <f t="shared" si="3"/>
        <v>&lt;option value="Australia/Lindeman"&gt;Australia/Lindeman&lt;/option&gt;</v>
      </c>
      <c r="AS24" t="s">
        <v>930</v>
      </c>
      <c r="AT24" t="str">
        <f t="shared" si="4"/>
        <v>Australia/Lindeman</v>
      </c>
      <c r="AU24" t="s">
        <v>932</v>
      </c>
      <c r="AV24" t="str">
        <f t="shared" si="5"/>
        <v>Australia/Lindeman</v>
      </c>
      <c r="AW24" t="s">
        <v>931</v>
      </c>
    </row>
    <row r="25" spans="1:49" x14ac:dyDescent="0.25">
      <c r="A25" t="s">
        <v>903</v>
      </c>
      <c r="B25" t="s">
        <v>250</v>
      </c>
      <c r="C25" t="s">
        <v>605</v>
      </c>
      <c r="D25">
        <v>10</v>
      </c>
      <c r="E25" t="s">
        <v>605</v>
      </c>
      <c r="F25" t="s">
        <v>898</v>
      </c>
      <c r="G25" t="s">
        <v>605</v>
      </c>
      <c r="H25" s="6" t="s">
        <v>890</v>
      </c>
      <c r="I25" t="s">
        <v>605</v>
      </c>
      <c r="J25" s="6" t="s">
        <v>241</v>
      </c>
      <c r="K25" t="s">
        <v>605</v>
      </c>
      <c r="L25" t="str">
        <f>IF(J25&lt;&gt;"-",VLOOKUP(J25,travail2!$A$2:$N$33,2),"")</f>
        <v>s</v>
      </c>
      <c r="M25" t="s">
        <v>605</v>
      </c>
      <c r="N25" t="str">
        <f>IF(J25&lt;&gt;"-",VLOOKUP(J25,travail2!$A$2:$N$33,3),"")</f>
        <v>2</v>
      </c>
      <c r="O25" t="s">
        <v>605</v>
      </c>
      <c r="P25" t="str">
        <f>IF(J25&lt;&gt;"-",VLOOKUP(J25,travail2!$A$2:$N$33,4),"")</f>
        <v>d</v>
      </c>
      <c r="Q25" t="s">
        <v>605</v>
      </c>
      <c r="R25">
        <f>IF(J25&lt;&gt;"-",VLOOKUP(J25,travail2!$A$2:$N$33,5),"")</f>
        <v>0</v>
      </c>
      <c r="S25" t="s">
        <v>605</v>
      </c>
      <c r="T25" t="str">
        <f>IF(J25&lt;&gt;"-",VLOOKUP(J25,travail2!$A$2:$N$33,6),"")</f>
        <v>00</v>
      </c>
      <c r="U25" t="s">
        <v>605</v>
      </c>
      <c r="V25" s="121" t="str">
        <f>IF(J25&lt;&gt;"-",VLOOKUP(J25,travail2!$A$2:$N$33,7),"")</f>
        <v>10</v>
      </c>
      <c r="W25" t="s">
        <v>605</v>
      </c>
      <c r="X25" t="str">
        <f>IF(J25&lt;&gt;"-",VLOOKUP(J25,travail2!$A$2:$N$33,8),"")</f>
        <v>s</v>
      </c>
      <c r="Y25" t="s">
        <v>605</v>
      </c>
      <c r="Z25" t="str">
        <f>IF(J25&lt;&gt;"-",VLOOKUP(J25,travail2!$A$2:$N$33,9),"")</f>
        <v>2</v>
      </c>
      <c r="AA25" t="s">
        <v>605</v>
      </c>
      <c r="AB25" t="str">
        <f>IF(J25&lt;&gt;"-",VLOOKUP(J25,travail2!$A$2:$N$33,10),"")</f>
        <v>d</v>
      </c>
      <c r="AC25" t="s">
        <v>605</v>
      </c>
      <c r="AD25">
        <f>IF(J25&lt;&gt;"-",VLOOKUP(J25,travail2!$A$2:$N$33,11),"")</f>
        <v>0</v>
      </c>
      <c r="AE25" t="s">
        <v>605</v>
      </c>
      <c r="AF25" t="str">
        <f>IF(J25&lt;&gt;"-",VLOOKUP(J25,travail2!$A$2:$N$33,13),"")</f>
        <v>00</v>
      </c>
      <c r="AG25" t="s">
        <v>605</v>
      </c>
      <c r="AH25" t="str">
        <f>IF(J25&lt;&gt;"-",VLOOKUP(J25,travail2!$A$2:$N$33,14),"")</f>
        <v>3</v>
      </c>
      <c r="AI25" t="s">
        <v>928</v>
      </c>
      <c r="AJ25" s="122" t="s">
        <v>925</v>
      </c>
      <c r="AK25" t="s">
        <v>928</v>
      </c>
      <c r="AL25" t="s">
        <v>250</v>
      </c>
      <c r="AM25" t="s">
        <v>904</v>
      </c>
      <c r="AO25" s="123" t="str">
        <f t="shared" si="1"/>
        <v>var zone = new Array("Australia/Melbourne", "10", "00", "1", "AV", "s", "2", "d", "0", "00", "10", "s", "2", "d", "0", "00", "3"); zones["Australia/Melbourne"]=zone;</v>
      </c>
      <c r="AP25" t="str">
        <f t="shared" si="2"/>
        <v>var zone = new Array("Australia/Melbourne", "10", "00", "1", "AV", "s", "2", "d", "0", "00", "10", "s", "2", "d", "0</v>
      </c>
      <c r="AQ25" t="str">
        <f t="shared" si="0"/>
        <v>", "00", "3"); zones["Australia/Melbourne"]=zone;</v>
      </c>
      <c r="AR25" s="125" t="str">
        <f t="shared" si="3"/>
        <v>&lt;option value="Australia/Melbourne"&gt;Australia/Melbourne&lt;/option&gt;</v>
      </c>
      <c r="AS25" t="s">
        <v>930</v>
      </c>
      <c r="AT25" t="str">
        <f t="shared" si="4"/>
        <v>Australia/Melbourne</v>
      </c>
      <c r="AU25" t="s">
        <v>932</v>
      </c>
      <c r="AV25" t="str">
        <f t="shared" si="5"/>
        <v>Australia/Melbourne</v>
      </c>
      <c r="AW25" t="s">
        <v>931</v>
      </c>
    </row>
    <row r="26" spans="1:49" x14ac:dyDescent="0.25">
      <c r="A26" t="s">
        <v>903</v>
      </c>
      <c r="B26" t="s">
        <v>244</v>
      </c>
      <c r="C26" t="s">
        <v>605</v>
      </c>
      <c r="D26">
        <v>8</v>
      </c>
      <c r="E26" t="s">
        <v>605</v>
      </c>
      <c r="F26" t="s">
        <v>898</v>
      </c>
      <c r="G26" t="s">
        <v>605</v>
      </c>
      <c r="H26" t="str">
        <f>IF(J26&lt;&gt;"-",VLOOKUP(J26,DST_ON!A:C,3),"")</f>
        <v/>
      </c>
      <c r="I26" t="s">
        <v>605</v>
      </c>
      <c r="J26" s="6" t="s">
        <v>106</v>
      </c>
      <c r="K26" t="s">
        <v>605</v>
      </c>
      <c r="L26" t="str">
        <f>IF(J26&lt;&gt;"-",VLOOKUP(J26,travail2!$A$2:$N$33,2),"")</f>
        <v/>
      </c>
      <c r="M26" t="s">
        <v>605</v>
      </c>
      <c r="N26" t="str">
        <f>IF(J26&lt;&gt;"-",VLOOKUP(J26,travail2!$A$2:$N$33,3),"")</f>
        <v/>
      </c>
      <c r="O26" t="s">
        <v>605</v>
      </c>
      <c r="P26" t="str">
        <f>IF(J26&lt;&gt;"-",VLOOKUP(J26,travail2!$A$2:$N$33,4),"")</f>
        <v/>
      </c>
      <c r="Q26" t="s">
        <v>605</v>
      </c>
      <c r="R26" t="str">
        <f>IF(J26&lt;&gt;"-",VLOOKUP(J26,travail2!$A$2:$N$33,5),"")</f>
        <v/>
      </c>
      <c r="S26" t="s">
        <v>605</v>
      </c>
      <c r="T26" t="str">
        <f>IF(J26&lt;&gt;"-",VLOOKUP(J26,travail2!$A$2:$N$33,6),"")</f>
        <v/>
      </c>
      <c r="U26" t="s">
        <v>605</v>
      </c>
      <c r="V26" s="121" t="str">
        <f>IF(J26&lt;&gt;"-",VLOOKUP(J26,travail2!$A$2:$N$33,7),"")</f>
        <v/>
      </c>
      <c r="W26" t="s">
        <v>605</v>
      </c>
      <c r="X26" t="str">
        <f>IF(J26&lt;&gt;"-",VLOOKUP(J26,travail2!$A$2:$N$33,8),"")</f>
        <v/>
      </c>
      <c r="Y26" t="s">
        <v>605</v>
      </c>
      <c r="Z26" t="str">
        <f>IF(J26&lt;&gt;"-",VLOOKUP(J26,travail2!$A$2:$N$33,9),"")</f>
        <v/>
      </c>
      <c r="AA26" t="s">
        <v>605</v>
      </c>
      <c r="AB26" t="str">
        <f>IF(J26&lt;&gt;"-",VLOOKUP(J26,travail2!$A$2:$N$33,10),"")</f>
        <v/>
      </c>
      <c r="AC26" t="s">
        <v>605</v>
      </c>
      <c r="AD26" t="str">
        <f>IF(J26&lt;&gt;"-",VLOOKUP(J26,travail2!$A$2:$N$33,11),"")</f>
        <v/>
      </c>
      <c r="AE26" t="s">
        <v>605</v>
      </c>
      <c r="AF26" t="str">
        <f>IF(J26&lt;&gt;"-",VLOOKUP(J26,travail2!$A$2:$N$33,13),"")</f>
        <v/>
      </c>
      <c r="AG26" t="s">
        <v>605</v>
      </c>
      <c r="AH26" t="str">
        <f>IF(J26&lt;&gt;"-",VLOOKUP(J26,travail2!$A$2:$N$33,14),"")</f>
        <v/>
      </c>
      <c r="AI26" t="s">
        <v>928</v>
      </c>
      <c r="AJ26" s="122" t="s">
        <v>925</v>
      </c>
      <c r="AK26" t="s">
        <v>928</v>
      </c>
      <c r="AL26" t="s">
        <v>244</v>
      </c>
      <c r="AM26" t="s">
        <v>904</v>
      </c>
      <c r="AO26" s="123" t="str">
        <f t="shared" si="1"/>
        <v>var zone = new Array("Australia/Perth", "8", "00", "", "-", "", "", "", "", "", "", "", "", "", "", "", ""); zones["Australia/Perth"]=zone;</v>
      </c>
      <c r="AP26" t="str">
        <f t="shared" si="2"/>
        <v>var zone = new Array("Australia/Perth", "8", "00", "", "-", "", "", "", "", "", "", "", "", "", "</v>
      </c>
      <c r="AQ26" t="str">
        <f t="shared" si="0"/>
        <v>", "", ""); zones["Australia/Perth"]=zone;</v>
      </c>
      <c r="AR26" s="125" t="str">
        <f t="shared" si="3"/>
        <v>&lt;option value="Australia/Perth"&gt;Australia/Perth&lt;/option&gt;</v>
      </c>
      <c r="AS26" t="s">
        <v>930</v>
      </c>
      <c r="AT26" t="str">
        <f t="shared" si="4"/>
        <v>Australia/Perth</v>
      </c>
      <c r="AU26" t="s">
        <v>932</v>
      </c>
      <c r="AV26" t="str">
        <f t="shared" si="5"/>
        <v>Australia/Perth</v>
      </c>
      <c r="AW26" t="s">
        <v>931</v>
      </c>
    </row>
    <row r="27" spans="1:49" x14ac:dyDescent="0.25">
      <c r="A27" t="s">
        <v>903</v>
      </c>
      <c r="B27" t="s">
        <v>251</v>
      </c>
      <c r="C27" t="s">
        <v>605</v>
      </c>
      <c r="D27">
        <v>10</v>
      </c>
      <c r="E27" t="s">
        <v>605</v>
      </c>
      <c r="F27" t="s">
        <v>898</v>
      </c>
      <c r="G27" t="s">
        <v>605</v>
      </c>
      <c r="H27" s="6" t="s">
        <v>890</v>
      </c>
      <c r="I27" t="s">
        <v>605</v>
      </c>
      <c r="J27" s="6" t="s">
        <v>242</v>
      </c>
      <c r="K27" t="s">
        <v>605</v>
      </c>
      <c r="L27" t="str">
        <f>IF(J27&lt;&gt;"-",VLOOKUP(J27,travail2!$A$2:$N$33,2),"")</f>
        <v>s</v>
      </c>
      <c r="M27" t="s">
        <v>605</v>
      </c>
      <c r="N27" t="str">
        <f>IF(J27&lt;&gt;"-",VLOOKUP(J27,travail2!$A$2:$N$33,3),"")</f>
        <v>2</v>
      </c>
      <c r="O27" t="s">
        <v>605</v>
      </c>
      <c r="P27" t="str">
        <f>IF(J27&lt;&gt;"-",VLOOKUP(J27,travail2!$A$2:$N$33,4),"")</f>
        <v>d</v>
      </c>
      <c r="Q27" t="s">
        <v>605</v>
      </c>
      <c r="R27">
        <f>IF(J27&lt;&gt;"-",VLOOKUP(J27,travail2!$A$2:$N$33,5),"")</f>
        <v>2</v>
      </c>
      <c r="S27" t="s">
        <v>605</v>
      </c>
      <c r="T27" t="str">
        <f>IF(J27&lt;&gt;"-",VLOOKUP(J27,travail2!$A$2:$N$33,6),"")</f>
        <v>00</v>
      </c>
      <c r="U27" t="s">
        <v>605</v>
      </c>
      <c r="V27" s="121" t="str">
        <f>IF(J27&lt;&gt;"-",VLOOKUP(J27,travail2!$A$2:$N$33,7),"")</f>
        <v>10</v>
      </c>
      <c r="W27" t="s">
        <v>605</v>
      </c>
      <c r="X27" t="str">
        <f>IF(J27&lt;&gt;"-",VLOOKUP(J27,travail2!$A$2:$N$33,8),"")</f>
        <v>s</v>
      </c>
      <c r="Y27" t="s">
        <v>605</v>
      </c>
      <c r="Z27" t="str">
        <f>IF(J27&lt;&gt;"-",VLOOKUP(J27,travail2!$A$2:$N$33,9),"")</f>
        <v>2</v>
      </c>
      <c r="AA27" t="s">
        <v>605</v>
      </c>
      <c r="AB27" t="str">
        <f>IF(J27&lt;&gt;"-",VLOOKUP(J27,travail2!$A$2:$N$33,10),"")</f>
        <v>d</v>
      </c>
      <c r="AC27" t="s">
        <v>605</v>
      </c>
      <c r="AD27">
        <f>IF(J27&lt;&gt;"-",VLOOKUP(J27,travail2!$A$2:$N$33,11),"")</f>
        <v>0</v>
      </c>
      <c r="AE27" t="s">
        <v>605</v>
      </c>
      <c r="AF27" t="str">
        <f>IF(J27&lt;&gt;"-",VLOOKUP(J27,travail2!$A$2:$N$33,13),"")</f>
        <v>00</v>
      </c>
      <c r="AG27" t="s">
        <v>605</v>
      </c>
      <c r="AH27" t="str">
        <f>IF(J27&lt;&gt;"-",VLOOKUP(J27,travail2!$A$2:$N$33,14),"")</f>
        <v>3</v>
      </c>
      <c r="AI27" t="s">
        <v>928</v>
      </c>
      <c r="AJ27" s="122" t="s">
        <v>925</v>
      </c>
      <c r="AK27" t="s">
        <v>928</v>
      </c>
      <c r="AL27" t="s">
        <v>251</v>
      </c>
      <c r="AM27" t="s">
        <v>904</v>
      </c>
      <c r="AO27" s="123" t="str">
        <f t="shared" si="1"/>
        <v>var zone = new Array("Australia/Sydney", "10", "00", "1", "AN", "s", "2", "d", "2", "00", "10", "s", "2", "d", "0", "00", "3"); zones["Australia/Sydney"]=zone;</v>
      </c>
      <c r="AP27" t="str">
        <f t="shared" si="2"/>
        <v>var zone = new Array("Australia/Sydney", "10", "00", "1", "AN", "s", "2", "d", "2", "00", "10", "s", "2", "d", "0</v>
      </c>
      <c r="AQ27" t="str">
        <f t="shared" si="0"/>
        <v>", "00", "3"); zones["Australia/Sydney"]=zone;</v>
      </c>
      <c r="AR27" s="125" t="str">
        <f t="shared" si="3"/>
        <v>&lt;option value="Australia/Sydney"&gt;Australia/Sydney&lt;/option&gt;</v>
      </c>
      <c r="AS27" t="s">
        <v>930</v>
      </c>
      <c r="AT27" t="str">
        <f t="shared" si="4"/>
        <v>Australia/Sydney</v>
      </c>
      <c r="AU27" t="s">
        <v>932</v>
      </c>
      <c r="AV27" t="str">
        <f t="shared" si="5"/>
        <v>Australia/Sydney</v>
      </c>
      <c r="AW27" t="s">
        <v>931</v>
      </c>
    </row>
    <row r="28" spans="1:49" x14ac:dyDescent="0.25">
      <c r="A28" t="s">
        <v>903</v>
      </c>
      <c r="B28" t="s">
        <v>94</v>
      </c>
      <c r="C28" t="s">
        <v>605</v>
      </c>
      <c r="D28">
        <v>1</v>
      </c>
      <c r="E28" t="s">
        <v>605</v>
      </c>
      <c r="F28" t="s">
        <v>898</v>
      </c>
      <c r="G28" t="s">
        <v>605</v>
      </c>
      <c r="H28" s="6" t="s">
        <v>890</v>
      </c>
      <c r="I28" t="s">
        <v>605</v>
      </c>
      <c r="J28" s="6" t="s">
        <v>92</v>
      </c>
      <c r="K28" t="s">
        <v>605</v>
      </c>
      <c r="L28" t="str">
        <f>IF(J28&lt;&gt;"-",VLOOKUP(J28,travail2!$A$2:$N$33,2),"")</f>
        <v>u</v>
      </c>
      <c r="M28" t="s">
        <v>605</v>
      </c>
      <c r="N28" t="str">
        <f>IF(J28&lt;&gt;"-",VLOOKUP(J28,travail2!$A$2:$N$33,3),"")</f>
        <v>1</v>
      </c>
      <c r="O28" t="s">
        <v>605</v>
      </c>
      <c r="P28" t="str">
        <f>IF(J28&lt;&gt;"-",VLOOKUP(J28,travail2!$A$2:$N$33,4),"")</f>
        <v>d</v>
      </c>
      <c r="Q28" t="s">
        <v>605</v>
      </c>
      <c r="R28">
        <f>IF(J28&lt;&gt;"-",VLOOKUP(J28,travail2!$A$2:$N$33,5),"")</f>
        <v>0</v>
      </c>
      <c r="S28" t="s">
        <v>605</v>
      </c>
      <c r="T28" t="str">
        <f>IF(J28&lt;&gt;"-",VLOOKUP(J28,travail2!$A$2:$N$33,6),"")</f>
        <v>00</v>
      </c>
      <c r="U28" t="s">
        <v>605</v>
      </c>
      <c r="V28" s="121" t="str">
        <f>IF(J28&lt;&gt;"-",VLOOKUP(J28,travail2!$A$2:$N$33,7),"")</f>
        <v>3</v>
      </c>
      <c r="W28" t="s">
        <v>605</v>
      </c>
      <c r="X28" t="str">
        <f>IF(J28&lt;&gt;"-",VLOOKUP(J28,travail2!$A$2:$N$33,8),"")</f>
        <v>u</v>
      </c>
      <c r="Y28" t="s">
        <v>605</v>
      </c>
      <c r="Z28" t="str">
        <f>IF(J28&lt;&gt;"-",VLOOKUP(J28,travail2!$A$2:$N$33,9),"")</f>
        <v>1</v>
      </c>
      <c r="AA28" t="s">
        <v>605</v>
      </c>
      <c r="AB28" t="str">
        <f>IF(J28&lt;&gt;"-",VLOOKUP(J28,travail2!$A$2:$N$33,10),"")</f>
        <v>d</v>
      </c>
      <c r="AC28" t="s">
        <v>605</v>
      </c>
      <c r="AD28">
        <f>IF(J28&lt;&gt;"-",VLOOKUP(J28,travail2!$A$2:$N$33,11),"")</f>
        <v>0</v>
      </c>
      <c r="AE28" t="s">
        <v>605</v>
      </c>
      <c r="AF28" t="str">
        <f>IF(J28&lt;&gt;"-",VLOOKUP(J28,travail2!$A$2:$N$33,13),"")</f>
        <v>00</v>
      </c>
      <c r="AG28" t="s">
        <v>605</v>
      </c>
      <c r="AH28" t="str">
        <f>IF(J28&lt;&gt;"-",VLOOKUP(J28,travail2!$A$2:$N$33,14),"")</f>
        <v>10</v>
      </c>
      <c r="AI28" t="s">
        <v>928</v>
      </c>
      <c r="AJ28" s="122" t="s">
        <v>925</v>
      </c>
      <c r="AK28" t="s">
        <v>928</v>
      </c>
      <c r="AL28" t="s">
        <v>94</v>
      </c>
      <c r="AM28" t="s">
        <v>904</v>
      </c>
      <c r="AO28" s="123" t="str">
        <f t="shared" si="1"/>
        <v>var zone = new Array("Austria", "1", "00", "1", "EU", "u", "1", "d", "0", "00", "3", "u", "1", "d", "0", "00", "10"); zones["Austria"]=zone;</v>
      </c>
      <c r="AP28" t="str">
        <f t="shared" si="2"/>
        <v>var zone = new Array("Austria", "1", "00", "1", "EU", "u", "1", "d", "0", "00", "3", "u", "1", "d", "0</v>
      </c>
      <c r="AQ28" t="str">
        <f t="shared" si="0"/>
        <v>", "00", "10"); zones["Austria"]=zone;</v>
      </c>
      <c r="AR28" s="125" t="str">
        <f t="shared" si="3"/>
        <v>&lt;option value="Austria"&gt;Austria&lt;/option&gt;</v>
      </c>
      <c r="AS28" t="s">
        <v>930</v>
      </c>
      <c r="AT28" t="str">
        <f t="shared" si="4"/>
        <v>Austria</v>
      </c>
      <c r="AU28" t="s">
        <v>932</v>
      </c>
      <c r="AV28" t="str">
        <f t="shared" si="5"/>
        <v>Austria</v>
      </c>
      <c r="AW28" t="s">
        <v>931</v>
      </c>
    </row>
    <row r="29" spans="1:49" x14ac:dyDescent="0.25">
      <c r="A29" t="s">
        <v>903</v>
      </c>
      <c r="B29" t="s">
        <v>136</v>
      </c>
      <c r="C29" t="s">
        <v>605</v>
      </c>
      <c r="D29">
        <v>4</v>
      </c>
      <c r="E29" t="s">
        <v>605</v>
      </c>
      <c r="F29" t="s">
        <v>898</v>
      </c>
      <c r="G29" t="s">
        <v>605</v>
      </c>
      <c r="H29" s="6" t="s">
        <v>890</v>
      </c>
      <c r="I29" t="s">
        <v>605</v>
      </c>
      <c r="J29" s="6" t="s">
        <v>137</v>
      </c>
      <c r="K29" t="s">
        <v>605</v>
      </c>
      <c r="L29" t="str">
        <f>IF(J29&lt;&gt;"-",VLOOKUP(J29,travail2!$A$2:$N$33,2),"")</f>
        <v>w</v>
      </c>
      <c r="M29" t="s">
        <v>605</v>
      </c>
      <c r="N29" t="str">
        <f>IF(J29&lt;&gt;"-",VLOOKUP(J29,travail2!$A$2:$N$33,3),"")</f>
        <v>4</v>
      </c>
      <c r="O29" t="s">
        <v>605</v>
      </c>
      <c r="P29" t="str">
        <f>IF(J29&lt;&gt;"-",VLOOKUP(J29,travail2!$A$2:$N$33,4),"")</f>
        <v>d</v>
      </c>
      <c r="Q29" t="s">
        <v>605</v>
      </c>
      <c r="R29">
        <f>IF(J29&lt;&gt;"-",VLOOKUP(J29,travail2!$A$2:$N$33,5),"")</f>
        <v>0</v>
      </c>
      <c r="S29" t="s">
        <v>605</v>
      </c>
      <c r="T29" t="str">
        <f>IF(J29&lt;&gt;"-",VLOOKUP(J29,travail2!$A$2:$N$33,6),"")</f>
        <v>00</v>
      </c>
      <c r="U29" t="s">
        <v>605</v>
      </c>
      <c r="V29" s="121" t="str">
        <f>IF(J29&lt;&gt;"-",VLOOKUP(J29,travail2!$A$2:$N$33,7),"")</f>
        <v>3</v>
      </c>
      <c r="W29" t="s">
        <v>605</v>
      </c>
      <c r="X29" t="str">
        <f>IF(J29&lt;&gt;"-",VLOOKUP(J29,travail2!$A$2:$N$33,8),"")</f>
        <v>w</v>
      </c>
      <c r="Y29" t="s">
        <v>605</v>
      </c>
      <c r="Z29" t="str">
        <f>IF(J29&lt;&gt;"-",VLOOKUP(J29,travail2!$A$2:$N$33,9),"")</f>
        <v>5</v>
      </c>
      <c r="AA29" t="s">
        <v>605</v>
      </c>
      <c r="AB29" t="str">
        <f>IF(J29&lt;&gt;"-",VLOOKUP(J29,travail2!$A$2:$N$33,10),"")</f>
        <v>d</v>
      </c>
      <c r="AC29" t="s">
        <v>605</v>
      </c>
      <c r="AD29">
        <f>IF(J29&lt;&gt;"-",VLOOKUP(J29,travail2!$A$2:$N$33,11),"")</f>
        <v>0</v>
      </c>
      <c r="AE29" t="s">
        <v>605</v>
      </c>
      <c r="AF29" t="str">
        <f>IF(J29&lt;&gt;"-",VLOOKUP(J29,travail2!$A$2:$N$33,13),"")</f>
        <v>00</v>
      </c>
      <c r="AG29" t="s">
        <v>605</v>
      </c>
      <c r="AH29" t="str">
        <f>IF(J29&lt;&gt;"-",VLOOKUP(J29,travail2!$A$2:$N$33,14),"")</f>
        <v>10</v>
      </c>
      <c r="AI29" t="s">
        <v>928</v>
      </c>
      <c r="AJ29" s="122" t="s">
        <v>925</v>
      </c>
      <c r="AK29" t="s">
        <v>928</v>
      </c>
      <c r="AL29" t="s">
        <v>136</v>
      </c>
      <c r="AM29" t="s">
        <v>904</v>
      </c>
      <c r="AO29" s="123" t="str">
        <f t="shared" si="1"/>
        <v>var zone = new Array("Azerbaijan", "4", "00", "1", "Azer", "w", "4", "d", "0", "00", "3", "w", "5", "d", "0", "00", "10"); zones["Azerbaijan"]=zone;</v>
      </c>
      <c r="AP29" t="str">
        <f t="shared" si="2"/>
        <v>var zone = new Array("Azerbaijan", "4", "00", "1", "Azer", "w", "4", "d", "0", "00", "3", "w", "5", "d", "0</v>
      </c>
      <c r="AQ29" t="str">
        <f t="shared" si="0"/>
        <v>", "00", "10"); zones["Azerbaijan"]=zone;</v>
      </c>
      <c r="AR29" s="125" t="str">
        <f t="shared" si="3"/>
        <v>&lt;option value="Azerbaijan"&gt;Azerbaijan&lt;/option&gt;</v>
      </c>
      <c r="AS29" t="s">
        <v>930</v>
      </c>
      <c r="AT29" t="str">
        <f t="shared" si="4"/>
        <v>Azerbaijan</v>
      </c>
      <c r="AU29" t="s">
        <v>932</v>
      </c>
      <c r="AV29" t="str">
        <f t="shared" si="5"/>
        <v>Azerbaijan</v>
      </c>
      <c r="AW29" t="s">
        <v>931</v>
      </c>
    </row>
    <row r="30" spans="1:49" x14ac:dyDescent="0.25">
      <c r="A30" t="s">
        <v>903</v>
      </c>
      <c r="B30" t="s">
        <v>153</v>
      </c>
      <c r="C30" t="s">
        <v>605</v>
      </c>
      <c r="D30">
        <v>-5</v>
      </c>
      <c r="E30" t="s">
        <v>605</v>
      </c>
      <c r="F30" t="s">
        <v>898</v>
      </c>
      <c r="G30" t="s">
        <v>605</v>
      </c>
      <c r="H30" s="6" t="s">
        <v>890</v>
      </c>
      <c r="I30" t="s">
        <v>605</v>
      </c>
      <c r="J30" s="6" t="s">
        <v>153</v>
      </c>
      <c r="K30" t="s">
        <v>605</v>
      </c>
      <c r="L30" t="str">
        <f>IF(J30&lt;&gt;"-",VLOOKUP(J30,travail2!$A$2:$N$33,2),"")</f>
        <v>w</v>
      </c>
      <c r="M30" t="s">
        <v>605</v>
      </c>
      <c r="N30" t="str">
        <f>IF(J30&lt;&gt;"-",VLOOKUP(J30,travail2!$A$2:$N$33,3),"")</f>
        <v>2</v>
      </c>
      <c r="O30" t="s">
        <v>605</v>
      </c>
      <c r="P30" t="str">
        <f>IF(J30&lt;&gt;"-",VLOOKUP(J30,travail2!$A$2:$N$33,4),"")</f>
        <v>s</v>
      </c>
      <c r="Q30" t="s">
        <v>605</v>
      </c>
      <c r="R30">
        <f>IF(J30&lt;&gt;"-",VLOOKUP(J30,travail2!$A$2:$N$33,5),"")</f>
        <v>0</v>
      </c>
      <c r="S30" t="s">
        <v>605</v>
      </c>
      <c r="T30" t="str">
        <f>IF(J30&lt;&gt;"-",VLOOKUP(J30,travail2!$A$2:$N$33,6),"")</f>
        <v>01</v>
      </c>
      <c r="U30" t="s">
        <v>605</v>
      </c>
      <c r="V30" s="121" t="str">
        <f>IF(J30&lt;&gt;"-",VLOOKUP(J30,travail2!$A$2:$N$33,7),"")</f>
        <v>4</v>
      </c>
      <c r="W30" t="s">
        <v>605</v>
      </c>
      <c r="X30" t="str">
        <f>IF(J30&lt;&gt;"-",VLOOKUP(J30,travail2!$A$2:$N$33,8),"")</f>
        <v>w</v>
      </c>
      <c r="Y30" t="s">
        <v>605</v>
      </c>
      <c r="Z30" t="str">
        <f>IF(J30&lt;&gt;"-",VLOOKUP(J30,travail2!$A$2:$N$33,9),"")</f>
        <v>2</v>
      </c>
      <c r="AA30" t="s">
        <v>605</v>
      </c>
      <c r="AB30" t="str">
        <f>IF(J30&lt;&gt;"-",VLOOKUP(J30,travail2!$A$2:$N$33,10),"")</f>
        <v>d</v>
      </c>
      <c r="AC30" t="s">
        <v>605</v>
      </c>
      <c r="AD30">
        <f>IF(J30&lt;&gt;"-",VLOOKUP(J30,travail2!$A$2:$N$33,11),"")</f>
        <v>0</v>
      </c>
      <c r="AE30" t="s">
        <v>605</v>
      </c>
      <c r="AF30" t="str">
        <f>IF(J30&lt;&gt;"-",VLOOKUP(J30,travail2!$A$2:$N$33,13),"")</f>
        <v>00</v>
      </c>
      <c r="AG30" t="s">
        <v>605</v>
      </c>
      <c r="AH30" t="str">
        <f>IF(J30&lt;&gt;"-",VLOOKUP(J30,travail2!$A$2:$N$33,14),"")</f>
        <v>10</v>
      </c>
      <c r="AI30" t="s">
        <v>928</v>
      </c>
      <c r="AJ30" s="122" t="s">
        <v>925</v>
      </c>
      <c r="AK30" t="s">
        <v>928</v>
      </c>
      <c r="AL30" t="s">
        <v>153</v>
      </c>
      <c r="AM30" t="s">
        <v>904</v>
      </c>
      <c r="AO30" s="123" t="str">
        <f t="shared" si="1"/>
        <v>var zone = new Array("Bahamas", "-5", "00", "1", "Bahamas", "w", "2", "s", "0", "01", "4", "w", "2", "d", "0", "00", "10"); zones["Bahamas"]=zone;</v>
      </c>
      <c r="AP30" t="str">
        <f t="shared" si="2"/>
        <v>var zone = new Array("Bahamas", "-5", "00", "1", "Bahamas", "w", "2", "s", "0", "01", "4", "w", "2", "d", "0</v>
      </c>
      <c r="AQ30" t="str">
        <f t="shared" si="0"/>
        <v>", "00", "10"); zones["Bahamas"]=zone;</v>
      </c>
      <c r="AR30" s="125" t="str">
        <f t="shared" si="3"/>
        <v>&lt;option value="Bahamas"&gt;Bahamas&lt;/option&gt;</v>
      </c>
      <c r="AS30" t="s">
        <v>930</v>
      </c>
      <c r="AT30" t="str">
        <f t="shared" si="4"/>
        <v>Bahamas</v>
      </c>
      <c r="AU30" t="s">
        <v>932</v>
      </c>
      <c r="AV30" t="str">
        <f t="shared" si="5"/>
        <v>Bahamas</v>
      </c>
      <c r="AW30" t="s">
        <v>931</v>
      </c>
    </row>
    <row r="31" spans="1:49" x14ac:dyDescent="0.25">
      <c r="A31" t="s">
        <v>903</v>
      </c>
      <c r="B31" t="s">
        <v>204</v>
      </c>
      <c r="C31" t="s">
        <v>605</v>
      </c>
      <c r="D31">
        <v>3</v>
      </c>
      <c r="E31" t="s">
        <v>605</v>
      </c>
      <c r="F31" t="s">
        <v>898</v>
      </c>
      <c r="G31" t="s">
        <v>605</v>
      </c>
      <c r="H31" t="str">
        <f>IF(J31&lt;&gt;"-",VLOOKUP(J31,DST_ON!A:C,3),"")</f>
        <v/>
      </c>
      <c r="I31" t="s">
        <v>605</v>
      </c>
      <c r="J31" s="6" t="s">
        <v>106</v>
      </c>
      <c r="K31" t="s">
        <v>605</v>
      </c>
      <c r="L31" t="str">
        <f>IF(J31&lt;&gt;"-",VLOOKUP(J31,travail2!$A$2:$N$33,2),"")</f>
        <v/>
      </c>
      <c r="M31" t="s">
        <v>605</v>
      </c>
      <c r="N31" t="str">
        <f>IF(J31&lt;&gt;"-",VLOOKUP(J31,travail2!$A$2:$N$33,3),"")</f>
        <v/>
      </c>
      <c r="O31" t="s">
        <v>605</v>
      </c>
      <c r="P31" t="str">
        <f>IF(J31&lt;&gt;"-",VLOOKUP(J31,travail2!$A$2:$N$33,4),"")</f>
        <v/>
      </c>
      <c r="Q31" t="s">
        <v>605</v>
      </c>
      <c r="R31" t="str">
        <f>IF(J31&lt;&gt;"-",VLOOKUP(J31,travail2!$A$2:$N$33,5),"")</f>
        <v/>
      </c>
      <c r="S31" t="s">
        <v>605</v>
      </c>
      <c r="T31" t="str">
        <f>IF(J31&lt;&gt;"-",VLOOKUP(J31,travail2!$A$2:$N$33,6),"")</f>
        <v/>
      </c>
      <c r="U31" t="s">
        <v>605</v>
      </c>
      <c r="V31" s="121" t="str">
        <f>IF(J31&lt;&gt;"-",VLOOKUP(J31,travail2!$A$2:$N$33,7),"")</f>
        <v/>
      </c>
      <c r="W31" t="s">
        <v>605</v>
      </c>
      <c r="X31" t="str">
        <f>IF(J31&lt;&gt;"-",VLOOKUP(J31,travail2!$A$2:$N$33,8),"")</f>
        <v/>
      </c>
      <c r="Y31" t="s">
        <v>605</v>
      </c>
      <c r="Z31" t="str">
        <f>IF(J31&lt;&gt;"-",VLOOKUP(J31,travail2!$A$2:$N$33,9),"")</f>
        <v/>
      </c>
      <c r="AA31" t="s">
        <v>605</v>
      </c>
      <c r="AB31" t="str">
        <f>IF(J31&lt;&gt;"-",VLOOKUP(J31,travail2!$A$2:$N$33,10),"")</f>
        <v/>
      </c>
      <c r="AC31" t="s">
        <v>605</v>
      </c>
      <c r="AD31" t="str">
        <f>IF(J31&lt;&gt;"-",VLOOKUP(J31,travail2!$A$2:$N$33,11),"")</f>
        <v/>
      </c>
      <c r="AE31" t="s">
        <v>605</v>
      </c>
      <c r="AF31" t="str">
        <f>IF(J31&lt;&gt;"-",VLOOKUP(J31,travail2!$A$2:$N$33,13),"")</f>
        <v/>
      </c>
      <c r="AG31" t="s">
        <v>605</v>
      </c>
      <c r="AH31" t="str">
        <f>IF(J31&lt;&gt;"-",VLOOKUP(J31,travail2!$A$2:$N$33,14),"")</f>
        <v/>
      </c>
      <c r="AI31" t="s">
        <v>928</v>
      </c>
      <c r="AJ31" s="122" t="s">
        <v>925</v>
      </c>
      <c r="AK31" t="s">
        <v>928</v>
      </c>
      <c r="AL31" t="s">
        <v>204</v>
      </c>
      <c r="AM31" t="s">
        <v>904</v>
      </c>
      <c r="AO31" s="123" t="str">
        <f t="shared" si="1"/>
        <v>var zone = new Array("Bahrain", "3", "00", "", "-", "", "", "", "", "", "", "", "", "", "", "", ""); zones["Bahrain"]=zone;</v>
      </c>
      <c r="AP31" t="str">
        <f t="shared" si="2"/>
        <v>var zone = new Array("Bahrain", "3", "00", "", "-", "", "", "", "", "", "", "", "", "", "</v>
      </c>
      <c r="AQ31" t="str">
        <f t="shared" si="0"/>
        <v>", "", ""); zones["Bahrain"]=zone;</v>
      </c>
      <c r="AR31" s="125" t="str">
        <f t="shared" si="3"/>
        <v>&lt;option value="Bahrain"&gt;Bahrain&lt;/option&gt;</v>
      </c>
      <c r="AS31" t="s">
        <v>930</v>
      </c>
      <c r="AT31" t="str">
        <f t="shared" si="4"/>
        <v>Bahrain</v>
      </c>
      <c r="AU31" t="s">
        <v>932</v>
      </c>
      <c r="AV31" t="str">
        <f t="shared" si="5"/>
        <v>Bahrain</v>
      </c>
      <c r="AW31" t="s">
        <v>931</v>
      </c>
    </row>
    <row r="32" spans="1:49" x14ac:dyDescent="0.25">
      <c r="A32" t="s">
        <v>903</v>
      </c>
      <c r="B32" t="s">
        <v>220</v>
      </c>
      <c r="C32" t="s">
        <v>605</v>
      </c>
      <c r="D32">
        <v>6</v>
      </c>
      <c r="E32" t="s">
        <v>605</v>
      </c>
      <c r="F32" t="s">
        <v>898</v>
      </c>
      <c r="G32" t="s">
        <v>605</v>
      </c>
      <c r="H32" t="str">
        <f>IF(J32&lt;&gt;"-",VLOOKUP(J32,DST_ON!A:C,3),"")</f>
        <v/>
      </c>
      <c r="I32" t="s">
        <v>605</v>
      </c>
      <c r="J32" s="6" t="s">
        <v>106</v>
      </c>
      <c r="K32" t="s">
        <v>605</v>
      </c>
      <c r="L32" t="str">
        <f>IF(J32&lt;&gt;"-",VLOOKUP(J32,travail2!$A$2:$N$33,2),"")</f>
        <v/>
      </c>
      <c r="M32" t="s">
        <v>605</v>
      </c>
      <c r="N32" t="str">
        <f>IF(J32&lt;&gt;"-",VLOOKUP(J32,travail2!$A$2:$N$33,3),"")</f>
        <v/>
      </c>
      <c r="O32" t="s">
        <v>605</v>
      </c>
      <c r="P32" t="str">
        <f>IF(J32&lt;&gt;"-",VLOOKUP(J32,travail2!$A$2:$N$33,4),"")</f>
        <v/>
      </c>
      <c r="Q32" t="s">
        <v>605</v>
      </c>
      <c r="R32" t="str">
        <f>IF(J32&lt;&gt;"-",VLOOKUP(J32,travail2!$A$2:$N$33,5),"")</f>
        <v/>
      </c>
      <c r="S32" t="s">
        <v>605</v>
      </c>
      <c r="T32" t="str">
        <f>IF(J32&lt;&gt;"-",VLOOKUP(J32,travail2!$A$2:$N$33,6),"")</f>
        <v/>
      </c>
      <c r="U32" t="s">
        <v>605</v>
      </c>
      <c r="V32" s="121" t="str">
        <f>IF(J32&lt;&gt;"-",VLOOKUP(J32,travail2!$A$2:$N$33,7),"")</f>
        <v/>
      </c>
      <c r="W32" t="s">
        <v>605</v>
      </c>
      <c r="X32" t="str">
        <f>IF(J32&lt;&gt;"-",VLOOKUP(J32,travail2!$A$2:$N$33,8),"")</f>
        <v/>
      </c>
      <c r="Y32" t="s">
        <v>605</v>
      </c>
      <c r="Z32" t="str">
        <f>IF(J32&lt;&gt;"-",VLOOKUP(J32,travail2!$A$2:$N$33,9),"")</f>
        <v/>
      </c>
      <c r="AA32" t="s">
        <v>605</v>
      </c>
      <c r="AB32" t="str">
        <f>IF(J32&lt;&gt;"-",VLOOKUP(J32,travail2!$A$2:$N$33,10),"")</f>
        <v/>
      </c>
      <c r="AC32" t="s">
        <v>605</v>
      </c>
      <c r="AD32" t="str">
        <f>IF(J32&lt;&gt;"-",VLOOKUP(J32,travail2!$A$2:$N$33,11),"")</f>
        <v/>
      </c>
      <c r="AE32" t="s">
        <v>605</v>
      </c>
      <c r="AF32" t="str">
        <f>IF(J32&lt;&gt;"-",VLOOKUP(J32,travail2!$A$2:$N$33,13),"")</f>
        <v/>
      </c>
      <c r="AG32" t="s">
        <v>605</v>
      </c>
      <c r="AH32" t="str">
        <f>IF(J32&lt;&gt;"-",VLOOKUP(J32,travail2!$A$2:$N$33,14),"")</f>
        <v/>
      </c>
      <c r="AI32" t="s">
        <v>928</v>
      </c>
      <c r="AJ32" s="122" t="s">
        <v>925</v>
      </c>
      <c r="AK32" t="s">
        <v>928</v>
      </c>
      <c r="AL32" t="s">
        <v>220</v>
      </c>
      <c r="AM32" t="s">
        <v>904</v>
      </c>
      <c r="AO32" s="123" t="str">
        <f t="shared" si="1"/>
        <v>var zone = new Array("Bangladesh", "6", "00", "", "-", "", "", "", "", "", "", "", "", "", "", "", ""); zones["Bangladesh"]=zone;</v>
      </c>
      <c r="AP32" t="str">
        <f t="shared" si="2"/>
        <v>var zone = new Array("Bangladesh", "6", "00", "", "-", "", "", "", "", "", "", "", "", "", "</v>
      </c>
      <c r="AQ32" t="str">
        <f t="shared" si="0"/>
        <v>", "", ""); zones["Bangladesh"]=zone;</v>
      </c>
      <c r="AR32" s="125" t="str">
        <f t="shared" si="3"/>
        <v>&lt;option value="Bangladesh"&gt;Bangladesh&lt;/option&gt;</v>
      </c>
      <c r="AS32" t="s">
        <v>930</v>
      </c>
      <c r="AT32" t="str">
        <f t="shared" si="4"/>
        <v>Bangladesh</v>
      </c>
      <c r="AU32" t="s">
        <v>932</v>
      </c>
      <c r="AV32" t="str">
        <f t="shared" si="5"/>
        <v>Bangladesh</v>
      </c>
      <c r="AW32" t="s">
        <v>931</v>
      </c>
    </row>
    <row r="33" spans="1:49" x14ac:dyDescent="0.25">
      <c r="A33" t="s">
        <v>903</v>
      </c>
      <c r="B33" t="s">
        <v>154</v>
      </c>
      <c r="C33" t="s">
        <v>605</v>
      </c>
      <c r="D33">
        <v>-4</v>
      </c>
      <c r="E33" t="s">
        <v>605</v>
      </c>
      <c r="F33" t="s">
        <v>898</v>
      </c>
      <c r="G33" t="s">
        <v>605</v>
      </c>
      <c r="H33" t="str">
        <f>IF(J33&lt;&gt;"-",VLOOKUP(J33,DST_ON!A:C,3),"")</f>
        <v/>
      </c>
      <c r="I33" t="s">
        <v>605</v>
      </c>
      <c r="J33" s="6" t="s">
        <v>106</v>
      </c>
      <c r="K33" t="s">
        <v>605</v>
      </c>
      <c r="L33" t="str">
        <f>IF(J33&lt;&gt;"-",VLOOKUP(J33,travail2!$A$2:$N$33,2),"")</f>
        <v/>
      </c>
      <c r="M33" t="s">
        <v>605</v>
      </c>
      <c r="N33" t="str">
        <f>IF(J33&lt;&gt;"-",VLOOKUP(J33,travail2!$A$2:$N$33,3),"")</f>
        <v/>
      </c>
      <c r="O33" t="s">
        <v>605</v>
      </c>
      <c r="P33" t="str">
        <f>IF(J33&lt;&gt;"-",VLOOKUP(J33,travail2!$A$2:$N$33,4),"")</f>
        <v/>
      </c>
      <c r="Q33" t="s">
        <v>605</v>
      </c>
      <c r="R33" t="str">
        <f>IF(J33&lt;&gt;"-",VLOOKUP(J33,travail2!$A$2:$N$33,5),"")</f>
        <v/>
      </c>
      <c r="S33" t="s">
        <v>605</v>
      </c>
      <c r="T33" t="str">
        <f>IF(J33&lt;&gt;"-",VLOOKUP(J33,travail2!$A$2:$N$33,6),"")</f>
        <v/>
      </c>
      <c r="U33" t="s">
        <v>605</v>
      </c>
      <c r="V33" s="121" t="str">
        <f>IF(J33&lt;&gt;"-",VLOOKUP(J33,travail2!$A$2:$N$33,7),"")</f>
        <v/>
      </c>
      <c r="W33" t="s">
        <v>605</v>
      </c>
      <c r="X33" t="str">
        <f>IF(J33&lt;&gt;"-",VLOOKUP(J33,travail2!$A$2:$N$33,8),"")</f>
        <v/>
      </c>
      <c r="Y33" t="s">
        <v>605</v>
      </c>
      <c r="Z33" t="str">
        <f>IF(J33&lt;&gt;"-",VLOOKUP(J33,travail2!$A$2:$N$33,9),"")</f>
        <v/>
      </c>
      <c r="AA33" t="s">
        <v>605</v>
      </c>
      <c r="AB33" t="str">
        <f>IF(J33&lt;&gt;"-",VLOOKUP(J33,travail2!$A$2:$N$33,10),"")</f>
        <v/>
      </c>
      <c r="AC33" t="s">
        <v>605</v>
      </c>
      <c r="AD33" t="str">
        <f>IF(J33&lt;&gt;"-",VLOOKUP(J33,travail2!$A$2:$N$33,11),"")</f>
        <v/>
      </c>
      <c r="AE33" t="s">
        <v>605</v>
      </c>
      <c r="AF33" t="str">
        <f>IF(J33&lt;&gt;"-",VLOOKUP(J33,travail2!$A$2:$N$33,13),"")</f>
        <v/>
      </c>
      <c r="AG33" t="s">
        <v>605</v>
      </c>
      <c r="AH33" t="str">
        <f>IF(J33&lt;&gt;"-",VLOOKUP(J33,travail2!$A$2:$N$33,14),"")</f>
        <v/>
      </c>
      <c r="AI33" t="s">
        <v>928</v>
      </c>
      <c r="AJ33" s="122" t="s">
        <v>925</v>
      </c>
      <c r="AK33" t="s">
        <v>928</v>
      </c>
      <c r="AL33" t="s">
        <v>154</v>
      </c>
      <c r="AM33" t="s">
        <v>904</v>
      </c>
      <c r="AO33" s="123" t="str">
        <f t="shared" si="1"/>
        <v>var zone = new Array("Barbados", "-4", "00", "", "-", "", "", "", "", "", "", "", "", "", "", "", ""); zones["Barbados"]=zone;</v>
      </c>
      <c r="AP33" t="str">
        <f t="shared" si="2"/>
        <v>var zone = new Array("Barbados", "-4", "00", "", "-", "", "", "", "", "", "", "", "", "", "</v>
      </c>
      <c r="AQ33" t="str">
        <f t="shared" si="0"/>
        <v>", "", ""); zones["Barbados"]=zone;</v>
      </c>
      <c r="AR33" s="125" t="str">
        <f t="shared" si="3"/>
        <v>&lt;option value="Barbados"&gt;Barbados&lt;/option&gt;</v>
      </c>
      <c r="AS33" t="s">
        <v>930</v>
      </c>
      <c r="AT33" t="str">
        <f t="shared" si="4"/>
        <v>Barbados</v>
      </c>
      <c r="AU33" t="s">
        <v>932</v>
      </c>
      <c r="AV33" t="str">
        <f t="shared" si="5"/>
        <v>Barbados</v>
      </c>
      <c r="AW33" t="s">
        <v>931</v>
      </c>
    </row>
    <row r="34" spans="1:49" x14ac:dyDescent="0.25">
      <c r="A34" t="s">
        <v>903</v>
      </c>
      <c r="B34" t="s">
        <v>138</v>
      </c>
      <c r="C34" t="s">
        <v>605</v>
      </c>
      <c r="D34">
        <v>2</v>
      </c>
      <c r="E34" t="s">
        <v>605</v>
      </c>
      <c r="F34" t="s">
        <v>898</v>
      </c>
      <c r="G34" t="s">
        <v>605</v>
      </c>
      <c r="H34" s="6" t="s">
        <v>890</v>
      </c>
      <c r="I34" t="s">
        <v>605</v>
      </c>
      <c r="J34" s="6" t="s">
        <v>134</v>
      </c>
      <c r="K34" t="s">
        <v>605</v>
      </c>
      <c r="L34" t="str">
        <f>IF(J34&lt;&gt;"-",VLOOKUP(J34,travail2!$A$2:$N$33,2),"")</f>
        <v>s</v>
      </c>
      <c r="M34" t="s">
        <v>605</v>
      </c>
      <c r="N34" t="str">
        <f>IF(J34&lt;&gt;"-",VLOOKUP(J34,travail2!$A$2:$N$33,3),"")</f>
        <v>2</v>
      </c>
      <c r="O34" t="s">
        <v>605</v>
      </c>
      <c r="P34" t="str">
        <f>IF(J34&lt;&gt;"-",VLOOKUP(J34,travail2!$A$2:$N$33,4),"")</f>
        <v>d</v>
      </c>
      <c r="Q34" t="s">
        <v>605</v>
      </c>
      <c r="R34">
        <f>IF(J34&lt;&gt;"-",VLOOKUP(J34,travail2!$A$2:$N$33,5),"")</f>
        <v>0</v>
      </c>
      <c r="S34" t="s">
        <v>605</v>
      </c>
      <c r="T34" t="str">
        <f>IF(J34&lt;&gt;"-",VLOOKUP(J34,travail2!$A$2:$N$33,6),"")</f>
        <v>00</v>
      </c>
      <c r="U34" t="s">
        <v>605</v>
      </c>
      <c r="V34" s="121" t="str">
        <f>IF(J34&lt;&gt;"-",VLOOKUP(J34,travail2!$A$2:$N$33,7),"")</f>
        <v>3</v>
      </c>
      <c r="W34" t="s">
        <v>605</v>
      </c>
      <c r="X34" t="str">
        <f>IF(J34&lt;&gt;"-",VLOOKUP(J34,travail2!$A$2:$N$33,8),"")</f>
        <v>s</v>
      </c>
      <c r="Y34" t="s">
        <v>605</v>
      </c>
      <c r="Z34" t="str">
        <f>IF(J34&lt;&gt;"-",VLOOKUP(J34,travail2!$A$2:$N$33,9),"")</f>
        <v>2</v>
      </c>
      <c r="AA34" t="s">
        <v>605</v>
      </c>
      <c r="AB34" t="str">
        <f>IF(J34&lt;&gt;"-",VLOOKUP(J34,travail2!$A$2:$N$33,10),"")</f>
        <v>d</v>
      </c>
      <c r="AC34" t="s">
        <v>605</v>
      </c>
      <c r="AD34">
        <f>IF(J34&lt;&gt;"-",VLOOKUP(J34,travail2!$A$2:$N$33,11),"")</f>
        <v>0</v>
      </c>
      <c r="AE34" t="s">
        <v>605</v>
      </c>
      <c r="AF34" t="str">
        <f>IF(J34&lt;&gt;"-",VLOOKUP(J34,travail2!$A$2:$N$33,13),"")</f>
        <v>00</v>
      </c>
      <c r="AG34" t="s">
        <v>605</v>
      </c>
      <c r="AH34" t="str">
        <f>IF(J34&lt;&gt;"-",VLOOKUP(J34,travail2!$A$2:$N$33,14),"")</f>
        <v>10</v>
      </c>
      <c r="AI34" t="s">
        <v>928</v>
      </c>
      <c r="AJ34" s="122" t="s">
        <v>925</v>
      </c>
      <c r="AK34" t="s">
        <v>928</v>
      </c>
      <c r="AL34" t="s">
        <v>138</v>
      </c>
      <c r="AM34" t="s">
        <v>904</v>
      </c>
      <c r="AO34" s="123" t="str">
        <f t="shared" si="1"/>
        <v>var zone = new Array("Belarus", "2", "00", "1", "Russia", "s", "2", "d", "0", "00", "3", "s", "2", "d", "0", "00", "10"); zones["Belarus"]=zone;</v>
      </c>
      <c r="AP34" t="str">
        <f t="shared" si="2"/>
        <v>var zone = new Array("Belarus", "2", "00", "1", "Russia", "s", "2", "d", "0", "00", "3", "s", "2", "d", "0</v>
      </c>
      <c r="AQ34" t="str">
        <f t="shared" si="0"/>
        <v>", "00", "10"); zones["Belarus"]=zone;</v>
      </c>
      <c r="AR34" s="125" t="str">
        <f t="shared" si="3"/>
        <v>&lt;option value="Belarus"&gt;Belarus&lt;/option&gt;</v>
      </c>
      <c r="AS34" t="s">
        <v>930</v>
      </c>
      <c r="AT34" t="str">
        <f t="shared" si="4"/>
        <v>Belarus</v>
      </c>
      <c r="AU34" t="s">
        <v>932</v>
      </c>
      <c r="AV34" t="str">
        <f t="shared" si="5"/>
        <v>Belarus</v>
      </c>
      <c r="AW34" t="s">
        <v>931</v>
      </c>
    </row>
    <row r="35" spans="1:49" x14ac:dyDescent="0.25">
      <c r="A35" t="s">
        <v>903</v>
      </c>
      <c r="B35" t="s">
        <v>95</v>
      </c>
      <c r="C35" t="s">
        <v>605</v>
      </c>
      <c r="D35">
        <v>1</v>
      </c>
      <c r="E35" t="s">
        <v>605</v>
      </c>
      <c r="F35" t="s">
        <v>898</v>
      </c>
      <c r="G35" t="s">
        <v>605</v>
      </c>
      <c r="H35" s="6" t="s">
        <v>890</v>
      </c>
      <c r="I35" t="s">
        <v>605</v>
      </c>
      <c r="J35" s="6" t="s">
        <v>92</v>
      </c>
      <c r="K35" t="s">
        <v>605</v>
      </c>
      <c r="L35" t="str">
        <f>IF(J35&lt;&gt;"-",VLOOKUP(J35,travail2!$A$2:$N$33,2),"")</f>
        <v>u</v>
      </c>
      <c r="M35" t="s">
        <v>605</v>
      </c>
      <c r="N35" t="str">
        <f>IF(J35&lt;&gt;"-",VLOOKUP(J35,travail2!$A$2:$N$33,3),"")</f>
        <v>1</v>
      </c>
      <c r="O35" t="s">
        <v>605</v>
      </c>
      <c r="P35" t="str">
        <f>IF(J35&lt;&gt;"-",VLOOKUP(J35,travail2!$A$2:$N$33,4),"")</f>
        <v>d</v>
      </c>
      <c r="Q35" t="s">
        <v>605</v>
      </c>
      <c r="R35">
        <f>IF(J35&lt;&gt;"-",VLOOKUP(J35,travail2!$A$2:$N$33,5),"")</f>
        <v>0</v>
      </c>
      <c r="S35" t="s">
        <v>605</v>
      </c>
      <c r="T35" t="str">
        <f>IF(J35&lt;&gt;"-",VLOOKUP(J35,travail2!$A$2:$N$33,6),"")</f>
        <v>00</v>
      </c>
      <c r="U35" t="s">
        <v>605</v>
      </c>
      <c r="V35" s="121" t="str">
        <f>IF(J35&lt;&gt;"-",VLOOKUP(J35,travail2!$A$2:$N$33,7),"")</f>
        <v>3</v>
      </c>
      <c r="W35" t="s">
        <v>605</v>
      </c>
      <c r="X35" t="str">
        <f>IF(J35&lt;&gt;"-",VLOOKUP(J35,travail2!$A$2:$N$33,8),"")</f>
        <v>u</v>
      </c>
      <c r="Y35" t="s">
        <v>605</v>
      </c>
      <c r="Z35" t="str">
        <f>IF(J35&lt;&gt;"-",VLOOKUP(J35,travail2!$A$2:$N$33,9),"")</f>
        <v>1</v>
      </c>
      <c r="AA35" t="s">
        <v>605</v>
      </c>
      <c r="AB35" t="str">
        <f>IF(J35&lt;&gt;"-",VLOOKUP(J35,travail2!$A$2:$N$33,10),"")</f>
        <v>d</v>
      </c>
      <c r="AC35" t="s">
        <v>605</v>
      </c>
      <c r="AD35">
        <f>IF(J35&lt;&gt;"-",VLOOKUP(J35,travail2!$A$2:$N$33,11),"")</f>
        <v>0</v>
      </c>
      <c r="AE35" t="s">
        <v>605</v>
      </c>
      <c r="AF35" t="str">
        <f>IF(J35&lt;&gt;"-",VLOOKUP(J35,travail2!$A$2:$N$33,13),"")</f>
        <v>00</v>
      </c>
      <c r="AG35" t="s">
        <v>605</v>
      </c>
      <c r="AH35" t="str">
        <f>IF(J35&lt;&gt;"-",VLOOKUP(J35,travail2!$A$2:$N$33,14),"")</f>
        <v>10</v>
      </c>
      <c r="AI35" t="s">
        <v>928</v>
      </c>
      <c r="AJ35" s="122" t="s">
        <v>925</v>
      </c>
      <c r="AK35" t="s">
        <v>928</v>
      </c>
      <c r="AL35" t="s">
        <v>95</v>
      </c>
      <c r="AM35" t="s">
        <v>904</v>
      </c>
      <c r="AO35" s="123" t="str">
        <f t="shared" si="1"/>
        <v>var zone = new Array("Belgium", "1", "00", "1", "EU", "u", "1", "d", "0", "00", "3", "u", "1", "d", "0", "00", "10"); zones["Belgium"]=zone;</v>
      </c>
      <c r="AP35" t="str">
        <f t="shared" si="2"/>
        <v>var zone = new Array("Belgium", "1", "00", "1", "EU", "u", "1", "d", "0", "00", "3", "u", "1", "d", "0</v>
      </c>
      <c r="AQ35" t="str">
        <f t="shared" si="0"/>
        <v>", "00", "10"); zones["Belgium"]=zone;</v>
      </c>
      <c r="AR35" s="125" t="str">
        <f t="shared" si="3"/>
        <v>&lt;option value="Belgium"&gt;Belgium&lt;/option&gt;</v>
      </c>
      <c r="AS35" t="s">
        <v>930</v>
      </c>
      <c r="AT35" t="str">
        <f t="shared" si="4"/>
        <v>Belgium</v>
      </c>
      <c r="AU35" t="s">
        <v>932</v>
      </c>
      <c r="AV35" t="str">
        <f t="shared" si="5"/>
        <v>Belgium</v>
      </c>
      <c r="AW35" t="s">
        <v>931</v>
      </c>
    </row>
    <row r="36" spans="1:49" x14ac:dyDescent="0.25">
      <c r="A36" t="s">
        <v>903</v>
      </c>
      <c r="B36" t="s">
        <v>155</v>
      </c>
      <c r="C36" t="s">
        <v>605</v>
      </c>
      <c r="D36">
        <v>-6</v>
      </c>
      <c r="E36" t="s">
        <v>605</v>
      </c>
      <c r="F36" t="s">
        <v>898</v>
      </c>
      <c r="G36" t="s">
        <v>605</v>
      </c>
      <c r="H36" t="str">
        <f>IF(J36&lt;&gt;"-",VLOOKUP(J36,DST_ON!A:C,3),"")</f>
        <v/>
      </c>
      <c r="I36" t="s">
        <v>605</v>
      </c>
      <c r="J36" s="6" t="s">
        <v>106</v>
      </c>
      <c r="K36" t="s">
        <v>605</v>
      </c>
      <c r="L36" t="str">
        <f>IF(J36&lt;&gt;"-",VLOOKUP(J36,travail2!$A$2:$N$33,2),"")</f>
        <v/>
      </c>
      <c r="M36" t="s">
        <v>605</v>
      </c>
      <c r="N36" t="str">
        <f>IF(J36&lt;&gt;"-",VLOOKUP(J36,travail2!$A$2:$N$33,3),"")</f>
        <v/>
      </c>
      <c r="O36" t="s">
        <v>605</v>
      </c>
      <c r="P36" t="str">
        <f>IF(J36&lt;&gt;"-",VLOOKUP(J36,travail2!$A$2:$N$33,4),"")</f>
        <v/>
      </c>
      <c r="Q36" t="s">
        <v>605</v>
      </c>
      <c r="R36" t="str">
        <f>IF(J36&lt;&gt;"-",VLOOKUP(J36,travail2!$A$2:$N$33,5),"")</f>
        <v/>
      </c>
      <c r="S36" t="s">
        <v>605</v>
      </c>
      <c r="T36" t="str">
        <f>IF(J36&lt;&gt;"-",VLOOKUP(J36,travail2!$A$2:$N$33,6),"")</f>
        <v/>
      </c>
      <c r="U36" t="s">
        <v>605</v>
      </c>
      <c r="V36" s="121" t="str">
        <f>IF(J36&lt;&gt;"-",VLOOKUP(J36,travail2!$A$2:$N$33,7),"")</f>
        <v/>
      </c>
      <c r="W36" t="s">
        <v>605</v>
      </c>
      <c r="X36" t="str">
        <f>IF(J36&lt;&gt;"-",VLOOKUP(J36,travail2!$A$2:$N$33,8),"")</f>
        <v/>
      </c>
      <c r="Y36" t="s">
        <v>605</v>
      </c>
      <c r="Z36" t="str">
        <f>IF(J36&lt;&gt;"-",VLOOKUP(J36,travail2!$A$2:$N$33,9),"")</f>
        <v/>
      </c>
      <c r="AA36" t="s">
        <v>605</v>
      </c>
      <c r="AB36" t="str">
        <f>IF(J36&lt;&gt;"-",VLOOKUP(J36,travail2!$A$2:$N$33,10),"")</f>
        <v/>
      </c>
      <c r="AC36" t="s">
        <v>605</v>
      </c>
      <c r="AD36" t="str">
        <f>IF(J36&lt;&gt;"-",VLOOKUP(J36,travail2!$A$2:$N$33,11),"")</f>
        <v/>
      </c>
      <c r="AE36" t="s">
        <v>605</v>
      </c>
      <c r="AF36" t="str">
        <f>IF(J36&lt;&gt;"-",VLOOKUP(J36,travail2!$A$2:$N$33,13),"")</f>
        <v/>
      </c>
      <c r="AG36" t="s">
        <v>605</v>
      </c>
      <c r="AH36" t="str">
        <f>IF(J36&lt;&gt;"-",VLOOKUP(J36,travail2!$A$2:$N$33,14),"")</f>
        <v/>
      </c>
      <c r="AI36" t="s">
        <v>928</v>
      </c>
      <c r="AJ36" s="122" t="s">
        <v>925</v>
      </c>
      <c r="AK36" t="s">
        <v>928</v>
      </c>
      <c r="AL36" t="s">
        <v>155</v>
      </c>
      <c r="AM36" t="s">
        <v>904</v>
      </c>
      <c r="AO36" s="123" t="str">
        <f t="shared" si="1"/>
        <v>var zone = new Array("Belize", "-6", "00", "", "-", "", "", "", "", "", "", "", "", "", "", "", ""); zones["Belize"]=zone;</v>
      </c>
      <c r="AP36" t="str">
        <f t="shared" si="2"/>
        <v>var zone = new Array("Belize", "-6", "00", "", "-", "", "", "", "", "", "", "", "", "", "</v>
      </c>
      <c r="AQ36" t="str">
        <f t="shared" si="0"/>
        <v>", "", ""); zones["Belize"]=zone;</v>
      </c>
      <c r="AR36" s="125" t="str">
        <f t="shared" si="3"/>
        <v>&lt;option value="Belize"&gt;Belize&lt;/option&gt;</v>
      </c>
      <c r="AS36" t="s">
        <v>930</v>
      </c>
      <c r="AT36" t="str">
        <f t="shared" si="4"/>
        <v>Belize</v>
      </c>
      <c r="AU36" t="s">
        <v>932</v>
      </c>
      <c r="AV36" t="str">
        <f t="shared" si="5"/>
        <v>Belize</v>
      </c>
      <c r="AW36" t="s">
        <v>931</v>
      </c>
    </row>
    <row r="37" spans="1:49" x14ac:dyDescent="0.25">
      <c r="A37" t="s">
        <v>903</v>
      </c>
      <c r="B37" t="s">
        <v>282</v>
      </c>
      <c r="C37" t="s">
        <v>605</v>
      </c>
      <c r="D37">
        <v>1</v>
      </c>
      <c r="E37" t="s">
        <v>605</v>
      </c>
      <c r="F37" t="s">
        <v>898</v>
      </c>
      <c r="G37" t="s">
        <v>605</v>
      </c>
      <c r="H37" t="str">
        <f>IF(J37&lt;&gt;"-",VLOOKUP(J37,DST_ON!A:C,3),"")</f>
        <v/>
      </c>
      <c r="I37" t="s">
        <v>605</v>
      </c>
      <c r="J37" s="6" t="s">
        <v>106</v>
      </c>
      <c r="K37" t="s">
        <v>605</v>
      </c>
      <c r="L37" t="str">
        <f>IF(J37&lt;&gt;"-",VLOOKUP(J37,travail2!$A$2:$N$33,2),"")</f>
        <v/>
      </c>
      <c r="M37" t="s">
        <v>605</v>
      </c>
      <c r="N37" t="str">
        <f>IF(J37&lt;&gt;"-",VLOOKUP(J37,travail2!$A$2:$N$33,3),"")</f>
        <v/>
      </c>
      <c r="O37" t="s">
        <v>605</v>
      </c>
      <c r="P37" t="str">
        <f>IF(J37&lt;&gt;"-",VLOOKUP(J37,travail2!$A$2:$N$33,4),"")</f>
        <v/>
      </c>
      <c r="Q37" t="s">
        <v>605</v>
      </c>
      <c r="R37" t="str">
        <f>IF(J37&lt;&gt;"-",VLOOKUP(J37,travail2!$A$2:$N$33,5),"")</f>
        <v/>
      </c>
      <c r="S37" t="s">
        <v>605</v>
      </c>
      <c r="T37" t="str">
        <f>IF(J37&lt;&gt;"-",VLOOKUP(J37,travail2!$A$2:$N$33,6),"")</f>
        <v/>
      </c>
      <c r="U37" t="s">
        <v>605</v>
      </c>
      <c r="V37" s="121" t="str">
        <f>IF(J37&lt;&gt;"-",VLOOKUP(J37,travail2!$A$2:$N$33,7),"")</f>
        <v/>
      </c>
      <c r="W37" t="s">
        <v>605</v>
      </c>
      <c r="X37" t="str">
        <f>IF(J37&lt;&gt;"-",VLOOKUP(J37,travail2!$A$2:$N$33,8),"")</f>
        <v/>
      </c>
      <c r="Y37" t="s">
        <v>605</v>
      </c>
      <c r="Z37" t="str">
        <f>IF(J37&lt;&gt;"-",VLOOKUP(J37,travail2!$A$2:$N$33,9),"")</f>
        <v/>
      </c>
      <c r="AA37" t="s">
        <v>605</v>
      </c>
      <c r="AB37" t="str">
        <f>IF(J37&lt;&gt;"-",VLOOKUP(J37,travail2!$A$2:$N$33,10),"")</f>
        <v/>
      </c>
      <c r="AC37" t="s">
        <v>605</v>
      </c>
      <c r="AD37" t="str">
        <f>IF(J37&lt;&gt;"-",VLOOKUP(J37,travail2!$A$2:$N$33,11),"")</f>
        <v/>
      </c>
      <c r="AE37" t="s">
        <v>605</v>
      </c>
      <c r="AF37" t="str">
        <f>IF(J37&lt;&gt;"-",VLOOKUP(J37,travail2!$A$2:$N$33,13),"")</f>
        <v/>
      </c>
      <c r="AG37" t="s">
        <v>605</v>
      </c>
      <c r="AH37" t="str">
        <f>IF(J37&lt;&gt;"-",VLOOKUP(J37,travail2!$A$2:$N$33,14),"")</f>
        <v/>
      </c>
      <c r="AI37" t="s">
        <v>928</v>
      </c>
      <c r="AJ37" s="122" t="s">
        <v>925</v>
      </c>
      <c r="AK37" t="s">
        <v>928</v>
      </c>
      <c r="AL37" t="s">
        <v>282</v>
      </c>
      <c r="AM37" t="s">
        <v>904</v>
      </c>
      <c r="AO37" s="123" t="str">
        <f t="shared" si="1"/>
        <v>var zone = new Array("Benin", "1", "00", "", "-", "", "", "", "", "", "", "", "", "", "", "", ""); zones["Benin"]=zone;</v>
      </c>
      <c r="AP37" t="str">
        <f t="shared" si="2"/>
        <v>var zone = new Array("Benin", "1", "00", "", "-", "", "", "", "", "", "", "", "", "", "</v>
      </c>
      <c r="AQ37" t="str">
        <f t="shared" si="0"/>
        <v>", "", ""); zones["Benin"]=zone;</v>
      </c>
      <c r="AR37" s="125" t="str">
        <f t="shared" si="3"/>
        <v>&lt;option value="Benin"&gt;Benin&lt;/option&gt;</v>
      </c>
      <c r="AS37" t="s">
        <v>930</v>
      </c>
      <c r="AT37" t="str">
        <f t="shared" si="4"/>
        <v>Benin</v>
      </c>
      <c r="AU37" t="s">
        <v>932</v>
      </c>
      <c r="AV37" t="str">
        <f t="shared" si="5"/>
        <v>Benin</v>
      </c>
      <c r="AW37" t="s">
        <v>931</v>
      </c>
    </row>
    <row r="38" spans="1:49" x14ac:dyDescent="0.25">
      <c r="A38" t="s">
        <v>903</v>
      </c>
      <c r="B38" t="s">
        <v>156</v>
      </c>
      <c r="C38" t="s">
        <v>605</v>
      </c>
      <c r="D38">
        <v>-4</v>
      </c>
      <c r="E38" t="s">
        <v>605</v>
      </c>
      <c r="F38" t="s">
        <v>898</v>
      </c>
      <c r="G38" t="s">
        <v>605</v>
      </c>
      <c r="H38" s="6" t="s">
        <v>890</v>
      </c>
      <c r="I38" t="s">
        <v>605</v>
      </c>
      <c r="J38" s="6" t="s">
        <v>153</v>
      </c>
      <c r="K38" t="s">
        <v>605</v>
      </c>
      <c r="L38" t="str">
        <f>IF(J38&lt;&gt;"-",VLOOKUP(J38,travail2!$A$2:$N$33,2),"")</f>
        <v>w</v>
      </c>
      <c r="M38" t="s">
        <v>605</v>
      </c>
      <c r="N38" t="str">
        <f>IF(J38&lt;&gt;"-",VLOOKUP(J38,travail2!$A$2:$N$33,3),"")</f>
        <v>2</v>
      </c>
      <c r="O38" t="s">
        <v>605</v>
      </c>
      <c r="P38" t="str">
        <f>IF(J38&lt;&gt;"-",VLOOKUP(J38,travail2!$A$2:$N$33,4),"")</f>
        <v>s</v>
      </c>
      <c r="Q38" t="s">
        <v>605</v>
      </c>
      <c r="R38">
        <f>IF(J38&lt;&gt;"-",VLOOKUP(J38,travail2!$A$2:$N$33,5),"")</f>
        <v>0</v>
      </c>
      <c r="S38" t="s">
        <v>605</v>
      </c>
      <c r="T38" t="str">
        <f>IF(J38&lt;&gt;"-",VLOOKUP(J38,travail2!$A$2:$N$33,6),"")</f>
        <v>01</v>
      </c>
      <c r="U38" t="s">
        <v>605</v>
      </c>
      <c r="V38" s="121" t="str">
        <f>IF(J38&lt;&gt;"-",VLOOKUP(J38,travail2!$A$2:$N$33,7),"")</f>
        <v>4</v>
      </c>
      <c r="W38" t="s">
        <v>605</v>
      </c>
      <c r="X38" t="str">
        <f>IF(J38&lt;&gt;"-",VLOOKUP(J38,travail2!$A$2:$N$33,8),"")</f>
        <v>w</v>
      </c>
      <c r="Y38" t="s">
        <v>605</v>
      </c>
      <c r="Z38" t="str">
        <f>IF(J38&lt;&gt;"-",VLOOKUP(J38,travail2!$A$2:$N$33,9),"")</f>
        <v>2</v>
      </c>
      <c r="AA38" t="s">
        <v>605</v>
      </c>
      <c r="AB38" t="str">
        <f>IF(J38&lt;&gt;"-",VLOOKUP(J38,travail2!$A$2:$N$33,10),"")</f>
        <v>d</v>
      </c>
      <c r="AC38" t="s">
        <v>605</v>
      </c>
      <c r="AD38">
        <f>IF(J38&lt;&gt;"-",VLOOKUP(J38,travail2!$A$2:$N$33,11),"")</f>
        <v>0</v>
      </c>
      <c r="AE38" t="s">
        <v>605</v>
      </c>
      <c r="AF38" t="str">
        <f>IF(J38&lt;&gt;"-",VLOOKUP(J38,travail2!$A$2:$N$33,13),"")</f>
        <v>00</v>
      </c>
      <c r="AG38" t="s">
        <v>605</v>
      </c>
      <c r="AH38" t="str">
        <f>IF(J38&lt;&gt;"-",VLOOKUP(J38,travail2!$A$2:$N$33,14),"")</f>
        <v>10</v>
      </c>
      <c r="AI38" t="s">
        <v>928</v>
      </c>
      <c r="AJ38" s="122" t="s">
        <v>925</v>
      </c>
      <c r="AK38" t="s">
        <v>928</v>
      </c>
      <c r="AL38" t="s">
        <v>156</v>
      </c>
      <c r="AM38" t="s">
        <v>904</v>
      </c>
      <c r="AO38" s="123" t="str">
        <f t="shared" si="1"/>
        <v>var zone = new Array("Bermuda", "-4", "00", "1", "Bahamas", "w", "2", "s", "0", "01", "4", "w", "2", "d", "0", "00", "10"); zones["Bermuda"]=zone;</v>
      </c>
      <c r="AP38" t="str">
        <f t="shared" si="2"/>
        <v>var zone = new Array("Bermuda", "-4", "00", "1", "Bahamas", "w", "2", "s", "0", "01", "4", "w", "2", "d", "0</v>
      </c>
      <c r="AQ38" t="str">
        <f t="shared" si="0"/>
        <v>", "00", "10"); zones["Bermuda"]=zone;</v>
      </c>
      <c r="AR38" s="125" t="str">
        <f t="shared" si="3"/>
        <v>&lt;option value="Bermuda"&gt;Bermuda&lt;/option&gt;</v>
      </c>
      <c r="AS38" t="s">
        <v>930</v>
      </c>
      <c r="AT38" t="str">
        <f t="shared" si="4"/>
        <v>Bermuda</v>
      </c>
      <c r="AU38" t="s">
        <v>932</v>
      </c>
      <c r="AV38" t="str">
        <f t="shared" si="5"/>
        <v>Bermuda</v>
      </c>
      <c r="AW38" t="s">
        <v>931</v>
      </c>
    </row>
    <row r="39" spans="1:49" x14ac:dyDescent="0.25">
      <c r="A39" t="s">
        <v>903</v>
      </c>
      <c r="B39" t="s">
        <v>221</v>
      </c>
      <c r="C39" t="s">
        <v>605</v>
      </c>
      <c r="D39">
        <v>6</v>
      </c>
      <c r="E39" t="s">
        <v>605</v>
      </c>
      <c r="F39" t="s">
        <v>898</v>
      </c>
      <c r="G39" t="s">
        <v>605</v>
      </c>
      <c r="H39" t="str">
        <f>IF(J39&lt;&gt;"-",VLOOKUP(J39,DST_ON!A:C,3),"")</f>
        <v/>
      </c>
      <c r="I39" t="s">
        <v>605</v>
      </c>
      <c r="J39" s="6" t="s">
        <v>106</v>
      </c>
      <c r="K39" t="s">
        <v>605</v>
      </c>
      <c r="L39" t="str">
        <f>IF(J39&lt;&gt;"-",VLOOKUP(J39,travail2!$A$2:$N$33,2),"")</f>
        <v/>
      </c>
      <c r="M39" t="s">
        <v>605</v>
      </c>
      <c r="N39" t="str">
        <f>IF(J39&lt;&gt;"-",VLOOKUP(J39,travail2!$A$2:$N$33,3),"")</f>
        <v/>
      </c>
      <c r="O39" t="s">
        <v>605</v>
      </c>
      <c r="P39" t="str">
        <f>IF(J39&lt;&gt;"-",VLOOKUP(J39,travail2!$A$2:$N$33,4),"")</f>
        <v/>
      </c>
      <c r="Q39" t="s">
        <v>605</v>
      </c>
      <c r="R39" t="str">
        <f>IF(J39&lt;&gt;"-",VLOOKUP(J39,travail2!$A$2:$N$33,5),"")</f>
        <v/>
      </c>
      <c r="S39" t="s">
        <v>605</v>
      </c>
      <c r="T39" t="str">
        <f>IF(J39&lt;&gt;"-",VLOOKUP(J39,travail2!$A$2:$N$33,6),"")</f>
        <v/>
      </c>
      <c r="U39" t="s">
        <v>605</v>
      </c>
      <c r="V39" s="121" t="str">
        <f>IF(J39&lt;&gt;"-",VLOOKUP(J39,travail2!$A$2:$N$33,7),"")</f>
        <v/>
      </c>
      <c r="W39" t="s">
        <v>605</v>
      </c>
      <c r="X39" t="str">
        <f>IF(J39&lt;&gt;"-",VLOOKUP(J39,travail2!$A$2:$N$33,8),"")</f>
        <v/>
      </c>
      <c r="Y39" t="s">
        <v>605</v>
      </c>
      <c r="Z39" t="str">
        <f>IF(J39&lt;&gt;"-",VLOOKUP(J39,travail2!$A$2:$N$33,9),"")</f>
        <v/>
      </c>
      <c r="AA39" t="s">
        <v>605</v>
      </c>
      <c r="AB39" t="str">
        <f>IF(J39&lt;&gt;"-",VLOOKUP(J39,travail2!$A$2:$N$33,10),"")</f>
        <v/>
      </c>
      <c r="AC39" t="s">
        <v>605</v>
      </c>
      <c r="AD39" t="str">
        <f>IF(J39&lt;&gt;"-",VLOOKUP(J39,travail2!$A$2:$N$33,11),"")</f>
        <v/>
      </c>
      <c r="AE39" t="s">
        <v>605</v>
      </c>
      <c r="AF39" t="str">
        <f>IF(J39&lt;&gt;"-",VLOOKUP(J39,travail2!$A$2:$N$33,13),"")</f>
        <v/>
      </c>
      <c r="AG39" t="s">
        <v>605</v>
      </c>
      <c r="AH39" t="str">
        <f>IF(J39&lt;&gt;"-",VLOOKUP(J39,travail2!$A$2:$N$33,14),"")</f>
        <v/>
      </c>
      <c r="AI39" t="s">
        <v>928</v>
      </c>
      <c r="AJ39" s="122" t="s">
        <v>925</v>
      </c>
      <c r="AK39" t="s">
        <v>928</v>
      </c>
      <c r="AL39" t="s">
        <v>221</v>
      </c>
      <c r="AM39" t="s">
        <v>904</v>
      </c>
      <c r="AO39" s="123" t="str">
        <f t="shared" si="1"/>
        <v>var zone = new Array("Bhutan", "6", "00", "", "-", "", "", "", "", "", "", "", "", "", "", "", ""); zones["Bhutan"]=zone;</v>
      </c>
      <c r="AP39" t="str">
        <f t="shared" si="2"/>
        <v>var zone = new Array("Bhutan", "6", "00", "", "-", "", "", "", "", "", "", "", "", "", "</v>
      </c>
      <c r="AQ39" t="str">
        <f t="shared" si="0"/>
        <v>", "", ""); zones["Bhutan"]=zone;</v>
      </c>
      <c r="AR39" s="125" t="str">
        <f t="shared" si="3"/>
        <v>&lt;option value="Bhutan"&gt;Bhutan&lt;/option&gt;</v>
      </c>
      <c r="AS39" t="s">
        <v>930</v>
      </c>
      <c r="AT39" t="str">
        <f t="shared" si="4"/>
        <v>Bhutan</v>
      </c>
      <c r="AU39" t="s">
        <v>932</v>
      </c>
      <c r="AV39" t="str">
        <f t="shared" si="5"/>
        <v>Bhutan</v>
      </c>
      <c r="AW39" t="s">
        <v>931</v>
      </c>
    </row>
    <row r="40" spans="1:49" x14ac:dyDescent="0.25">
      <c r="A40" t="s">
        <v>903</v>
      </c>
      <c r="B40" t="s">
        <v>185</v>
      </c>
      <c r="C40" t="s">
        <v>605</v>
      </c>
      <c r="D40">
        <v>-4</v>
      </c>
      <c r="E40" t="s">
        <v>605</v>
      </c>
      <c r="F40" t="s">
        <v>898</v>
      </c>
      <c r="G40" t="s">
        <v>605</v>
      </c>
      <c r="H40" t="str">
        <f>IF(J40&lt;&gt;"-",VLOOKUP(J40,DST_ON!A:C,3),"")</f>
        <v/>
      </c>
      <c r="I40" t="s">
        <v>605</v>
      </c>
      <c r="J40" s="6" t="s">
        <v>106</v>
      </c>
      <c r="K40" t="s">
        <v>605</v>
      </c>
      <c r="L40" t="str">
        <f>IF(J40&lt;&gt;"-",VLOOKUP(J40,travail2!$A$2:$N$33,2),"")</f>
        <v/>
      </c>
      <c r="M40" t="s">
        <v>605</v>
      </c>
      <c r="N40" t="str">
        <f>IF(J40&lt;&gt;"-",VLOOKUP(J40,travail2!$A$2:$N$33,3),"")</f>
        <v/>
      </c>
      <c r="O40" t="s">
        <v>605</v>
      </c>
      <c r="P40" t="str">
        <f>IF(J40&lt;&gt;"-",VLOOKUP(J40,travail2!$A$2:$N$33,4),"")</f>
        <v/>
      </c>
      <c r="Q40" t="s">
        <v>605</v>
      </c>
      <c r="R40" t="str">
        <f>IF(J40&lt;&gt;"-",VLOOKUP(J40,travail2!$A$2:$N$33,5),"")</f>
        <v/>
      </c>
      <c r="S40" t="s">
        <v>605</v>
      </c>
      <c r="T40" t="str">
        <f>IF(J40&lt;&gt;"-",VLOOKUP(J40,travail2!$A$2:$N$33,6),"")</f>
        <v/>
      </c>
      <c r="U40" t="s">
        <v>605</v>
      </c>
      <c r="V40" s="121" t="str">
        <f>IF(J40&lt;&gt;"-",VLOOKUP(J40,travail2!$A$2:$N$33,7),"")</f>
        <v/>
      </c>
      <c r="W40" t="s">
        <v>605</v>
      </c>
      <c r="X40" t="str">
        <f>IF(J40&lt;&gt;"-",VLOOKUP(J40,travail2!$A$2:$N$33,8),"")</f>
        <v/>
      </c>
      <c r="Y40" t="s">
        <v>605</v>
      </c>
      <c r="Z40" t="str">
        <f>IF(J40&lt;&gt;"-",VLOOKUP(J40,travail2!$A$2:$N$33,9),"")</f>
        <v/>
      </c>
      <c r="AA40" t="s">
        <v>605</v>
      </c>
      <c r="AB40" t="str">
        <f>IF(J40&lt;&gt;"-",VLOOKUP(J40,travail2!$A$2:$N$33,10),"")</f>
        <v/>
      </c>
      <c r="AC40" t="s">
        <v>605</v>
      </c>
      <c r="AD40" t="str">
        <f>IF(J40&lt;&gt;"-",VLOOKUP(J40,travail2!$A$2:$N$33,11),"")</f>
        <v/>
      </c>
      <c r="AE40" t="s">
        <v>605</v>
      </c>
      <c r="AF40" t="str">
        <f>IF(J40&lt;&gt;"-",VLOOKUP(J40,travail2!$A$2:$N$33,13),"")</f>
        <v/>
      </c>
      <c r="AG40" t="s">
        <v>605</v>
      </c>
      <c r="AH40" t="str">
        <f>IF(J40&lt;&gt;"-",VLOOKUP(J40,travail2!$A$2:$N$33,14),"")</f>
        <v/>
      </c>
      <c r="AI40" t="s">
        <v>928</v>
      </c>
      <c r="AJ40" s="122" t="s">
        <v>925</v>
      </c>
      <c r="AK40" t="s">
        <v>928</v>
      </c>
      <c r="AL40" t="s">
        <v>185</v>
      </c>
      <c r="AM40" t="s">
        <v>904</v>
      </c>
      <c r="AO40" s="123" t="str">
        <f t="shared" si="1"/>
        <v>var zone = new Array("Bolivia", "-4", "00", "", "-", "", "", "", "", "", "", "", "", "", "", "", ""); zones["Bolivia"]=zone;</v>
      </c>
      <c r="AP40" t="str">
        <f t="shared" si="2"/>
        <v>var zone = new Array("Bolivia", "-4", "00", "", "-", "", "", "", "", "", "", "", "", "", "</v>
      </c>
      <c r="AQ40" t="str">
        <f t="shared" si="0"/>
        <v>", "", ""); zones["Bolivia"]=zone;</v>
      </c>
      <c r="AR40" s="125" t="str">
        <f t="shared" si="3"/>
        <v>&lt;option value="Bolivia"&gt;Bolivia&lt;/option&gt;</v>
      </c>
      <c r="AS40" t="s">
        <v>930</v>
      </c>
      <c r="AT40" t="str">
        <f t="shared" si="4"/>
        <v>Bolivia</v>
      </c>
      <c r="AU40" t="s">
        <v>932</v>
      </c>
      <c r="AV40" t="str">
        <f t="shared" si="5"/>
        <v>Bolivia</v>
      </c>
      <c r="AW40" t="s">
        <v>931</v>
      </c>
    </row>
    <row r="41" spans="1:49" x14ac:dyDescent="0.25">
      <c r="A41" t="s">
        <v>903</v>
      </c>
      <c r="B41" t="s">
        <v>283</v>
      </c>
      <c r="C41" t="s">
        <v>605</v>
      </c>
      <c r="D41">
        <v>2</v>
      </c>
      <c r="E41" t="s">
        <v>605</v>
      </c>
      <c r="F41" t="s">
        <v>898</v>
      </c>
      <c r="G41" t="s">
        <v>605</v>
      </c>
      <c r="H41" t="str">
        <f>IF(J41&lt;&gt;"-",VLOOKUP(J41,DST_ON!A:C,3),"")</f>
        <v/>
      </c>
      <c r="I41" t="s">
        <v>605</v>
      </c>
      <c r="J41" s="6" t="s">
        <v>106</v>
      </c>
      <c r="K41" t="s">
        <v>605</v>
      </c>
      <c r="L41" t="str">
        <f>IF(J41&lt;&gt;"-",VLOOKUP(J41,travail2!$A$2:$N$33,2),"")</f>
        <v/>
      </c>
      <c r="M41" t="s">
        <v>605</v>
      </c>
      <c r="N41" t="str">
        <f>IF(J41&lt;&gt;"-",VLOOKUP(J41,travail2!$A$2:$N$33,3),"")</f>
        <v/>
      </c>
      <c r="O41" t="s">
        <v>605</v>
      </c>
      <c r="P41" t="str">
        <f>IF(J41&lt;&gt;"-",VLOOKUP(J41,travail2!$A$2:$N$33,4),"")</f>
        <v/>
      </c>
      <c r="Q41" t="s">
        <v>605</v>
      </c>
      <c r="R41" t="str">
        <f>IF(J41&lt;&gt;"-",VLOOKUP(J41,travail2!$A$2:$N$33,5),"")</f>
        <v/>
      </c>
      <c r="S41" t="s">
        <v>605</v>
      </c>
      <c r="T41" t="str">
        <f>IF(J41&lt;&gt;"-",VLOOKUP(J41,travail2!$A$2:$N$33,6),"")</f>
        <v/>
      </c>
      <c r="U41" t="s">
        <v>605</v>
      </c>
      <c r="V41" s="121" t="str">
        <f>IF(J41&lt;&gt;"-",VLOOKUP(J41,travail2!$A$2:$N$33,7),"")</f>
        <v/>
      </c>
      <c r="W41" t="s">
        <v>605</v>
      </c>
      <c r="X41" t="str">
        <f>IF(J41&lt;&gt;"-",VLOOKUP(J41,travail2!$A$2:$N$33,8),"")</f>
        <v/>
      </c>
      <c r="Y41" t="s">
        <v>605</v>
      </c>
      <c r="Z41" t="str">
        <f>IF(J41&lt;&gt;"-",VLOOKUP(J41,travail2!$A$2:$N$33,9),"")</f>
        <v/>
      </c>
      <c r="AA41" t="s">
        <v>605</v>
      </c>
      <c r="AB41" t="str">
        <f>IF(J41&lt;&gt;"-",VLOOKUP(J41,travail2!$A$2:$N$33,10),"")</f>
        <v/>
      </c>
      <c r="AC41" t="s">
        <v>605</v>
      </c>
      <c r="AD41" t="str">
        <f>IF(J41&lt;&gt;"-",VLOOKUP(J41,travail2!$A$2:$N$33,11),"")</f>
        <v/>
      </c>
      <c r="AE41" t="s">
        <v>605</v>
      </c>
      <c r="AF41" t="str">
        <f>IF(J41&lt;&gt;"-",VLOOKUP(J41,travail2!$A$2:$N$33,13),"")</f>
        <v/>
      </c>
      <c r="AG41" t="s">
        <v>605</v>
      </c>
      <c r="AH41" t="str">
        <f>IF(J41&lt;&gt;"-",VLOOKUP(J41,travail2!$A$2:$N$33,14),"")</f>
        <v/>
      </c>
      <c r="AI41" t="s">
        <v>928</v>
      </c>
      <c r="AJ41" s="122" t="s">
        <v>925</v>
      </c>
      <c r="AK41" t="s">
        <v>928</v>
      </c>
      <c r="AL41" t="s">
        <v>283</v>
      </c>
      <c r="AM41" t="s">
        <v>904</v>
      </c>
      <c r="AO41" s="123" t="str">
        <f t="shared" si="1"/>
        <v>var zone = new Array("Botswana", "2", "00", "", "-", "", "", "", "", "", "", "", "", "", "", "", ""); zones["Botswana"]=zone;</v>
      </c>
      <c r="AP41" t="str">
        <f t="shared" si="2"/>
        <v>var zone = new Array("Botswana", "2", "00", "", "-", "", "", "", "", "", "", "", "", "", "</v>
      </c>
      <c r="AQ41" t="str">
        <f t="shared" si="0"/>
        <v>", "", ""); zones["Botswana"]=zone;</v>
      </c>
      <c r="AR41" s="125" t="str">
        <f t="shared" si="3"/>
        <v>&lt;option value="Botswana"&gt;Botswana&lt;/option&gt;</v>
      </c>
      <c r="AS41" t="s">
        <v>930</v>
      </c>
      <c r="AT41" t="str">
        <f t="shared" si="4"/>
        <v>Botswana</v>
      </c>
      <c r="AU41" t="s">
        <v>932</v>
      </c>
      <c r="AV41" t="str">
        <f t="shared" si="5"/>
        <v>Botswana</v>
      </c>
      <c r="AW41" t="s">
        <v>931</v>
      </c>
    </row>
    <row r="42" spans="1:49" x14ac:dyDescent="0.25">
      <c r="A42" t="s">
        <v>903</v>
      </c>
      <c r="B42" t="s">
        <v>481</v>
      </c>
      <c r="C42" t="s">
        <v>605</v>
      </c>
      <c r="D42">
        <v>-3</v>
      </c>
      <c r="E42" t="s">
        <v>605</v>
      </c>
      <c r="F42" t="s">
        <v>898</v>
      </c>
      <c r="G42" t="s">
        <v>605</v>
      </c>
      <c r="H42" t="str">
        <f>IF(J42&lt;&gt;"-",VLOOKUP(J42,DST_ON!A:C,3),"")</f>
        <v/>
      </c>
      <c r="I42" t="s">
        <v>605</v>
      </c>
      <c r="J42" s="6" t="s">
        <v>106</v>
      </c>
      <c r="K42" t="s">
        <v>605</v>
      </c>
      <c r="L42" t="str">
        <f>IF(J42&lt;&gt;"-",VLOOKUP(J42,travail2!$A$2:$N$33,2),"")</f>
        <v/>
      </c>
      <c r="M42" t="s">
        <v>605</v>
      </c>
      <c r="N42" t="str">
        <f>IF(J42&lt;&gt;"-",VLOOKUP(J42,travail2!$A$2:$N$33,3),"")</f>
        <v/>
      </c>
      <c r="O42" t="s">
        <v>605</v>
      </c>
      <c r="P42" t="str">
        <f>IF(J42&lt;&gt;"-",VLOOKUP(J42,travail2!$A$2:$N$33,4),"")</f>
        <v/>
      </c>
      <c r="Q42" t="s">
        <v>605</v>
      </c>
      <c r="R42" t="str">
        <f>IF(J42&lt;&gt;"-",VLOOKUP(J42,travail2!$A$2:$N$33,5),"")</f>
        <v/>
      </c>
      <c r="S42" t="s">
        <v>605</v>
      </c>
      <c r="T42" t="str">
        <f>IF(J42&lt;&gt;"-",VLOOKUP(J42,travail2!$A$2:$N$33,6),"")</f>
        <v/>
      </c>
      <c r="U42" t="s">
        <v>605</v>
      </c>
      <c r="V42" s="121" t="str">
        <f>IF(J42&lt;&gt;"-",VLOOKUP(J42,travail2!$A$2:$N$33,7),"")</f>
        <v/>
      </c>
      <c r="W42" t="s">
        <v>605</v>
      </c>
      <c r="X42" t="str">
        <f>IF(J42&lt;&gt;"-",VLOOKUP(J42,travail2!$A$2:$N$33,8),"")</f>
        <v/>
      </c>
      <c r="Y42" t="s">
        <v>605</v>
      </c>
      <c r="Z42" t="str">
        <f>IF(J42&lt;&gt;"-",VLOOKUP(J42,travail2!$A$2:$N$33,9),"")</f>
        <v/>
      </c>
      <c r="AA42" t="s">
        <v>605</v>
      </c>
      <c r="AB42" t="str">
        <f>IF(J42&lt;&gt;"-",VLOOKUP(J42,travail2!$A$2:$N$33,10),"")</f>
        <v/>
      </c>
      <c r="AC42" t="s">
        <v>605</v>
      </c>
      <c r="AD42" t="str">
        <f>IF(J42&lt;&gt;"-",VLOOKUP(J42,travail2!$A$2:$N$33,11),"")</f>
        <v/>
      </c>
      <c r="AE42" t="s">
        <v>605</v>
      </c>
      <c r="AF42" t="str">
        <f>IF(J42&lt;&gt;"-",VLOOKUP(J42,travail2!$A$2:$N$33,13),"")</f>
        <v/>
      </c>
      <c r="AG42" t="s">
        <v>605</v>
      </c>
      <c r="AH42" t="str">
        <f>IF(J42&lt;&gt;"-",VLOOKUP(J42,travail2!$A$2:$N$33,14),"")</f>
        <v/>
      </c>
      <c r="AI42" t="s">
        <v>928</v>
      </c>
      <c r="AJ42" s="122" t="s">
        <v>925</v>
      </c>
      <c r="AK42" t="s">
        <v>928</v>
      </c>
      <c r="AL42" t="s">
        <v>481</v>
      </c>
      <c r="AM42" t="s">
        <v>904</v>
      </c>
      <c r="AO42" s="123" t="str">
        <f t="shared" si="1"/>
        <v>var zone = new Array("Brazil/Araguaina", "-3", "00", "", "-", "", "", "", "", "", "", "", "", "", "", "", ""); zones["Brazil/Araguaina"]=zone;</v>
      </c>
      <c r="AP42" t="str">
        <f t="shared" si="2"/>
        <v>var zone = new Array("Brazil/Araguaina", "-3", "00", "", "-", "", "", "", "", "", "", "", "", "", "</v>
      </c>
      <c r="AQ42" t="str">
        <f t="shared" si="0"/>
        <v>", "", ""); zones["Brazil/Araguaina"]=zone;</v>
      </c>
      <c r="AR42" s="125" t="str">
        <f t="shared" si="3"/>
        <v>&lt;option value="Brazil/Araguaina"&gt;Brazil/Araguaina&lt;/option&gt;</v>
      </c>
      <c r="AS42" t="s">
        <v>930</v>
      </c>
      <c r="AT42" t="str">
        <f t="shared" si="4"/>
        <v>Brazil/Araguaina</v>
      </c>
      <c r="AU42" t="s">
        <v>932</v>
      </c>
      <c r="AV42" t="str">
        <f t="shared" si="5"/>
        <v>Brazil/Araguaina</v>
      </c>
      <c r="AW42" t="s">
        <v>931</v>
      </c>
    </row>
    <row r="43" spans="1:49" x14ac:dyDescent="0.25">
      <c r="A43" t="s">
        <v>903</v>
      </c>
      <c r="B43" t="s">
        <v>483</v>
      </c>
      <c r="C43" t="s">
        <v>605</v>
      </c>
      <c r="D43">
        <v>-3</v>
      </c>
      <c r="E43" t="s">
        <v>605</v>
      </c>
      <c r="F43" t="s">
        <v>898</v>
      </c>
      <c r="G43" t="s">
        <v>605</v>
      </c>
      <c r="H43" t="str">
        <f>IF(J43&lt;&gt;"-",VLOOKUP(J43,DST_ON!A:C,3),"")</f>
        <v/>
      </c>
      <c r="I43" t="s">
        <v>605</v>
      </c>
      <c r="J43" s="6" t="s">
        <v>106</v>
      </c>
      <c r="K43" t="s">
        <v>605</v>
      </c>
      <c r="L43" t="str">
        <f>IF(J43&lt;&gt;"-",VLOOKUP(J43,travail2!$A$2:$N$33,2),"")</f>
        <v/>
      </c>
      <c r="M43" t="s">
        <v>605</v>
      </c>
      <c r="N43" t="str">
        <f>IF(J43&lt;&gt;"-",VLOOKUP(J43,travail2!$A$2:$N$33,3),"")</f>
        <v/>
      </c>
      <c r="O43" t="s">
        <v>605</v>
      </c>
      <c r="P43" t="str">
        <f>IF(J43&lt;&gt;"-",VLOOKUP(J43,travail2!$A$2:$N$33,4),"")</f>
        <v/>
      </c>
      <c r="Q43" t="s">
        <v>605</v>
      </c>
      <c r="R43" t="str">
        <f>IF(J43&lt;&gt;"-",VLOOKUP(J43,travail2!$A$2:$N$33,5),"")</f>
        <v/>
      </c>
      <c r="S43" t="s">
        <v>605</v>
      </c>
      <c r="T43" t="str">
        <f>IF(J43&lt;&gt;"-",VLOOKUP(J43,travail2!$A$2:$N$33,6),"")</f>
        <v/>
      </c>
      <c r="U43" t="s">
        <v>605</v>
      </c>
      <c r="V43" s="121" t="str">
        <f>IF(J43&lt;&gt;"-",VLOOKUP(J43,travail2!$A$2:$N$33,7),"")</f>
        <v/>
      </c>
      <c r="W43" t="s">
        <v>605</v>
      </c>
      <c r="X43" t="str">
        <f>IF(J43&lt;&gt;"-",VLOOKUP(J43,travail2!$A$2:$N$33,8),"")</f>
        <v/>
      </c>
      <c r="Y43" t="s">
        <v>605</v>
      </c>
      <c r="Z43" t="str">
        <f>IF(J43&lt;&gt;"-",VLOOKUP(J43,travail2!$A$2:$N$33,9),"")</f>
        <v/>
      </c>
      <c r="AA43" t="s">
        <v>605</v>
      </c>
      <c r="AB43" t="str">
        <f>IF(J43&lt;&gt;"-",VLOOKUP(J43,travail2!$A$2:$N$33,10),"")</f>
        <v/>
      </c>
      <c r="AC43" t="s">
        <v>605</v>
      </c>
      <c r="AD43" t="str">
        <f>IF(J43&lt;&gt;"-",VLOOKUP(J43,travail2!$A$2:$N$33,11),"")</f>
        <v/>
      </c>
      <c r="AE43" t="s">
        <v>605</v>
      </c>
      <c r="AF43" t="str">
        <f>IF(J43&lt;&gt;"-",VLOOKUP(J43,travail2!$A$2:$N$33,13),"")</f>
        <v/>
      </c>
      <c r="AG43" t="s">
        <v>605</v>
      </c>
      <c r="AH43" t="str">
        <f>IF(J43&lt;&gt;"-",VLOOKUP(J43,travail2!$A$2:$N$33,14),"")</f>
        <v/>
      </c>
      <c r="AI43" t="s">
        <v>928</v>
      </c>
      <c r="AJ43" s="122" t="s">
        <v>925</v>
      </c>
      <c r="AK43" t="s">
        <v>928</v>
      </c>
      <c r="AL43" t="s">
        <v>483</v>
      </c>
      <c r="AM43" t="s">
        <v>904</v>
      </c>
      <c r="AO43" s="123" t="str">
        <f t="shared" si="1"/>
        <v>var zone = new Array("Brazil/Bahia", "-3", "00", "", "-", "", "", "", "", "", "", "", "", "", "", "", ""); zones["Brazil/Bahia"]=zone;</v>
      </c>
      <c r="AP43" t="str">
        <f t="shared" si="2"/>
        <v>var zone = new Array("Brazil/Bahia", "-3", "00", "", "-", "", "", "", "", "", "", "", "", "", "</v>
      </c>
      <c r="AQ43" t="str">
        <f t="shared" si="0"/>
        <v>", "", ""); zones["Brazil/Bahia"]=zone;</v>
      </c>
      <c r="AR43" s="125" t="str">
        <f t="shared" si="3"/>
        <v>&lt;option value="Brazil/Bahia"&gt;Brazil/Bahia&lt;/option&gt;</v>
      </c>
      <c r="AS43" t="s">
        <v>930</v>
      </c>
      <c r="AT43" t="str">
        <f t="shared" si="4"/>
        <v>Brazil/Bahia</v>
      </c>
      <c r="AU43" t="s">
        <v>932</v>
      </c>
      <c r="AV43" t="str">
        <f t="shared" si="5"/>
        <v>Brazil/Bahia</v>
      </c>
      <c r="AW43" t="s">
        <v>931</v>
      </c>
    </row>
    <row r="44" spans="1:49" x14ac:dyDescent="0.25">
      <c r="A44" t="s">
        <v>903</v>
      </c>
      <c r="B44" t="s">
        <v>478</v>
      </c>
      <c r="C44" t="s">
        <v>605</v>
      </c>
      <c r="D44">
        <v>-3</v>
      </c>
      <c r="E44" t="s">
        <v>605</v>
      </c>
      <c r="F44" t="s">
        <v>898</v>
      </c>
      <c r="G44" t="s">
        <v>605</v>
      </c>
      <c r="H44" t="str">
        <f>IF(J44&lt;&gt;"-",VLOOKUP(J44,DST_ON!A:C,3),"")</f>
        <v/>
      </c>
      <c r="I44" t="s">
        <v>605</v>
      </c>
      <c r="J44" s="6" t="s">
        <v>106</v>
      </c>
      <c r="K44" t="s">
        <v>605</v>
      </c>
      <c r="L44" t="str">
        <f>IF(J44&lt;&gt;"-",VLOOKUP(J44,travail2!$A$2:$N$33,2),"")</f>
        <v/>
      </c>
      <c r="M44" t="s">
        <v>605</v>
      </c>
      <c r="N44" t="str">
        <f>IF(J44&lt;&gt;"-",VLOOKUP(J44,travail2!$A$2:$N$33,3),"")</f>
        <v/>
      </c>
      <c r="O44" t="s">
        <v>605</v>
      </c>
      <c r="P44" t="str">
        <f>IF(J44&lt;&gt;"-",VLOOKUP(J44,travail2!$A$2:$N$33,4),"")</f>
        <v/>
      </c>
      <c r="Q44" t="s">
        <v>605</v>
      </c>
      <c r="R44" t="str">
        <f>IF(J44&lt;&gt;"-",VLOOKUP(J44,travail2!$A$2:$N$33,5),"")</f>
        <v/>
      </c>
      <c r="S44" t="s">
        <v>605</v>
      </c>
      <c r="T44" t="str">
        <f>IF(J44&lt;&gt;"-",VLOOKUP(J44,travail2!$A$2:$N$33,6),"")</f>
        <v/>
      </c>
      <c r="U44" t="s">
        <v>605</v>
      </c>
      <c r="V44" s="121" t="str">
        <f>IF(J44&lt;&gt;"-",VLOOKUP(J44,travail2!$A$2:$N$33,7),"")</f>
        <v/>
      </c>
      <c r="W44" t="s">
        <v>605</v>
      </c>
      <c r="X44" t="str">
        <f>IF(J44&lt;&gt;"-",VLOOKUP(J44,travail2!$A$2:$N$33,8),"")</f>
        <v/>
      </c>
      <c r="Y44" t="s">
        <v>605</v>
      </c>
      <c r="Z44" t="str">
        <f>IF(J44&lt;&gt;"-",VLOOKUP(J44,travail2!$A$2:$N$33,9),"")</f>
        <v/>
      </c>
      <c r="AA44" t="s">
        <v>605</v>
      </c>
      <c r="AB44" t="str">
        <f>IF(J44&lt;&gt;"-",VLOOKUP(J44,travail2!$A$2:$N$33,10),"")</f>
        <v/>
      </c>
      <c r="AC44" t="s">
        <v>605</v>
      </c>
      <c r="AD44" t="str">
        <f>IF(J44&lt;&gt;"-",VLOOKUP(J44,travail2!$A$2:$N$33,11),"")</f>
        <v/>
      </c>
      <c r="AE44" t="s">
        <v>605</v>
      </c>
      <c r="AF44" t="str">
        <f>IF(J44&lt;&gt;"-",VLOOKUP(J44,travail2!$A$2:$N$33,13),"")</f>
        <v/>
      </c>
      <c r="AG44" t="s">
        <v>605</v>
      </c>
      <c r="AH44" t="str">
        <f>IF(J44&lt;&gt;"-",VLOOKUP(J44,travail2!$A$2:$N$33,14),"")</f>
        <v/>
      </c>
      <c r="AI44" t="s">
        <v>928</v>
      </c>
      <c r="AJ44" s="122" t="s">
        <v>925</v>
      </c>
      <c r="AK44" t="s">
        <v>928</v>
      </c>
      <c r="AL44" t="s">
        <v>478</v>
      </c>
      <c r="AM44" t="s">
        <v>904</v>
      </c>
      <c r="AO44" s="123" t="str">
        <f t="shared" si="1"/>
        <v>var zone = new Array("Brazil/Belem", "-3", "00", "", "-", "", "", "", "", "", "", "", "", "", "", "", ""); zones["Brazil/Belem"]=zone;</v>
      </c>
      <c r="AP44" t="str">
        <f t="shared" si="2"/>
        <v>var zone = new Array("Brazil/Belem", "-3", "00", "", "-", "", "", "", "", "", "", "", "", "", "</v>
      </c>
      <c r="AQ44" t="str">
        <f t="shared" si="0"/>
        <v>", "", ""); zones["Brazil/Belem"]=zone;</v>
      </c>
      <c r="AR44" s="125" t="str">
        <f t="shared" si="3"/>
        <v>&lt;option value="Brazil/Belem"&gt;Brazil/Belem&lt;/option&gt;</v>
      </c>
      <c r="AS44" t="s">
        <v>930</v>
      </c>
      <c r="AT44" t="str">
        <f t="shared" si="4"/>
        <v>Brazil/Belem</v>
      </c>
      <c r="AU44" t="s">
        <v>932</v>
      </c>
      <c r="AV44" t="str">
        <f t="shared" si="5"/>
        <v>Brazil/Belem</v>
      </c>
      <c r="AW44" t="s">
        <v>931</v>
      </c>
    </row>
    <row r="45" spans="1:49" x14ac:dyDescent="0.25">
      <c r="A45" t="s">
        <v>903</v>
      </c>
      <c r="B45" t="s">
        <v>488</v>
      </c>
      <c r="C45" t="s">
        <v>605</v>
      </c>
      <c r="D45">
        <v>-4</v>
      </c>
      <c r="E45" t="s">
        <v>605</v>
      </c>
      <c r="F45" t="s">
        <v>898</v>
      </c>
      <c r="G45" t="s">
        <v>605</v>
      </c>
      <c r="H45" t="str">
        <f>IF(J45&lt;&gt;"-",VLOOKUP(J45,DST_ON!A:C,3),"")</f>
        <v/>
      </c>
      <c r="I45" t="s">
        <v>605</v>
      </c>
      <c r="J45" s="6" t="s">
        <v>106</v>
      </c>
      <c r="K45" t="s">
        <v>605</v>
      </c>
      <c r="L45" t="str">
        <f>IF(J45&lt;&gt;"-",VLOOKUP(J45,travail2!$A$2:$N$33,2),"")</f>
        <v/>
      </c>
      <c r="M45" t="s">
        <v>605</v>
      </c>
      <c r="N45" t="str">
        <f>IF(J45&lt;&gt;"-",VLOOKUP(J45,travail2!$A$2:$N$33,3),"")</f>
        <v/>
      </c>
      <c r="O45" t="s">
        <v>605</v>
      </c>
      <c r="P45" t="str">
        <f>IF(J45&lt;&gt;"-",VLOOKUP(J45,travail2!$A$2:$N$33,4),"")</f>
        <v/>
      </c>
      <c r="Q45" t="s">
        <v>605</v>
      </c>
      <c r="R45" t="str">
        <f>IF(J45&lt;&gt;"-",VLOOKUP(J45,travail2!$A$2:$N$33,5),"")</f>
        <v/>
      </c>
      <c r="S45" t="s">
        <v>605</v>
      </c>
      <c r="T45" t="str">
        <f>IF(J45&lt;&gt;"-",VLOOKUP(J45,travail2!$A$2:$N$33,6),"")</f>
        <v/>
      </c>
      <c r="U45" t="s">
        <v>605</v>
      </c>
      <c r="V45" s="121" t="str">
        <f>IF(J45&lt;&gt;"-",VLOOKUP(J45,travail2!$A$2:$N$33,7),"")</f>
        <v/>
      </c>
      <c r="W45" t="s">
        <v>605</v>
      </c>
      <c r="X45" t="str">
        <f>IF(J45&lt;&gt;"-",VLOOKUP(J45,travail2!$A$2:$N$33,8),"")</f>
        <v/>
      </c>
      <c r="Y45" t="s">
        <v>605</v>
      </c>
      <c r="Z45" t="str">
        <f>IF(J45&lt;&gt;"-",VLOOKUP(J45,travail2!$A$2:$N$33,9),"")</f>
        <v/>
      </c>
      <c r="AA45" t="s">
        <v>605</v>
      </c>
      <c r="AB45" t="str">
        <f>IF(J45&lt;&gt;"-",VLOOKUP(J45,travail2!$A$2:$N$33,10),"")</f>
        <v/>
      </c>
      <c r="AC45" t="s">
        <v>605</v>
      </c>
      <c r="AD45" t="str">
        <f>IF(J45&lt;&gt;"-",VLOOKUP(J45,travail2!$A$2:$N$33,11),"")</f>
        <v/>
      </c>
      <c r="AE45" t="s">
        <v>605</v>
      </c>
      <c r="AF45" t="str">
        <f>IF(J45&lt;&gt;"-",VLOOKUP(J45,travail2!$A$2:$N$33,13),"")</f>
        <v/>
      </c>
      <c r="AG45" t="s">
        <v>605</v>
      </c>
      <c r="AH45" t="str">
        <f>IF(J45&lt;&gt;"-",VLOOKUP(J45,travail2!$A$2:$N$33,14),"")</f>
        <v/>
      </c>
      <c r="AI45" t="s">
        <v>928</v>
      </c>
      <c r="AJ45" s="122" t="s">
        <v>925</v>
      </c>
      <c r="AK45" t="s">
        <v>928</v>
      </c>
      <c r="AL45" t="s">
        <v>488</v>
      </c>
      <c r="AM45" t="s">
        <v>904</v>
      </c>
      <c r="AO45" s="123" t="str">
        <f t="shared" si="1"/>
        <v>var zone = new Array("Brazil/Boa_Vista", "-4", "00", "", "-", "", "", "", "", "", "", "", "", "", "", "", ""); zones["Brazil/Boa_Vista"]=zone;</v>
      </c>
      <c r="AP45" t="str">
        <f t="shared" si="2"/>
        <v>var zone = new Array("Brazil/Boa_Vista", "-4", "00", "", "-", "", "", "", "", "", "", "", "", "", "</v>
      </c>
      <c r="AQ45" t="str">
        <f t="shared" si="0"/>
        <v>", "", ""); zones["Brazil/Boa_Vista"]=zone;</v>
      </c>
      <c r="AR45" s="125" t="str">
        <f t="shared" si="3"/>
        <v>&lt;option value="Brazil/Boa_Vista"&gt;Brazil/Boa_Vista&lt;/option&gt;</v>
      </c>
      <c r="AS45" t="s">
        <v>930</v>
      </c>
      <c r="AT45" t="str">
        <f t="shared" si="4"/>
        <v>Brazil/Boa_Vista</v>
      </c>
      <c r="AU45" t="s">
        <v>932</v>
      </c>
      <c r="AV45" t="str">
        <f t="shared" si="5"/>
        <v>Brazil/Boa_Vista</v>
      </c>
      <c r="AW45" t="s">
        <v>931</v>
      </c>
    </row>
    <row r="46" spans="1:49" x14ac:dyDescent="0.25">
      <c r="A46" t="s">
        <v>903</v>
      </c>
      <c r="B46" t="s">
        <v>485</v>
      </c>
      <c r="C46" t="s">
        <v>605</v>
      </c>
      <c r="D46">
        <v>-4</v>
      </c>
      <c r="E46" t="s">
        <v>605</v>
      </c>
      <c r="F46" t="s">
        <v>898</v>
      </c>
      <c r="G46" t="s">
        <v>605</v>
      </c>
      <c r="H46" s="6" t="s">
        <v>890</v>
      </c>
      <c r="I46" t="s">
        <v>605</v>
      </c>
      <c r="J46" s="6" t="s">
        <v>186</v>
      </c>
      <c r="K46" t="s">
        <v>605</v>
      </c>
      <c r="L46" t="str">
        <f>IF(J46&lt;&gt;"-",VLOOKUP(J46,travail2!$A$2:$N$33,2),"")</f>
        <v>w</v>
      </c>
      <c r="M46" t="s">
        <v>605</v>
      </c>
      <c r="N46" t="str">
        <f>IF(J46&lt;&gt;"-",VLOOKUP(J46,travail2!$A$2:$N$33,3),"")</f>
        <v>2</v>
      </c>
      <c r="O46" t="s">
        <v>605</v>
      </c>
      <c r="P46" t="str">
        <f>IF(J46&lt;&gt;"-",VLOOKUP(J46,travail2!$A$2:$N$33,4),"")</f>
        <v>s</v>
      </c>
      <c r="Q46" t="s">
        <v>605</v>
      </c>
      <c r="R46">
        <f>IF(J46&lt;&gt;"-",VLOOKUP(J46,travail2!$A$2:$N$33,5),"")</f>
        <v>0</v>
      </c>
      <c r="S46" t="s">
        <v>605</v>
      </c>
      <c r="T46" t="str">
        <f>IF(J46&lt;&gt;"-",VLOOKUP(J46,travail2!$A$2:$N$33,6),"")</f>
        <v>15</v>
      </c>
      <c r="U46" t="s">
        <v>605</v>
      </c>
      <c r="V46" s="121" t="str">
        <f>IF(J46&lt;&gt;"-",VLOOKUP(J46,travail2!$A$2:$N$33,7),"")</f>
        <v>10</v>
      </c>
      <c r="W46" t="s">
        <v>605</v>
      </c>
      <c r="X46" t="str">
        <f>IF(J46&lt;&gt;"-",VLOOKUP(J46,travail2!$A$2:$N$33,8),"")</f>
        <v>w</v>
      </c>
      <c r="Y46" t="s">
        <v>605</v>
      </c>
      <c r="Z46" t="str">
        <f>IF(J46&lt;&gt;"-",VLOOKUP(J46,travail2!$A$2:$N$33,9),"")</f>
        <v>0</v>
      </c>
      <c r="AA46" t="s">
        <v>605</v>
      </c>
      <c r="AB46" t="str">
        <f>IF(J46&lt;&gt;"-",VLOOKUP(J46,travail2!$A$2:$N$33,10),"")</f>
        <v>s</v>
      </c>
      <c r="AC46" t="s">
        <v>605</v>
      </c>
      <c r="AD46">
        <f>IF(J46&lt;&gt;"-",VLOOKUP(J46,travail2!$A$2:$N$33,11),"")</f>
        <v>0</v>
      </c>
      <c r="AE46" t="s">
        <v>605</v>
      </c>
      <c r="AF46" t="str">
        <f>IF(J46&lt;&gt;"-",VLOOKUP(J46,travail2!$A$2:$N$33,13),"")</f>
        <v>15</v>
      </c>
      <c r="AG46" t="s">
        <v>605</v>
      </c>
      <c r="AH46" t="str">
        <f>IF(J46&lt;&gt;"-",VLOOKUP(J46,travail2!$A$2:$N$33,14),"")</f>
        <v>2</v>
      </c>
      <c r="AI46" t="s">
        <v>928</v>
      </c>
      <c r="AJ46" s="122" t="s">
        <v>925</v>
      </c>
      <c r="AK46" t="s">
        <v>928</v>
      </c>
      <c r="AL46" t="s">
        <v>485</v>
      </c>
      <c r="AM46" t="s">
        <v>904</v>
      </c>
      <c r="AO46" s="123" t="str">
        <f t="shared" si="1"/>
        <v>var zone = new Array("Brazil/Campo_Grande", "-4", "00", "1", "Brazil", "w", "2", "s", "0", "15", "10", "w", "0", "s", "0", "15", "2"); zones["Brazil/Campo_Grande"]=zone;</v>
      </c>
      <c r="AP46" t="str">
        <f t="shared" si="2"/>
        <v>var zone = new Array("Brazil/Campo_Grande", "-4", "00", "1", "Brazil", "w", "2", "s", "0", "15", "10", "w", "0", "s", "0</v>
      </c>
      <c r="AQ46" t="str">
        <f t="shared" si="0"/>
        <v>", "15", "2"); zones["Brazil/Campo_Grande"]=zone;</v>
      </c>
      <c r="AR46" s="125" t="str">
        <f t="shared" si="3"/>
        <v>&lt;option value="Brazil/Campo_Grande"&gt;Brazil/Campo_Grande&lt;/option&gt;</v>
      </c>
      <c r="AS46" t="s">
        <v>930</v>
      </c>
      <c r="AT46" t="str">
        <f t="shared" si="4"/>
        <v>Brazil/Campo_Grande</v>
      </c>
      <c r="AU46" t="s">
        <v>932</v>
      </c>
      <c r="AV46" t="str">
        <f t="shared" si="5"/>
        <v>Brazil/Campo_Grande</v>
      </c>
      <c r="AW46" t="s">
        <v>931</v>
      </c>
    </row>
    <row r="47" spans="1:49" x14ac:dyDescent="0.25">
      <c r="A47" t="s">
        <v>903</v>
      </c>
      <c r="B47" t="s">
        <v>486</v>
      </c>
      <c r="C47" t="s">
        <v>605</v>
      </c>
      <c r="D47">
        <v>-4</v>
      </c>
      <c r="E47" t="s">
        <v>605</v>
      </c>
      <c r="F47" t="s">
        <v>898</v>
      </c>
      <c r="G47" t="s">
        <v>605</v>
      </c>
      <c r="H47" s="6" t="s">
        <v>890</v>
      </c>
      <c r="I47" t="s">
        <v>605</v>
      </c>
      <c r="J47" s="6" t="s">
        <v>186</v>
      </c>
      <c r="K47" t="s">
        <v>605</v>
      </c>
      <c r="L47" t="str">
        <f>IF(J47&lt;&gt;"-",VLOOKUP(J47,travail2!$A$2:$N$33,2),"")</f>
        <v>w</v>
      </c>
      <c r="M47" t="s">
        <v>605</v>
      </c>
      <c r="N47" t="str">
        <f>IF(J47&lt;&gt;"-",VLOOKUP(J47,travail2!$A$2:$N$33,3),"")</f>
        <v>2</v>
      </c>
      <c r="O47" t="s">
        <v>605</v>
      </c>
      <c r="P47" t="str">
        <f>IF(J47&lt;&gt;"-",VLOOKUP(J47,travail2!$A$2:$N$33,4),"")</f>
        <v>s</v>
      </c>
      <c r="Q47" t="s">
        <v>605</v>
      </c>
      <c r="R47">
        <f>IF(J47&lt;&gt;"-",VLOOKUP(J47,travail2!$A$2:$N$33,5),"")</f>
        <v>0</v>
      </c>
      <c r="S47" t="s">
        <v>605</v>
      </c>
      <c r="T47" t="str">
        <f>IF(J47&lt;&gt;"-",VLOOKUP(J47,travail2!$A$2:$N$33,6),"")</f>
        <v>15</v>
      </c>
      <c r="U47" t="s">
        <v>605</v>
      </c>
      <c r="V47" s="121" t="str">
        <f>IF(J47&lt;&gt;"-",VLOOKUP(J47,travail2!$A$2:$N$33,7),"")</f>
        <v>10</v>
      </c>
      <c r="W47" t="s">
        <v>605</v>
      </c>
      <c r="X47" t="str">
        <f>IF(J47&lt;&gt;"-",VLOOKUP(J47,travail2!$A$2:$N$33,8),"")</f>
        <v>w</v>
      </c>
      <c r="Y47" t="s">
        <v>605</v>
      </c>
      <c r="Z47" t="str">
        <f>IF(J47&lt;&gt;"-",VLOOKUP(J47,travail2!$A$2:$N$33,9),"")</f>
        <v>0</v>
      </c>
      <c r="AA47" t="s">
        <v>605</v>
      </c>
      <c r="AB47" t="str">
        <f>IF(J47&lt;&gt;"-",VLOOKUP(J47,travail2!$A$2:$N$33,10),"")</f>
        <v>s</v>
      </c>
      <c r="AC47" t="s">
        <v>605</v>
      </c>
      <c r="AD47">
        <f>IF(J47&lt;&gt;"-",VLOOKUP(J47,travail2!$A$2:$N$33,11),"")</f>
        <v>0</v>
      </c>
      <c r="AE47" t="s">
        <v>605</v>
      </c>
      <c r="AF47" t="str">
        <f>IF(J47&lt;&gt;"-",VLOOKUP(J47,travail2!$A$2:$N$33,13),"")</f>
        <v>15</v>
      </c>
      <c r="AG47" t="s">
        <v>605</v>
      </c>
      <c r="AH47" t="str">
        <f>IF(J47&lt;&gt;"-",VLOOKUP(J47,travail2!$A$2:$N$33,14),"")</f>
        <v>2</v>
      </c>
      <c r="AI47" t="s">
        <v>928</v>
      </c>
      <c r="AJ47" s="122" t="s">
        <v>925</v>
      </c>
      <c r="AK47" t="s">
        <v>928</v>
      </c>
      <c r="AL47" t="s">
        <v>486</v>
      </c>
      <c r="AM47" t="s">
        <v>904</v>
      </c>
      <c r="AO47" s="123" t="str">
        <f t="shared" si="1"/>
        <v>var zone = new Array("Brazil/Cuiaba", "-4", "00", "1", "Brazil", "w", "2", "s", "0", "15", "10", "w", "0", "s", "0", "15", "2"); zones["Brazil/Cuiaba"]=zone;</v>
      </c>
      <c r="AP47" t="str">
        <f t="shared" si="2"/>
        <v>var zone = new Array("Brazil/Cuiaba", "-4", "00", "1", "Brazil", "w", "2", "s", "0", "15", "10", "w", "0", "s", "0</v>
      </c>
      <c r="AQ47" t="str">
        <f t="shared" si="0"/>
        <v>", "15", "2"); zones["Brazil/Cuiaba"]=zone;</v>
      </c>
      <c r="AR47" s="125" t="str">
        <f t="shared" si="3"/>
        <v>&lt;option value="Brazil/Cuiaba"&gt;Brazil/Cuiaba&lt;/option&gt;</v>
      </c>
      <c r="AS47" t="s">
        <v>930</v>
      </c>
      <c r="AT47" t="str">
        <f t="shared" si="4"/>
        <v>Brazil/Cuiaba</v>
      </c>
      <c r="AU47" t="s">
        <v>932</v>
      </c>
      <c r="AV47" t="str">
        <f t="shared" si="5"/>
        <v>Brazil/Cuiaba</v>
      </c>
      <c r="AW47" t="s">
        <v>931</v>
      </c>
    </row>
    <row r="48" spans="1:49" x14ac:dyDescent="0.25">
      <c r="A48" t="s">
        <v>903</v>
      </c>
      <c r="B48" t="s">
        <v>490</v>
      </c>
      <c r="C48" t="s">
        <v>605</v>
      </c>
      <c r="D48">
        <v>-5</v>
      </c>
      <c r="E48" t="s">
        <v>605</v>
      </c>
      <c r="F48" t="s">
        <v>898</v>
      </c>
      <c r="G48" t="s">
        <v>605</v>
      </c>
      <c r="H48" t="str">
        <f>IF(J48&lt;&gt;"-",VLOOKUP(J48,DST_ON!A:C,3),"")</f>
        <v/>
      </c>
      <c r="I48" t="s">
        <v>605</v>
      </c>
      <c r="J48" s="6" t="s">
        <v>106</v>
      </c>
      <c r="K48" t="s">
        <v>605</v>
      </c>
      <c r="L48" t="str">
        <f>IF(J48&lt;&gt;"-",VLOOKUP(J48,travail2!$A$2:$N$33,2),"")</f>
        <v/>
      </c>
      <c r="M48" t="s">
        <v>605</v>
      </c>
      <c r="N48" t="str">
        <f>IF(J48&lt;&gt;"-",VLOOKUP(J48,travail2!$A$2:$N$33,3),"")</f>
        <v/>
      </c>
      <c r="O48" t="s">
        <v>605</v>
      </c>
      <c r="P48" t="str">
        <f>IF(J48&lt;&gt;"-",VLOOKUP(J48,travail2!$A$2:$N$33,4),"")</f>
        <v/>
      </c>
      <c r="Q48" t="s">
        <v>605</v>
      </c>
      <c r="R48" t="str">
        <f>IF(J48&lt;&gt;"-",VLOOKUP(J48,travail2!$A$2:$N$33,5),"")</f>
        <v/>
      </c>
      <c r="S48" t="s">
        <v>605</v>
      </c>
      <c r="T48" t="str">
        <f>IF(J48&lt;&gt;"-",VLOOKUP(J48,travail2!$A$2:$N$33,6),"")</f>
        <v/>
      </c>
      <c r="U48" t="s">
        <v>605</v>
      </c>
      <c r="V48" s="121" t="str">
        <f>IF(J48&lt;&gt;"-",VLOOKUP(J48,travail2!$A$2:$N$33,7),"")</f>
        <v/>
      </c>
      <c r="W48" t="s">
        <v>605</v>
      </c>
      <c r="X48" t="str">
        <f>IF(J48&lt;&gt;"-",VLOOKUP(J48,travail2!$A$2:$N$33,8),"")</f>
        <v/>
      </c>
      <c r="Y48" t="s">
        <v>605</v>
      </c>
      <c r="Z48" t="str">
        <f>IF(J48&lt;&gt;"-",VLOOKUP(J48,travail2!$A$2:$N$33,9),"")</f>
        <v/>
      </c>
      <c r="AA48" t="s">
        <v>605</v>
      </c>
      <c r="AB48" t="str">
        <f>IF(J48&lt;&gt;"-",VLOOKUP(J48,travail2!$A$2:$N$33,10),"")</f>
        <v/>
      </c>
      <c r="AC48" t="s">
        <v>605</v>
      </c>
      <c r="AD48" t="str">
        <f>IF(J48&lt;&gt;"-",VLOOKUP(J48,travail2!$A$2:$N$33,11),"")</f>
        <v/>
      </c>
      <c r="AE48" t="s">
        <v>605</v>
      </c>
      <c r="AF48" t="str">
        <f>IF(J48&lt;&gt;"-",VLOOKUP(J48,travail2!$A$2:$N$33,13),"")</f>
        <v/>
      </c>
      <c r="AG48" t="s">
        <v>605</v>
      </c>
      <c r="AH48" t="str">
        <f>IF(J48&lt;&gt;"-",VLOOKUP(J48,travail2!$A$2:$N$33,14),"")</f>
        <v/>
      </c>
      <c r="AI48" t="s">
        <v>928</v>
      </c>
      <c r="AJ48" s="122" t="s">
        <v>925</v>
      </c>
      <c r="AK48" t="s">
        <v>928</v>
      </c>
      <c r="AL48" t="s">
        <v>490</v>
      </c>
      <c r="AM48" t="s">
        <v>904</v>
      </c>
      <c r="AO48" s="123" t="str">
        <f t="shared" si="1"/>
        <v>var zone = new Array("Brazil/Eirunepe", "-5", "00", "", "-", "", "", "", "", "", "", "", "", "", "", "", ""); zones["Brazil/Eirunepe"]=zone;</v>
      </c>
      <c r="AP48" t="str">
        <f t="shared" si="2"/>
        <v>var zone = new Array("Brazil/Eirunepe", "-5", "00", "", "-", "", "", "", "", "", "", "", "", "", "</v>
      </c>
      <c r="AQ48" t="str">
        <f t="shared" si="0"/>
        <v>", "", ""); zones["Brazil/Eirunepe"]=zone;</v>
      </c>
      <c r="AR48" s="125" t="str">
        <f t="shared" si="3"/>
        <v>&lt;option value="Brazil/Eirunepe"&gt;Brazil/Eirunepe&lt;/option&gt;</v>
      </c>
      <c r="AS48" t="s">
        <v>930</v>
      </c>
      <c r="AT48" t="str">
        <f t="shared" si="4"/>
        <v>Brazil/Eirunepe</v>
      </c>
      <c r="AU48" t="s">
        <v>932</v>
      </c>
      <c r="AV48" t="str">
        <f t="shared" si="5"/>
        <v>Brazil/Eirunepe</v>
      </c>
      <c r="AW48" t="s">
        <v>931</v>
      </c>
    </row>
    <row r="49" spans="1:49" x14ac:dyDescent="0.25">
      <c r="A49" t="s">
        <v>903</v>
      </c>
      <c r="B49" t="s">
        <v>479</v>
      </c>
      <c r="C49" t="s">
        <v>605</v>
      </c>
      <c r="D49">
        <v>-3</v>
      </c>
      <c r="E49" t="s">
        <v>605</v>
      </c>
      <c r="F49" t="s">
        <v>898</v>
      </c>
      <c r="G49" t="s">
        <v>605</v>
      </c>
      <c r="H49" t="str">
        <f>IF(J49&lt;&gt;"-",VLOOKUP(J49,DST_ON!A:C,3),"")</f>
        <v/>
      </c>
      <c r="I49" t="s">
        <v>605</v>
      </c>
      <c r="J49" s="6" t="s">
        <v>106</v>
      </c>
      <c r="K49" t="s">
        <v>605</v>
      </c>
      <c r="L49" t="str">
        <f>IF(J49&lt;&gt;"-",VLOOKUP(J49,travail2!$A$2:$N$33,2),"")</f>
        <v/>
      </c>
      <c r="M49" t="s">
        <v>605</v>
      </c>
      <c r="N49" t="str">
        <f>IF(J49&lt;&gt;"-",VLOOKUP(J49,travail2!$A$2:$N$33,3),"")</f>
        <v/>
      </c>
      <c r="O49" t="s">
        <v>605</v>
      </c>
      <c r="P49" t="str">
        <f>IF(J49&lt;&gt;"-",VLOOKUP(J49,travail2!$A$2:$N$33,4),"")</f>
        <v/>
      </c>
      <c r="Q49" t="s">
        <v>605</v>
      </c>
      <c r="R49" t="str">
        <f>IF(J49&lt;&gt;"-",VLOOKUP(J49,travail2!$A$2:$N$33,5),"")</f>
        <v/>
      </c>
      <c r="S49" t="s">
        <v>605</v>
      </c>
      <c r="T49" t="str">
        <f>IF(J49&lt;&gt;"-",VLOOKUP(J49,travail2!$A$2:$N$33,6),"")</f>
        <v/>
      </c>
      <c r="U49" t="s">
        <v>605</v>
      </c>
      <c r="V49" s="121" t="str">
        <f>IF(J49&lt;&gt;"-",VLOOKUP(J49,travail2!$A$2:$N$33,7),"")</f>
        <v/>
      </c>
      <c r="W49" t="s">
        <v>605</v>
      </c>
      <c r="X49" t="str">
        <f>IF(J49&lt;&gt;"-",VLOOKUP(J49,travail2!$A$2:$N$33,8),"")</f>
        <v/>
      </c>
      <c r="Y49" t="s">
        <v>605</v>
      </c>
      <c r="Z49" t="str">
        <f>IF(J49&lt;&gt;"-",VLOOKUP(J49,travail2!$A$2:$N$33,9),"")</f>
        <v/>
      </c>
      <c r="AA49" t="s">
        <v>605</v>
      </c>
      <c r="AB49" t="str">
        <f>IF(J49&lt;&gt;"-",VLOOKUP(J49,travail2!$A$2:$N$33,10),"")</f>
        <v/>
      </c>
      <c r="AC49" t="s">
        <v>605</v>
      </c>
      <c r="AD49" t="str">
        <f>IF(J49&lt;&gt;"-",VLOOKUP(J49,travail2!$A$2:$N$33,11),"")</f>
        <v/>
      </c>
      <c r="AE49" t="s">
        <v>605</v>
      </c>
      <c r="AF49" t="str">
        <f>IF(J49&lt;&gt;"-",VLOOKUP(J49,travail2!$A$2:$N$33,13),"")</f>
        <v/>
      </c>
      <c r="AG49" t="s">
        <v>605</v>
      </c>
      <c r="AH49" t="str">
        <f>IF(J49&lt;&gt;"-",VLOOKUP(J49,travail2!$A$2:$N$33,14),"")</f>
        <v/>
      </c>
      <c r="AI49" t="s">
        <v>928</v>
      </c>
      <c r="AJ49" s="122" t="s">
        <v>925</v>
      </c>
      <c r="AK49" t="s">
        <v>928</v>
      </c>
      <c r="AL49" t="s">
        <v>479</v>
      </c>
      <c r="AM49" t="s">
        <v>904</v>
      </c>
      <c r="AO49" s="123" t="str">
        <f t="shared" si="1"/>
        <v>var zone = new Array("Brazil/Fortaleza", "-3", "00", "", "-", "", "", "", "", "", "", "", "", "", "", "", ""); zones["Brazil/Fortaleza"]=zone;</v>
      </c>
      <c r="AP49" t="str">
        <f t="shared" si="2"/>
        <v>var zone = new Array("Brazil/Fortaleza", "-3", "00", "", "-", "", "", "", "", "", "", "", "", "", "</v>
      </c>
      <c r="AQ49" t="str">
        <f t="shared" si="0"/>
        <v>", "", ""); zones["Brazil/Fortaleza"]=zone;</v>
      </c>
      <c r="AR49" s="125" t="str">
        <f t="shared" si="3"/>
        <v>&lt;option value="Brazil/Fortaleza"&gt;Brazil/Fortaleza&lt;/option&gt;</v>
      </c>
      <c r="AS49" t="s">
        <v>930</v>
      </c>
      <c r="AT49" t="str">
        <f t="shared" si="4"/>
        <v>Brazil/Fortaleza</v>
      </c>
      <c r="AU49" t="s">
        <v>932</v>
      </c>
      <c r="AV49" t="str">
        <f t="shared" si="5"/>
        <v>Brazil/Fortaleza</v>
      </c>
      <c r="AW49" t="s">
        <v>931</v>
      </c>
    </row>
    <row r="50" spans="1:49" x14ac:dyDescent="0.25">
      <c r="A50" t="s">
        <v>903</v>
      </c>
      <c r="B50" t="s">
        <v>482</v>
      </c>
      <c r="C50" t="s">
        <v>605</v>
      </c>
      <c r="D50">
        <v>-3</v>
      </c>
      <c r="E50" t="s">
        <v>605</v>
      </c>
      <c r="F50" t="s">
        <v>898</v>
      </c>
      <c r="G50" t="s">
        <v>605</v>
      </c>
      <c r="H50" t="str">
        <f>IF(J50&lt;&gt;"-",VLOOKUP(J50,DST_ON!A:C,3),"")</f>
        <v/>
      </c>
      <c r="I50" t="s">
        <v>605</v>
      </c>
      <c r="J50" s="6" t="s">
        <v>106</v>
      </c>
      <c r="K50" t="s">
        <v>605</v>
      </c>
      <c r="L50" t="str">
        <f>IF(J50&lt;&gt;"-",VLOOKUP(J50,travail2!$A$2:$N$33,2),"")</f>
        <v/>
      </c>
      <c r="M50" t="s">
        <v>605</v>
      </c>
      <c r="N50" t="str">
        <f>IF(J50&lt;&gt;"-",VLOOKUP(J50,travail2!$A$2:$N$33,3),"")</f>
        <v/>
      </c>
      <c r="O50" t="s">
        <v>605</v>
      </c>
      <c r="P50" t="str">
        <f>IF(J50&lt;&gt;"-",VLOOKUP(J50,travail2!$A$2:$N$33,4),"")</f>
        <v/>
      </c>
      <c r="Q50" t="s">
        <v>605</v>
      </c>
      <c r="R50" t="str">
        <f>IF(J50&lt;&gt;"-",VLOOKUP(J50,travail2!$A$2:$N$33,5),"")</f>
        <v/>
      </c>
      <c r="S50" t="s">
        <v>605</v>
      </c>
      <c r="T50" t="str">
        <f>IF(J50&lt;&gt;"-",VLOOKUP(J50,travail2!$A$2:$N$33,6),"")</f>
        <v/>
      </c>
      <c r="U50" t="s">
        <v>605</v>
      </c>
      <c r="V50" s="121" t="str">
        <f>IF(J50&lt;&gt;"-",VLOOKUP(J50,travail2!$A$2:$N$33,7),"")</f>
        <v/>
      </c>
      <c r="W50" t="s">
        <v>605</v>
      </c>
      <c r="X50" t="str">
        <f>IF(J50&lt;&gt;"-",VLOOKUP(J50,travail2!$A$2:$N$33,8),"")</f>
        <v/>
      </c>
      <c r="Y50" t="s">
        <v>605</v>
      </c>
      <c r="Z50" t="str">
        <f>IF(J50&lt;&gt;"-",VLOOKUP(J50,travail2!$A$2:$N$33,9),"")</f>
        <v/>
      </c>
      <c r="AA50" t="s">
        <v>605</v>
      </c>
      <c r="AB50" t="str">
        <f>IF(J50&lt;&gt;"-",VLOOKUP(J50,travail2!$A$2:$N$33,10),"")</f>
        <v/>
      </c>
      <c r="AC50" t="s">
        <v>605</v>
      </c>
      <c r="AD50" t="str">
        <f>IF(J50&lt;&gt;"-",VLOOKUP(J50,travail2!$A$2:$N$33,11),"")</f>
        <v/>
      </c>
      <c r="AE50" t="s">
        <v>605</v>
      </c>
      <c r="AF50" t="str">
        <f>IF(J50&lt;&gt;"-",VLOOKUP(J50,travail2!$A$2:$N$33,13),"")</f>
        <v/>
      </c>
      <c r="AG50" t="s">
        <v>605</v>
      </c>
      <c r="AH50" t="str">
        <f>IF(J50&lt;&gt;"-",VLOOKUP(J50,travail2!$A$2:$N$33,14),"")</f>
        <v/>
      </c>
      <c r="AI50" t="s">
        <v>928</v>
      </c>
      <c r="AJ50" s="122" t="s">
        <v>925</v>
      </c>
      <c r="AK50" t="s">
        <v>928</v>
      </c>
      <c r="AL50" t="s">
        <v>482</v>
      </c>
      <c r="AM50" t="s">
        <v>904</v>
      </c>
      <c r="AO50" s="123" t="str">
        <f t="shared" si="1"/>
        <v>var zone = new Array("Brazil/Maceio", "-3", "00", "", "-", "", "", "", "", "", "", "", "", "", "", "", ""); zones["Brazil/Maceio"]=zone;</v>
      </c>
      <c r="AP50" t="str">
        <f t="shared" si="2"/>
        <v>var zone = new Array("Brazil/Maceio", "-3", "00", "", "-", "", "", "", "", "", "", "", "", "", "</v>
      </c>
      <c r="AQ50" t="str">
        <f t="shared" si="0"/>
        <v>", "", ""); zones["Brazil/Maceio"]=zone;</v>
      </c>
      <c r="AR50" s="125" t="str">
        <f t="shared" si="3"/>
        <v>&lt;option value="Brazil/Maceio"&gt;Brazil/Maceio&lt;/option&gt;</v>
      </c>
      <c r="AS50" t="s">
        <v>930</v>
      </c>
      <c r="AT50" t="str">
        <f t="shared" si="4"/>
        <v>Brazil/Maceio</v>
      </c>
      <c r="AU50" t="s">
        <v>932</v>
      </c>
      <c r="AV50" t="str">
        <f t="shared" si="5"/>
        <v>Brazil/Maceio</v>
      </c>
      <c r="AW50" t="s">
        <v>931</v>
      </c>
    </row>
    <row r="51" spans="1:49" x14ac:dyDescent="0.25">
      <c r="A51" t="s">
        <v>903</v>
      </c>
      <c r="B51" t="s">
        <v>489</v>
      </c>
      <c r="C51" t="s">
        <v>605</v>
      </c>
      <c r="D51">
        <v>-4</v>
      </c>
      <c r="E51" t="s">
        <v>605</v>
      </c>
      <c r="F51" t="s">
        <v>898</v>
      </c>
      <c r="G51" t="s">
        <v>605</v>
      </c>
      <c r="H51" t="str">
        <f>IF(J51&lt;&gt;"-",VLOOKUP(J51,DST_ON!A:C,3),"")</f>
        <v/>
      </c>
      <c r="I51" t="s">
        <v>605</v>
      </c>
      <c r="J51" s="6" t="s">
        <v>106</v>
      </c>
      <c r="K51" t="s">
        <v>605</v>
      </c>
      <c r="L51" t="str">
        <f>IF(J51&lt;&gt;"-",VLOOKUP(J51,travail2!$A$2:$N$33,2),"")</f>
        <v/>
      </c>
      <c r="M51" t="s">
        <v>605</v>
      </c>
      <c r="N51" t="str">
        <f>IF(J51&lt;&gt;"-",VLOOKUP(J51,travail2!$A$2:$N$33,3),"")</f>
        <v/>
      </c>
      <c r="O51" t="s">
        <v>605</v>
      </c>
      <c r="P51" t="str">
        <f>IF(J51&lt;&gt;"-",VLOOKUP(J51,travail2!$A$2:$N$33,4),"")</f>
        <v/>
      </c>
      <c r="Q51" t="s">
        <v>605</v>
      </c>
      <c r="R51" t="str">
        <f>IF(J51&lt;&gt;"-",VLOOKUP(J51,travail2!$A$2:$N$33,5),"")</f>
        <v/>
      </c>
      <c r="S51" t="s">
        <v>605</v>
      </c>
      <c r="T51" t="str">
        <f>IF(J51&lt;&gt;"-",VLOOKUP(J51,travail2!$A$2:$N$33,6),"")</f>
        <v/>
      </c>
      <c r="U51" t="s">
        <v>605</v>
      </c>
      <c r="V51" s="121" t="str">
        <f>IF(J51&lt;&gt;"-",VLOOKUP(J51,travail2!$A$2:$N$33,7),"")</f>
        <v/>
      </c>
      <c r="W51" t="s">
        <v>605</v>
      </c>
      <c r="X51" t="str">
        <f>IF(J51&lt;&gt;"-",VLOOKUP(J51,travail2!$A$2:$N$33,8),"")</f>
        <v/>
      </c>
      <c r="Y51" t="s">
        <v>605</v>
      </c>
      <c r="Z51" t="str">
        <f>IF(J51&lt;&gt;"-",VLOOKUP(J51,travail2!$A$2:$N$33,9),"")</f>
        <v/>
      </c>
      <c r="AA51" t="s">
        <v>605</v>
      </c>
      <c r="AB51" t="str">
        <f>IF(J51&lt;&gt;"-",VLOOKUP(J51,travail2!$A$2:$N$33,10),"")</f>
        <v/>
      </c>
      <c r="AC51" t="s">
        <v>605</v>
      </c>
      <c r="AD51" t="str">
        <f>IF(J51&lt;&gt;"-",VLOOKUP(J51,travail2!$A$2:$N$33,11),"")</f>
        <v/>
      </c>
      <c r="AE51" t="s">
        <v>605</v>
      </c>
      <c r="AF51" t="str">
        <f>IF(J51&lt;&gt;"-",VLOOKUP(J51,travail2!$A$2:$N$33,13),"")</f>
        <v/>
      </c>
      <c r="AG51" t="s">
        <v>605</v>
      </c>
      <c r="AH51" t="str">
        <f>IF(J51&lt;&gt;"-",VLOOKUP(J51,travail2!$A$2:$N$33,14),"")</f>
        <v/>
      </c>
      <c r="AI51" t="s">
        <v>928</v>
      </c>
      <c r="AJ51" s="122" t="s">
        <v>925</v>
      </c>
      <c r="AK51" t="s">
        <v>928</v>
      </c>
      <c r="AL51" t="s">
        <v>489</v>
      </c>
      <c r="AM51" t="s">
        <v>904</v>
      </c>
      <c r="AO51" s="123" t="str">
        <f t="shared" si="1"/>
        <v>var zone = new Array("Brazil/Manaus", "-4", "00", "", "-", "", "", "", "", "", "", "", "", "", "", "", ""); zones["Brazil/Manaus"]=zone;</v>
      </c>
      <c r="AP51" t="str">
        <f t="shared" si="2"/>
        <v>var zone = new Array("Brazil/Manaus", "-4", "00", "", "-", "", "", "", "", "", "", "", "", "", "</v>
      </c>
      <c r="AQ51" t="str">
        <f t="shared" si="0"/>
        <v>", "", ""); zones["Brazil/Manaus"]=zone;</v>
      </c>
      <c r="AR51" s="125" t="str">
        <f t="shared" si="3"/>
        <v>&lt;option value="Brazil/Manaus"&gt;Brazil/Manaus&lt;/option&gt;</v>
      </c>
      <c r="AS51" t="s">
        <v>930</v>
      </c>
      <c r="AT51" t="str">
        <f t="shared" si="4"/>
        <v>Brazil/Manaus</v>
      </c>
      <c r="AU51" t="s">
        <v>932</v>
      </c>
      <c r="AV51" t="str">
        <f t="shared" si="5"/>
        <v>Brazil/Manaus</v>
      </c>
      <c r="AW51" t="s">
        <v>931</v>
      </c>
    </row>
    <row r="52" spans="1:49" x14ac:dyDescent="0.25">
      <c r="A52" t="s">
        <v>903</v>
      </c>
      <c r="B52" t="s">
        <v>477</v>
      </c>
      <c r="C52" t="s">
        <v>605</v>
      </c>
      <c r="D52">
        <v>-2</v>
      </c>
      <c r="E52" t="s">
        <v>605</v>
      </c>
      <c r="F52" t="s">
        <v>898</v>
      </c>
      <c r="G52" t="s">
        <v>605</v>
      </c>
      <c r="H52" t="str">
        <f>IF(J52&lt;&gt;"-",VLOOKUP(J52,DST_ON!A:C,3),"")</f>
        <v/>
      </c>
      <c r="I52" t="s">
        <v>605</v>
      </c>
      <c r="J52" s="6" t="s">
        <v>106</v>
      </c>
      <c r="K52" t="s">
        <v>605</v>
      </c>
      <c r="L52" t="str">
        <f>IF(J52&lt;&gt;"-",VLOOKUP(J52,travail2!$A$2:$N$33,2),"")</f>
        <v/>
      </c>
      <c r="M52" t="s">
        <v>605</v>
      </c>
      <c r="N52" t="str">
        <f>IF(J52&lt;&gt;"-",VLOOKUP(J52,travail2!$A$2:$N$33,3),"")</f>
        <v/>
      </c>
      <c r="O52" t="s">
        <v>605</v>
      </c>
      <c r="P52" t="str">
        <f>IF(J52&lt;&gt;"-",VLOOKUP(J52,travail2!$A$2:$N$33,4),"")</f>
        <v/>
      </c>
      <c r="Q52" t="s">
        <v>605</v>
      </c>
      <c r="R52" t="str">
        <f>IF(J52&lt;&gt;"-",VLOOKUP(J52,travail2!$A$2:$N$33,5),"")</f>
        <v/>
      </c>
      <c r="S52" t="s">
        <v>605</v>
      </c>
      <c r="T52" t="str">
        <f>IF(J52&lt;&gt;"-",VLOOKUP(J52,travail2!$A$2:$N$33,6),"")</f>
        <v/>
      </c>
      <c r="U52" t="s">
        <v>605</v>
      </c>
      <c r="V52" s="121" t="str">
        <f>IF(J52&lt;&gt;"-",VLOOKUP(J52,travail2!$A$2:$N$33,7),"")</f>
        <v/>
      </c>
      <c r="W52" t="s">
        <v>605</v>
      </c>
      <c r="X52" t="str">
        <f>IF(J52&lt;&gt;"-",VLOOKUP(J52,travail2!$A$2:$N$33,8),"")</f>
        <v/>
      </c>
      <c r="Y52" t="s">
        <v>605</v>
      </c>
      <c r="Z52" t="str">
        <f>IF(J52&lt;&gt;"-",VLOOKUP(J52,travail2!$A$2:$N$33,9),"")</f>
        <v/>
      </c>
      <c r="AA52" t="s">
        <v>605</v>
      </c>
      <c r="AB52" t="str">
        <f>IF(J52&lt;&gt;"-",VLOOKUP(J52,travail2!$A$2:$N$33,10),"")</f>
        <v/>
      </c>
      <c r="AC52" t="s">
        <v>605</v>
      </c>
      <c r="AD52" t="str">
        <f>IF(J52&lt;&gt;"-",VLOOKUP(J52,travail2!$A$2:$N$33,11),"")</f>
        <v/>
      </c>
      <c r="AE52" t="s">
        <v>605</v>
      </c>
      <c r="AF52" t="str">
        <f>IF(J52&lt;&gt;"-",VLOOKUP(J52,travail2!$A$2:$N$33,13),"")</f>
        <v/>
      </c>
      <c r="AG52" t="s">
        <v>605</v>
      </c>
      <c r="AH52" t="str">
        <f>IF(J52&lt;&gt;"-",VLOOKUP(J52,travail2!$A$2:$N$33,14),"")</f>
        <v/>
      </c>
      <c r="AI52" t="s">
        <v>928</v>
      </c>
      <c r="AJ52" s="122" t="s">
        <v>925</v>
      </c>
      <c r="AK52" t="s">
        <v>928</v>
      </c>
      <c r="AL52" t="s">
        <v>477</v>
      </c>
      <c r="AM52" t="s">
        <v>904</v>
      </c>
      <c r="AO52" s="123" t="str">
        <f t="shared" si="1"/>
        <v>var zone = new Array("Brazil/Noronha", "-2", "00", "", "-", "", "", "", "", "", "", "", "", "", "", "", ""); zones["Brazil/Noronha"]=zone;</v>
      </c>
      <c r="AP52" t="str">
        <f t="shared" si="2"/>
        <v>var zone = new Array("Brazil/Noronha", "-2", "00", "", "-", "", "", "", "", "", "", "", "", "", "</v>
      </c>
      <c r="AQ52" t="str">
        <f t="shared" si="0"/>
        <v>", "", ""); zones["Brazil/Noronha"]=zone;</v>
      </c>
      <c r="AR52" s="125" t="str">
        <f t="shared" si="3"/>
        <v>&lt;option value="Brazil/Noronha"&gt;Brazil/Noronha&lt;/option&gt;</v>
      </c>
      <c r="AS52" t="s">
        <v>930</v>
      </c>
      <c r="AT52" t="str">
        <f t="shared" si="4"/>
        <v>Brazil/Noronha</v>
      </c>
      <c r="AU52" t="s">
        <v>932</v>
      </c>
      <c r="AV52" t="str">
        <f t="shared" si="5"/>
        <v>Brazil/Noronha</v>
      </c>
      <c r="AW52" t="s">
        <v>931</v>
      </c>
    </row>
    <row r="53" spans="1:49" x14ac:dyDescent="0.25">
      <c r="A53" t="s">
        <v>903</v>
      </c>
      <c r="B53" t="s">
        <v>487</v>
      </c>
      <c r="C53" t="s">
        <v>605</v>
      </c>
      <c r="D53">
        <v>-4</v>
      </c>
      <c r="E53" t="s">
        <v>605</v>
      </c>
      <c r="F53" t="s">
        <v>898</v>
      </c>
      <c r="G53" t="s">
        <v>605</v>
      </c>
      <c r="H53" t="str">
        <f>IF(J53&lt;&gt;"-",VLOOKUP(J53,DST_ON!A:C,3),"")</f>
        <v/>
      </c>
      <c r="I53" t="s">
        <v>605</v>
      </c>
      <c r="J53" s="6" t="s">
        <v>106</v>
      </c>
      <c r="K53" t="s">
        <v>605</v>
      </c>
      <c r="L53" t="str">
        <f>IF(J53&lt;&gt;"-",VLOOKUP(J53,travail2!$A$2:$N$33,2),"")</f>
        <v/>
      </c>
      <c r="M53" t="s">
        <v>605</v>
      </c>
      <c r="N53" t="str">
        <f>IF(J53&lt;&gt;"-",VLOOKUP(J53,travail2!$A$2:$N$33,3),"")</f>
        <v/>
      </c>
      <c r="O53" t="s">
        <v>605</v>
      </c>
      <c r="P53" t="str">
        <f>IF(J53&lt;&gt;"-",VLOOKUP(J53,travail2!$A$2:$N$33,4),"")</f>
        <v/>
      </c>
      <c r="Q53" t="s">
        <v>605</v>
      </c>
      <c r="R53" t="str">
        <f>IF(J53&lt;&gt;"-",VLOOKUP(J53,travail2!$A$2:$N$33,5),"")</f>
        <v/>
      </c>
      <c r="S53" t="s">
        <v>605</v>
      </c>
      <c r="T53" t="str">
        <f>IF(J53&lt;&gt;"-",VLOOKUP(J53,travail2!$A$2:$N$33,6),"")</f>
        <v/>
      </c>
      <c r="U53" t="s">
        <v>605</v>
      </c>
      <c r="V53" s="121" t="str">
        <f>IF(J53&lt;&gt;"-",VLOOKUP(J53,travail2!$A$2:$N$33,7),"")</f>
        <v/>
      </c>
      <c r="W53" t="s">
        <v>605</v>
      </c>
      <c r="X53" t="str">
        <f>IF(J53&lt;&gt;"-",VLOOKUP(J53,travail2!$A$2:$N$33,8),"")</f>
        <v/>
      </c>
      <c r="Y53" t="s">
        <v>605</v>
      </c>
      <c r="Z53" t="str">
        <f>IF(J53&lt;&gt;"-",VLOOKUP(J53,travail2!$A$2:$N$33,9),"")</f>
        <v/>
      </c>
      <c r="AA53" t="s">
        <v>605</v>
      </c>
      <c r="AB53" t="str">
        <f>IF(J53&lt;&gt;"-",VLOOKUP(J53,travail2!$A$2:$N$33,10),"")</f>
        <v/>
      </c>
      <c r="AC53" t="s">
        <v>605</v>
      </c>
      <c r="AD53" t="str">
        <f>IF(J53&lt;&gt;"-",VLOOKUP(J53,travail2!$A$2:$N$33,11),"")</f>
        <v/>
      </c>
      <c r="AE53" t="s">
        <v>605</v>
      </c>
      <c r="AF53" t="str">
        <f>IF(J53&lt;&gt;"-",VLOOKUP(J53,travail2!$A$2:$N$33,13),"")</f>
        <v/>
      </c>
      <c r="AG53" t="s">
        <v>605</v>
      </c>
      <c r="AH53" t="str">
        <f>IF(J53&lt;&gt;"-",VLOOKUP(J53,travail2!$A$2:$N$33,14),"")</f>
        <v/>
      </c>
      <c r="AI53" t="s">
        <v>928</v>
      </c>
      <c r="AJ53" s="122" t="s">
        <v>925</v>
      </c>
      <c r="AK53" t="s">
        <v>928</v>
      </c>
      <c r="AL53" t="s">
        <v>487</v>
      </c>
      <c r="AM53" t="s">
        <v>904</v>
      </c>
      <c r="AO53" s="123" t="str">
        <f t="shared" si="1"/>
        <v>var zone = new Array("Brazil/Porto_Velho", "-4", "00", "", "-", "", "", "", "", "", "", "", "", "", "", "", ""); zones["Brazil/Porto_Velho"]=zone;</v>
      </c>
      <c r="AP53" t="str">
        <f t="shared" si="2"/>
        <v>var zone = new Array("Brazil/Porto_Velho", "-4", "00", "", "-", "", "", "", "", "", "", "", "", "", "</v>
      </c>
      <c r="AQ53" t="str">
        <f t="shared" si="0"/>
        <v>", "", ""); zones["Brazil/Porto_Velho"]=zone;</v>
      </c>
      <c r="AR53" s="125" t="str">
        <f t="shared" si="3"/>
        <v>&lt;option value="Brazil/Porto_Velho"&gt;Brazil/Porto_Velho&lt;/option&gt;</v>
      </c>
      <c r="AS53" t="s">
        <v>930</v>
      </c>
      <c r="AT53" t="str">
        <f t="shared" si="4"/>
        <v>Brazil/Porto_Velho</v>
      </c>
      <c r="AU53" t="s">
        <v>932</v>
      </c>
      <c r="AV53" t="str">
        <f t="shared" si="5"/>
        <v>Brazil/Porto_Velho</v>
      </c>
      <c r="AW53" t="s">
        <v>931</v>
      </c>
    </row>
    <row r="54" spans="1:49" x14ac:dyDescent="0.25">
      <c r="A54" t="s">
        <v>903</v>
      </c>
      <c r="B54" t="s">
        <v>480</v>
      </c>
      <c r="C54" t="s">
        <v>605</v>
      </c>
      <c r="D54">
        <v>-3</v>
      </c>
      <c r="E54" t="s">
        <v>605</v>
      </c>
      <c r="F54" t="s">
        <v>898</v>
      </c>
      <c r="G54" t="s">
        <v>605</v>
      </c>
      <c r="H54" t="str">
        <f>IF(J54&lt;&gt;"-",VLOOKUP(J54,DST_ON!A:C,3),"")</f>
        <v/>
      </c>
      <c r="I54" t="s">
        <v>605</v>
      </c>
      <c r="J54" s="6" t="s">
        <v>106</v>
      </c>
      <c r="K54" t="s">
        <v>605</v>
      </c>
      <c r="L54" t="str">
        <f>IF(J54&lt;&gt;"-",VLOOKUP(J54,travail2!$A$2:$N$33,2),"")</f>
        <v/>
      </c>
      <c r="M54" t="s">
        <v>605</v>
      </c>
      <c r="N54" t="str">
        <f>IF(J54&lt;&gt;"-",VLOOKUP(J54,travail2!$A$2:$N$33,3),"")</f>
        <v/>
      </c>
      <c r="O54" t="s">
        <v>605</v>
      </c>
      <c r="P54" t="str">
        <f>IF(J54&lt;&gt;"-",VLOOKUP(J54,travail2!$A$2:$N$33,4),"")</f>
        <v/>
      </c>
      <c r="Q54" t="s">
        <v>605</v>
      </c>
      <c r="R54" t="str">
        <f>IF(J54&lt;&gt;"-",VLOOKUP(J54,travail2!$A$2:$N$33,5),"")</f>
        <v/>
      </c>
      <c r="S54" t="s">
        <v>605</v>
      </c>
      <c r="T54" t="str">
        <f>IF(J54&lt;&gt;"-",VLOOKUP(J54,travail2!$A$2:$N$33,6),"")</f>
        <v/>
      </c>
      <c r="U54" t="s">
        <v>605</v>
      </c>
      <c r="V54" s="121" t="str">
        <f>IF(J54&lt;&gt;"-",VLOOKUP(J54,travail2!$A$2:$N$33,7),"")</f>
        <v/>
      </c>
      <c r="W54" t="s">
        <v>605</v>
      </c>
      <c r="X54" t="str">
        <f>IF(J54&lt;&gt;"-",VLOOKUP(J54,travail2!$A$2:$N$33,8),"")</f>
        <v/>
      </c>
      <c r="Y54" t="s">
        <v>605</v>
      </c>
      <c r="Z54" t="str">
        <f>IF(J54&lt;&gt;"-",VLOOKUP(J54,travail2!$A$2:$N$33,9),"")</f>
        <v/>
      </c>
      <c r="AA54" t="s">
        <v>605</v>
      </c>
      <c r="AB54" t="str">
        <f>IF(J54&lt;&gt;"-",VLOOKUP(J54,travail2!$A$2:$N$33,10),"")</f>
        <v/>
      </c>
      <c r="AC54" t="s">
        <v>605</v>
      </c>
      <c r="AD54" t="str">
        <f>IF(J54&lt;&gt;"-",VLOOKUP(J54,travail2!$A$2:$N$33,11),"")</f>
        <v/>
      </c>
      <c r="AE54" t="s">
        <v>605</v>
      </c>
      <c r="AF54" t="str">
        <f>IF(J54&lt;&gt;"-",VLOOKUP(J54,travail2!$A$2:$N$33,13),"")</f>
        <v/>
      </c>
      <c r="AG54" t="s">
        <v>605</v>
      </c>
      <c r="AH54" t="str">
        <f>IF(J54&lt;&gt;"-",VLOOKUP(J54,travail2!$A$2:$N$33,14),"")</f>
        <v/>
      </c>
      <c r="AI54" t="s">
        <v>928</v>
      </c>
      <c r="AJ54" s="122" t="s">
        <v>925</v>
      </c>
      <c r="AK54" t="s">
        <v>928</v>
      </c>
      <c r="AL54" t="s">
        <v>480</v>
      </c>
      <c r="AM54" t="s">
        <v>904</v>
      </c>
      <c r="AO54" s="123" t="str">
        <f t="shared" si="1"/>
        <v>var zone = new Array("Brazil/Recife", "-3", "00", "", "-", "", "", "", "", "", "", "", "", "", "", "", ""); zones["Brazil/Recife"]=zone;</v>
      </c>
      <c r="AP54" t="str">
        <f t="shared" si="2"/>
        <v>var zone = new Array("Brazil/Recife", "-3", "00", "", "-", "", "", "", "", "", "", "", "", "", "</v>
      </c>
      <c r="AQ54" t="str">
        <f t="shared" si="0"/>
        <v>", "", ""); zones["Brazil/Recife"]=zone;</v>
      </c>
      <c r="AR54" s="125" t="str">
        <f t="shared" si="3"/>
        <v>&lt;option value="Brazil/Recife"&gt;Brazil/Recife&lt;/option&gt;</v>
      </c>
      <c r="AS54" t="s">
        <v>930</v>
      </c>
      <c r="AT54" t="str">
        <f t="shared" si="4"/>
        <v>Brazil/Recife</v>
      </c>
      <c r="AU54" t="s">
        <v>932</v>
      </c>
      <c r="AV54" t="str">
        <f t="shared" si="5"/>
        <v>Brazil/Recife</v>
      </c>
      <c r="AW54" t="s">
        <v>931</v>
      </c>
    </row>
    <row r="55" spans="1:49" x14ac:dyDescent="0.25">
      <c r="A55" t="s">
        <v>903</v>
      </c>
      <c r="B55" t="s">
        <v>491</v>
      </c>
      <c r="C55" t="s">
        <v>605</v>
      </c>
      <c r="D55">
        <v>-5</v>
      </c>
      <c r="E55" t="s">
        <v>605</v>
      </c>
      <c r="F55" t="s">
        <v>898</v>
      </c>
      <c r="G55" t="s">
        <v>605</v>
      </c>
      <c r="H55" t="str">
        <f>IF(J55&lt;&gt;"-",VLOOKUP(J55,DST_ON!A:C,3),"")</f>
        <v/>
      </c>
      <c r="I55" t="s">
        <v>605</v>
      </c>
      <c r="J55" s="6" t="s">
        <v>106</v>
      </c>
      <c r="K55" t="s">
        <v>605</v>
      </c>
      <c r="L55" t="str">
        <f>IF(J55&lt;&gt;"-",VLOOKUP(J55,travail2!$A$2:$N$33,2),"")</f>
        <v/>
      </c>
      <c r="M55" t="s">
        <v>605</v>
      </c>
      <c r="N55" t="str">
        <f>IF(J55&lt;&gt;"-",VLOOKUP(J55,travail2!$A$2:$N$33,3),"")</f>
        <v/>
      </c>
      <c r="O55" t="s">
        <v>605</v>
      </c>
      <c r="P55" t="str">
        <f>IF(J55&lt;&gt;"-",VLOOKUP(J55,travail2!$A$2:$N$33,4),"")</f>
        <v/>
      </c>
      <c r="Q55" t="s">
        <v>605</v>
      </c>
      <c r="R55" t="str">
        <f>IF(J55&lt;&gt;"-",VLOOKUP(J55,travail2!$A$2:$N$33,5),"")</f>
        <v/>
      </c>
      <c r="S55" t="s">
        <v>605</v>
      </c>
      <c r="T55" t="str">
        <f>IF(J55&lt;&gt;"-",VLOOKUP(J55,travail2!$A$2:$N$33,6),"")</f>
        <v/>
      </c>
      <c r="U55" t="s">
        <v>605</v>
      </c>
      <c r="V55" s="121" t="str">
        <f>IF(J55&lt;&gt;"-",VLOOKUP(J55,travail2!$A$2:$N$33,7),"")</f>
        <v/>
      </c>
      <c r="W55" t="s">
        <v>605</v>
      </c>
      <c r="X55" t="str">
        <f>IF(J55&lt;&gt;"-",VLOOKUP(J55,travail2!$A$2:$N$33,8),"")</f>
        <v/>
      </c>
      <c r="Y55" t="s">
        <v>605</v>
      </c>
      <c r="Z55" t="str">
        <f>IF(J55&lt;&gt;"-",VLOOKUP(J55,travail2!$A$2:$N$33,9),"")</f>
        <v/>
      </c>
      <c r="AA55" t="s">
        <v>605</v>
      </c>
      <c r="AB55" t="str">
        <f>IF(J55&lt;&gt;"-",VLOOKUP(J55,travail2!$A$2:$N$33,10),"")</f>
        <v/>
      </c>
      <c r="AC55" t="s">
        <v>605</v>
      </c>
      <c r="AD55" t="str">
        <f>IF(J55&lt;&gt;"-",VLOOKUP(J55,travail2!$A$2:$N$33,11),"")</f>
        <v/>
      </c>
      <c r="AE55" t="s">
        <v>605</v>
      </c>
      <c r="AF55" t="str">
        <f>IF(J55&lt;&gt;"-",VLOOKUP(J55,travail2!$A$2:$N$33,13),"")</f>
        <v/>
      </c>
      <c r="AG55" t="s">
        <v>605</v>
      </c>
      <c r="AH55" t="str">
        <f>IF(J55&lt;&gt;"-",VLOOKUP(J55,travail2!$A$2:$N$33,14),"")</f>
        <v/>
      </c>
      <c r="AI55" t="s">
        <v>928</v>
      </c>
      <c r="AJ55" s="122" t="s">
        <v>925</v>
      </c>
      <c r="AK55" t="s">
        <v>928</v>
      </c>
      <c r="AL55" t="s">
        <v>491</v>
      </c>
      <c r="AM55" t="s">
        <v>904</v>
      </c>
      <c r="AO55" s="123" t="str">
        <f t="shared" si="1"/>
        <v>var zone = new Array("Brazil/Rio_Branco", "-5", "00", "", "-", "", "", "", "", "", "", "", "", "", "", "", ""); zones["Brazil/Rio_Branco"]=zone;</v>
      </c>
      <c r="AP55" t="str">
        <f t="shared" si="2"/>
        <v>var zone = new Array("Brazil/Rio_Branco", "-5", "00", "", "-", "", "", "", "", "", "", "", "", "", "</v>
      </c>
      <c r="AQ55" t="str">
        <f t="shared" si="0"/>
        <v>", "", ""); zones["Brazil/Rio_Branco"]=zone;</v>
      </c>
      <c r="AR55" s="125" t="str">
        <f t="shared" si="3"/>
        <v>&lt;option value="Brazil/Rio_Branco"&gt;Brazil/Rio_Branco&lt;/option&gt;</v>
      </c>
      <c r="AS55" t="s">
        <v>930</v>
      </c>
      <c r="AT55" t="str">
        <f t="shared" si="4"/>
        <v>Brazil/Rio_Branco</v>
      </c>
      <c r="AU55" t="s">
        <v>932</v>
      </c>
      <c r="AV55" t="str">
        <f t="shared" si="5"/>
        <v>Brazil/Rio_Branco</v>
      </c>
      <c r="AW55" t="s">
        <v>931</v>
      </c>
    </row>
    <row r="56" spans="1:49" x14ac:dyDescent="0.25">
      <c r="A56" t="s">
        <v>903</v>
      </c>
      <c r="B56" t="s">
        <v>484</v>
      </c>
      <c r="C56" t="s">
        <v>605</v>
      </c>
      <c r="D56">
        <v>-3</v>
      </c>
      <c r="E56" t="s">
        <v>605</v>
      </c>
      <c r="F56" t="s">
        <v>898</v>
      </c>
      <c r="G56" t="s">
        <v>605</v>
      </c>
      <c r="H56" s="6" t="s">
        <v>890</v>
      </c>
      <c r="I56" t="s">
        <v>605</v>
      </c>
      <c r="J56" s="6" t="s">
        <v>186</v>
      </c>
      <c r="K56" t="s">
        <v>605</v>
      </c>
      <c r="L56" t="str">
        <f>IF(J56&lt;&gt;"-",VLOOKUP(J56,travail2!$A$2:$N$33,2),"")</f>
        <v>w</v>
      </c>
      <c r="M56" t="s">
        <v>605</v>
      </c>
      <c r="N56" t="str">
        <f>IF(J56&lt;&gt;"-",VLOOKUP(J56,travail2!$A$2:$N$33,3),"")</f>
        <v>2</v>
      </c>
      <c r="O56" t="s">
        <v>605</v>
      </c>
      <c r="P56" t="str">
        <f>IF(J56&lt;&gt;"-",VLOOKUP(J56,travail2!$A$2:$N$33,4),"")</f>
        <v>s</v>
      </c>
      <c r="Q56" t="s">
        <v>605</v>
      </c>
      <c r="R56">
        <f>IF(J56&lt;&gt;"-",VLOOKUP(J56,travail2!$A$2:$N$33,5),"")</f>
        <v>0</v>
      </c>
      <c r="S56" t="s">
        <v>605</v>
      </c>
      <c r="T56" t="str">
        <f>IF(J56&lt;&gt;"-",VLOOKUP(J56,travail2!$A$2:$N$33,6),"")</f>
        <v>15</v>
      </c>
      <c r="U56" t="s">
        <v>605</v>
      </c>
      <c r="V56" s="121" t="str">
        <f>IF(J56&lt;&gt;"-",VLOOKUP(J56,travail2!$A$2:$N$33,7),"")</f>
        <v>10</v>
      </c>
      <c r="W56" t="s">
        <v>605</v>
      </c>
      <c r="X56" t="str">
        <f>IF(J56&lt;&gt;"-",VLOOKUP(J56,travail2!$A$2:$N$33,8),"")</f>
        <v>w</v>
      </c>
      <c r="Y56" t="s">
        <v>605</v>
      </c>
      <c r="Z56" t="str">
        <f>IF(J56&lt;&gt;"-",VLOOKUP(J56,travail2!$A$2:$N$33,9),"")</f>
        <v>0</v>
      </c>
      <c r="AA56" t="s">
        <v>605</v>
      </c>
      <c r="AB56" t="str">
        <f>IF(J56&lt;&gt;"-",VLOOKUP(J56,travail2!$A$2:$N$33,10),"")</f>
        <v>s</v>
      </c>
      <c r="AC56" t="s">
        <v>605</v>
      </c>
      <c r="AD56">
        <f>IF(J56&lt;&gt;"-",VLOOKUP(J56,travail2!$A$2:$N$33,11),"")</f>
        <v>0</v>
      </c>
      <c r="AE56" t="s">
        <v>605</v>
      </c>
      <c r="AF56" t="str">
        <f>IF(J56&lt;&gt;"-",VLOOKUP(J56,travail2!$A$2:$N$33,13),"")</f>
        <v>15</v>
      </c>
      <c r="AG56" t="s">
        <v>605</v>
      </c>
      <c r="AH56" t="str">
        <f>IF(J56&lt;&gt;"-",VLOOKUP(J56,travail2!$A$2:$N$33,14),"")</f>
        <v>2</v>
      </c>
      <c r="AI56" t="s">
        <v>928</v>
      </c>
      <c r="AJ56" s="122" t="s">
        <v>925</v>
      </c>
      <c r="AK56" t="s">
        <v>928</v>
      </c>
      <c r="AL56" t="s">
        <v>484</v>
      </c>
      <c r="AM56" t="s">
        <v>904</v>
      </c>
      <c r="AO56" s="123" t="str">
        <f t="shared" si="1"/>
        <v>var zone = new Array("Brazil/Sao_Paulo", "-3", "00", "1", "Brazil", "w", "2", "s", "0", "15", "10", "w", "0", "s", "0", "15", "2"); zones["Brazil/Sao_Paulo"]=zone;</v>
      </c>
      <c r="AP56" t="str">
        <f t="shared" si="2"/>
        <v>var zone = new Array("Brazil/Sao_Paulo", "-3", "00", "1", "Brazil", "w", "2", "s", "0", "15", "10", "w", "0", "s", "0</v>
      </c>
      <c r="AQ56" t="str">
        <f t="shared" si="0"/>
        <v>", "15", "2"); zones["Brazil/Sao_Paulo"]=zone;</v>
      </c>
      <c r="AR56" s="125" t="str">
        <f t="shared" si="3"/>
        <v>&lt;option value="Brazil/Sao_Paulo"&gt;Brazil/Sao_Paulo&lt;/option&gt;</v>
      </c>
      <c r="AS56" t="s">
        <v>930</v>
      </c>
      <c r="AT56" t="str">
        <f t="shared" si="4"/>
        <v>Brazil/Sao_Paulo</v>
      </c>
      <c r="AU56" t="s">
        <v>932</v>
      </c>
      <c r="AV56" t="str">
        <f t="shared" si="5"/>
        <v>Brazil/Sao_Paulo</v>
      </c>
      <c r="AW56" t="s">
        <v>931</v>
      </c>
    </row>
    <row r="57" spans="1:49" x14ac:dyDescent="0.25">
      <c r="A57" t="s">
        <v>903</v>
      </c>
      <c r="B57" t="s">
        <v>222</v>
      </c>
      <c r="C57" t="s">
        <v>605</v>
      </c>
      <c r="D57">
        <v>6</v>
      </c>
      <c r="E57" t="s">
        <v>605</v>
      </c>
      <c r="F57" t="s">
        <v>898</v>
      </c>
      <c r="G57" t="s">
        <v>605</v>
      </c>
      <c r="H57" t="str">
        <f>IF(J57&lt;&gt;"-",VLOOKUP(J57,DST_ON!A:C,3),"")</f>
        <v/>
      </c>
      <c r="I57" t="s">
        <v>605</v>
      </c>
      <c r="J57" s="6" t="s">
        <v>106</v>
      </c>
      <c r="K57" t="s">
        <v>605</v>
      </c>
      <c r="L57" t="str">
        <f>IF(J57&lt;&gt;"-",VLOOKUP(J57,travail2!$A$2:$N$33,2),"")</f>
        <v/>
      </c>
      <c r="M57" t="s">
        <v>605</v>
      </c>
      <c r="N57" t="str">
        <f>IF(J57&lt;&gt;"-",VLOOKUP(J57,travail2!$A$2:$N$33,3),"")</f>
        <v/>
      </c>
      <c r="O57" t="s">
        <v>605</v>
      </c>
      <c r="P57" t="str">
        <f>IF(J57&lt;&gt;"-",VLOOKUP(J57,travail2!$A$2:$N$33,4),"")</f>
        <v/>
      </c>
      <c r="Q57" t="s">
        <v>605</v>
      </c>
      <c r="R57" t="str">
        <f>IF(J57&lt;&gt;"-",VLOOKUP(J57,travail2!$A$2:$N$33,5),"")</f>
        <v/>
      </c>
      <c r="S57" t="s">
        <v>605</v>
      </c>
      <c r="T57" t="str">
        <f>IF(J57&lt;&gt;"-",VLOOKUP(J57,travail2!$A$2:$N$33,6),"")</f>
        <v/>
      </c>
      <c r="U57" t="s">
        <v>605</v>
      </c>
      <c r="V57" s="121" t="str">
        <f>IF(J57&lt;&gt;"-",VLOOKUP(J57,travail2!$A$2:$N$33,7),"")</f>
        <v/>
      </c>
      <c r="W57" t="s">
        <v>605</v>
      </c>
      <c r="X57" t="str">
        <f>IF(J57&lt;&gt;"-",VLOOKUP(J57,travail2!$A$2:$N$33,8),"")</f>
        <v/>
      </c>
      <c r="Y57" t="s">
        <v>605</v>
      </c>
      <c r="Z57" t="str">
        <f>IF(J57&lt;&gt;"-",VLOOKUP(J57,travail2!$A$2:$N$33,9),"")</f>
        <v/>
      </c>
      <c r="AA57" t="s">
        <v>605</v>
      </c>
      <c r="AB57" t="str">
        <f>IF(J57&lt;&gt;"-",VLOOKUP(J57,travail2!$A$2:$N$33,10),"")</f>
        <v/>
      </c>
      <c r="AC57" t="s">
        <v>605</v>
      </c>
      <c r="AD57" t="str">
        <f>IF(J57&lt;&gt;"-",VLOOKUP(J57,travail2!$A$2:$N$33,11),"")</f>
        <v/>
      </c>
      <c r="AE57" t="s">
        <v>605</v>
      </c>
      <c r="AF57" t="str">
        <f>IF(J57&lt;&gt;"-",VLOOKUP(J57,travail2!$A$2:$N$33,13),"")</f>
        <v/>
      </c>
      <c r="AG57" t="s">
        <v>605</v>
      </c>
      <c r="AH57" t="str">
        <f>IF(J57&lt;&gt;"-",VLOOKUP(J57,travail2!$A$2:$N$33,14),"")</f>
        <v/>
      </c>
      <c r="AI57" t="s">
        <v>928</v>
      </c>
      <c r="AJ57" s="122" t="s">
        <v>925</v>
      </c>
      <c r="AK57" t="s">
        <v>928</v>
      </c>
      <c r="AL57" t="s">
        <v>222</v>
      </c>
      <c r="AM57" t="s">
        <v>904</v>
      </c>
      <c r="AO57" s="123" t="str">
        <f t="shared" si="1"/>
        <v>var zone = new Array("British Indian Ocean Territory", "6", "00", "", "-", "", "", "", "", "", "", "", "", "", "", "", ""); zones["British Indian Ocean Territory"]=zone;</v>
      </c>
      <c r="AP57" t="str">
        <f t="shared" si="2"/>
        <v>var zone = new Array("British Indian Ocean Territory", "6", "00", "", "-", "", "", "", "", "", "", "", "", "", "</v>
      </c>
      <c r="AQ57" t="str">
        <f t="shared" si="0"/>
        <v>", "", ""); zones["British Indian Ocean Territory"]=zone;</v>
      </c>
      <c r="AR57" s="125" t="str">
        <f t="shared" si="3"/>
        <v>&lt;option value="British Indian Ocean Territory"&gt;British Indian Ocean Territory&lt;/option&gt;</v>
      </c>
      <c r="AS57" t="s">
        <v>930</v>
      </c>
      <c r="AT57" t="str">
        <f t="shared" si="4"/>
        <v>British Indian Ocean Territory</v>
      </c>
      <c r="AU57" t="s">
        <v>932</v>
      </c>
      <c r="AV57" t="str">
        <f t="shared" si="5"/>
        <v>British Indian Ocean Territory</v>
      </c>
      <c r="AW57" t="s">
        <v>931</v>
      </c>
    </row>
    <row r="58" spans="1:49" x14ac:dyDescent="0.25">
      <c r="A58" t="s">
        <v>903</v>
      </c>
      <c r="B58" t="s">
        <v>181</v>
      </c>
      <c r="C58" t="s">
        <v>605</v>
      </c>
      <c r="D58">
        <v>-4</v>
      </c>
      <c r="E58" t="s">
        <v>605</v>
      </c>
      <c r="F58" t="s">
        <v>898</v>
      </c>
      <c r="G58" t="s">
        <v>605</v>
      </c>
      <c r="H58" t="str">
        <f>IF(J58&lt;&gt;"-",VLOOKUP(J58,DST_ON!A:C,3),"")</f>
        <v/>
      </c>
      <c r="I58" t="s">
        <v>605</v>
      </c>
      <c r="J58" s="6" t="s">
        <v>106</v>
      </c>
      <c r="K58" t="s">
        <v>605</v>
      </c>
      <c r="L58" t="str">
        <f>IF(J58&lt;&gt;"-",VLOOKUP(J58,travail2!$A$2:$N$33,2),"")</f>
        <v/>
      </c>
      <c r="M58" t="s">
        <v>605</v>
      </c>
      <c r="N58" t="str">
        <f>IF(J58&lt;&gt;"-",VLOOKUP(J58,travail2!$A$2:$N$33,3),"")</f>
        <v/>
      </c>
      <c r="O58" t="s">
        <v>605</v>
      </c>
      <c r="P58" t="str">
        <f>IF(J58&lt;&gt;"-",VLOOKUP(J58,travail2!$A$2:$N$33,4),"")</f>
        <v/>
      </c>
      <c r="Q58" t="s">
        <v>605</v>
      </c>
      <c r="R58" t="str">
        <f>IF(J58&lt;&gt;"-",VLOOKUP(J58,travail2!$A$2:$N$33,5),"")</f>
        <v/>
      </c>
      <c r="S58" t="s">
        <v>605</v>
      </c>
      <c r="T58" t="str">
        <f>IF(J58&lt;&gt;"-",VLOOKUP(J58,travail2!$A$2:$N$33,6),"")</f>
        <v/>
      </c>
      <c r="U58" t="s">
        <v>605</v>
      </c>
      <c r="V58" s="121" t="str">
        <f>IF(J58&lt;&gt;"-",VLOOKUP(J58,travail2!$A$2:$N$33,7),"")</f>
        <v/>
      </c>
      <c r="W58" t="s">
        <v>605</v>
      </c>
      <c r="X58" t="str">
        <f>IF(J58&lt;&gt;"-",VLOOKUP(J58,travail2!$A$2:$N$33,8),"")</f>
        <v/>
      </c>
      <c r="Y58" t="s">
        <v>605</v>
      </c>
      <c r="Z58" t="str">
        <f>IF(J58&lt;&gt;"-",VLOOKUP(J58,travail2!$A$2:$N$33,9),"")</f>
        <v/>
      </c>
      <c r="AA58" t="s">
        <v>605</v>
      </c>
      <c r="AB58" t="str">
        <f>IF(J58&lt;&gt;"-",VLOOKUP(J58,travail2!$A$2:$N$33,10),"")</f>
        <v/>
      </c>
      <c r="AC58" t="s">
        <v>605</v>
      </c>
      <c r="AD58" t="str">
        <f>IF(J58&lt;&gt;"-",VLOOKUP(J58,travail2!$A$2:$N$33,11),"")</f>
        <v/>
      </c>
      <c r="AE58" t="s">
        <v>605</v>
      </c>
      <c r="AF58" t="str">
        <f>IF(J58&lt;&gt;"-",VLOOKUP(J58,travail2!$A$2:$N$33,13),"")</f>
        <v/>
      </c>
      <c r="AG58" t="s">
        <v>605</v>
      </c>
      <c r="AH58" t="str">
        <f>IF(J58&lt;&gt;"-",VLOOKUP(J58,travail2!$A$2:$N$33,14),"")</f>
        <v/>
      </c>
      <c r="AI58" t="s">
        <v>928</v>
      </c>
      <c r="AJ58" s="122" t="s">
        <v>925</v>
      </c>
      <c r="AK58" t="s">
        <v>928</v>
      </c>
      <c r="AL58" t="s">
        <v>181</v>
      </c>
      <c r="AM58" t="s">
        <v>904</v>
      </c>
      <c r="AO58" s="123" t="str">
        <f t="shared" si="1"/>
        <v>var zone = new Array("British Virgin Islands", "-4", "00", "", "-", "", "", "", "", "", "", "", "", "", "", "", ""); zones["British Virgin Islands"]=zone;</v>
      </c>
      <c r="AP58" t="str">
        <f t="shared" si="2"/>
        <v>var zone = new Array("British Virgin Islands", "-4", "00", "", "-", "", "", "", "", "", "", "", "", "", "</v>
      </c>
      <c r="AQ58" t="str">
        <f t="shared" si="0"/>
        <v>", "", ""); zones["British Virgin Islands"]=zone;</v>
      </c>
      <c r="AR58" s="125" t="str">
        <f t="shared" si="3"/>
        <v>&lt;option value="British Virgin Islands"&gt;British Virgin Islands&lt;/option&gt;</v>
      </c>
      <c r="AS58" t="s">
        <v>930</v>
      </c>
      <c r="AT58" t="str">
        <f t="shared" si="4"/>
        <v>British Virgin Islands</v>
      </c>
      <c r="AU58" t="s">
        <v>932</v>
      </c>
      <c r="AV58" t="str">
        <f t="shared" si="5"/>
        <v>British Virgin Islands</v>
      </c>
      <c r="AW58" t="s">
        <v>931</v>
      </c>
    </row>
    <row r="59" spans="1:49" x14ac:dyDescent="0.25">
      <c r="A59" t="s">
        <v>903</v>
      </c>
      <c r="B59" t="s">
        <v>223</v>
      </c>
      <c r="C59" t="s">
        <v>605</v>
      </c>
      <c r="D59">
        <v>8</v>
      </c>
      <c r="E59" t="s">
        <v>605</v>
      </c>
      <c r="F59" t="s">
        <v>898</v>
      </c>
      <c r="G59" t="s">
        <v>605</v>
      </c>
      <c r="H59" t="str">
        <f>IF(J59&lt;&gt;"-",VLOOKUP(J59,DST_ON!A:C,3),"")</f>
        <v/>
      </c>
      <c r="I59" t="s">
        <v>605</v>
      </c>
      <c r="J59" s="6" t="s">
        <v>106</v>
      </c>
      <c r="K59" t="s">
        <v>605</v>
      </c>
      <c r="L59" t="str">
        <f>IF(J59&lt;&gt;"-",VLOOKUP(J59,travail2!$A$2:$N$33,2),"")</f>
        <v/>
      </c>
      <c r="M59" t="s">
        <v>605</v>
      </c>
      <c r="N59" t="str">
        <f>IF(J59&lt;&gt;"-",VLOOKUP(J59,travail2!$A$2:$N$33,3),"")</f>
        <v/>
      </c>
      <c r="O59" t="s">
        <v>605</v>
      </c>
      <c r="P59" t="str">
        <f>IF(J59&lt;&gt;"-",VLOOKUP(J59,travail2!$A$2:$N$33,4),"")</f>
        <v/>
      </c>
      <c r="Q59" t="s">
        <v>605</v>
      </c>
      <c r="R59" t="str">
        <f>IF(J59&lt;&gt;"-",VLOOKUP(J59,travail2!$A$2:$N$33,5),"")</f>
        <v/>
      </c>
      <c r="S59" t="s">
        <v>605</v>
      </c>
      <c r="T59" t="str">
        <f>IF(J59&lt;&gt;"-",VLOOKUP(J59,travail2!$A$2:$N$33,6),"")</f>
        <v/>
      </c>
      <c r="U59" t="s">
        <v>605</v>
      </c>
      <c r="V59" s="121" t="str">
        <f>IF(J59&lt;&gt;"-",VLOOKUP(J59,travail2!$A$2:$N$33,7),"")</f>
        <v/>
      </c>
      <c r="W59" t="s">
        <v>605</v>
      </c>
      <c r="X59" t="str">
        <f>IF(J59&lt;&gt;"-",VLOOKUP(J59,travail2!$A$2:$N$33,8),"")</f>
        <v/>
      </c>
      <c r="Y59" t="s">
        <v>605</v>
      </c>
      <c r="Z59" t="str">
        <f>IF(J59&lt;&gt;"-",VLOOKUP(J59,travail2!$A$2:$N$33,9),"")</f>
        <v/>
      </c>
      <c r="AA59" t="s">
        <v>605</v>
      </c>
      <c r="AB59" t="str">
        <f>IF(J59&lt;&gt;"-",VLOOKUP(J59,travail2!$A$2:$N$33,10),"")</f>
        <v/>
      </c>
      <c r="AC59" t="s">
        <v>605</v>
      </c>
      <c r="AD59" t="str">
        <f>IF(J59&lt;&gt;"-",VLOOKUP(J59,travail2!$A$2:$N$33,11),"")</f>
        <v/>
      </c>
      <c r="AE59" t="s">
        <v>605</v>
      </c>
      <c r="AF59" t="str">
        <f>IF(J59&lt;&gt;"-",VLOOKUP(J59,travail2!$A$2:$N$33,13),"")</f>
        <v/>
      </c>
      <c r="AG59" t="s">
        <v>605</v>
      </c>
      <c r="AH59" t="str">
        <f>IF(J59&lt;&gt;"-",VLOOKUP(J59,travail2!$A$2:$N$33,14),"")</f>
        <v/>
      </c>
      <c r="AI59" t="s">
        <v>928</v>
      </c>
      <c r="AJ59" s="122" t="s">
        <v>925</v>
      </c>
      <c r="AK59" t="s">
        <v>928</v>
      </c>
      <c r="AL59" t="s">
        <v>223</v>
      </c>
      <c r="AM59" t="s">
        <v>904</v>
      </c>
      <c r="AO59" s="123" t="str">
        <f t="shared" si="1"/>
        <v>var zone = new Array("Brunei Darussalam", "8", "00", "", "-", "", "", "", "", "", "", "", "", "", "", "", ""); zones["Brunei Darussalam"]=zone;</v>
      </c>
      <c r="AP59" t="str">
        <f t="shared" si="2"/>
        <v>var zone = new Array("Brunei Darussalam", "8", "00", "", "-", "", "", "", "", "", "", "", "", "", "</v>
      </c>
      <c r="AQ59" t="str">
        <f t="shared" si="0"/>
        <v>", "", ""); zones["Brunei Darussalam"]=zone;</v>
      </c>
      <c r="AR59" s="125" t="str">
        <f t="shared" si="3"/>
        <v>&lt;option value="Brunei Darussalam"&gt;Brunei Darussalam&lt;/option&gt;</v>
      </c>
      <c r="AS59" t="s">
        <v>930</v>
      </c>
      <c r="AT59" t="str">
        <f t="shared" si="4"/>
        <v>Brunei Darussalam</v>
      </c>
      <c r="AU59" t="s">
        <v>932</v>
      </c>
      <c r="AV59" t="str">
        <f t="shared" si="5"/>
        <v>Brunei Darussalam</v>
      </c>
      <c r="AW59" t="s">
        <v>931</v>
      </c>
    </row>
    <row r="60" spans="1:49" x14ac:dyDescent="0.25">
      <c r="A60" t="s">
        <v>903</v>
      </c>
      <c r="B60" t="s">
        <v>96</v>
      </c>
      <c r="C60" t="s">
        <v>605</v>
      </c>
      <c r="D60">
        <v>2</v>
      </c>
      <c r="E60" t="s">
        <v>605</v>
      </c>
      <c r="F60" t="s">
        <v>898</v>
      </c>
      <c r="G60" t="s">
        <v>605</v>
      </c>
      <c r="H60" s="6" t="s">
        <v>890</v>
      </c>
      <c r="I60" t="s">
        <v>605</v>
      </c>
      <c r="J60" s="6" t="s">
        <v>92</v>
      </c>
      <c r="K60" t="s">
        <v>605</v>
      </c>
      <c r="L60" t="str">
        <f>IF(J60&lt;&gt;"-",VLOOKUP(J60,travail2!$A$2:$N$33,2),"")</f>
        <v>u</v>
      </c>
      <c r="M60" t="s">
        <v>605</v>
      </c>
      <c r="N60" t="str">
        <f>IF(J60&lt;&gt;"-",VLOOKUP(J60,travail2!$A$2:$N$33,3),"")</f>
        <v>1</v>
      </c>
      <c r="O60" t="s">
        <v>605</v>
      </c>
      <c r="P60" t="str">
        <f>IF(J60&lt;&gt;"-",VLOOKUP(J60,travail2!$A$2:$N$33,4),"")</f>
        <v>d</v>
      </c>
      <c r="Q60" t="s">
        <v>605</v>
      </c>
      <c r="R60">
        <f>IF(J60&lt;&gt;"-",VLOOKUP(J60,travail2!$A$2:$N$33,5),"")</f>
        <v>0</v>
      </c>
      <c r="S60" t="s">
        <v>605</v>
      </c>
      <c r="T60" t="str">
        <f>IF(J60&lt;&gt;"-",VLOOKUP(J60,travail2!$A$2:$N$33,6),"")</f>
        <v>00</v>
      </c>
      <c r="U60" t="s">
        <v>605</v>
      </c>
      <c r="V60" s="121" t="str">
        <f>IF(J60&lt;&gt;"-",VLOOKUP(J60,travail2!$A$2:$N$33,7),"")</f>
        <v>3</v>
      </c>
      <c r="W60" t="s">
        <v>605</v>
      </c>
      <c r="X60" t="str">
        <f>IF(J60&lt;&gt;"-",VLOOKUP(J60,travail2!$A$2:$N$33,8),"")</f>
        <v>u</v>
      </c>
      <c r="Y60" t="s">
        <v>605</v>
      </c>
      <c r="Z60" t="str">
        <f>IF(J60&lt;&gt;"-",VLOOKUP(J60,travail2!$A$2:$N$33,9),"")</f>
        <v>1</v>
      </c>
      <c r="AA60" t="s">
        <v>605</v>
      </c>
      <c r="AB60" t="str">
        <f>IF(J60&lt;&gt;"-",VLOOKUP(J60,travail2!$A$2:$N$33,10),"")</f>
        <v>d</v>
      </c>
      <c r="AC60" t="s">
        <v>605</v>
      </c>
      <c r="AD60">
        <f>IF(J60&lt;&gt;"-",VLOOKUP(J60,travail2!$A$2:$N$33,11),"")</f>
        <v>0</v>
      </c>
      <c r="AE60" t="s">
        <v>605</v>
      </c>
      <c r="AF60" t="str">
        <f>IF(J60&lt;&gt;"-",VLOOKUP(J60,travail2!$A$2:$N$33,13),"")</f>
        <v>00</v>
      </c>
      <c r="AG60" t="s">
        <v>605</v>
      </c>
      <c r="AH60" t="str">
        <f>IF(J60&lt;&gt;"-",VLOOKUP(J60,travail2!$A$2:$N$33,14),"")</f>
        <v>10</v>
      </c>
      <c r="AI60" t="s">
        <v>928</v>
      </c>
      <c r="AJ60" s="122" t="s">
        <v>925</v>
      </c>
      <c r="AK60" t="s">
        <v>928</v>
      </c>
      <c r="AL60" t="s">
        <v>96</v>
      </c>
      <c r="AM60" t="s">
        <v>904</v>
      </c>
      <c r="AO60" s="123" t="str">
        <f t="shared" si="1"/>
        <v>var zone = new Array("Bulgaria", "2", "00", "1", "EU", "u", "1", "d", "0", "00", "3", "u", "1", "d", "0", "00", "10"); zones["Bulgaria"]=zone;</v>
      </c>
      <c r="AP60" t="str">
        <f t="shared" si="2"/>
        <v>var zone = new Array("Bulgaria", "2", "00", "1", "EU", "u", "1", "d", "0", "00", "3", "u", "1", "d", "0</v>
      </c>
      <c r="AQ60" t="str">
        <f t="shared" si="0"/>
        <v>", "00", "10"); zones["Bulgaria"]=zone;</v>
      </c>
      <c r="AR60" s="125" t="str">
        <f t="shared" si="3"/>
        <v>&lt;option value="Bulgaria"&gt;Bulgaria&lt;/option&gt;</v>
      </c>
      <c r="AS60" t="s">
        <v>930</v>
      </c>
      <c r="AT60" t="str">
        <f t="shared" si="4"/>
        <v>Bulgaria</v>
      </c>
      <c r="AU60" t="s">
        <v>932</v>
      </c>
      <c r="AV60" t="str">
        <f t="shared" si="5"/>
        <v>Bulgaria</v>
      </c>
      <c r="AW60" t="s">
        <v>931</v>
      </c>
    </row>
    <row r="61" spans="1:49" x14ac:dyDescent="0.25">
      <c r="A61" t="s">
        <v>903</v>
      </c>
      <c r="B61" t="s">
        <v>284</v>
      </c>
      <c r="C61" t="s">
        <v>605</v>
      </c>
      <c r="D61">
        <v>0</v>
      </c>
      <c r="E61" t="s">
        <v>605</v>
      </c>
      <c r="F61" t="s">
        <v>898</v>
      </c>
      <c r="G61" t="s">
        <v>605</v>
      </c>
      <c r="H61" t="str">
        <f>IF(J61&lt;&gt;"-",VLOOKUP(J61,DST_ON!A:C,3),"")</f>
        <v/>
      </c>
      <c r="I61" t="s">
        <v>605</v>
      </c>
      <c r="J61" s="6" t="s">
        <v>106</v>
      </c>
      <c r="K61" t="s">
        <v>605</v>
      </c>
      <c r="L61" t="str">
        <f>IF(J61&lt;&gt;"-",VLOOKUP(J61,travail2!$A$2:$N$33,2),"")</f>
        <v/>
      </c>
      <c r="M61" t="s">
        <v>605</v>
      </c>
      <c r="N61" t="str">
        <f>IF(J61&lt;&gt;"-",VLOOKUP(J61,travail2!$A$2:$N$33,3),"")</f>
        <v/>
      </c>
      <c r="O61" t="s">
        <v>605</v>
      </c>
      <c r="P61" t="str">
        <f>IF(J61&lt;&gt;"-",VLOOKUP(J61,travail2!$A$2:$N$33,4),"")</f>
        <v/>
      </c>
      <c r="Q61" t="s">
        <v>605</v>
      </c>
      <c r="R61" t="str">
        <f>IF(J61&lt;&gt;"-",VLOOKUP(J61,travail2!$A$2:$N$33,5),"")</f>
        <v/>
      </c>
      <c r="S61" t="s">
        <v>605</v>
      </c>
      <c r="T61" t="str">
        <f>IF(J61&lt;&gt;"-",VLOOKUP(J61,travail2!$A$2:$N$33,6),"")</f>
        <v/>
      </c>
      <c r="U61" t="s">
        <v>605</v>
      </c>
      <c r="V61" s="121" t="str">
        <f>IF(J61&lt;&gt;"-",VLOOKUP(J61,travail2!$A$2:$N$33,7),"")</f>
        <v/>
      </c>
      <c r="W61" t="s">
        <v>605</v>
      </c>
      <c r="X61" t="str">
        <f>IF(J61&lt;&gt;"-",VLOOKUP(J61,travail2!$A$2:$N$33,8),"")</f>
        <v/>
      </c>
      <c r="Y61" t="s">
        <v>605</v>
      </c>
      <c r="Z61" t="str">
        <f>IF(J61&lt;&gt;"-",VLOOKUP(J61,travail2!$A$2:$N$33,9),"")</f>
        <v/>
      </c>
      <c r="AA61" t="s">
        <v>605</v>
      </c>
      <c r="AB61" t="str">
        <f>IF(J61&lt;&gt;"-",VLOOKUP(J61,travail2!$A$2:$N$33,10),"")</f>
        <v/>
      </c>
      <c r="AC61" t="s">
        <v>605</v>
      </c>
      <c r="AD61" t="str">
        <f>IF(J61&lt;&gt;"-",VLOOKUP(J61,travail2!$A$2:$N$33,11),"")</f>
        <v/>
      </c>
      <c r="AE61" t="s">
        <v>605</v>
      </c>
      <c r="AF61" t="str">
        <f>IF(J61&lt;&gt;"-",VLOOKUP(J61,travail2!$A$2:$N$33,13),"")</f>
        <v/>
      </c>
      <c r="AG61" t="s">
        <v>605</v>
      </c>
      <c r="AH61" t="str">
        <f>IF(J61&lt;&gt;"-",VLOOKUP(J61,travail2!$A$2:$N$33,14),"")</f>
        <v/>
      </c>
      <c r="AI61" t="s">
        <v>928</v>
      </c>
      <c r="AJ61" s="122" t="s">
        <v>925</v>
      </c>
      <c r="AK61" t="s">
        <v>928</v>
      </c>
      <c r="AL61" t="s">
        <v>284</v>
      </c>
      <c r="AM61" t="s">
        <v>904</v>
      </c>
      <c r="AO61" s="123" t="str">
        <f t="shared" si="1"/>
        <v>var zone = new Array("Burkina Faso", "0", "00", "", "-", "", "", "", "", "", "", "", "", "", "", "", ""); zones["Burkina Faso"]=zone;</v>
      </c>
      <c r="AP61" t="str">
        <f t="shared" si="2"/>
        <v>var zone = new Array("Burkina Faso", "0", "00", "", "-", "", "", "", "", "", "", "", "", "", "</v>
      </c>
      <c r="AQ61" t="str">
        <f t="shared" si="0"/>
        <v>", "", ""); zones["Burkina Faso"]=zone;</v>
      </c>
      <c r="AR61" s="125" t="str">
        <f t="shared" si="3"/>
        <v>&lt;option value="Burkina Faso"&gt;Burkina Faso&lt;/option&gt;</v>
      </c>
      <c r="AS61" t="s">
        <v>930</v>
      </c>
      <c r="AT61" t="str">
        <f t="shared" si="4"/>
        <v>Burkina Faso</v>
      </c>
      <c r="AU61" t="s">
        <v>932</v>
      </c>
      <c r="AV61" t="str">
        <f t="shared" si="5"/>
        <v>Burkina Faso</v>
      </c>
      <c r="AW61" t="s">
        <v>931</v>
      </c>
    </row>
    <row r="62" spans="1:49" x14ac:dyDescent="0.25">
      <c r="A62" t="s">
        <v>903</v>
      </c>
      <c r="B62" t="s">
        <v>285</v>
      </c>
      <c r="C62" t="s">
        <v>605</v>
      </c>
      <c r="D62">
        <v>2</v>
      </c>
      <c r="E62" t="s">
        <v>605</v>
      </c>
      <c r="F62" t="s">
        <v>898</v>
      </c>
      <c r="G62" t="s">
        <v>605</v>
      </c>
      <c r="H62" t="str">
        <f>IF(J62&lt;&gt;"-",VLOOKUP(J62,DST_ON!A:C,3),"")</f>
        <v/>
      </c>
      <c r="I62" t="s">
        <v>605</v>
      </c>
      <c r="J62" s="6" t="s">
        <v>106</v>
      </c>
      <c r="K62" t="s">
        <v>605</v>
      </c>
      <c r="L62" t="str">
        <f>IF(J62&lt;&gt;"-",VLOOKUP(J62,travail2!$A$2:$N$33,2),"")</f>
        <v/>
      </c>
      <c r="M62" t="s">
        <v>605</v>
      </c>
      <c r="N62" t="str">
        <f>IF(J62&lt;&gt;"-",VLOOKUP(J62,travail2!$A$2:$N$33,3),"")</f>
        <v/>
      </c>
      <c r="O62" t="s">
        <v>605</v>
      </c>
      <c r="P62" t="str">
        <f>IF(J62&lt;&gt;"-",VLOOKUP(J62,travail2!$A$2:$N$33,4),"")</f>
        <v/>
      </c>
      <c r="Q62" t="s">
        <v>605</v>
      </c>
      <c r="R62" t="str">
        <f>IF(J62&lt;&gt;"-",VLOOKUP(J62,travail2!$A$2:$N$33,5),"")</f>
        <v/>
      </c>
      <c r="S62" t="s">
        <v>605</v>
      </c>
      <c r="T62" t="str">
        <f>IF(J62&lt;&gt;"-",VLOOKUP(J62,travail2!$A$2:$N$33,6),"")</f>
        <v/>
      </c>
      <c r="U62" t="s">
        <v>605</v>
      </c>
      <c r="V62" s="121" t="str">
        <f>IF(J62&lt;&gt;"-",VLOOKUP(J62,travail2!$A$2:$N$33,7),"")</f>
        <v/>
      </c>
      <c r="W62" t="s">
        <v>605</v>
      </c>
      <c r="X62" t="str">
        <f>IF(J62&lt;&gt;"-",VLOOKUP(J62,travail2!$A$2:$N$33,8),"")</f>
        <v/>
      </c>
      <c r="Y62" t="s">
        <v>605</v>
      </c>
      <c r="Z62" t="str">
        <f>IF(J62&lt;&gt;"-",VLOOKUP(J62,travail2!$A$2:$N$33,9),"")</f>
        <v/>
      </c>
      <c r="AA62" t="s">
        <v>605</v>
      </c>
      <c r="AB62" t="str">
        <f>IF(J62&lt;&gt;"-",VLOOKUP(J62,travail2!$A$2:$N$33,10),"")</f>
        <v/>
      </c>
      <c r="AC62" t="s">
        <v>605</v>
      </c>
      <c r="AD62" t="str">
        <f>IF(J62&lt;&gt;"-",VLOOKUP(J62,travail2!$A$2:$N$33,11),"")</f>
        <v/>
      </c>
      <c r="AE62" t="s">
        <v>605</v>
      </c>
      <c r="AF62" t="str">
        <f>IF(J62&lt;&gt;"-",VLOOKUP(J62,travail2!$A$2:$N$33,13),"")</f>
        <v/>
      </c>
      <c r="AG62" t="s">
        <v>605</v>
      </c>
      <c r="AH62" t="str">
        <f>IF(J62&lt;&gt;"-",VLOOKUP(J62,travail2!$A$2:$N$33,14),"")</f>
        <v/>
      </c>
      <c r="AI62" t="s">
        <v>928</v>
      </c>
      <c r="AJ62" s="122" t="s">
        <v>925</v>
      </c>
      <c r="AK62" t="s">
        <v>928</v>
      </c>
      <c r="AL62" t="s">
        <v>285</v>
      </c>
      <c r="AM62" t="s">
        <v>904</v>
      </c>
      <c r="AO62" s="123" t="str">
        <f t="shared" si="1"/>
        <v>var zone = new Array("Burundi", "2", "00", "", "-", "", "", "", "", "", "", "", "", "", "", "", ""); zones["Burundi"]=zone;</v>
      </c>
      <c r="AP62" t="str">
        <f t="shared" si="2"/>
        <v>var zone = new Array("Burundi", "2", "00", "", "-", "", "", "", "", "", "", "", "", "", "</v>
      </c>
      <c r="AQ62" t="str">
        <f t="shared" si="0"/>
        <v>", "", ""); zones["Burundi"]=zone;</v>
      </c>
      <c r="AR62" s="125" t="str">
        <f t="shared" si="3"/>
        <v>&lt;option value="Burundi"&gt;Burundi&lt;/option&gt;</v>
      </c>
      <c r="AS62" t="s">
        <v>930</v>
      </c>
      <c r="AT62" t="str">
        <f t="shared" si="4"/>
        <v>Burundi</v>
      </c>
      <c r="AU62" t="s">
        <v>932</v>
      </c>
      <c r="AV62" t="str">
        <f t="shared" si="5"/>
        <v>Burundi</v>
      </c>
      <c r="AW62" t="s">
        <v>931</v>
      </c>
    </row>
    <row r="63" spans="1:49" x14ac:dyDescent="0.25">
      <c r="A63" t="s">
        <v>903</v>
      </c>
      <c r="B63" t="s">
        <v>224</v>
      </c>
      <c r="C63" t="s">
        <v>605</v>
      </c>
      <c r="D63">
        <v>7</v>
      </c>
      <c r="E63" t="s">
        <v>605</v>
      </c>
      <c r="F63" t="s">
        <v>898</v>
      </c>
      <c r="G63" t="s">
        <v>605</v>
      </c>
      <c r="H63" t="str">
        <f>IF(J63&lt;&gt;"-",VLOOKUP(J63,DST_ON!A:C,3),"")</f>
        <v/>
      </c>
      <c r="I63" t="s">
        <v>605</v>
      </c>
      <c r="J63" s="6" t="s">
        <v>106</v>
      </c>
      <c r="K63" t="s">
        <v>605</v>
      </c>
      <c r="L63" t="str">
        <f>IF(J63&lt;&gt;"-",VLOOKUP(J63,travail2!$A$2:$N$33,2),"")</f>
        <v/>
      </c>
      <c r="M63" t="s">
        <v>605</v>
      </c>
      <c r="N63" t="str">
        <f>IF(J63&lt;&gt;"-",VLOOKUP(J63,travail2!$A$2:$N$33,3),"")</f>
        <v/>
      </c>
      <c r="O63" t="s">
        <v>605</v>
      </c>
      <c r="P63" t="str">
        <f>IF(J63&lt;&gt;"-",VLOOKUP(J63,travail2!$A$2:$N$33,4),"")</f>
        <v/>
      </c>
      <c r="Q63" t="s">
        <v>605</v>
      </c>
      <c r="R63" t="str">
        <f>IF(J63&lt;&gt;"-",VLOOKUP(J63,travail2!$A$2:$N$33,5),"")</f>
        <v/>
      </c>
      <c r="S63" t="s">
        <v>605</v>
      </c>
      <c r="T63" t="str">
        <f>IF(J63&lt;&gt;"-",VLOOKUP(J63,travail2!$A$2:$N$33,6),"")</f>
        <v/>
      </c>
      <c r="U63" t="s">
        <v>605</v>
      </c>
      <c r="V63" s="121" t="str">
        <f>IF(J63&lt;&gt;"-",VLOOKUP(J63,travail2!$A$2:$N$33,7),"")</f>
        <v/>
      </c>
      <c r="W63" t="s">
        <v>605</v>
      </c>
      <c r="X63" t="str">
        <f>IF(J63&lt;&gt;"-",VLOOKUP(J63,travail2!$A$2:$N$33,8),"")</f>
        <v/>
      </c>
      <c r="Y63" t="s">
        <v>605</v>
      </c>
      <c r="Z63" t="str">
        <f>IF(J63&lt;&gt;"-",VLOOKUP(J63,travail2!$A$2:$N$33,9),"")</f>
        <v/>
      </c>
      <c r="AA63" t="s">
        <v>605</v>
      </c>
      <c r="AB63" t="str">
        <f>IF(J63&lt;&gt;"-",VLOOKUP(J63,travail2!$A$2:$N$33,10),"")</f>
        <v/>
      </c>
      <c r="AC63" t="s">
        <v>605</v>
      </c>
      <c r="AD63" t="str">
        <f>IF(J63&lt;&gt;"-",VLOOKUP(J63,travail2!$A$2:$N$33,11),"")</f>
        <v/>
      </c>
      <c r="AE63" t="s">
        <v>605</v>
      </c>
      <c r="AF63" t="str">
        <f>IF(J63&lt;&gt;"-",VLOOKUP(J63,travail2!$A$2:$N$33,13),"")</f>
        <v/>
      </c>
      <c r="AG63" t="s">
        <v>605</v>
      </c>
      <c r="AH63" t="str">
        <f>IF(J63&lt;&gt;"-",VLOOKUP(J63,travail2!$A$2:$N$33,14),"")</f>
        <v/>
      </c>
      <c r="AI63" t="s">
        <v>928</v>
      </c>
      <c r="AJ63" s="122" t="s">
        <v>925</v>
      </c>
      <c r="AK63" t="s">
        <v>928</v>
      </c>
      <c r="AL63" t="s">
        <v>224</v>
      </c>
      <c r="AM63" t="s">
        <v>904</v>
      </c>
      <c r="AO63" s="123" t="str">
        <f t="shared" si="1"/>
        <v>var zone = new Array("Cambodia", "7", "00", "", "-", "", "", "", "", "", "", "", "", "", "", "", ""); zones["Cambodia"]=zone;</v>
      </c>
      <c r="AP63" t="str">
        <f t="shared" si="2"/>
        <v>var zone = new Array("Cambodia", "7", "00", "", "-", "", "", "", "", "", "", "", "", "", "</v>
      </c>
      <c r="AQ63" t="str">
        <f t="shared" si="0"/>
        <v>", "", ""); zones["Cambodia"]=zone;</v>
      </c>
      <c r="AR63" s="125" t="str">
        <f t="shared" si="3"/>
        <v>&lt;option value="Cambodia"&gt;Cambodia&lt;/option&gt;</v>
      </c>
      <c r="AS63" t="s">
        <v>930</v>
      </c>
      <c r="AT63" t="str">
        <f t="shared" si="4"/>
        <v>Cambodia</v>
      </c>
      <c r="AU63" t="s">
        <v>932</v>
      </c>
      <c r="AV63" t="str">
        <f t="shared" si="5"/>
        <v>Cambodia</v>
      </c>
      <c r="AW63" t="s">
        <v>931</v>
      </c>
    </row>
    <row r="64" spans="1:49" x14ac:dyDescent="0.25">
      <c r="A64" t="s">
        <v>903</v>
      </c>
      <c r="B64" t="s">
        <v>286</v>
      </c>
      <c r="C64" t="s">
        <v>605</v>
      </c>
      <c r="D64">
        <v>1</v>
      </c>
      <c r="E64" t="s">
        <v>605</v>
      </c>
      <c r="F64" t="s">
        <v>898</v>
      </c>
      <c r="G64" t="s">
        <v>605</v>
      </c>
      <c r="H64" t="str">
        <f>IF(J64&lt;&gt;"-",VLOOKUP(J64,DST_ON!A:C,3),"")</f>
        <v/>
      </c>
      <c r="I64" t="s">
        <v>605</v>
      </c>
      <c r="J64" s="6" t="s">
        <v>106</v>
      </c>
      <c r="K64" t="s">
        <v>605</v>
      </c>
      <c r="L64" t="str">
        <f>IF(J64&lt;&gt;"-",VLOOKUP(J64,travail2!$A$2:$N$33,2),"")</f>
        <v/>
      </c>
      <c r="M64" t="s">
        <v>605</v>
      </c>
      <c r="N64" t="str">
        <f>IF(J64&lt;&gt;"-",VLOOKUP(J64,travail2!$A$2:$N$33,3),"")</f>
        <v/>
      </c>
      <c r="O64" t="s">
        <v>605</v>
      </c>
      <c r="P64" t="str">
        <f>IF(J64&lt;&gt;"-",VLOOKUP(J64,travail2!$A$2:$N$33,4),"")</f>
        <v/>
      </c>
      <c r="Q64" t="s">
        <v>605</v>
      </c>
      <c r="R64" t="str">
        <f>IF(J64&lt;&gt;"-",VLOOKUP(J64,travail2!$A$2:$N$33,5),"")</f>
        <v/>
      </c>
      <c r="S64" t="s">
        <v>605</v>
      </c>
      <c r="T64" t="str">
        <f>IF(J64&lt;&gt;"-",VLOOKUP(J64,travail2!$A$2:$N$33,6),"")</f>
        <v/>
      </c>
      <c r="U64" t="s">
        <v>605</v>
      </c>
      <c r="V64" s="121" t="str">
        <f>IF(J64&lt;&gt;"-",VLOOKUP(J64,travail2!$A$2:$N$33,7),"")</f>
        <v/>
      </c>
      <c r="W64" t="s">
        <v>605</v>
      </c>
      <c r="X64" t="str">
        <f>IF(J64&lt;&gt;"-",VLOOKUP(J64,travail2!$A$2:$N$33,8),"")</f>
        <v/>
      </c>
      <c r="Y64" t="s">
        <v>605</v>
      </c>
      <c r="Z64" t="str">
        <f>IF(J64&lt;&gt;"-",VLOOKUP(J64,travail2!$A$2:$N$33,9),"")</f>
        <v/>
      </c>
      <c r="AA64" t="s">
        <v>605</v>
      </c>
      <c r="AB64" t="str">
        <f>IF(J64&lt;&gt;"-",VLOOKUP(J64,travail2!$A$2:$N$33,10),"")</f>
        <v/>
      </c>
      <c r="AC64" t="s">
        <v>605</v>
      </c>
      <c r="AD64" t="str">
        <f>IF(J64&lt;&gt;"-",VLOOKUP(J64,travail2!$A$2:$N$33,11),"")</f>
        <v/>
      </c>
      <c r="AE64" t="s">
        <v>605</v>
      </c>
      <c r="AF64" t="str">
        <f>IF(J64&lt;&gt;"-",VLOOKUP(J64,travail2!$A$2:$N$33,13),"")</f>
        <v/>
      </c>
      <c r="AG64" t="s">
        <v>605</v>
      </c>
      <c r="AH64" t="str">
        <f>IF(J64&lt;&gt;"-",VLOOKUP(J64,travail2!$A$2:$N$33,14),"")</f>
        <v/>
      </c>
      <c r="AI64" t="s">
        <v>928</v>
      </c>
      <c r="AJ64" s="122" t="s">
        <v>925</v>
      </c>
      <c r="AK64" t="s">
        <v>928</v>
      </c>
      <c r="AL64" t="s">
        <v>286</v>
      </c>
      <c r="AM64" t="s">
        <v>904</v>
      </c>
      <c r="AO64" s="123" t="str">
        <f t="shared" si="1"/>
        <v>var zone = new Array("Cameroon", "1", "00", "", "-", "", "", "", "", "", "", "", "", "", "", "", ""); zones["Cameroon"]=zone;</v>
      </c>
      <c r="AP64" t="str">
        <f t="shared" si="2"/>
        <v>var zone = new Array("Cameroon", "1", "00", "", "-", "", "", "", "", "", "", "", "", "", "</v>
      </c>
      <c r="AQ64" t="str">
        <f t="shared" si="0"/>
        <v>", "", ""); zones["Cameroon"]=zone;</v>
      </c>
      <c r="AR64" s="125" t="str">
        <f t="shared" si="3"/>
        <v>&lt;option value="Cameroon"&gt;Cameroon&lt;/option&gt;</v>
      </c>
      <c r="AS64" t="s">
        <v>930</v>
      </c>
      <c r="AT64" t="str">
        <f t="shared" si="4"/>
        <v>Cameroon</v>
      </c>
      <c r="AU64" t="s">
        <v>932</v>
      </c>
      <c r="AV64" t="str">
        <f t="shared" si="5"/>
        <v>Cameroon</v>
      </c>
      <c r="AW64" t="s">
        <v>931</v>
      </c>
    </row>
    <row r="65" spans="1:49" x14ac:dyDescent="0.25">
      <c r="A65" t="s">
        <v>903</v>
      </c>
      <c r="B65" t="s">
        <v>428</v>
      </c>
      <c r="C65" t="s">
        <v>605</v>
      </c>
      <c r="D65">
        <v>-7</v>
      </c>
      <c r="E65" t="s">
        <v>605</v>
      </c>
      <c r="F65" t="s">
        <v>898</v>
      </c>
      <c r="G65" t="s">
        <v>605</v>
      </c>
      <c r="H65" s="6" t="s">
        <v>890</v>
      </c>
      <c r="I65" t="s">
        <v>605</v>
      </c>
      <c r="J65" s="6" t="s">
        <v>145</v>
      </c>
      <c r="K65" t="s">
        <v>605</v>
      </c>
      <c r="L65" t="str">
        <f>IF(J65&lt;&gt;"-",VLOOKUP(J65,travail2!$A$2:$N$33,2),"")</f>
        <v>w</v>
      </c>
      <c r="M65" t="s">
        <v>605</v>
      </c>
      <c r="N65" t="str">
        <f>IF(J65&lt;&gt;"-",VLOOKUP(J65,travail2!$A$2:$N$33,3),"")</f>
        <v>2</v>
      </c>
      <c r="O65" t="s">
        <v>605</v>
      </c>
      <c r="P65" t="str">
        <f>IF(J65&lt;&gt;"-",VLOOKUP(J65,travail2!$A$2:$N$33,4),"")</f>
        <v>s</v>
      </c>
      <c r="Q65" t="s">
        <v>605</v>
      </c>
      <c r="R65">
        <f>IF(J65&lt;&gt;"-",VLOOKUP(J65,travail2!$A$2:$N$33,5),"")</f>
        <v>0</v>
      </c>
      <c r="S65" t="s">
        <v>605</v>
      </c>
      <c r="T65" t="str">
        <f>IF(J65&lt;&gt;"-",VLOOKUP(J65,travail2!$A$2:$N$33,6),"")</f>
        <v>01</v>
      </c>
      <c r="U65" t="s">
        <v>605</v>
      </c>
      <c r="V65" s="121" t="str">
        <f>IF(J65&lt;&gt;"-",VLOOKUP(J65,travail2!$A$2:$N$33,7),"")</f>
        <v>4</v>
      </c>
      <c r="W65" t="s">
        <v>605</v>
      </c>
      <c r="X65" t="str">
        <f>IF(J65&lt;&gt;"-",VLOOKUP(J65,travail2!$A$2:$N$33,8),"")</f>
        <v>w</v>
      </c>
      <c r="Y65" t="s">
        <v>605</v>
      </c>
      <c r="Z65" t="str">
        <f>IF(J65&lt;&gt;"-",VLOOKUP(J65,travail2!$A$2:$N$33,9),"")</f>
        <v>2</v>
      </c>
      <c r="AA65" t="s">
        <v>605</v>
      </c>
      <c r="AB65" t="str">
        <f>IF(J65&lt;&gt;"-",VLOOKUP(J65,travail2!$A$2:$N$33,10),"")</f>
        <v>d</v>
      </c>
      <c r="AC65" t="s">
        <v>605</v>
      </c>
      <c r="AD65">
        <f>IF(J65&lt;&gt;"-",VLOOKUP(J65,travail2!$A$2:$N$33,11),"")</f>
        <v>0</v>
      </c>
      <c r="AE65" t="s">
        <v>605</v>
      </c>
      <c r="AF65" t="str">
        <f>IF(J65&lt;&gt;"-",VLOOKUP(J65,travail2!$A$2:$N$33,13),"")</f>
        <v>00</v>
      </c>
      <c r="AG65" t="s">
        <v>605</v>
      </c>
      <c r="AH65" t="str">
        <f>IF(J65&lt;&gt;"-",VLOOKUP(J65,travail2!$A$2:$N$33,14),"")</f>
        <v>10</v>
      </c>
      <c r="AI65" t="s">
        <v>928</v>
      </c>
      <c r="AJ65" s="122" t="s">
        <v>925</v>
      </c>
      <c r="AK65" t="s">
        <v>928</v>
      </c>
      <c r="AL65" t="s">
        <v>428</v>
      </c>
      <c r="AM65" t="s">
        <v>904</v>
      </c>
      <c r="AO65" s="123" t="str">
        <f t="shared" si="1"/>
        <v>var zone = new Array("Canada/Cambridge_Bay", "-7", "00", "1", "Canada", "w", "2", "s", "0", "01", "4", "w", "2", "d", "0", "00", "10"); zones["Canada/Cambridge_Bay"]=zone;</v>
      </c>
      <c r="AP65" t="str">
        <f t="shared" si="2"/>
        <v>var zone = new Array("Canada/Cambridge_Bay", "-7", "00", "1", "Canada", "w", "2", "s", "0", "01", "4", "w", "2", "d", "0</v>
      </c>
      <c r="AQ65" t="str">
        <f t="shared" si="0"/>
        <v>", "00", "10"); zones["Canada/Cambridge_Bay"]=zone;</v>
      </c>
      <c r="AR65" s="125" t="str">
        <f t="shared" si="3"/>
        <v>&lt;option value="Canada/Cambridge_Bay"&gt;Canada/Cambridge_Bay&lt;/option&gt;</v>
      </c>
      <c r="AS65" t="s">
        <v>930</v>
      </c>
      <c r="AT65" t="str">
        <f t="shared" si="4"/>
        <v>Canada/Cambridge_Bay</v>
      </c>
      <c r="AU65" t="s">
        <v>932</v>
      </c>
      <c r="AV65" t="str">
        <f t="shared" si="5"/>
        <v>Canada/Cambridge_Bay</v>
      </c>
      <c r="AW65" t="s">
        <v>931</v>
      </c>
    </row>
    <row r="66" spans="1:49" x14ac:dyDescent="0.25">
      <c r="A66" t="s">
        <v>903</v>
      </c>
      <c r="B66" t="s">
        <v>426</v>
      </c>
      <c r="C66" t="s">
        <v>605</v>
      </c>
      <c r="D66">
        <v>-5</v>
      </c>
      <c r="E66" t="s">
        <v>605</v>
      </c>
      <c r="F66" t="s">
        <v>898</v>
      </c>
      <c r="G66" t="s">
        <v>605</v>
      </c>
      <c r="H66" t="str">
        <f>IF(J66&lt;&gt;"-",VLOOKUP(J66,DST_ON!A:C,3),"")</f>
        <v/>
      </c>
      <c r="I66" t="s">
        <v>605</v>
      </c>
      <c r="J66" s="6" t="s">
        <v>106</v>
      </c>
      <c r="K66" t="s">
        <v>605</v>
      </c>
      <c r="L66" t="str">
        <f>IF(J66&lt;&gt;"-",VLOOKUP(J66,travail2!$A$2:$N$33,2),"")</f>
        <v/>
      </c>
      <c r="M66" t="s">
        <v>605</v>
      </c>
      <c r="N66" t="str">
        <f>IF(J66&lt;&gt;"-",VLOOKUP(J66,travail2!$A$2:$N$33,3),"")</f>
        <v/>
      </c>
      <c r="O66" t="s">
        <v>605</v>
      </c>
      <c r="P66" t="str">
        <f>IF(J66&lt;&gt;"-",VLOOKUP(J66,travail2!$A$2:$N$33,4),"")</f>
        <v/>
      </c>
      <c r="Q66" t="s">
        <v>605</v>
      </c>
      <c r="R66" t="str">
        <f>IF(J66&lt;&gt;"-",VLOOKUP(J66,travail2!$A$2:$N$33,5),"")</f>
        <v/>
      </c>
      <c r="S66" t="s">
        <v>605</v>
      </c>
      <c r="T66" t="str">
        <f>IF(J66&lt;&gt;"-",VLOOKUP(J66,travail2!$A$2:$N$33,6),"")</f>
        <v/>
      </c>
      <c r="U66" t="s">
        <v>605</v>
      </c>
      <c r="V66" s="121" t="str">
        <f>IF(J66&lt;&gt;"-",VLOOKUP(J66,travail2!$A$2:$N$33,7),"")</f>
        <v/>
      </c>
      <c r="W66" t="s">
        <v>605</v>
      </c>
      <c r="X66" t="str">
        <f>IF(J66&lt;&gt;"-",VLOOKUP(J66,travail2!$A$2:$N$33,8),"")</f>
        <v/>
      </c>
      <c r="Y66" t="s">
        <v>605</v>
      </c>
      <c r="Z66" t="str">
        <f>IF(J66&lt;&gt;"-",VLOOKUP(J66,travail2!$A$2:$N$33,9),"")</f>
        <v/>
      </c>
      <c r="AA66" t="s">
        <v>605</v>
      </c>
      <c r="AB66" t="str">
        <f>IF(J66&lt;&gt;"-",VLOOKUP(J66,travail2!$A$2:$N$33,10),"")</f>
        <v/>
      </c>
      <c r="AC66" t="s">
        <v>605</v>
      </c>
      <c r="AD66" t="str">
        <f>IF(J66&lt;&gt;"-",VLOOKUP(J66,travail2!$A$2:$N$33,11),"")</f>
        <v/>
      </c>
      <c r="AE66" t="s">
        <v>605</v>
      </c>
      <c r="AF66" t="str">
        <f>IF(J66&lt;&gt;"-",VLOOKUP(J66,travail2!$A$2:$N$33,13),"")</f>
        <v/>
      </c>
      <c r="AG66" t="s">
        <v>605</v>
      </c>
      <c r="AH66" t="str">
        <f>IF(J66&lt;&gt;"-",VLOOKUP(J66,travail2!$A$2:$N$33,14),"")</f>
        <v/>
      </c>
      <c r="AI66" t="s">
        <v>928</v>
      </c>
      <c r="AJ66" s="122" t="s">
        <v>925</v>
      </c>
      <c r="AK66" t="s">
        <v>928</v>
      </c>
      <c r="AL66" t="s">
        <v>426</v>
      </c>
      <c r="AM66" t="s">
        <v>904</v>
      </c>
      <c r="AO66" s="123" t="str">
        <f t="shared" si="1"/>
        <v>var zone = new Array("Canada/Coral_Harbour", "-5", "00", "", "-", "", "", "", "", "", "", "", "", "", "", "", ""); zones["Canada/Coral_Harbour"]=zone;</v>
      </c>
      <c r="AP66" t="str">
        <f t="shared" si="2"/>
        <v>var zone = new Array("Canada/Coral_Harbour", "-5", "00", "", "-", "", "", "", "", "", "", "", "", "", "</v>
      </c>
      <c r="AQ66" t="str">
        <f t="shared" si="0"/>
        <v>", "", ""); zones["Canada/Coral_Harbour"]=zone;</v>
      </c>
      <c r="AR66" s="125" t="str">
        <f t="shared" si="3"/>
        <v>&lt;option value="Canada/Coral_Harbour"&gt;Canada/Coral_Harbour&lt;/option&gt;</v>
      </c>
      <c r="AS66" t="s">
        <v>930</v>
      </c>
      <c r="AT66" t="str">
        <f t="shared" si="4"/>
        <v>Canada/Coral_Harbour</v>
      </c>
      <c r="AU66" t="s">
        <v>932</v>
      </c>
      <c r="AV66" t="str">
        <f t="shared" si="5"/>
        <v>Canada/Coral_Harbour</v>
      </c>
      <c r="AW66" t="s">
        <v>931</v>
      </c>
    </row>
    <row r="67" spans="1:49" x14ac:dyDescent="0.25">
      <c r="A67" t="s">
        <v>903</v>
      </c>
      <c r="B67" t="s">
        <v>432</v>
      </c>
      <c r="C67" t="s">
        <v>605</v>
      </c>
      <c r="D67">
        <v>-8</v>
      </c>
      <c r="E67" t="s">
        <v>605</v>
      </c>
      <c r="F67" t="s">
        <v>898</v>
      </c>
      <c r="G67" t="s">
        <v>605</v>
      </c>
      <c r="H67" s="6" t="s">
        <v>890</v>
      </c>
      <c r="I67" t="s">
        <v>605</v>
      </c>
      <c r="J67" s="6" t="s">
        <v>150</v>
      </c>
      <c r="K67" t="s">
        <v>605</v>
      </c>
      <c r="L67" t="str">
        <f>IF(J67&lt;&gt;"-",VLOOKUP(J67,travail2!$A$2:$N$33,2),"")</f>
        <v>w</v>
      </c>
      <c r="M67" t="s">
        <v>605</v>
      </c>
      <c r="N67" t="str">
        <f>IF(J67&lt;&gt;"-",VLOOKUP(J67,travail2!$A$2:$N$33,3),"")</f>
        <v>2</v>
      </c>
      <c r="O67" t="s">
        <v>605</v>
      </c>
      <c r="P67" t="str">
        <f>IF(J67&lt;&gt;"-",VLOOKUP(J67,travail2!$A$2:$N$33,4),"")</f>
        <v>s</v>
      </c>
      <c r="Q67" t="s">
        <v>605</v>
      </c>
      <c r="R67">
        <f>IF(J67&lt;&gt;"-",VLOOKUP(J67,travail2!$A$2:$N$33,5),"")</f>
        <v>0</v>
      </c>
      <c r="S67" t="s">
        <v>605</v>
      </c>
      <c r="T67" t="str">
        <f>IF(J67&lt;&gt;"-",VLOOKUP(J67,travail2!$A$2:$N$33,6),"")</f>
        <v>01</v>
      </c>
      <c r="U67" t="s">
        <v>605</v>
      </c>
      <c r="V67" s="121" t="str">
        <f>IF(J67&lt;&gt;"-",VLOOKUP(J67,travail2!$A$2:$N$33,7),"")</f>
        <v>4</v>
      </c>
      <c r="W67" t="s">
        <v>605</v>
      </c>
      <c r="X67" t="str">
        <f>IF(J67&lt;&gt;"-",VLOOKUP(J67,travail2!$A$2:$N$33,8),"")</f>
        <v>w</v>
      </c>
      <c r="Y67" t="s">
        <v>605</v>
      </c>
      <c r="Z67" t="str">
        <f>IF(J67&lt;&gt;"-",VLOOKUP(J67,travail2!$A$2:$N$33,9),"")</f>
        <v>2</v>
      </c>
      <c r="AA67" t="s">
        <v>605</v>
      </c>
      <c r="AB67" t="str">
        <f>IF(J67&lt;&gt;"-",VLOOKUP(J67,travail2!$A$2:$N$33,10),"")</f>
        <v>d</v>
      </c>
      <c r="AC67" t="s">
        <v>605</v>
      </c>
      <c r="AD67">
        <f>IF(J67&lt;&gt;"-",VLOOKUP(J67,travail2!$A$2:$N$33,11),"")</f>
        <v>0</v>
      </c>
      <c r="AE67" t="s">
        <v>605</v>
      </c>
      <c r="AF67" t="str">
        <f>IF(J67&lt;&gt;"-",VLOOKUP(J67,travail2!$A$2:$N$33,13),"")</f>
        <v>00</v>
      </c>
      <c r="AG67" t="s">
        <v>605</v>
      </c>
      <c r="AH67" t="str">
        <f>IF(J67&lt;&gt;"-",VLOOKUP(J67,travail2!$A$2:$N$33,14),"")</f>
        <v>10</v>
      </c>
      <c r="AI67" t="s">
        <v>928</v>
      </c>
      <c r="AJ67" s="122" t="s">
        <v>925</v>
      </c>
      <c r="AK67" t="s">
        <v>928</v>
      </c>
      <c r="AL67" t="s">
        <v>432</v>
      </c>
      <c r="AM67" t="s">
        <v>904</v>
      </c>
      <c r="AO67" s="123" t="str">
        <f t="shared" si="1"/>
        <v>var zone = new Array("Canada/Dawson", "-8", "00", "1", "NT_YK", "w", "2", "s", "0", "01", "4", "w", "2", "d", "0", "00", "10"); zones["Canada/Dawson"]=zone;</v>
      </c>
      <c r="AP67" t="str">
        <f t="shared" si="2"/>
        <v>var zone = new Array("Canada/Dawson", "-8", "00", "1", "NT_YK", "w", "2", "s", "0", "01", "4", "w", "2", "d", "0</v>
      </c>
      <c r="AQ67" t="str">
        <f t="shared" si="0"/>
        <v>", "00", "10"); zones["Canada/Dawson"]=zone;</v>
      </c>
      <c r="AR67" s="125" t="str">
        <f t="shared" si="3"/>
        <v>&lt;option value="Canada/Dawson"&gt;Canada/Dawson&lt;/option&gt;</v>
      </c>
      <c r="AS67" t="s">
        <v>930</v>
      </c>
      <c r="AT67" t="str">
        <f t="shared" si="4"/>
        <v>Canada/Dawson</v>
      </c>
      <c r="AU67" t="s">
        <v>932</v>
      </c>
      <c r="AV67" t="str">
        <f t="shared" si="5"/>
        <v>Canada/Dawson</v>
      </c>
      <c r="AW67" t="s">
        <v>931</v>
      </c>
    </row>
    <row r="68" spans="1:49" x14ac:dyDescent="0.25">
      <c r="A68" t="s">
        <v>903</v>
      </c>
      <c r="B68" t="s">
        <v>423</v>
      </c>
      <c r="C68" t="s">
        <v>605</v>
      </c>
      <c r="D68">
        <v>-7</v>
      </c>
      <c r="E68" t="s">
        <v>605</v>
      </c>
      <c r="F68" t="s">
        <v>898</v>
      </c>
      <c r="G68" t="s">
        <v>605</v>
      </c>
      <c r="H68" t="str">
        <f>IF(J68&lt;&gt;"-",VLOOKUP(J68,DST_ON!A:C,3),"")</f>
        <v/>
      </c>
      <c r="I68" t="s">
        <v>605</v>
      </c>
      <c r="J68" s="6" t="s">
        <v>106</v>
      </c>
      <c r="K68" t="s">
        <v>605</v>
      </c>
      <c r="L68" t="str">
        <f>IF(J68&lt;&gt;"-",VLOOKUP(J68,travail2!$A$2:$N$33,2),"")</f>
        <v/>
      </c>
      <c r="M68" t="s">
        <v>605</v>
      </c>
      <c r="N68" t="str">
        <f>IF(J68&lt;&gt;"-",VLOOKUP(J68,travail2!$A$2:$N$33,3),"")</f>
        <v/>
      </c>
      <c r="O68" t="s">
        <v>605</v>
      </c>
      <c r="P68" t="str">
        <f>IF(J68&lt;&gt;"-",VLOOKUP(J68,travail2!$A$2:$N$33,4),"")</f>
        <v/>
      </c>
      <c r="Q68" t="s">
        <v>605</v>
      </c>
      <c r="R68" t="str">
        <f>IF(J68&lt;&gt;"-",VLOOKUP(J68,travail2!$A$2:$N$33,5),"")</f>
        <v/>
      </c>
      <c r="S68" t="s">
        <v>605</v>
      </c>
      <c r="T68" t="str">
        <f>IF(J68&lt;&gt;"-",VLOOKUP(J68,travail2!$A$2:$N$33,6),"")</f>
        <v/>
      </c>
      <c r="U68" t="s">
        <v>605</v>
      </c>
      <c r="V68" s="121" t="str">
        <f>IF(J68&lt;&gt;"-",VLOOKUP(J68,travail2!$A$2:$N$33,7),"")</f>
        <v/>
      </c>
      <c r="W68" t="s">
        <v>605</v>
      </c>
      <c r="X68" t="str">
        <f>IF(J68&lt;&gt;"-",VLOOKUP(J68,travail2!$A$2:$N$33,8),"")</f>
        <v/>
      </c>
      <c r="Y68" t="s">
        <v>605</v>
      </c>
      <c r="Z68" t="str">
        <f>IF(J68&lt;&gt;"-",VLOOKUP(J68,travail2!$A$2:$N$33,9),"")</f>
        <v/>
      </c>
      <c r="AA68" t="s">
        <v>605</v>
      </c>
      <c r="AB68" t="str">
        <f>IF(J68&lt;&gt;"-",VLOOKUP(J68,travail2!$A$2:$N$33,10),"")</f>
        <v/>
      </c>
      <c r="AC68" t="s">
        <v>605</v>
      </c>
      <c r="AD68" t="str">
        <f>IF(J68&lt;&gt;"-",VLOOKUP(J68,travail2!$A$2:$N$33,11),"")</f>
        <v/>
      </c>
      <c r="AE68" t="s">
        <v>605</v>
      </c>
      <c r="AF68" t="str">
        <f>IF(J68&lt;&gt;"-",VLOOKUP(J68,travail2!$A$2:$N$33,13),"")</f>
        <v/>
      </c>
      <c r="AG68" t="s">
        <v>605</v>
      </c>
      <c r="AH68" t="str">
        <f>IF(J68&lt;&gt;"-",VLOOKUP(J68,travail2!$A$2:$N$33,14),"")</f>
        <v/>
      </c>
      <c r="AI68" t="s">
        <v>928</v>
      </c>
      <c r="AJ68" s="122" t="s">
        <v>925</v>
      </c>
      <c r="AK68" t="s">
        <v>928</v>
      </c>
      <c r="AL68" t="s">
        <v>423</v>
      </c>
      <c r="AM68" t="s">
        <v>904</v>
      </c>
      <c r="AO68" s="123" t="str">
        <f t="shared" si="1"/>
        <v>var zone = new Array("Canada/Dawson_Creek", "-7", "00", "", "-", "", "", "", "", "", "", "", "", "", "", "", ""); zones["Canada/Dawson_Creek"]=zone;</v>
      </c>
      <c r="AP68" t="str">
        <f t="shared" si="2"/>
        <v>var zone = new Array("Canada/Dawson_Creek", "-7", "00", "", "-", "", "", "", "", "", "", "", "", "", "</v>
      </c>
      <c r="AQ68" t="str">
        <f t="shared" ref="AQ68:AQ131" si="6">CONCATENATE(AE68,AF68,AG68,AH68,AI68,AJ68,AK68,AL68,AM68)</f>
        <v>", "", ""); zones["Canada/Dawson_Creek"]=zone;</v>
      </c>
      <c r="AR68" s="125" t="str">
        <f t="shared" si="3"/>
        <v>&lt;option value="Canada/Dawson_Creek"&gt;Canada/Dawson_Creek&lt;/option&gt;</v>
      </c>
      <c r="AS68" t="s">
        <v>930</v>
      </c>
      <c r="AT68" t="str">
        <f t="shared" si="4"/>
        <v>Canada/Dawson_Creek</v>
      </c>
      <c r="AU68" t="s">
        <v>932</v>
      </c>
      <c r="AV68" t="str">
        <f t="shared" si="5"/>
        <v>Canada/Dawson_Creek</v>
      </c>
      <c r="AW68" t="s">
        <v>931</v>
      </c>
    </row>
    <row r="69" spans="1:49" x14ac:dyDescent="0.25">
      <c r="A69" t="s">
        <v>903</v>
      </c>
      <c r="B69" t="s">
        <v>421</v>
      </c>
      <c r="C69" t="s">
        <v>605</v>
      </c>
      <c r="D69">
        <v>-7</v>
      </c>
      <c r="E69" t="s">
        <v>605</v>
      </c>
      <c r="F69" t="s">
        <v>898</v>
      </c>
      <c r="G69" t="s">
        <v>605</v>
      </c>
      <c r="H69" s="6" t="s">
        <v>890</v>
      </c>
      <c r="I69" t="s">
        <v>605</v>
      </c>
      <c r="J69" s="6" t="s">
        <v>148</v>
      </c>
      <c r="K69" t="s">
        <v>605</v>
      </c>
      <c r="L69" t="str">
        <f>IF(J69&lt;&gt;"-",VLOOKUP(J69,travail2!$A$2:$N$33,2),"")</f>
        <v>w</v>
      </c>
      <c r="M69" t="s">
        <v>605</v>
      </c>
      <c r="N69" t="str">
        <f>IF(J69&lt;&gt;"-",VLOOKUP(J69,travail2!$A$2:$N$33,3),"")</f>
        <v>2</v>
      </c>
      <c r="O69" t="s">
        <v>605</v>
      </c>
      <c r="P69" t="str">
        <f>IF(J69&lt;&gt;"-",VLOOKUP(J69,travail2!$A$2:$N$33,4),"")</f>
        <v>s</v>
      </c>
      <c r="Q69" t="s">
        <v>605</v>
      </c>
      <c r="R69">
        <f>IF(J69&lt;&gt;"-",VLOOKUP(J69,travail2!$A$2:$N$33,5),"")</f>
        <v>0</v>
      </c>
      <c r="S69" t="s">
        <v>605</v>
      </c>
      <c r="T69" t="str">
        <f>IF(J69&lt;&gt;"-",VLOOKUP(J69,travail2!$A$2:$N$33,6),"")</f>
        <v>01</v>
      </c>
      <c r="U69" t="s">
        <v>605</v>
      </c>
      <c r="V69" s="121" t="str">
        <f>IF(J69&lt;&gt;"-",VLOOKUP(J69,travail2!$A$2:$N$33,7),"")</f>
        <v>4</v>
      </c>
      <c r="W69" t="s">
        <v>605</v>
      </c>
      <c r="X69" t="str">
        <f>IF(J69&lt;&gt;"-",VLOOKUP(J69,travail2!$A$2:$N$33,8),"")</f>
        <v>w</v>
      </c>
      <c r="Y69" t="s">
        <v>605</v>
      </c>
      <c r="Z69" t="str">
        <f>IF(J69&lt;&gt;"-",VLOOKUP(J69,travail2!$A$2:$N$33,9),"")</f>
        <v>2</v>
      </c>
      <c r="AA69" t="s">
        <v>605</v>
      </c>
      <c r="AB69" t="str">
        <f>IF(J69&lt;&gt;"-",VLOOKUP(J69,travail2!$A$2:$N$33,10),"")</f>
        <v>d</v>
      </c>
      <c r="AC69" t="s">
        <v>605</v>
      </c>
      <c r="AD69">
        <f>IF(J69&lt;&gt;"-",VLOOKUP(J69,travail2!$A$2:$N$33,11),"")</f>
        <v>0</v>
      </c>
      <c r="AE69" t="s">
        <v>605</v>
      </c>
      <c r="AF69" t="str">
        <f>IF(J69&lt;&gt;"-",VLOOKUP(J69,travail2!$A$2:$N$33,13),"")</f>
        <v>00</v>
      </c>
      <c r="AG69" t="s">
        <v>605</v>
      </c>
      <c r="AH69" t="str">
        <f>IF(J69&lt;&gt;"-",VLOOKUP(J69,travail2!$A$2:$N$33,14),"")</f>
        <v>10</v>
      </c>
      <c r="AI69" t="s">
        <v>928</v>
      </c>
      <c r="AJ69" s="122" t="s">
        <v>925</v>
      </c>
      <c r="AK69" t="s">
        <v>928</v>
      </c>
      <c r="AL69" t="s">
        <v>421</v>
      </c>
      <c r="AM69" t="s">
        <v>904</v>
      </c>
      <c r="AO69" s="123" t="str">
        <f t="shared" ref="AO69:AO132" si="7">CONCATENATE(AP69,AQ69)</f>
        <v>var zone = new Array("Canada/Edmonton", "-7", "00", "1", "Edm", "w", "2", "s", "0", "01", "4", "w", "2", "d", "0", "00", "10"); zones["Canada/Edmonton"]=zone;</v>
      </c>
      <c r="AP69" t="str">
        <f t="shared" ref="AP69:AP132" si="8">CONCATENATE(A69,B69,C69,D69,E69,F69,G69,H69,I69,J69,K69,L69,M69,N69,O69,P69,Q69,R69,S69,T69,U69,V69,W69,X69,Y69,Z69,AA69,AB69,AC69,AD69)</f>
        <v>var zone = new Array("Canada/Edmonton", "-7", "00", "1", "Edm", "w", "2", "s", "0", "01", "4", "w", "2", "d", "0</v>
      </c>
      <c r="AQ69" t="str">
        <f t="shared" si="6"/>
        <v>", "00", "10"); zones["Canada/Edmonton"]=zone;</v>
      </c>
      <c r="AR69" s="125" t="str">
        <f t="shared" ref="AR69:AR132" si="9">CONCATENATE(AS69,AT69,AU69,AV69,AW69)</f>
        <v>&lt;option value="Canada/Edmonton"&gt;Canada/Edmonton&lt;/option&gt;</v>
      </c>
      <c r="AS69" t="s">
        <v>930</v>
      </c>
      <c r="AT69" t="str">
        <f t="shared" ref="AT69:AT132" si="10">B69</f>
        <v>Canada/Edmonton</v>
      </c>
      <c r="AU69" t="s">
        <v>932</v>
      </c>
      <c r="AV69" t="str">
        <f t="shared" ref="AV69:AV132" si="11">B69</f>
        <v>Canada/Edmonton</v>
      </c>
      <c r="AW69" t="s">
        <v>931</v>
      </c>
    </row>
    <row r="70" spans="1:49" x14ac:dyDescent="0.25">
      <c r="A70" t="s">
        <v>903</v>
      </c>
      <c r="B70" t="s">
        <v>412</v>
      </c>
      <c r="C70" t="s">
        <v>605</v>
      </c>
      <c r="D70">
        <v>-4</v>
      </c>
      <c r="E70" t="s">
        <v>605</v>
      </c>
      <c r="F70" t="s">
        <v>898</v>
      </c>
      <c r="G70" t="s">
        <v>605</v>
      </c>
      <c r="H70" s="6" t="s">
        <v>890</v>
      </c>
      <c r="I70" t="s">
        <v>605</v>
      </c>
      <c r="J70" s="6" t="s">
        <v>145</v>
      </c>
      <c r="K70" t="s">
        <v>605</v>
      </c>
      <c r="L70" t="str">
        <f>IF(J70&lt;&gt;"-",VLOOKUP(J70,travail2!$A$2:$N$33,2),"")</f>
        <v>w</v>
      </c>
      <c r="M70" t="s">
        <v>605</v>
      </c>
      <c r="N70" t="str">
        <f>IF(J70&lt;&gt;"-",VLOOKUP(J70,travail2!$A$2:$N$33,3),"")</f>
        <v>2</v>
      </c>
      <c r="O70" t="s">
        <v>605</v>
      </c>
      <c r="P70" t="str">
        <f>IF(J70&lt;&gt;"-",VLOOKUP(J70,travail2!$A$2:$N$33,4),"")</f>
        <v>s</v>
      </c>
      <c r="Q70" t="s">
        <v>605</v>
      </c>
      <c r="R70">
        <f>IF(J70&lt;&gt;"-",VLOOKUP(J70,travail2!$A$2:$N$33,5),"")</f>
        <v>0</v>
      </c>
      <c r="S70" t="s">
        <v>605</v>
      </c>
      <c r="T70" t="str">
        <f>IF(J70&lt;&gt;"-",VLOOKUP(J70,travail2!$A$2:$N$33,6),"")</f>
        <v>01</v>
      </c>
      <c r="U70" t="s">
        <v>605</v>
      </c>
      <c r="V70" s="121" t="str">
        <f>IF(J70&lt;&gt;"-",VLOOKUP(J70,travail2!$A$2:$N$33,7),"")</f>
        <v>4</v>
      </c>
      <c r="W70" t="s">
        <v>605</v>
      </c>
      <c r="X70" t="str">
        <f>IF(J70&lt;&gt;"-",VLOOKUP(J70,travail2!$A$2:$N$33,8),"")</f>
        <v>w</v>
      </c>
      <c r="Y70" t="s">
        <v>605</v>
      </c>
      <c r="Z70" t="str">
        <f>IF(J70&lt;&gt;"-",VLOOKUP(J70,travail2!$A$2:$N$33,9),"")</f>
        <v>2</v>
      </c>
      <c r="AA70" t="s">
        <v>605</v>
      </c>
      <c r="AB70" t="str">
        <f>IF(J70&lt;&gt;"-",VLOOKUP(J70,travail2!$A$2:$N$33,10),"")</f>
        <v>d</v>
      </c>
      <c r="AC70" t="s">
        <v>605</v>
      </c>
      <c r="AD70">
        <f>IF(J70&lt;&gt;"-",VLOOKUP(J70,travail2!$A$2:$N$33,11),"")</f>
        <v>0</v>
      </c>
      <c r="AE70" t="s">
        <v>605</v>
      </c>
      <c r="AF70" t="str">
        <f>IF(J70&lt;&gt;"-",VLOOKUP(J70,travail2!$A$2:$N$33,13),"")</f>
        <v>00</v>
      </c>
      <c r="AG70" t="s">
        <v>605</v>
      </c>
      <c r="AH70" t="str">
        <f>IF(J70&lt;&gt;"-",VLOOKUP(J70,travail2!$A$2:$N$33,14),"")</f>
        <v>10</v>
      </c>
      <c r="AI70" t="s">
        <v>928</v>
      </c>
      <c r="AJ70" s="122" t="s">
        <v>925</v>
      </c>
      <c r="AK70" t="s">
        <v>928</v>
      </c>
      <c r="AL70" t="s">
        <v>412</v>
      </c>
      <c r="AM70" t="s">
        <v>904</v>
      </c>
      <c r="AO70" s="123" t="str">
        <f t="shared" si="7"/>
        <v>var zone = new Array("Canada/Glace_Bay", "-4", "00", "1", "Canada", "w", "2", "s", "0", "01", "4", "w", "2", "d", "0", "00", "10"); zones["Canada/Glace_Bay"]=zone;</v>
      </c>
      <c r="AP70" t="str">
        <f t="shared" si="8"/>
        <v>var zone = new Array("Canada/Glace_Bay", "-4", "00", "1", "Canada", "w", "2", "s", "0", "01", "4", "w", "2", "d", "0</v>
      </c>
      <c r="AQ70" t="str">
        <f t="shared" si="6"/>
        <v>", "00", "10"); zones["Canada/Glace_Bay"]=zone;</v>
      </c>
      <c r="AR70" s="125" t="str">
        <f t="shared" si="9"/>
        <v>&lt;option value="Canada/Glace_Bay"&gt;Canada/Glace_Bay&lt;/option&gt;</v>
      </c>
      <c r="AS70" t="s">
        <v>930</v>
      </c>
      <c r="AT70" t="str">
        <f t="shared" si="10"/>
        <v>Canada/Glace_Bay</v>
      </c>
      <c r="AU70" t="s">
        <v>932</v>
      </c>
      <c r="AV70" t="str">
        <f t="shared" si="11"/>
        <v>Canada/Glace_Bay</v>
      </c>
      <c r="AW70" t="s">
        <v>931</v>
      </c>
    </row>
    <row r="71" spans="1:49" x14ac:dyDescent="0.25">
      <c r="A71" t="s">
        <v>903</v>
      </c>
      <c r="B71" t="s">
        <v>410</v>
      </c>
      <c r="C71" t="s">
        <v>605</v>
      </c>
      <c r="D71">
        <v>-4</v>
      </c>
      <c r="E71" t="s">
        <v>605</v>
      </c>
      <c r="F71" t="s">
        <v>898</v>
      </c>
      <c r="G71" t="s">
        <v>605</v>
      </c>
      <c r="H71" s="6" t="s">
        <v>890</v>
      </c>
      <c r="I71" t="s">
        <v>605</v>
      </c>
      <c r="J71" s="6" t="s">
        <v>146</v>
      </c>
      <c r="K71" t="s">
        <v>605</v>
      </c>
      <c r="L71" t="str">
        <f>IF(J71&lt;&gt;"-",VLOOKUP(J71,travail2!$A$2:$N$33,2),"")</f>
        <v>w</v>
      </c>
      <c r="M71" t="s">
        <v>605</v>
      </c>
      <c r="N71" t="str">
        <f>IF(J71&lt;&gt;"-",VLOOKUP(J71,travail2!$A$2:$N$33,3),"")</f>
        <v>0</v>
      </c>
      <c r="O71" t="s">
        <v>605</v>
      </c>
      <c r="P71" t="str">
        <f>IF(J71&lt;&gt;"-",VLOOKUP(J71,travail2!$A$2:$N$33,4),"")</f>
        <v>s</v>
      </c>
      <c r="Q71" t="s">
        <v>605</v>
      </c>
      <c r="R71">
        <f>IF(J71&lt;&gt;"-",VLOOKUP(J71,travail2!$A$2:$N$33,5),"")</f>
        <v>0</v>
      </c>
      <c r="S71" t="s">
        <v>605</v>
      </c>
      <c r="T71" t="str">
        <f>IF(J71&lt;&gt;"-",VLOOKUP(J71,travail2!$A$2:$N$33,6),"")</f>
        <v>01</v>
      </c>
      <c r="U71" t="s">
        <v>605</v>
      </c>
      <c r="V71" s="121" t="str">
        <f>IF(J71&lt;&gt;"-",VLOOKUP(J71,travail2!$A$2:$N$33,7),"")</f>
        <v>4</v>
      </c>
      <c r="W71" t="s">
        <v>605</v>
      </c>
      <c r="X71" t="str">
        <f>IF(J71&lt;&gt;"-",VLOOKUP(J71,travail2!$A$2:$N$33,8),"")</f>
        <v>w</v>
      </c>
      <c r="Y71" t="s">
        <v>605</v>
      </c>
      <c r="Z71" t="str">
        <f>IF(J71&lt;&gt;"-",VLOOKUP(J71,travail2!$A$2:$N$33,9),"")</f>
        <v>0</v>
      </c>
      <c r="AA71" t="s">
        <v>605</v>
      </c>
      <c r="AB71" t="str">
        <f>IF(J71&lt;&gt;"-",VLOOKUP(J71,travail2!$A$2:$N$33,10),"")</f>
        <v>d</v>
      </c>
      <c r="AC71" t="s">
        <v>605</v>
      </c>
      <c r="AD71">
        <f>IF(J71&lt;&gt;"-",VLOOKUP(J71,travail2!$A$2:$N$33,11),"")</f>
        <v>0</v>
      </c>
      <c r="AE71" t="s">
        <v>605</v>
      </c>
      <c r="AF71" t="str">
        <f>IF(J71&lt;&gt;"-",VLOOKUP(J71,travail2!$A$2:$N$33,13),"")</f>
        <v>00</v>
      </c>
      <c r="AG71" t="s">
        <v>605</v>
      </c>
      <c r="AH71" t="str">
        <f>IF(J71&lt;&gt;"-",VLOOKUP(J71,travail2!$A$2:$N$33,14),"")</f>
        <v>10</v>
      </c>
      <c r="AI71" t="s">
        <v>928</v>
      </c>
      <c r="AJ71" s="122" t="s">
        <v>925</v>
      </c>
      <c r="AK71" t="s">
        <v>928</v>
      </c>
      <c r="AL71" t="s">
        <v>410</v>
      </c>
      <c r="AM71" t="s">
        <v>904</v>
      </c>
      <c r="AO71" s="123" t="str">
        <f t="shared" si="7"/>
        <v>var zone = new Array("Canada/Goose_Bay", "-4", "00", "1", "StJohns", "w", "0", "s", "0", "01", "4", "w", "0", "d", "0", "00", "10"); zones["Canada/Goose_Bay"]=zone;</v>
      </c>
      <c r="AP71" t="str">
        <f t="shared" si="8"/>
        <v>var zone = new Array("Canada/Goose_Bay", "-4", "00", "1", "StJohns", "w", "0", "s", "0", "01", "4", "w", "0", "d", "0</v>
      </c>
      <c r="AQ71" t="str">
        <f t="shared" si="6"/>
        <v>", "00", "10"); zones["Canada/Goose_Bay"]=zone;</v>
      </c>
      <c r="AR71" s="125" t="str">
        <f t="shared" si="9"/>
        <v>&lt;option value="Canada/Goose_Bay"&gt;Canada/Goose_Bay&lt;/option&gt;</v>
      </c>
      <c r="AS71" t="s">
        <v>930</v>
      </c>
      <c r="AT71" t="str">
        <f t="shared" si="10"/>
        <v>Canada/Goose_Bay</v>
      </c>
      <c r="AU71" t="s">
        <v>932</v>
      </c>
      <c r="AV71" t="str">
        <f t="shared" si="11"/>
        <v>Canada/Goose_Bay</v>
      </c>
      <c r="AW71" t="s">
        <v>931</v>
      </c>
    </row>
    <row r="72" spans="1:49" x14ac:dyDescent="0.25">
      <c r="A72" t="s">
        <v>903</v>
      </c>
      <c r="B72" t="s">
        <v>411</v>
      </c>
      <c r="C72" t="s">
        <v>605</v>
      </c>
      <c r="D72">
        <v>-4</v>
      </c>
      <c r="E72" t="s">
        <v>605</v>
      </c>
      <c r="F72" t="s">
        <v>898</v>
      </c>
      <c r="G72" t="s">
        <v>605</v>
      </c>
      <c r="H72" s="6" t="s">
        <v>890</v>
      </c>
      <c r="I72" t="s">
        <v>605</v>
      </c>
      <c r="J72" s="6" t="s">
        <v>145</v>
      </c>
      <c r="K72" t="s">
        <v>605</v>
      </c>
      <c r="L72" t="str">
        <f>IF(J72&lt;&gt;"-",VLOOKUP(J72,travail2!$A$2:$N$33,2),"")</f>
        <v>w</v>
      </c>
      <c r="M72" t="s">
        <v>605</v>
      </c>
      <c r="N72" t="str">
        <f>IF(J72&lt;&gt;"-",VLOOKUP(J72,travail2!$A$2:$N$33,3),"")</f>
        <v>2</v>
      </c>
      <c r="O72" t="s">
        <v>605</v>
      </c>
      <c r="P72" t="str">
        <f>IF(J72&lt;&gt;"-",VLOOKUP(J72,travail2!$A$2:$N$33,4),"")</f>
        <v>s</v>
      </c>
      <c r="Q72" t="s">
        <v>605</v>
      </c>
      <c r="R72">
        <f>IF(J72&lt;&gt;"-",VLOOKUP(J72,travail2!$A$2:$N$33,5),"")</f>
        <v>0</v>
      </c>
      <c r="S72" t="s">
        <v>605</v>
      </c>
      <c r="T72" t="str">
        <f>IF(J72&lt;&gt;"-",VLOOKUP(J72,travail2!$A$2:$N$33,6),"")</f>
        <v>01</v>
      </c>
      <c r="U72" t="s">
        <v>605</v>
      </c>
      <c r="V72" s="121" t="str">
        <f>IF(J72&lt;&gt;"-",VLOOKUP(J72,travail2!$A$2:$N$33,7),"")</f>
        <v>4</v>
      </c>
      <c r="W72" t="s">
        <v>605</v>
      </c>
      <c r="X72" t="str">
        <f>IF(J72&lt;&gt;"-",VLOOKUP(J72,travail2!$A$2:$N$33,8),"")</f>
        <v>w</v>
      </c>
      <c r="Y72" t="s">
        <v>605</v>
      </c>
      <c r="Z72" t="str">
        <f>IF(J72&lt;&gt;"-",VLOOKUP(J72,travail2!$A$2:$N$33,9),"")</f>
        <v>2</v>
      </c>
      <c r="AA72" t="s">
        <v>605</v>
      </c>
      <c r="AB72" t="str">
        <f>IF(J72&lt;&gt;"-",VLOOKUP(J72,travail2!$A$2:$N$33,10),"")</f>
        <v>d</v>
      </c>
      <c r="AC72" t="s">
        <v>605</v>
      </c>
      <c r="AD72">
        <f>IF(J72&lt;&gt;"-",VLOOKUP(J72,travail2!$A$2:$N$33,11),"")</f>
        <v>0</v>
      </c>
      <c r="AE72" t="s">
        <v>605</v>
      </c>
      <c r="AF72" t="str">
        <f>IF(J72&lt;&gt;"-",VLOOKUP(J72,travail2!$A$2:$N$33,13),"")</f>
        <v>00</v>
      </c>
      <c r="AG72" t="s">
        <v>605</v>
      </c>
      <c r="AH72" t="str">
        <f>IF(J72&lt;&gt;"-",VLOOKUP(J72,travail2!$A$2:$N$33,14),"")</f>
        <v>10</v>
      </c>
      <c r="AI72" t="s">
        <v>928</v>
      </c>
      <c r="AJ72" s="122" t="s">
        <v>925</v>
      </c>
      <c r="AK72" t="s">
        <v>928</v>
      </c>
      <c r="AL72" t="s">
        <v>411</v>
      </c>
      <c r="AM72" t="s">
        <v>904</v>
      </c>
      <c r="AO72" s="123" t="str">
        <f t="shared" si="7"/>
        <v>var zone = new Array("Canada/Halifax", "-4", "00", "1", "Canada", "w", "2", "s", "0", "01", "4", "w", "2", "d", "0", "00", "10"); zones["Canada/Halifax"]=zone;</v>
      </c>
      <c r="AP72" t="str">
        <f t="shared" si="8"/>
        <v>var zone = new Array("Canada/Halifax", "-4", "00", "1", "Canada", "w", "2", "s", "0", "01", "4", "w", "2", "d", "0</v>
      </c>
      <c r="AQ72" t="str">
        <f t="shared" si="6"/>
        <v>", "00", "10"); zones["Canada/Halifax"]=zone;</v>
      </c>
      <c r="AR72" s="125" t="str">
        <f t="shared" si="9"/>
        <v>&lt;option value="Canada/Halifax"&gt;Canada/Halifax&lt;/option&gt;</v>
      </c>
      <c r="AS72" t="s">
        <v>930</v>
      </c>
      <c r="AT72" t="str">
        <f t="shared" si="10"/>
        <v>Canada/Halifax</v>
      </c>
      <c r="AU72" t="s">
        <v>932</v>
      </c>
      <c r="AV72" t="str">
        <f t="shared" si="11"/>
        <v>Canada/Halifax</v>
      </c>
      <c r="AW72" t="s">
        <v>931</v>
      </c>
    </row>
    <row r="73" spans="1:49" x14ac:dyDescent="0.25">
      <c r="A73" t="s">
        <v>903</v>
      </c>
      <c r="B73" t="s">
        <v>430</v>
      </c>
      <c r="C73" t="s">
        <v>605</v>
      </c>
      <c r="D73">
        <v>-7</v>
      </c>
      <c r="E73" t="s">
        <v>605</v>
      </c>
      <c r="F73" t="s">
        <v>898</v>
      </c>
      <c r="G73" t="s">
        <v>605</v>
      </c>
      <c r="H73" s="6" t="s">
        <v>890</v>
      </c>
      <c r="I73" t="s">
        <v>605</v>
      </c>
      <c r="J73" s="6" t="s">
        <v>150</v>
      </c>
      <c r="K73" t="s">
        <v>605</v>
      </c>
      <c r="L73" t="str">
        <f>IF(J73&lt;&gt;"-",VLOOKUP(J73,travail2!$A$2:$N$33,2),"")</f>
        <v>w</v>
      </c>
      <c r="M73" t="s">
        <v>605</v>
      </c>
      <c r="N73" t="str">
        <f>IF(J73&lt;&gt;"-",VLOOKUP(J73,travail2!$A$2:$N$33,3),"")</f>
        <v>2</v>
      </c>
      <c r="O73" t="s">
        <v>605</v>
      </c>
      <c r="P73" t="str">
        <f>IF(J73&lt;&gt;"-",VLOOKUP(J73,travail2!$A$2:$N$33,4),"")</f>
        <v>s</v>
      </c>
      <c r="Q73" t="s">
        <v>605</v>
      </c>
      <c r="R73">
        <f>IF(J73&lt;&gt;"-",VLOOKUP(J73,travail2!$A$2:$N$33,5),"")</f>
        <v>0</v>
      </c>
      <c r="S73" t="s">
        <v>605</v>
      </c>
      <c r="T73" t="str">
        <f>IF(J73&lt;&gt;"-",VLOOKUP(J73,travail2!$A$2:$N$33,6),"")</f>
        <v>01</v>
      </c>
      <c r="U73" t="s">
        <v>605</v>
      </c>
      <c r="V73" s="121" t="str">
        <f>IF(J73&lt;&gt;"-",VLOOKUP(J73,travail2!$A$2:$N$33,7),"")</f>
        <v>4</v>
      </c>
      <c r="W73" t="s">
        <v>605</v>
      </c>
      <c r="X73" t="str">
        <f>IF(J73&lt;&gt;"-",VLOOKUP(J73,travail2!$A$2:$N$33,8),"")</f>
        <v>w</v>
      </c>
      <c r="Y73" t="s">
        <v>605</v>
      </c>
      <c r="Z73" t="str">
        <f>IF(J73&lt;&gt;"-",VLOOKUP(J73,travail2!$A$2:$N$33,9),"")</f>
        <v>2</v>
      </c>
      <c r="AA73" t="s">
        <v>605</v>
      </c>
      <c r="AB73" t="str">
        <f>IF(J73&lt;&gt;"-",VLOOKUP(J73,travail2!$A$2:$N$33,10),"")</f>
        <v>d</v>
      </c>
      <c r="AC73" t="s">
        <v>605</v>
      </c>
      <c r="AD73">
        <f>IF(J73&lt;&gt;"-",VLOOKUP(J73,travail2!$A$2:$N$33,11),"")</f>
        <v>0</v>
      </c>
      <c r="AE73" t="s">
        <v>605</v>
      </c>
      <c r="AF73" t="str">
        <f>IF(J73&lt;&gt;"-",VLOOKUP(J73,travail2!$A$2:$N$33,13),"")</f>
        <v>00</v>
      </c>
      <c r="AG73" t="s">
        <v>605</v>
      </c>
      <c r="AH73" t="str">
        <f>IF(J73&lt;&gt;"-",VLOOKUP(J73,travail2!$A$2:$N$33,14),"")</f>
        <v>10</v>
      </c>
      <c r="AI73" t="s">
        <v>928</v>
      </c>
      <c r="AJ73" s="122" t="s">
        <v>925</v>
      </c>
      <c r="AK73" t="s">
        <v>928</v>
      </c>
      <c r="AL73" t="s">
        <v>430</v>
      </c>
      <c r="AM73" t="s">
        <v>904</v>
      </c>
      <c r="AO73" s="123" t="str">
        <f t="shared" si="7"/>
        <v>var zone = new Array("Canada/Inuvik", "-7", "00", "1", "NT_YK", "w", "2", "s", "0", "01", "4", "w", "2", "d", "0", "00", "10"); zones["Canada/Inuvik"]=zone;</v>
      </c>
      <c r="AP73" t="str">
        <f t="shared" si="8"/>
        <v>var zone = new Array("Canada/Inuvik", "-7", "00", "1", "NT_YK", "w", "2", "s", "0", "01", "4", "w", "2", "d", "0</v>
      </c>
      <c r="AQ73" t="str">
        <f t="shared" si="6"/>
        <v>", "00", "10"); zones["Canada/Inuvik"]=zone;</v>
      </c>
      <c r="AR73" s="125" t="str">
        <f t="shared" si="9"/>
        <v>&lt;option value="Canada/Inuvik"&gt;Canada/Inuvik&lt;/option&gt;</v>
      </c>
      <c r="AS73" t="s">
        <v>930</v>
      </c>
      <c r="AT73" t="str">
        <f t="shared" si="10"/>
        <v>Canada/Inuvik</v>
      </c>
      <c r="AU73" t="s">
        <v>932</v>
      </c>
      <c r="AV73" t="str">
        <f t="shared" si="11"/>
        <v>Canada/Inuvik</v>
      </c>
      <c r="AW73" t="s">
        <v>931</v>
      </c>
    </row>
    <row r="74" spans="1:49" x14ac:dyDescent="0.25">
      <c r="A74" t="s">
        <v>903</v>
      </c>
      <c r="B74" t="s">
        <v>425</v>
      </c>
      <c r="C74" t="s">
        <v>605</v>
      </c>
      <c r="D74">
        <v>-5</v>
      </c>
      <c r="E74" t="s">
        <v>605</v>
      </c>
      <c r="F74" t="s">
        <v>898</v>
      </c>
      <c r="G74" t="s">
        <v>605</v>
      </c>
      <c r="H74" s="6" t="s">
        <v>890</v>
      </c>
      <c r="I74" t="s">
        <v>605</v>
      </c>
      <c r="J74" s="6" t="s">
        <v>145</v>
      </c>
      <c r="K74" t="s">
        <v>605</v>
      </c>
      <c r="L74" t="str">
        <f>IF(J74&lt;&gt;"-",VLOOKUP(J74,travail2!$A$2:$N$33,2),"")</f>
        <v>w</v>
      </c>
      <c r="M74" t="s">
        <v>605</v>
      </c>
      <c r="N74" t="str">
        <f>IF(J74&lt;&gt;"-",VLOOKUP(J74,travail2!$A$2:$N$33,3),"")</f>
        <v>2</v>
      </c>
      <c r="O74" t="s">
        <v>605</v>
      </c>
      <c r="P74" t="str">
        <f>IF(J74&lt;&gt;"-",VLOOKUP(J74,travail2!$A$2:$N$33,4),"")</f>
        <v>s</v>
      </c>
      <c r="Q74" t="s">
        <v>605</v>
      </c>
      <c r="R74">
        <f>IF(J74&lt;&gt;"-",VLOOKUP(J74,travail2!$A$2:$N$33,5),"")</f>
        <v>0</v>
      </c>
      <c r="S74" t="s">
        <v>605</v>
      </c>
      <c r="T74" t="str">
        <f>IF(J74&lt;&gt;"-",VLOOKUP(J74,travail2!$A$2:$N$33,6),"")</f>
        <v>01</v>
      </c>
      <c r="U74" t="s">
        <v>605</v>
      </c>
      <c r="V74" s="121" t="str">
        <f>IF(J74&lt;&gt;"-",VLOOKUP(J74,travail2!$A$2:$N$33,7),"")</f>
        <v>4</v>
      </c>
      <c r="W74" t="s">
        <v>605</v>
      </c>
      <c r="X74" t="str">
        <f>IF(J74&lt;&gt;"-",VLOOKUP(J74,travail2!$A$2:$N$33,8),"")</f>
        <v>w</v>
      </c>
      <c r="Y74" t="s">
        <v>605</v>
      </c>
      <c r="Z74" t="str">
        <f>IF(J74&lt;&gt;"-",VLOOKUP(J74,travail2!$A$2:$N$33,9),"")</f>
        <v>2</v>
      </c>
      <c r="AA74" t="s">
        <v>605</v>
      </c>
      <c r="AB74" t="str">
        <f>IF(J74&lt;&gt;"-",VLOOKUP(J74,travail2!$A$2:$N$33,10),"")</f>
        <v>d</v>
      </c>
      <c r="AC74" t="s">
        <v>605</v>
      </c>
      <c r="AD74">
        <f>IF(J74&lt;&gt;"-",VLOOKUP(J74,travail2!$A$2:$N$33,11),"")</f>
        <v>0</v>
      </c>
      <c r="AE74" t="s">
        <v>605</v>
      </c>
      <c r="AF74" t="str">
        <f>IF(J74&lt;&gt;"-",VLOOKUP(J74,travail2!$A$2:$N$33,13),"")</f>
        <v>00</v>
      </c>
      <c r="AG74" t="s">
        <v>605</v>
      </c>
      <c r="AH74" t="str">
        <f>IF(J74&lt;&gt;"-",VLOOKUP(J74,travail2!$A$2:$N$33,14),"")</f>
        <v>10</v>
      </c>
      <c r="AI74" t="s">
        <v>928</v>
      </c>
      <c r="AJ74" s="122" t="s">
        <v>925</v>
      </c>
      <c r="AK74" t="s">
        <v>928</v>
      </c>
      <c r="AL74" t="s">
        <v>425</v>
      </c>
      <c r="AM74" t="s">
        <v>904</v>
      </c>
      <c r="AO74" s="123" t="str">
        <f t="shared" si="7"/>
        <v>var zone = new Array("Canada/Iqaluit", "-5", "00", "1", "Canada", "w", "2", "s", "0", "01", "4", "w", "2", "d", "0", "00", "10"); zones["Canada/Iqaluit"]=zone;</v>
      </c>
      <c r="AP74" t="str">
        <f t="shared" si="8"/>
        <v>var zone = new Array("Canada/Iqaluit", "-5", "00", "1", "Canada", "w", "2", "s", "0", "01", "4", "w", "2", "d", "0</v>
      </c>
      <c r="AQ74" t="str">
        <f t="shared" si="6"/>
        <v>", "00", "10"); zones["Canada/Iqaluit"]=zone;</v>
      </c>
      <c r="AR74" s="125" t="str">
        <f t="shared" si="9"/>
        <v>&lt;option value="Canada/Iqaluit"&gt;Canada/Iqaluit&lt;/option&gt;</v>
      </c>
      <c r="AS74" t="s">
        <v>930</v>
      </c>
      <c r="AT74" t="str">
        <f t="shared" si="10"/>
        <v>Canada/Iqaluit</v>
      </c>
      <c r="AU74" t="s">
        <v>932</v>
      </c>
      <c r="AV74" t="str">
        <f t="shared" si="11"/>
        <v>Canada/Iqaluit</v>
      </c>
      <c r="AW74" t="s">
        <v>931</v>
      </c>
    </row>
    <row r="75" spans="1:49" x14ac:dyDescent="0.25">
      <c r="A75" t="s">
        <v>903</v>
      </c>
      <c r="B75" t="s">
        <v>413</v>
      </c>
      <c r="C75" t="s">
        <v>605</v>
      </c>
      <c r="D75">
        <v>-5</v>
      </c>
      <c r="E75" t="s">
        <v>605</v>
      </c>
      <c r="F75" t="s">
        <v>898</v>
      </c>
      <c r="G75" t="s">
        <v>605</v>
      </c>
      <c r="H75" s="6" t="s">
        <v>890</v>
      </c>
      <c r="I75" t="s">
        <v>605</v>
      </c>
      <c r="J75" s="6" t="s">
        <v>145</v>
      </c>
      <c r="K75" t="s">
        <v>605</v>
      </c>
      <c r="L75" t="str">
        <f>IF(J75&lt;&gt;"-",VLOOKUP(J75,travail2!$A$2:$N$33,2),"")</f>
        <v>w</v>
      </c>
      <c r="M75" t="s">
        <v>605</v>
      </c>
      <c r="N75" t="str">
        <f>IF(J75&lt;&gt;"-",VLOOKUP(J75,travail2!$A$2:$N$33,3),"")</f>
        <v>2</v>
      </c>
      <c r="O75" t="s">
        <v>605</v>
      </c>
      <c r="P75" t="str">
        <f>IF(J75&lt;&gt;"-",VLOOKUP(J75,travail2!$A$2:$N$33,4),"")</f>
        <v>s</v>
      </c>
      <c r="Q75" t="s">
        <v>605</v>
      </c>
      <c r="R75">
        <f>IF(J75&lt;&gt;"-",VLOOKUP(J75,travail2!$A$2:$N$33,5),"")</f>
        <v>0</v>
      </c>
      <c r="S75" t="s">
        <v>605</v>
      </c>
      <c r="T75" t="str">
        <f>IF(J75&lt;&gt;"-",VLOOKUP(J75,travail2!$A$2:$N$33,6),"")</f>
        <v>01</v>
      </c>
      <c r="U75" t="s">
        <v>605</v>
      </c>
      <c r="V75" s="121" t="str">
        <f>IF(J75&lt;&gt;"-",VLOOKUP(J75,travail2!$A$2:$N$33,7),"")</f>
        <v>4</v>
      </c>
      <c r="W75" t="s">
        <v>605</v>
      </c>
      <c r="X75" t="str">
        <f>IF(J75&lt;&gt;"-",VLOOKUP(J75,travail2!$A$2:$N$33,8),"")</f>
        <v>w</v>
      </c>
      <c r="Y75" t="s">
        <v>605</v>
      </c>
      <c r="Z75" t="str">
        <f>IF(J75&lt;&gt;"-",VLOOKUP(J75,travail2!$A$2:$N$33,9),"")</f>
        <v>2</v>
      </c>
      <c r="AA75" t="s">
        <v>605</v>
      </c>
      <c r="AB75" t="str">
        <f>IF(J75&lt;&gt;"-",VLOOKUP(J75,travail2!$A$2:$N$33,10),"")</f>
        <v>d</v>
      </c>
      <c r="AC75" t="s">
        <v>605</v>
      </c>
      <c r="AD75">
        <f>IF(J75&lt;&gt;"-",VLOOKUP(J75,travail2!$A$2:$N$33,11),"")</f>
        <v>0</v>
      </c>
      <c r="AE75" t="s">
        <v>605</v>
      </c>
      <c r="AF75" t="str">
        <f>IF(J75&lt;&gt;"-",VLOOKUP(J75,travail2!$A$2:$N$33,13),"")</f>
        <v>00</v>
      </c>
      <c r="AG75" t="s">
        <v>605</v>
      </c>
      <c r="AH75" t="str">
        <f>IF(J75&lt;&gt;"-",VLOOKUP(J75,travail2!$A$2:$N$33,14),"")</f>
        <v>10</v>
      </c>
      <c r="AI75" t="s">
        <v>928</v>
      </c>
      <c r="AJ75" s="122" t="s">
        <v>925</v>
      </c>
      <c r="AK75" t="s">
        <v>928</v>
      </c>
      <c r="AL75" t="s">
        <v>413</v>
      </c>
      <c r="AM75" t="s">
        <v>904</v>
      </c>
      <c r="AO75" s="123" t="str">
        <f t="shared" si="7"/>
        <v>var zone = new Array("Canada/Montreal", "-5", "00", "1", "Canada", "w", "2", "s", "0", "01", "4", "w", "2", "d", "0", "00", "10"); zones["Canada/Montreal"]=zone;</v>
      </c>
      <c r="AP75" t="str">
        <f t="shared" si="8"/>
        <v>var zone = new Array("Canada/Montreal", "-5", "00", "1", "Canada", "w", "2", "s", "0", "01", "4", "w", "2", "d", "0</v>
      </c>
      <c r="AQ75" t="str">
        <f t="shared" si="6"/>
        <v>", "00", "10"); zones["Canada/Montreal"]=zone;</v>
      </c>
      <c r="AR75" s="125" t="str">
        <f t="shared" si="9"/>
        <v>&lt;option value="Canada/Montreal"&gt;Canada/Montreal&lt;/option&gt;</v>
      </c>
      <c r="AS75" t="s">
        <v>930</v>
      </c>
      <c r="AT75" t="str">
        <f t="shared" si="10"/>
        <v>Canada/Montreal</v>
      </c>
      <c r="AU75" t="s">
        <v>932</v>
      </c>
      <c r="AV75" t="str">
        <f t="shared" si="11"/>
        <v>Canada/Montreal</v>
      </c>
      <c r="AW75" t="s">
        <v>931</v>
      </c>
    </row>
    <row r="76" spans="1:49" x14ac:dyDescent="0.25">
      <c r="A76" t="s">
        <v>903</v>
      </c>
      <c r="B76" t="s">
        <v>416</v>
      </c>
      <c r="C76" t="s">
        <v>605</v>
      </c>
      <c r="D76">
        <v>-5</v>
      </c>
      <c r="E76" t="s">
        <v>605</v>
      </c>
      <c r="F76" t="s">
        <v>898</v>
      </c>
      <c r="G76" t="s">
        <v>605</v>
      </c>
      <c r="H76" s="6" t="s">
        <v>890</v>
      </c>
      <c r="I76" t="s">
        <v>605</v>
      </c>
      <c r="J76" s="6" t="s">
        <v>145</v>
      </c>
      <c r="K76" t="s">
        <v>605</v>
      </c>
      <c r="L76" t="str">
        <f>IF(J76&lt;&gt;"-",VLOOKUP(J76,travail2!$A$2:$N$33,2),"")</f>
        <v>w</v>
      </c>
      <c r="M76" t="s">
        <v>605</v>
      </c>
      <c r="N76" t="str">
        <f>IF(J76&lt;&gt;"-",VLOOKUP(J76,travail2!$A$2:$N$33,3),"")</f>
        <v>2</v>
      </c>
      <c r="O76" t="s">
        <v>605</v>
      </c>
      <c r="P76" t="str">
        <f>IF(J76&lt;&gt;"-",VLOOKUP(J76,travail2!$A$2:$N$33,4),"")</f>
        <v>s</v>
      </c>
      <c r="Q76" t="s">
        <v>605</v>
      </c>
      <c r="R76">
        <f>IF(J76&lt;&gt;"-",VLOOKUP(J76,travail2!$A$2:$N$33,5),"")</f>
        <v>0</v>
      </c>
      <c r="S76" t="s">
        <v>605</v>
      </c>
      <c r="T76" t="str">
        <f>IF(J76&lt;&gt;"-",VLOOKUP(J76,travail2!$A$2:$N$33,6),"")</f>
        <v>01</v>
      </c>
      <c r="U76" t="s">
        <v>605</v>
      </c>
      <c r="V76" s="121" t="str">
        <f>IF(J76&lt;&gt;"-",VLOOKUP(J76,travail2!$A$2:$N$33,7),"")</f>
        <v>4</v>
      </c>
      <c r="W76" t="s">
        <v>605</v>
      </c>
      <c r="X76" t="str">
        <f>IF(J76&lt;&gt;"-",VLOOKUP(J76,travail2!$A$2:$N$33,8),"")</f>
        <v>w</v>
      </c>
      <c r="Y76" t="s">
        <v>605</v>
      </c>
      <c r="Z76" t="str">
        <f>IF(J76&lt;&gt;"-",VLOOKUP(J76,travail2!$A$2:$N$33,9),"")</f>
        <v>2</v>
      </c>
      <c r="AA76" t="s">
        <v>605</v>
      </c>
      <c r="AB76" t="str">
        <f>IF(J76&lt;&gt;"-",VLOOKUP(J76,travail2!$A$2:$N$33,10),"")</f>
        <v>d</v>
      </c>
      <c r="AC76" t="s">
        <v>605</v>
      </c>
      <c r="AD76">
        <f>IF(J76&lt;&gt;"-",VLOOKUP(J76,travail2!$A$2:$N$33,11),"")</f>
        <v>0</v>
      </c>
      <c r="AE76" t="s">
        <v>605</v>
      </c>
      <c r="AF76" t="str">
        <f>IF(J76&lt;&gt;"-",VLOOKUP(J76,travail2!$A$2:$N$33,13),"")</f>
        <v>00</v>
      </c>
      <c r="AG76" t="s">
        <v>605</v>
      </c>
      <c r="AH76" t="str">
        <f>IF(J76&lt;&gt;"-",VLOOKUP(J76,travail2!$A$2:$N$33,14),"")</f>
        <v>10</v>
      </c>
      <c r="AI76" t="s">
        <v>928</v>
      </c>
      <c r="AJ76" s="122" t="s">
        <v>925</v>
      </c>
      <c r="AK76" t="s">
        <v>928</v>
      </c>
      <c r="AL76" t="s">
        <v>416</v>
      </c>
      <c r="AM76" t="s">
        <v>904</v>
      </c>
      <c r="AO76" s="123" t="str">
        <f t="shared" si="7"/>
        <v>var zone = new Array("Canada/Nipigon", "-5", "00", "1", "Canada", "w", "2", "s", "0", "01", "4", "w", "2", "d", "0", "00", "10"); zones["Canada/Nipigon"]=zone;</v>
      </c>
      <c r="AP76" t="str">
        <f t="shared" si="8"/>
        <v>var zone = new Array("Canada/Nipigon", "-5", "00", "1", "Canada", "w", "2", "s", "0", "01", "4", "w", "2", "d", "0</v>
      </c>
      <c r="AQ76" t="str">
        <f t="shared" si="6"/>
        <v>", "00", "10"); zones["Canada/Nipigon"]=zone;</v>
      </c>
      <c r="AR76" s="125" t="str">
        <f t="shared" si="9"/>
        <v>&lt;option value="Canada/Nipigon"&gt;Canada/Nipigon&lt;/option&gt;</v>
      </c>
      <c r="AS76" t="s">
        <v>930</v>
      </c>
      <c r="AT76" t="str">
        <f t="shared" si="10"/>
        <v>Canada/Nipigon</v>
      </c>
      <c r="AU76" t="s">
        <v>932</v>
      </c>
      <c r="AV76" t="str">
        <f t="shared" si="11"/>
        <v>Canada/Nipigon</v>
      </c>
      <c r="AW76" t="s">
        <v>931</v>
      </c>
    </row>
    <row r="77" spans="1:49" x14ac:dyDescent="0.25">
      <c r="A77" t="s">
        <v>903</v>
      </c>
      <c r="B77" t="s">
        <v>424</v>
      </c>
      <c r="C77" t="s">
        <v>605</v>
      </c>
      <c r="D77">
        <v>-5</v>
      </c>
      <c r="E77" t="s">
        <v>605</v>
      </c>
      <c r="F77" t="s">
        <v>898</v>
      </c>
      <c r="G77" t="s">
        <v>605</v>
      </c>
      <c r="H77" s="6" t="s">
        <v>890</v>
      </c>
      <c r="I77" t="s">
        <v>605</v>
      </c>
      <c r="J77" s="6" t="s">
        <v>145</v>
      </c>
      <c r="K77" t="s">
        <v>605</v>
      </c>
      <c r="L77" t="str">
        <f>IF(J77&lt;&gt;"-",VLOOKUP(J77,travail2!$A$2:$N$33,2),"")</f>
        <v>w</v>
      </c>
      <c r="M77" t="s">
        <v>605</v>
      </c>
      <c r="N77" t="str">
        <f>IF(J77&lt;&gt;"-",VLOOKUP(J77,travail2!$A$2:$N$33,3),"")</f>
        <v>2</v>
      </c>
      <c r="O77" t="s">
        <v>605</v>
      </c>
      <c r="P77" t="str">
        <f>IF(J77&lt;&gt;"-",VLOOKUP(J77,travail2!$A$2:$N$33,4),"")</f>
        <v>s</v>
      </c>
      <c r="Q77" t="s">
        <v>605</v>
      </c>
      <c r="R77">
        <f>IF(J77&lt;&gt;"-",VLOOKUP(J77,travail2!$A$2:$N$33,5),"")</f>
        <v>0</v>
      </c>
      <c r="S77" t="s">
        <v>605</v>
      </c>
      <c r="T77" t="str">
        <f>IF(J77&lt;&gt;"-",VLOOKUP(J77,travail2!$A$2:$N$33,6),"")</f>
        <v>01</v>
      </c>
      <c r="U77" t="s">
        <v>605</v>
      </c>
      <c r="V77" s="121" t="str">
        <f>IF(J77&lt;&gt;"-",VLOOKUP(J77,travail2!$A$2:$N$33,7),"")</f>
        <v>4</v>
      </c>
      <c r="W77" t="s">
        <v>605</v>
      </c>
      <c r="X77" t="str">
        <f>IF(J77&lt;&gt;"-",VLOOKUP(J77,travail2!$A$2:$N$33,8),"")</f>
        <v>w</v>
      </c>
      <c r="Y77" t="s">
        <v>605</v>
      </c>
      <c r="Z77" t="str">
        <f>IF(J77&lt;&gt;"-",VLOOKUP(J77,travail2!$A$2:$N$33,9),"")</f>
        <v>2</v>
      </c>
      <c r="AA77" t="s">
        <v>605</v>
      </c>
      <c r="AB77" t="str">
        <f>IF(J77&lt;&gt;"-",VLOOKUP(J77,travail2!$A$2:$N$33,10),"")</f>
        <v>d</v>
      </c>
      <c r="AC77" t="s">
        <v>605</v>
      </c>
      <c r="AD77">
        <f>IF(J77&lt;&gt;"-",VLOOKUP(J77,travail2!$A$2:$N$33,11),"")</f>
        <v>0</v>
      </c>
      <c r="AE77" t="s">
        <v>605</v>
      </c>
      <c r="AF77" t="str">
        <f>IF(J77&lt;&gt;"-",VLOOKUP(J77,travail2!$A$2:$N$33,13),"")</f>
        <v>00</v>
      </c>
      <c r="AG77" t="s">
        <v>605</v>
      </c>
      <c r="AH77" t="str">
        <f>IF(J77&lt;&gt;"-",VLOOKUP(J77,travail2!$A$2:$N$33,14),"")</f>
        <v>10</v>
      </c>
      <c r="AI77" t="s">
        <v>928</v>
      </c>
      <c r="AJ77" s="122" t="s">
        <v>925</v>
      </c>
      <c r="AK77" t="s">
        <v>928</v>
      </c>
      <c r="AL77" t="s">
        <v>424</v>
      </c>
      <c r="AM77" t="s">
        <v>904</v>
      </c>
      <c r="AO77" s="123" t="str">
        <f t="shared" si="7"/>
        <v>var zone = new Array("Canada/Pangnirtung", "-5", "00", "1", "Canada", "w", "2", "s", "0", "01", "4", "w", "2", "d", "0", "00", "10"); zones["Canada/Pangnirtung"]=zone;</v>
      </c>
      <c r="AP77" t="str">
        <f t="shared" si="8"/>
        <v>var zone = new Array("Canada/Pangnirtung", "-5", "00", "1", "Canada", "w", "2", "s", "0", "01", "4", "w", "2", "d", "0</v>
      </c>
      <c r="AQ77" t="str">
        <f t="shared" si="6"/>
        <v>", "00", "10"); zones["Canada/Pangnirtung"]=zone;</v>
      </c>
      <c r="AR77" s="125" t="str">
        <f t="shared" si="9"/>
        <v>&lt;option value="Canada/Pangnirtung"&gt;Canada/Pangnirtung&lt;/option&gt;</v>
      </c>
      <c r="AS77" t="s">
        <v>930</v>
      </c>
      <c r="AT77" t="str">
        <f t="shared" si="10"/>
        <v>Canada/Pangnirtung</v>
      </c>
      <c r="AU77" t="s">
        <v>932</v>
      </c>
      <c r="AV77" t="str">
        <f t="shared" si="11"/>
        <v>Canada/Pangnirtung</v>
      </c>
      <c r="AW77" t="s">
        <v>931</v>
      </c>
    </row>
    <row r="78" spans="1:49" x14ac:dyDescent="0.25">
      <c r="A78" t="s">
        <v>903</v>
      </c>
      <c r="B78" t="s">
        <v>417</v>
      </c>
      <c r="C78" t="s">
        <v>605</v>
      </c>
      <c r="D78">
        <v>-6</v>
      </c>
      <c r="E78" t="s">
        <v>605</v>
      </c>
      <c r="F78" t="s">
        <v>898</v>
      </c>
      <c r="G78" t="s">
        <v>605</v>
      </c>
      <c r="H78" s="6" t="s">
        <v>890</v>
      </c>
      <c r="I78" t="s">
        <v>605</v>
      </c>
      <c r="J78" s="6" t="s">
        <v>145</v>
      </c>
      <c r="K78" t="s">
        <v>605</v>
      </c>
      <c r="L78" t="str">
        <f>IF(J78&lt;&gt;"-",VLOOKUP(J78,travail2!$A$2:$N$33,2),"")</f>
        <v>w</v>
      </c>
      <c r="M78" t="s">
        <v>605</v>
      </c>
      <c r="N78" t="str">
        <f>IF(J78&lt;&gt;"-",VLOOKUP(J78,travail2!$A$2:$N$33,3),"")</f>
        <v>2</v>
      </c>
      <c r="O78" t="s">
        <v>605</v>
      </c>
      <c r="P78" t="str">
        <f>IF(J78&lt;&gt;"-",VLOOKUP(J78,travail2!$A$2:$N$33,4),"")</f>
        <v>s</v>
      </c>
      <c r="Q78" t="s">
        <v>605</v>
      </c>
      <c r="R78">
        <f>IF(J78&lt;&gt;"-",VLOOKUP(J78,travail2!$A$2:$N$33,5),"")</f>
        <v>0</v>
      </c>
      <c r="S78" t="s">
        <v>605</v>
      </c>
      <c r="T78" t="str">
        <f>IF(J78&lt;&gt;"-",VLOOKUP(J78,travail2!$A$2:$N$33,6),"")</f>
        <v>01</v>
      </c>
      <c r="U78" t="s">
        <v>605</v>
      </c>
      <c r="V78" s="121" t="str">
        <f>IF(J78&lt;&gt;"-",VLOOKUP(J78,travail2!$A$2:$N$33,7),"")</f>
        <v>4</v>
      </c>
      <c r="W78" t="s">
        <v>605</v>
      </c>
      <c r="X78" t="str">
        <f>IF(J78&lt;&gt;"-",VLOOKUP(J78,travail2!$A$2:$N$33,8),"")</f>
        <v>w</v>
      </c>
      <c r="Y78" t="s">
        <v>605</v>
      </c>
      <c r="Z78" t="str">
        <f>IF(J78&lt;&gt;"-",VLOOKUP(J78,travail2!$A$2:$N$33,9),"")</f>
        <v>2</v>
      </c>
      <c r="AA78" t="s">
        <v>605</v>
      </c>
      <c r="AB78" t="str">
        <f>IF(J78&lt;&gt;"-",VLOOKUP(J78,travail2!$A$2:$N$33,10),"")</f>
        <v>d</v>
      </c>
      <c r="AC78" t="s">
        <v>605</v>
      </c>
      <c r="AD78">
        <f>IF(J78&lt;&gt;"-",VLOOKUP(J78,travail2!$A$2:$N$33,11),"")</f>
        <v>0</v>
      </c>
      <c r="AE78" t="s">
        <v>605</v>
      </c>
      <c r="AF78" t="str">
        <f>IF(J78&lt;&gt;"-",VLOOKUP(J78,travail2!$A$2:$N$33,13),"")</f>
        <v>00</v>
      </c>
      <c r="AG78" t="s">
        <v>605</v>
      </c>
      <c r="AH78" t="str">
        <f>IF(J78&lt;&gt;"-",VLOOKUP(J78,travail2!$A$2:$N$33,14),"")</f>
        <v>10</v>
      </c>
      <c r="AI78" t="s">
        <v>928</v>
      </c>
      <c r="AJ78" s="122" t="s">
        <v>925</v>
      </c>
      <c r="AK78" t="s">
        <v>928</v>
      </c>
      <c r="AL78" t="s">
        <v>417</v>
      </c>
      <c r="AM78" t="s">
        <v>904</v>
      </c>
      <c r="AO78" s="123" t="str">
        <f t="shared" si="7"/>
        <v>var zone = new Array("Canada/Rainy_River", "-6", "00", "1", "Canada", "w", "2", "s", "0", "01", "4", "w", "2", "d", "0", "00", "10"); zones["Canada/Rainy_River"]=zone;</v>
      </c>
      <c r="AP78" t="str">
        <f t="shared" si="8"/>
        <v>var zone = new Array("Canada/Rainy_River", "-6", "00", "1", "Canada", "w", "2", "s", "0", "01", "4", "w", "2", "d", "0</v>
      </c>
      <c r="AQ78" t="str">
        <f t="shared" si="6"/>
        <v>", "00", "10"); zones["Canada/Rainy_River"]=zone;</v>
      </c>
      <c r="AR78" s="125" t="str">
        <f t="shared" si="9"/>
        <v>&lt;option value="Canada/Rainy_River"&gt;Canada/Rainy_River&lt;/option&gt;</v>
      </c>
      <c r="AS78" t="s">
        <v>930</v>
      </c>
      <c r="AT78" t="str">
        <f t="shared" si="10"/>
        <v>Canada/Rainy_River</v>
      </c>
      <c r="AU78" t="s">
        <v>932</v>
      </c>
      <c r="AV78" t="str">
        <f t="shared" si="11"/>
        <v>Canada/Rainy_River</v>
      </c>
      <c r="AW78" t="s">
        <v>931</v>
      </c>
    </row>
    <row r="79" spans="1:49" x14ac:dyDescent="0.25">
      <c r="A79" t="s">
        <v>903</v>
      </c>
      <c r="B79" t="s">
        <v>427</v>
      </c>
      <c r="C79" t="s">
        <v>605</v>
      </c>
      <c r="D79">
        <v>-6</v>
      </c>
      <c r="E79" t="s">
        <v>605</v>
      </c>
      <c r="F79" t="s">
        <v>898</v>
      </c>
      <c r="G79" t="s">
        <v>605</v>
      </c>
      <c r="H79" s="6" t="s">
        <v>890</v>
      </c>
      <c r="I79" t="s">
        <v>605</v>
      </c>
      <c r="J79" s="6" t="s">
        <v>145</v>
      </c>
      <c r="K79" t="s">
        <v>605</v>
      </c>
      <c r="L79" t="str">
        <f>IF(J79&lt;&gt;"-",VLOOKUP(J79,travail2!$A$2:$N$33,2),"")</f>
        <v>w</v>
      </c>
      <c r="M79" t="s">
        <v>605</v>
      </c>
      <c r="N79" t="str">
        <f>IF(J79&lt;&gt;"-",VLOOKUP(J79,travail2!$A$2:$N$33,3),"")</f>
        <v>2</v>
      </c>
      <c r="O79" t="s">
        <v>605</v>
      </c>
      <c r="P79" t="str">
        <f>IF(J79&lt;&gt;"-",VLOOKUP(J79,travail2!$A$2:$N$33,4),"")</f>
        <v>s</v>
      </c>
      <c r="Q79" t="s">
        <v>605</v>
      </c>
      <c r="R79">
        <f>IF(J79&lt;&gt;"-",VLOOKUP(J79,travail2!$A$2:$N$33,5),"")</f>
        <v>0</v>
      </c>
      <c r="S79" t="s">
        <v>605</v>
      </c>
      <c r="T79" t="str">
        <f>IF(J79&lt;&gt;"-",VLOOKUP(J79,travail2!$A$2:$N$33,6),"")</f>
        <v>01</v>
      </c>
      <c r="U79" t="s">
        <v>605</v>
      </c>
      <c r="V79" s="121" t="str">
        <f>IF(J79&lt;&gt;"-",VLOOKUP(J79,travail2!$A$2:$N$33,7),"")</f>
        <v>4</v>
      </c>
      <c r="W79" t="s">
        <v>605</v>
      </c>
      <c r="X79" t="str">
        <f>IF(J79&lt;&gt;"-",VLOOKUP(J79,travail2!$A$2:$N$33,8),"")</f>
        <v>w</v>
      </c>
      <c r="Y79" t="s">
        <v>605</v>
      </c>
      <c r="Z79" t="str">
        <f>IF(J79&lt;&gt;"-",VLOOKUP(J79,travail2!$A$2:$N$33,9),"")</f>
        <v>2</v>
      </c>
      <c r="AA79" t="s">
        <v>605</v>
      </c>
      <c r="AB79" t="str">
        <f>IF(J79&lt;&gt;"-",VLOOKUP(J79,travail2!$A$2:$N$33,10),"")</f>
        <v>d</v>
      </c>
      <c r="AC79" t="s">
        <v>605</v>
      </c>
      <c r="AD79">
        <f>IF(J79&lt;&gt;"-",VLOOKUP(J79,travail2!$A$2:$N$33,11),"")</f>
        <v>0</v>
      </c>
      <c r="AE79" t="s">
        <v>605</v>
      </c>
      <c r="AF79" t="str">
        <f>IF(J79&lt;&gt;"-",VLOOKUP(J79,travail2!$A$2:$N$33,13),"")</f>
        <v>00</v>
      </c>
      <c r="AG79" t="s">
        <v>605</v>
      </c>
      <c r="AH79" t="str">
        <f>IF(J79&lt;&gt;"-",VLOOKUP(J79,travail2!$A$2:$N$33,14),"")</f>
        <v>10</v>
      </c>
      <c r="AI79" t="s">
        <v>928</v>
      </c>
      <c r="AJ79" s="122" t="s">
        <v>925</v>
      </c>
      <c r="AK79" t="s">
        <v>928</v>
      </c>
      <c r="AL79" t="s">
        <v>427</v>
      </c>
      <c r="AM79" t="s">
        <v>904</v>
      </c>
      <c r="AO79" s="123" t="str">
        <f t="shared" si="7"/>
        <v>var zone = new Array("Canada/Rankin_Inlet", "-6", "00", "1", "Canada", "w", "2", "s", "0", "01", "4", "w", "2", "d", "0", "00", "10"); zones["Canada/Rankin_Inlet"]=zone;</v>
      </c>
      <c r="AP79" t="str">
        <f t="shared" si="8"/>
        <v>var zone = new Array("Canada/Rankin_Inlet", "-6", "00", "1", "Canada", "w", "2", "s", "0", "01", "4", "w", "2", "d", "0</v>
      </c>
      <c r="AQ79" t="str">
        <f t="shared" si="6"/>
        <v>", "00", "10"); zones["Canada/Rankin_Inlet"]=zone;</v>
      </c>
      <c r="AR79" s="125" t="str">
        <f t="shared" si="9"/>
        <v>&lt;option value="Canada/Rankin_Inlet"&gt;Canada/Rankin_Inlet&lt;/option&gt;</v>
      </c>
      <c r="AS79" t="s">
        <v>930</v>
      </c>
      <c r="AT79" t="str">
        <f t="shared" si="10"/>
        <v>Canada/Rankin_Inlet</v>
      </c>
      <c r="AU79" t="s">
        <v>932</v>
      </c>
      <c r="AV79" t="str">
        <f t="shared" si="11"/>
        <v>Canada/Rankin_Inlet</v>
      </c>
      <c r="AW79" t="s">
        <v>931</v>
      </c>
    </row>
    <row r="80" spans="1:49" x14ac:dyDescent="0.25">
      <c r="A80" t="s">
        <v>903</v>
      </c>
      <c r="B80" t="s">
        <v>419</v>
      </c>
      <c r="C80" t="s">
        <v>605</v>
      </c>
      <c r="D80">
        <v>-6</v>
      </c>
      <c r="E80" t="s">
        <v>605</v>
      </c>
      <c r="F80" t="s">
        <v>898</v>
      </c>
      <c r="G80" t="s">
        <v>605</v>
      </c>
      <c r="H80" t="str">
        <f>IF(J80&lt;&gt;"-",VLOOKUP(J80,DST_ON!A:C,3),"")</f>
        <v/>
      </c>
      <c r="I80" t="s">
        <v>605</v>
      </c>
      <c r="J80" s="6" t="s">
        <v>106</v>
      </c>
      <c r="K80" t="s">
        <v>605</v>
      </c>
      <c r="L80" t="str">
        <f>IF(J80&lt;&gt;"-",VLOOKUP(J80,travail2!$A$2:$N$33,2),"")</f>
        <v/>
      </c>
      <c r="M80" t="s">
        <v>605</v>
      </c>
      <c r="N80" t="str">
        <f>IF(J80&lt;&gt;"-",VLOOKUP(J80,travail2!$A$2:$N$33,3),"")</f>
        <v/>
      </c>
      <c r="O80" t="s">
        <v>605</v>
      </c>
      <c r="P80" t="str">
        <f>IF(J80&lt;&gt;"-",VLOOKUP(J80,travail2!$A$2:$N$33,4),"")</f>
        <v/>
      </c>
      <c r="Q80" t="s">
        <v>605</v>
      </c>
      <c r="R80" t="str">
        <f>IF(J80&lt;&gt;"-",VLOOKUP(J80,travail2!$A$2:$N$33,5),"")</f>
        <v/>
      </c>
      <c r="S80" t="s">
        <v>605</v>
      </c>
      <c r="T80" t="str">
        <f>IF(J80&lt;&gt;"-",VLOOKUP(J80,travail2!$A$2:$N$33,6),"")</f>
        <v/>
      </c>
      <c r="U80" t="s">
        <v>605</v>
      </c>
      <c r="V80" s="121" t="str">
        <f>IF(J80&lt;&gt;"-",VLOOKUP(J80,travail2!$A$2:$N$33,7),"")</f>
        <v/>
      </c>
      <c r="W80" t="s">
        <v>605</v>
      </c>
      <c r="X80" t="str">
        <f>IF(J80&lt;&gt;"-",VLOOKUP(J80,travail2!$A$2:$N$33,8),"")</f>
        <v/>
      </c>
      <c r="Y80" t="s">
        <v>605</v>
      </c>
      <c r="Z80" t="str">
        <f>IF(J80&lt;&gt;"-",VLOOKUP(J80,travail2!$A$2:$N$33,9),"")</f>
        <v/>
      </c>
      <c r="AA80" t="s">
        <v>605</v>
      </c>
      <c r="AB80" t="str">
        <f>IF(J80&lt;&gt;"-",VLOOKUP(J80,travail2!$A$2:$N$33,10),"")</f>
        <v/>
      </c>
      <c r="AC80" t="s">
        <v>605</v>
      </c>
      <c r="AD80" t="str">
        <f>IF(J80&lt;&gt;"-",VLOOKUP(J80,travail2!$A$2:$N$33,11),"")</f>
        <v/>
      </c>
      <c r="AE80" t="s">
        <v>605</v>
      </c>
      <c r="AF80" t="str">
        <f>IF(J80&lt;&gt;"-",VLOOKUP(J80,travail2!$A$2:$N$33,13),"")</f>
        <v/>
      </c>
      <c r="AG80" t="s">
        <v>605</v>
      </c>
      <c r="AH80" t="str">
        <f>IF(J80&lt;&gt;"-",VLOOKUP(J80,travail2!$A$2:$N$33,14),"")</f>
        <v/>
      </c>
      <c r="AI80" t="s">
        <v>928</v>
      </c>
      <c r="AJ80" s="122" t="s">
        <v>925</v>
      </c>
      <c r="AK80" t="s">
        <v>928</v>
      </c>
      <c r="AL80" t="s">
        <v>419</v>
      </c>
      <c r="AM80" t="s">
        <v>904</v>
      </c>
      <c r="AO80" s="123" t="str">
        <f t="shared" si="7"/>
        <v>var zone = new Array("Canada/Regina", "-6", "00", "", "-", "", "", "", "", "", "", "", "", "", "", "", ""); zones["Canada/Regina"]=zone;</v>
      </c>
      <c r="AP80" t="str">
        <f t="shared" si="8"/>
        <v>var zone = new Array("Canada/Regina", "-6", "00", "", "-", "", "", "", "", "", "", "", "", "", "</v>
      </c>
      <c r="AQ80" t="str">
        <f t="shared" si="6"/>
        <v>", "", ""); zones["Canada/Regina"]=zone;</v>
      </c>
      <c r="AR80" s="125" t="str">
        <f t="shared" si="9"/>
        <v>&lt;option value="Canada/Regina"&gt;Canada/Regina&lt;/option&gt;</v>
      </c>
      <c r="AS80" t="s">
        <v>930</v>
      </c>
      <c r="AT80" t="str">
        <f t="shared" si="10"/>
        <v>Canada/Regina</v>
      </c>
      <c r="AU80" t="s">
        <v>932</v>
      </c>
      <c r="AV80" t="str">
        <f t="shared" si="11"/>
        <v>Canada/Regina</v>
      </c>
      <c r="AW80" t="s">
        <v>931</v>
      </c>
    </row>
    <row r="81" spans="1:49" x14ac:dyDescent="0.25">
      <c r="A81" t="s">
        <v>903</v>
      </c>
      <c r="B81" t="s">
        <v>409</v>
      </c>
      <c r="C81" t="s">
        <v>605</v>
      </c>
      <c r="D81">
        <v>-3</v>
      </c>
      <c r="E81" t="s">
        <v>605</v>
      </c>
      <c r="F81" t="s">
        <v>926</v>
      </c>
      <c r="G81" t="s">
        <v>605</v>
      </c>
      <c r="H81" s="6" t="s">
        <v>890</v>
      </c>
      <c r="I81" t="s">
        <v>605</v>
      </c>
      <c r="J81" s="6" t="s">
        <v>146</v>
      </c>
      <c r="K81" t="s">
        <v>605</v>
      </c>
      <c r="L81" t="str">
        <f>IF(J81&lt;&gt;"-",VLOOKUP(J81,travail2!$A$2:$N$33,2),"")</f>
        <v>w</v>
      </c>
      <c r="M81" t="s">
        <v>605</v>
      </c>
      <c r="N81" t="str">
        <f>IF(J81&lt;&gt;"-",VLOOKUP(J81,travail2!$A$2:$N$33,3),"")</f>
        <v>0</v>
      </c>
      <c r="O81" t="s">
        <v>605</v>
      </c>
      <c r="P81" t="str">
        <f>IF(J81&lt;&gt;"-",VLOOKUP(J81,travail2!$A$2:$N$33,4),"")</f>
        <v>s</v>
      </c>
      <c r="Q81" t="s">
        <v>605</v>
      </c>
      <c r="R81">
        <f>IF(J81&lt;&gt;"-",VLOOKUP(J81,travail2!$A$2:$N$33,5),"")</f>
        <v>0</v>
      </c>
      <c r="S81" t="s">
        <v>605</v>
      </c>
      <c r="T81" t="str">
        <f>IF(J81&lt;&gt;"-",VLOOKUP(J81,travail2!$A$2:$N$33,6),"")</f>
        <v>01</v>
      </c>
      <c r="U81" t="s">
        <v>605</v>
      </c>
      <c r="V81" s="121" t="str">
        <f>IF(J81&lt;&gt;"-",VLOOKUP(J81,travail2!$A$2:$N$33,7),"")</f>
        <v>4</v>
      </c>
      <c r="W81" t="s">
        <v>605</v>
      </c>
      <c r="X81" t="str">
        <f>IF(J81&lt;&gt;"-",VLOOKUP(J81,travail2!$A$2:$N$33,8),"")</f>
        <v>w</v>
      </c>
      <c r="Y81" t="s">
        <v>605</v>
      </c>
      <c r="Z81" t="str">
        <f>IF(J81&lt;&gt;"-",VLOOKUP(J81,travail2!$A$2:$N$33,9),"")</f>
        <v>0</v>
      </c>
      <c r="AA81" t="s">
        <v>605</v>
      </c>
      <c r="AB81" t="str">
        <f>IF(J81&lt;&gt;"-",VLOOKUP(J81,travail2!$A$2:$N$33,10),"")</f>
        <v>d</v>
      </c>
      <c r="AC81" t="s">
        <v>605</v>
      </c>
      <c r="AD81">
        <f>IF(J81&lt;&gt;"-",VLOOKUP(J81,travail2!$A$2:$N$33,11),"")</f>
        <v>0</v>
      </c>
      <c r="AE81" t="s">
        <v>605</v>
      </c>
      <c r="AF81" t="str">
        <f>IF(J81&lt;&gt;"-",VLOOKUP(J81,travail2!$A$2:$N$33,13),"")</f>
        <v>00</v>
      </c>
      <c r="AG81" t="s">
        <v>605</v>
      </c>
      <c r="AH81" t="str">
        <f>IF(J81&lt;&gt;"-",VLOOKUP(J81,travail2!$A$2:$N$33,14),"")</f>
        <v>10</v>
      </c>
      <c r="AI81" t="s">
        <v>928</v>
      </c>
      <c r="AJ81" s="122" t="s">
        <v>925</v>
      </c>
      <c r="AK81" t="s">
        <v>928</v>
      </c>
      <c r="AL81" t="s">
        <v>409</v>
      </c>
      <c r="AM81" t="s">
        <v>904</v>
      </c>
      <c r="AO81" s="123" t="str">
        <f t="shared" si="7"/>
        <v>var zone = new Array("Canada/St_Johns", "-3", "30", "1", "StJohns", "w", "0", "s", "0", "01", "4", "w", "0", "d", "0", "00", "10"); zones["Canada/St_Johns"]=zone;</v>
      </c>
      <c r="AP81" t="str">
        <f t="shared" si="8"/>
        <v>var zone = new Array("Canada/St_Johns", "-3", "30", "1", "StJohns", "w", "0", "s", "0", "01", "4", "w", "0", "d", "0</v>
      </c>
      <c r="AQ81" t="str">
        <f t="shared" si="6"/>
        <v>", "00", "10"); zones["Canada/St_Johns"]=zone;</v>
      </c>
      <c r="AR81" s="125" t="str">
        <f t="shared" si="9"/>
        <v>&lt;option value="Canada/St_Johns"&gt;Canada/St_Johns&lt;/option&gt;</v>
      </c>
      <c r="AS81" t="s">
        <v>930</v>
      </c>
      <c r="AT81" t="str">
        <f t="shared" si="10"/>
        <v>Canada/St_Johns</v>
      </c>
      <c r="AU81" t="s">
        <v>932</v>
      </c>
      <c r="AV81" t="str">
        <f t="shared" si="11"/>
        <v>Canada/St_Johns</v>
      </c>
      <c r="AW81" t="s">
        <v>931</v>
      </c>
    </row>
    <row r="82" spans="1:49" x14ac:dyDescent="0.25">
      <c r="A82" t="s">
        <v>903</v>
      </c>
      <c r="B82" t="s">
        <v>420</v>
      </c>
      <c r="C82" t="s">
        <v>605</v>
      </c>
      <c r="D82">
        <v>-6</v>
      </c>
      <c r="E82" t="s">
        <v>605</v>
      </c>
      <c r="F82" t="s">
        <v>898</v>
      </c>
      <c r="G82" t="s">
        <v>605</v>
      </c>
      <c r="H82" t="str">
        <f>IF(J82&lt;&gt;"-",VLOOKUP(J82,DST_ON!A:C,3),"")</f>
        <v/>
      </c>
      <c r="I82" t="s">
        <v>605</v>
      </c>
      <c r="J82" s="6" t="s">
        <v>106</v>
      </c>
      <c r="K82" t="s">
        <v>605</v>
      </c>
      <c r="L82" t="str">
        <f>IF(J82&lt;&gt;"-",VLOOKUP(J82,travail2!$A$2:$N$33,2),"")</f>
        <v/>
      </c>
      <c r="M82" t="s">
        <v>605</v>
      </c>
      <c r="N82" t="str">
        <f>IF(J82&lt;&gt;"-",VLOOKUP(J82,travail2!$A$2:$N$33,3),"")</f>
        <v/>
      </c>
      <c r="O82" t="s">
        <v>605</v>
      </c>
      <c r="P82" t="str">
        <f>IF(J82&lt;&gt;"-",VLOOKUP(J82,travail2!$A$2:$N$33,4),"")</f>
        <v/>
      </c>
      <c r="Q82" t="s">
        <v>605</v>
      </c>
      <c r="R82" t="str">
        <f>IF(J82&lt;&gt;"-",VLOOKUP(J82,travail2!$A$2:$N$33,5),"")</f>
        <v/>
      </c>
      <c r="S82" t="s">
        <v>605</v>
      </c>
      <c r="T82" t="str">
        <f>IF(J82&lt;&gt;"-",VLOOKUP(J82,travail2!$A$2:$N$33,6),"")</f>
        <v/>
      </c>
      <c r="U82" t="s">
        <v>605</v>
      </c>
      <c r="V82" s="121" t="str">
        <f>IF(J82&lt;&gt;"-",VLOOKUP(J82,travail2!$A$2:$N$33,7),"")</f>
        <v/>
      </c>
      <c r="W82" t="s">
        <v>605</v>
      </c>
      <c r="X82" t="str">
        <f>IF(J82&lt;&gt;"-",VLOOKUP(J82,travail2!$A$2:$N$33,8),"")</f>
        <v/>
      </c>
      <c r="Y82" t="s">
        <v>605</v>
      </c>
      <c r="Z82" t="str">
        <f>IF(J82&lt;&gt;"-",VLOOKUP(J82,travail2!$A$2:$N$33,9),"")</f>
        <v/>
      </c>
      <c r="AA82" t="s">
        <v>605</v>
      </c>
      <c r="AB82" t="str">
        <f>IF(J82&lt;&gt;"-",VLOOKUP(J82,travail2!$A$2:$N$33,10),"")</f>
        <v/>
      </c>
      <c r="AC82" t="s">
        <v>605</v>
      </c>
      <c r="AD82" t="str">
        <f>IF(J82&lt;&gt;"-",VLOOKUP(J82,travail2!$A$2:$N$33,11),"")</f>
        <v/>
      </c>
      <c r="AE82" t="s">
        <v>605</v>
      </c>
      <c r="AF82" t="str">
        <f>IF(J82&lt;&gt;"-",VLOOKUP(J82,travail2!$A$2:$N$33,13),"")</f>
        <v/>
      </c>
      <c r="AG82" t="s">
        <v>605</v>
      </c>
      <c r="AH82" t="str">
        <f>IF(J82&lt;&gt;"-",VLOOKUP(J82,travail2!$A$2:$N$33,14),"")</f>
        <v/>
      </c>
      <c r="AI82" t="s">
        <v>928</v>
      </c>
      <c r="AJ82" s="122" t="s">
        <v>925</v>
      </c>
      <c r="AK82" t="s">
        <v>928</v>
      </c>
      <c r="AL82" t="s">
        <v>420</v>
      </c>
      <c r="AM82" t="s">
        <v>904</v>
      </c>
      <c r="AO82" s="123" t="str">
        <f t="shared" si="7"/>
        <v>var zone = new Array("Canada/Swift_Current", "-6", "00", "", "-", "", "", "", "", "", "", "", "", "", "", "", ""); zones["Canada/Swift_Current"]=zone;</v>
      </c>
      <c r="AP82" t="str">
        <f t="shared" si="8"/>
        <v>var zone = new Array("Canada/Swift_Current", "-6", "00", "", "-", "", "", "", "", "", "", "", "", "", "</v>
      </c>
      <c r="AQ82" t="str">
        <f t="shared" si="6"/>
        <v>", "", ""); zones["Canada/Swift_Current"]=zone;</v>
      </c>
      <c r="AR82" s="125" t="str">
        <f t="shared" si="9"/>
        <v>&lt;option value="Canada/Swift_Current"&gt;Canada/Swift_Current&lt;/option&gt;</v>
      </c>
      <c r="AS82" t="s">
        <v>930</v>
      </c>
      <c r="AT82" t="str">
        <f t="shared" si="10"/>
        <v>Canada/Swift_Current</v>
      </c>
      <c r="AU82" t="s">
        <v>932</v>
      </c>
      <c r="AV82" t="str">
        <f t="shared" si="11"/>
        <v>Canada/Swift_Current</v>
      </c>
      <c r="AW82" t="s">
        <v>931</v>
      </c>
    </row>
    <row r="83" spans="1:49" x14ac:dyDescent="0.25">
      <c r="A83" t="s">
        <v>903</v>
      </c>
      <c r="B83" t="s">
        <v>415</v>
      </c>
      <c r="C83" t="s">
        <v>605</v>
      </c>
      <c r="D83">
        <v>-5</v>
      </c>
      <c r="E83" t="s">
        <v>605</v>
      </c>
      <c r="F83" t="s">
        <v>898</v>
      </c>
      <c r="G83" t="s">
        <v>605</v>
      </c>
      <c r="H83" s="6" t="s">
        <v>890</v>
      </c>
      <c r="I83" t="s">
        <v>605</v>
      </c>
      <c r="J83" s="6" t="s">
        <v>145</v>
      </c>
      <c r="K83" t="s">
        <v>605</v>
      </c>
      <c r="L83" t="str">
        <f>IF(J83&lt;&gt;"-",VLOOKUP(J83,travail2!$A$2:$N$33,2),"")</f>
        <v>w</v>
      </c>
      <c r="M83" t="s">
        <v>605</v>
      </c>
      <c r="N83" t="str">
        <f>IF(J83&lt;&gt;"-",VLOOKUP(J83,travail2!$A$2:$N$33,3),"")</f>
        <v>2</v>
      </c>
      <c r="O83" t="s">
        <v>605</v>
      </c>
      <c r="P83" t="str">
        <f>IF(J83&lt;&gt;"-",VLOOKUP(J83,travail2!$A$2:$N$33,4),"")</f>
        <v>s</v>
      </c>
      <c r="Q83" t="s">
        <v>605</v>
      </c>
      <c r="R83">
        <f>IF(J83&lt;&gt;"-",VLOOKUP(J83,travail2!$A$2:$N$33,5),"")</f>
        <v>0</v>
      </c>
      <c r="S83" t="s">
        <v>605</v>
      </c>
      <c r="T83" t="str">
        <f>IF(J83&lt;&gt;"-",VLOOKUP(J83,travail2!$A$2:$N$33,6),"")</f>
        <v>01</v>
      </c>
      <c r="U83" t="s">
        <v>605</v>
      </c>
      <c r="V83" s="121" t="str">
        <f>IF(J83&lt;&gt;"-",VLOOKUP(J83,travail2!$A$2:$N$33,7),"")</f>
        <v>4</v>
      </c>
      <c r="W83" t="s">
        <v>605</v>
      </c>
      <c r="X83" t="str">
        <f>IF(J83&lt;&gt;"-",VLOOKUP(J83,travail2!$A$2:$N$33,8),"")</f>
        <v>w</v>
      </c>
      <c r="Y83" t="s">
        <v>605</v>
      </c>
      <c r="Z83" t="str">
        <f>IF(J83&lt;&gt;"-",VLOOKUP(J83,travail2!$A$2:$N$33,9),"")</f>
        <v>2</v>
      </c>
      <c r="AA83" t="s">
        <v>605</v>
      </c>
      <c r="AB83" t="str">
        <f>IF(J83&lt;&gt;"-",VLOOKUP(J83,travail2!$A$2:$N$33,10),"")</f>
        <v>d</v>
      </c>
      <c r="AC83" t="s">
        <v>605</v>
      </c>
      <c r="AD83">
        <f>IF(J83&lt;&gt;"-",VLOOKUP(J83,travail2!$A$2:$N$33,11),"")</f>
        <v>0</v>
      </c>
      <c r="AE83" t="s">
        <v>605</v>
      </c>
      <c r="AF83" t="str">
        <f>IF(J83&lt;&gt;"-",VLOOKUP(J83,travail2!$A$2:$N$33,13),"")</f>
        <v>00</v>
      </c>
      <c r="AG83" t="s">
        <v>605</v>
      </c>
      <c r="AH83" t="str">
        <f>IF(J83&lt;&gt;"-",VLOOKUP(J83,travail2!$A$2:$N$33,14),"")</f>
        <v>10</v>
      </c>
      <c r="AI83" t="s">
        <v>928</v>
      </c>
      <c r="AJ83" s="122" t="s">
        <v>925</v>
      </c>
      <c r="AK83" t="s">
        <v>928</v>
      </c>
      <c r="AL83" t="s">
        <v>415</v>
      </c>
      <c r="AM83" t="s">
        <v>904</v>
      </c>
      <c r="AO83" s="123" t="str">
        <f t="shared" si="7"/>
        <v>var zone = new Array("Canada/Thunder_Bay", "-5", "00", "1", "Canada", "w", "2", "s", "0", "01", "4", "w", "2", "d", "0", "00", "10"); zones["Canada/Thunder_Bay"]=zone;</v>
      </c>
      <c r="AP83" t="str">
        <f t="shared" si="8"/>
        <v>var zone = new Array("Canada/Thunder_Bay", "-5", "00", "1", "Canada", "w", "2", "s", "0", "01", "4", "w", "2", "d", "0</v>
      </c>
      <c r="AQ83" t="str">
        <f t="shared" si="6"/>
        <v>", "00", "10"); zones["Canada/Thunder_Bay"]=zone;</v>
      </c>
      <c r="AR83" s="125" t="str">
        <f t="shared" si="9"/>
        <v>&lt;option value="Canada/Thunder_Bay"&gt;Canada/Thunder_Bay&lt;/option&gt;</v>
      </c>
      <c r="AS83" t="s">
        <v>930</v>
      </c>
      <c r="AT83" t="str">
        <f t="shared" si="10"/>
        <v>Canada/Thunder_Bay</v>
      </c>
      <c r="AU83" t="s">
        <v>932</v>
      </c>
      <c r="AV83" t="str">
        <f t="shared" si="11"/>
        <v>Canada/Thunder_Bay</v>
      </c>
      <c r="AW83" t="s">
        <v>931</v>
      </c>
    </row>
    <row r="84" spans="1:49" x14ac:dyDescent="0.25">
      <c r="A84" t="s">
        <v>903</v>
      </c>
      <c r="B84" t="s">
        <v>414</v>
      </c>
      <c r="C84" t="s">
        <v>605</v>
      </c>
      <c r="D84">
        <v>-5</v>
      </c>
      <c r="E84" t="s">
        <v>605</v>
      </c>
      <c r="F84" t="s">
        <v>898</v>
      </c>
      <c r="G84" t="s">
        <v>605</v>
      </c>
      <c r="H84" s="6" t="s">
        <v>890</v>
      </c>
      <c r="I84" t="s">
        <v>605</v>
      </c>
      <c r="J84" s="6" t="s">
        <v>145</v>
      </c>
      <c r="K84" t="s">
        <v>605</v>
      </c>
      <c r="L84" t="str">
        <f>IF(J84&lt;&gt;"-",VLOOKUP(J84,travail2!$A$2:$N$33,2),"")</f>
        <v>w</v>
      </c>
      <c r="M84" t="s">
        <v>605</v>
      </c>
      <c r="N84" t="str">
        <f>IF(J84&lt;&gt;"-",VLOOKUP(J84,travail2!$A$2:$N$33,3),"")</f>
        <v>2</v>
      </c>
      <c r="O84" t="s">
        <v>605</v>
      </c>
      <c r="P84" t="str">
        <f>IF(J84&lt;&gt;"-",VLOOKUP(J84,travail2!$A$2:$N$33,4),"")</f>
        <v>s</v>
      </c>
      <c r="Q84" t="s">
        <v>605</v>
      </c>
      <c r="R84">
        <f>IF(J84&lt;&gt;"-",VLOOKUP(J84,travail2!$A$2:$N$33,5),"")</f>
        <v>0</v>
      </c>
      <c r="S84" t="s">
        <v>605</v>
      </c>
      <c r="T84" t="str">
        <f>IF(J84&lt;&gt;"-",VLOOKUP(J84,travail2!$A$2:$N$33,6),"")</f>
        <v>01</v>
      </c>
      <c r="U84" t="s">
        <v>605</v>
      </c>
      <c r="V84" s="121" t="str">
        <f>IF(J84&lt;&gt;"-",VLOOKUP(J84,travail2!$A$2:$N$33,7),"")</f>
        <v>4</v>
      </c>
      <c r="W84" t="s">
        <v>605</v>
      </c>
      <c r="X84" t="str">
        <f>IF(J84&lt;&gt;"-",VLOOKUP(J84,travail2!$A$2:$N$33,8),"")</f>
        <v>w</v>
      </c>
      <c r="Y84" t="s">
        <v>605</v>
      </c>
      <c r="Z84" t="str">
        <f>IF(J84&lt;&gt;"-",VLOOKUP(J84,travail2!$A$2:$N$33,9),"")</f>
        <v>2</v>
      </c>
      <c r="AA84" t="s">
        <v>605</v>
      </c>
      <c r="AB84" t="str">
        <f>IF(J84&lt;&gt;"-",VLOOKUP(J84,travail2!$A$2:$N$33,10),"")</f>
        <v>d</v>
      </c>
      <c r="AC84" t="s">
        <v>605</v>
      </c>
      <c r="AD84">
        <f>IF(J84&lt;&gt;"-",VLOOKUP(J84,travail2!$A$2:$N$33,11),"")</f>
        <v>0</v>
      </c>
      <c r="AE84" t="s">
        <v>605</v>
      </c>
      <c r="AF84" t="str">
        <f>IF(J84&lt;&gt;"-",VLOOKUP(J84,travail2!$A$2:$N$33,13),"")</f>
        <v>00</v>
      </c>
      <c r="AG84" t="s">
        <v>605</v>
      </c>
      <c r="AH84" t="str">
        <f>IF(J84&lt;&gt;"-",VLOOKUP(J84,travail2!$A$2:$N$33,14),"")</f>
        <v>10</v>
      </c>
      <c r="AI84" t="s">
        <v>928</v>
      </c>
      <c r="AJ84" s="122" t="s">
        <v>925</v>
      </c>
      <c r="AK84" t="s">
        <v>928</v>
      </c>
      <c r="AL84" t="s">
        <v>414</v>
      </c>
      <c r="AM84" t="s">
        <v>904</v>
      </c>
      <c r="AO84" s="123" t="str">
        <f t="shared" si="7"/>
        <v>var zone = new Array("Canada/Toronto", "-5", "00", "1", "Canada", "w", "2", "s", "0", "01", "4", "w", "2", "d", "0", "00", "10"); zones["Canada/Toronto"]=zone;</v>
      </c>
      <c r="AP84" t="str">
        <f t="shared" si="8"/>
        <v>var zone = new Array("Canada/Toronto", "-5", "00", "1", "Canada", "w", "2", "s", "0", "01", "4", "w", "2", "d", "0</v>
      </c>
      <c r="AQ84" t="str">
        <f t="shared" si="6"/>
        <v>", "00", "10"); zones["Canada/Toronto"]=zone;</v>
      </c>
      <c r="AR84" s="125" t="str">
        <f t="shared" si="9"/>
        <v>&lt;option value="Canada/Toronto"&gt;Canada/Toronto&lt;/option&gt;</v>
      </c>
      <c r="AS84" t="s">
        <v>930</v>
      </c>
      <c r="AT84" t="str">
        <f t="shared" si="10"/>
        <v>Canada/Toronto</v>
      </c>
      <c r="AU84" t="s">
        <v>932</v>
      </c>
      <c r="AV84" t="str">
        <f t="shared" si="11"/>
        <v>Canada/Toronto</v>
      </c>
      <c r="AW84" t="s">
        <v>931</v>
      </c>
    </row>
    <row r="85" spans="1:49" x14ac:dyDescent="0.25">
      <c r="A85" t="s">
        <v>903</v>
      </c>
      <c r="B85" t="s">
        <v>422</v>
      </c>
      <c r="C85" t="s">
        <v>605</v>
      </c>
      <c r="D85">
        <v>-8</v>
      </c>
      <c r="E85" t="s">
        <v>605</v>
      </c>
      <c r="F85" t="s">
        <v>898</v>
      </c>
      <c r="G85" t="s">
        <v>605</v>
      </c>
      <c r="H85" s="6" t="s">
        <v>890</v>
      </c>
      <c r="I85" t="s">
        <v>605</v>
      </c>
      <c r="J85" s="6" t="s">
        <v>149</v>
      </c>
      <c r="K85" t="s">
        <v>605</v>
      </c>
      <c r="L85" t="str">
        <f>IF(J85&lt;&gt;"-",VLOOKUP(J85,travail2!$A$2:$N$33,2),"")</f>
        <v>w</v>
      </c>
      <c r="M85" t="s">
        <v>605</v>
      </c>
      <c r="N85" t="str">
        <f>IF(J85&lt;&gt;"-",VLOOKUP(J85,travail2!$A$2:$N$33,3),"")</f>
        <v>2</v>
      </c>
      <c r="O85" t="s">
        <v>605</v>
      </c>
      <c r="P85" t="str">
        <f>IF(J85&lt;&gt;"-",VLOOKUP(J85,travail2!$A$2:$N$33,4),"")</f>
        <v>s</v>
      </c>
      <c r="Q85" t="s">
        <v>605</v>
      </c>
      <c r="R85">
        <f>IF(J85&lt;&gt;"-",VLOOKUP(J85,travail2!$A$2:$N$33,5),"")</f>
        <v>0</v>
      </c>
      <c r="S85" t="s">
        <v>605</v>
      </c>
      <c r="T85" t="str">
        <f>IF(J85&lt;&gt;"-",VLOOKUP(J85,travail2!$A$2:$N$33,6),"")</f>
        <v>01</v>
      </c>
      <c r="U85" t="s">
        <v>605</v>
      </c>
      <c r="V85" s="121" t="str">
        <f>IF(J85&lt;&gt;"-",VLOOKUP(J85,travail2!$A$2:$N$33,7),"")</f>
        <v>4</v>
      </c>
      <c r="W85" t="s">
        <v>605</v>
      </c>
      <c r="X85" t="str">
        <f>IF(J85&lt;&gt;"-",VLOOKUP(J85,travail2!$A$2:$N$33,8),"")</f>
        <v>w</v>
      </c>
      <c r="Y85" t="s">
        <v>605</v>
      </c>
      <c r="Z85" t="str">
        <f>IF(J85&lt;&gt;"-",VLOOKUP(J85,travail2!$A$2:$N$33,9),"")</f>
        <v>2</v>
      </c>
      <c r="AA85" t="s">
        <v>605</v>
      </c>
      <c r="AB85" t="str">
        <f>IF(J85&lt;&gt;"-",VLOOKUP(J85,travail2!$A$2:$N$33,10),"")</f>
        <v>d</v>
      </c>
      <c r="AC85" t="s">
        <v>605</v>
      </c>
      <c r="AD85">
        <f>IF(J85&lt;&gt;"-",VLOOKUP(J85,travail2!$A$2:$N$33,11),"")</f>
        <v>0</v>
      </c>
      <c r="AE85" t="s">
        <v>605</v>
      </c>
      <c r="AF85" t="str">
        <f>IF(J85&lt;&gt;"-",VLOOKUP(J85,travail2!$A$2:$N$33,13),"")</f>
        <v>00</v>
      </c>
      <c r="AG85" t="s">
        <v>605</v>
      </c>
      <c r="AH85" t="str">
        <f>IF(J85&lt;&gt;"-",VLOOKUP(J85,travail2!$A$2:$N$33,14),"")</f>
        <v>10</v>
      </c>
      <c r="AI85" t="s">
        <v>928</v>
      </c>
      <c r="AJ85" s="122" t="s">
        <v>925</v>
      </c>
      <c r="AK85" t="s">
        <v>928</v>
      </c>
      <c r="AL85" t="s">
        <v>422</v>
      </c>
      <c r="AM85" t="s">
        <v>904</v>
      </c>
      <c r="AO85" s="123" t="str">
        <f t="shared" si="7"/>
        <v>var zone = new Array("Canada/Vancouver", "-8", "00", "1", "Vanc", "w", "2", "s", "0", "01", "4", "w", "2", "d", "0", "00", "10"); zones["Canada/Vancouver"]=zone;</v>
      </c>
      <c r="AP85" t="str">
        <f t="shared" si="8"/>
        <v>var zone = new Array("Canada/Vancouver", "-8", "00", "1", "Vanc", "w", "2", "s", "0", "01", "4", "w", "2", "d", "0</v>
      </c>
      <c r="AQ85" t="str">
        <f t="shared" si="6"/>
        <v>", "00", "10"); zones["Canada/Vancouver"]=zone;</v>
      </c>
      <c r="AR85" s="125" t="str">
        <f t="shared" si="9"/>
        <v>&lt;option value="Canada/Vancouver"&gt;Canada/Vancouver&lt;/option&gt;</v>
      </c>
      <c r="AS85" t="s">
        <v>930</v>
      </c>
      <c r="AT85" t="str">
        <f t="shared" si="10"/>
        <v>Canada/Vancouver</v>
      </c>
      <c r="AU85" t="s">
        <v>932</v>
      </c>
      <c r="AV85" t="str">
        <f t="shared" si="11"/>
        <v>Canada/Vancouver</v>
      </c>
      <c r="AW85" t="s">
        <v>931</v>
      </c>
    </row>
    <row r="86" spans="1:49" x14ac:dyDescent="0.25">
      <c r="A86" t="s">
        <v>903</v>
      </c>
      <c r="B86" t="s">
        <v>431</v>
      </c>
      <c r="C86" t="s">
        <v>605</v>
      </c>
      <c r="D86">
        <v>-8</v>
      </c>
      <c r="E86" t="s">
        <v>605</v>
      </c>
      <c r="F86" t="s">
        <v>898</v>
      </c>
      <c r="G86" t="s">
        <v>605</v>
      </c>
      <c r="H86" s="6" t="s">
        <v>890</v>
      </c>
      <c r="I86" t="s">
        <v>605</v>
      </c>
      <c r="J86" s="6" t="s">
        <v>150</v>
      </c>
      <c r="K86" t="s">
        <v>605</v>
      </c>
      <c r="L86" t="str">
        <f>IF(J86&lt;&gt;"-",VLOOKUP(J86,travail2!$A$2:$N$33,2),"")</f>
        <v>w</v>
      </c>
      <c r="M86" t="s">
        <v>605</v>
      </c>
      <c r="N86" t="str">
        <f>IF(J86&lt;&gt;"-",VLOOKUP(J86,travail2!$A$2:$N$33,3),"")</f>
        <v>2</v>
      </c>
      <c r="O86" t="s">
        <v>605</v>
      </c>
      <c r="P86" t="str">
        <f>IF(J86&lt;&gt;"-",VLOOKUP(J86,travail2!$A$2:$N$33,4),"")</f>
        <v>s</v>
      </c>
      <c r="Q86" t="s">
        <v>605</v>
      </c>
      <c r="R86">
        <f>IF(J86&lt;&gt;"-",VLOOKUP(J86,travail2!$A$2:$N$33,5),"")</f>
        <v>0</v>
      </c>
      <c r="S86" t="s">
        <v>605</v>
      </c>
      <c r="T86" t="str">
        <f>IF(J86&lt;&gt;"-",VLOOKUP(J86,travail2!$A$2:$N$33,6),"")</f>
        <v>01</v>
      </c>
      <c r="U86" t="s">
        <v>605</v>
      </c>
      <c r="V86" s="121" t="str">
        <f>IF(J86&lt;&gt;"-",VLOOKUP(J86,travail2!$A$2:$N$33,7),"")</f>
        <v>4</v>
      </c>
      <c r="W86" t="s">
        <v>605</v>
      </c>
      <c r="X86" t="str">
        <f>IF(J86&lt;&gt;"-",VLOOKUP(J86,travail2!$A$2:$N$33,8),"")</f>
        <v>w</v>
      </c>
      <c r="Y86" t="s">
        <v>605</v>
      </c>
      <c r="Z86" t="str">
        <f>IF(J86&lt;&gt;"-",VLOOKUP(J86,travail2!$A$2:$N$33,9),"")</f>
        <v>2</v>
      </c>
      <c r="AA86" t="s">
        <v>605</v>
      </c>
      <c r="AB86" t="str">
        <f>IF(J86&lt;&gt;"-",VLOOKUP(J86,travail2!$A$2:$N$33,10),"")</f>
        <v>d</v>
      </c>
      <c r="AC86" t="s">
        <v>605</v>
      </c>
      <c r="AD86">
        <f>IF(J86&lt;&gt;"-",VLOOKUP(J86,travail2!$A$2:$N$33,11),"")</f>
        <v>0</v>
      </c>
      <c r="AE86" t="s">
        <v>605</v>
      </c>
      <c r="AF86" t="str">
        <f>IF(J86&lt;&gt;"-",VLOOKUP(J86,travail2!$A$2:$N$33,13),"")</f>
        <v>00</v>
      </c>
      <c r="AG86" t="s">
        <v>605</v>
      </c>
      <c r="AH86" t="str">
        <f>IF(J86&lt;&gt;"-",VLOOKUP(J86,travail2!$A$2:$N$33,14),"")</f>
        <v>10</v>
      </c>
      <c r="AI86" t="s">
        <v>928</v>
      </c>
      <c r="AJ86" s="122" t="s">
        <v>925</v>
      </c>
      <c r="AK86" t="s">
        <v>928</v>
      </c>
      <c r="AL86" t="s">
        <v>431</v>
      </c>
      <c r="AM86" t="s">
        <v>904</v>
      </c>
      <c r="AO86" s="123" t="str">
        <f t="shared" si="7"/>
        <v>var zone = new Array("Canada/Whitehorse", "-8", "00", "1", "NT_YK", "w", "2", "s", "0", "01", "4", "w", "2", "d", "0", "00", "10"); zones["Canada/Whitehorse"]=zone;</v>
      </c>
      <c r="AP86" t="str">
        <f t="shared" si="8"/>
        <v>var zone = new Array("Canada/Whitehorse", "-8", "00", "1", "NT_YK", "w", "2", "s", "0", "01", "4", "w", "2", "d", "0</v>
      </c>
      <c r="AQ86" t="str">
        <f t="shared" si="6"/>
        <v>", "00", "10"); zones["Canada/Whitehorse"]=zone;</v>
      </c>
      <c r="AR86" s="125" t="str">
        <f t="shared" si="9"/>
        <v>&lt;option value="Canada/Whitehorse"&gt;Canada/Whitehorse&lt;/option&gt;</v>
      </c>
      <c r="AS86" t="s">
        <v>930</v>
      </c>
      <c r="AT86" t="str">
        <f t="shared" si="10"/>
        <v>Canada/Whitehorse</v>
      </c>
      <c r="AU86" t="s">
        <v>932</v>
      </c>
      <c r="AV86" t="str">
        <f t="shared" si="11"/>
        <v>Canada/Whitehorse</v>
      </c>
      <c r="AW86" t="s">
        <v>931</v>
      </c>
    </row>
    <row r="87" spans="1:49" x14ac:dyDescent="0.25">
      <c r="A87" t="s">
        <v>903</v>
      </c>
      <c r="B87" t="s">
        <v>418</v>
      </c>
      <c r="C87" t="s">
        <v>605</v>
      </c>
      <c r="D87">
        <v>-6</v>
      </c>
      <c r="E87" t="s">
        <v>605</v>
      </c>
      <c r="F87" t="s">
        <v>898</v>
      </c>
      <c r="G87" t="s">
        <v>605</v>
      </c>
      <c r="H87" s="6" t="s">
        <v>890</v>
      </c>
      <c r="I87" t="s">
        <v>605</v>
      </c>
      <c r="J87" s="6" t="s">
        <v>147</v>
      </c>
      <c r="K87" t="s">
        <v>605</v>
      </c>
      <c r="L87" t="str">
        <f>IF(J87&lt;&gt;"-",VLOOKUP(J87,travail2!$A$2:$N$33,2),"")</f>
        <v>w</v>
      </c>
      <c r="M87" t="s">
        <v>605</v>
      </c>
      <c r="N87" t="str">
        <f>IF(J87&lt;&gt;"-",VLOOKUP(J87,travail2!$A$2:$N$33,3),"")</f>
        <v>2</v>
      </c>
      <c r="O87" t="s">
        <v>605</v>
      </c>
      <c r="P87" t="str">
        <f>IF(J87&lt;&gt;"-",VLOOKUP(J87,travail2!$A$2:$N$33,4),"")</f>
        <v>s</v>
      </c>
      <c r="Q87" t="s">
        <v>605</v>
      </c>
      <c r="R87">
        <f>IF(J87&lt;&gt;"-",VLOOKUP(J87,travail2!$A$2:$N$33,5),"")</f>
        <v>0</v>
      </c>
      <c r="S87" t="s">
        <v>605</v>
      </c>
      <c r="T87" t="str">
        <f>IF(J87&lt;&gt;"-",VLOOKUP(J87,travail2!$A$2:$N$33,6),"")</f>
        <v>01</v>
      </c>
      <c r="U87" t="s">
        <v>605</v>
      </c>
      <c r="V87" s="121" t="str">
        <f>IF(J87&lt;&gt;"-",VLOOKUP(J87,travail2!$A$2:$N$33,7),"")</f>
        <v>4</v>
      </c>
      <c r="W87" t="s">
        <v>605</v>
      </c>
      <c r="X87" t="str">
        <f>IF(J87&lt;&gt;"-",VLOOKUP(J87,travail2!$A$2:$N$33,8),"")</f>
        <v>s</v>
      </c>
      <c r="Y87" t="s">
        <v>605</v>
      </c>
      <c r="Z87" t="str">
        <f>IF(J87&lt;&gt;"-",VLOOKUP(J87,travail2!$A$2:$N$33,9),"")</f>
        <v>2</v>
      </c>
      <c r="AA87" t="s">
        <v>605</v>
      </c>
      <c r="AB87" t="str">
        <f>IF(J87&lt;&gt;"-",VLOOKUP(J87,travail2!$A$2:$N$33,10),"")</f>
        <v>d</v>
      </c>
      <c r="AC87" t="s">
        <v>605</v>
      </c>
      <c r="AD87">
        <f>IF(J87&lt;&gt;"-",VLOOKUP(J87,travail2!$A$2:$N$33,11),"")</f>
        <v>0</v>
      </c>
      <c r="AE87" t="s">
        <v>605</v>
      </c>
      <c r="AF87" t="str">
        <f>IF(J87&lt;&gt;"-",VLOOKUP(J87,travail2!$A$2:$N$33,13),"")</f>
        <v>00</v>
      </c>
      <c r="AG87" t="s">
        <v>605</v>
      </c>
      <c r="AH87" t="str">
        <f>IF(J87&lt;&gt;"-",VLOOKUP(J87,travail2!$A$2:$N$33,14),"")</f>
        <v>10</v>
      </c>
      <c r="AI87" t="s">
        <v>928</v>
      </c>
      <c r="AJ87" s="122" t="s">
        <v>925</v>
      </c>
      <c r="AK87" t="s">
        <v>928</v>
      </c>
      <c r="AL87" t="s">
        <v>418</v>
      </c>
      <c r="AM87" t="s">
        <v>904</v>
      </c>
      <c r="AO87" s="123" t="str">
        <f t="shared" si="7"/>
        <v>var zone = new Array("Canada/Winnipeg", "-6", "00", "1", "Winn", "w", "2", "s", "0", "01", "4", "s", "2", "d", "0", "00", "10"); zones["Canada/Winnipeg"]=zone;</v>
      </c>
      <c r="AP87" t="str">
        <f t="shared" si="8"/>
        <v>var zone = new Array("Canada/Winnipeg", "-6", "00", "1", "Winn", "w", "2", "s", "0", "01", "4", "s", "2", "d", "0</v>
      </c>
      <c r="AQ87" t="str">
        <f t="shared" si="6"/>
        <v>", "00", "10"); zones["Canada/Winnipeg"]=zone;</v>
      </c>
      <c r="AR87" s="125" t="str">
        <f t="shared" si="9"/>
        <v>&lt;option value="Canada/Winnipeg"&gt;Canada/Winnipeg&lt;/option&gt;</v>
      </c>
      <c r="AS87" t="s">
        <v>930</v>
      </c>
      <c r="AT87" t="str">
        <f t="shared" si="10"/>
        <v>Canada/Winnipeg</v>
      </c>
      <c r="AU87" t="s">
        <v>932</v>
      </c>
      <c r="AV87" t="str">
        <f t="shared" si="11"/>
        <v>Canada/Winnipeg</v>
      </c>
      <c r="AW87" t="s">
        <v>931</v>
      </c>
    </row>
    <row r="88" spans="1:49" x14ac:dyDescent="0.25">
      <c r="A88" t="s">
        <v>903</v>
      </c>
      <c r="B88" t="s">
        <v>429</v>
      </c>
      <c r="C88" t="s">
        <v>605</v>
      </c>
      <c r="D88">
        <v>-7</v>
      </c>
      <c r="E88" t="s">
        <v>605</v>
      </c>
      <c r="F88" t="s">
        <v>898</v>
      </c>
      <c r="G88" t="s">
        <v>605</v>
      </c>
      <c r="H88" s="6" t="s">
        <v>890</v>
      </c>
      <c r="I88" t="s">
        <v>605</v>
      </c>
      <c r="J88" s="6" t="s">
        <v>150</v>
      </c>
      <c r="K88" t="s">
        <v>605</v>
      </c>
      <c r="L88" t="str">
        <f>IF(J88&lt;&gt;"-",VLOOKUP(J88,travail2!$A$2:$N$33,2),"")</f>
        <v>w</v>
      </c>
      <c r="M88" t="s">
        <v>605</v>
      </c>
      <c r="N88" t="str">
        <f>IF(J88&lt;&gt;"-",VLOOKUP(J88,travail2!$A$2:$N$33,3),"")</f>
        <v>2</v>
      </c>
      <c r="O88" t="s">
        <v>605</v>
      </c>
      <c r="P88" t="str">
        <f>IF(J88&lt;&gt;"-",VLOOKUP(J88,travail2!$A$2:$N$33,4),"")</f>
        <v>s</v>
      </c>
      <c r="Q88" t="s">
        <v>605</v>
      </c>
      <c r="R88">
        <f>IF(J88&lt;&gt;"-",VLOOKUP(J88,travail2!$A$2:$N$33,5),"")</f>
        <v>0</v>
      </c>
      <c r="S88" t="s">
        <v>605</v>
      </c>
      <c r="T88" t="str">
        <f>IF(J88&lt;&gt;"-",VLOOKUP(J88,travail2!$A$2:$N$33,6),"")</f>
        <v>01</v>
      </c>
      <c r="U88" t="s">
        <v>605</v>
      </c>
      <c r="V88" s="121" t="str">
        <f>IF(J88&lt;&gt;"-",VLOOKUP(J88,travail2!$A$2:$N$33,7),"")</f>
        <v>4</v>
      </c>
      <c r="W88" t="s">
        <v>605</v>
      </c>
      <c r="X88" t="str">
        <f>IF(J88&lt;&gt;"-",VLOOKUP(J88,travail2!$A$2:$N$33,8),"")</f>
        <v>w</v>
      </c>
      <c r="Y88" t="s">
        <v>605</v>
      </c>
      <c r="Z88" t="str">
        <f>IF(J88&lt;&gt;"-",VLOOKUP(J88,travail2!$A$2:$N$33,9),"")</f>
        <v>2</v>
      </c>
      <c r="AA88" t="s">
        <v>605</v>
      </c>
      <c r="AB88" t="str">
        <f>IF(J88&lt;&gt;"-",VLOOKUP(J88,travail2!$A$2:$N$33,10),"")</f>
        <v>d</v>
      </c>
      <c r="AC88" t="s">
        <v>605</v>
      </c>
      <c r="AD88">
        <f>IF(J88&lt;&gt;"-",VLOOKUP(J88,travail2!$A$2:$N$33,11),"")</f>
        <v>0</v>
      </c>
      <c r="AE88" t="s">
        <v>605</v>
      </c>
      <c r="AF88" t="str">
        <f>IF(J88&lt;&gt;"-",VLOOKUP(J88,travail2!$A$2:$N$33,13),"")</f>
        <v>00</v>
      </c>
      <c r="AG88" t="s">
        <v>605</v>
      </c>
      <c r="AH88" t="str">
        <f>IF(J88&lt;&gt;"-",VLOOKUP(J88,travail2!$A$2:$N$33,14),"")</f>
        <v>10</v>
      </c>
      <c r="AI88" t="s">
        <v>928</v>
      </c>
      <c r="AJ88" s="122" t="s">
        <v>925</v>
      </c>
      <c r="AK88" t="s">
        <v>928</v>
      </c>
      <c r="AL88" t="s">
        <v>429</v>
      </c>
      <c r="AM88" t="s">
        <v>904</v>
      </c>
      <c r="AO88" s="123" t="str">
        <f t="shared" si="7"/>
        <v>var zone = new Array("Canada/Yellowknife", "-7", "00", "1", "NT_YK", "w", "2", "s", "0", "01", "4", "w", "2", "d", "0", "00", "10"); zones["Canada/Yellowknife"]=zone;</v>
      </c>
      <c r="AP88" t="str">
        <f t="shared" si="8"/>
        <v>var zone = new Array("Canada/Yellowknife", "-7", "00", "1", "NT_YK", "w", "2", "s", "0", "01", "4", "w", "2", "d", "0</v>
      </c>
      <c r="AQ88" t="str">
        <f t="shared" si="6"/>
        <v>", "00", "10"); zones["Canada/Yellowknife"]=zone;</v>
      </c>
      <c r="AR88" s="125" t="str">
        <f t="shared" si="9"/>
        <v>&lt;option value="Canada/Yellowknife"&gt;Canada/Yellowknife&lt;/option&gt;</v>
      </c>
      <c r="AS88" t="s">
        <v>930</v>
      </c>
      <c r="AT88" t="str">
        <f t="shared" si="10"/>
        <v>Canada/Yellowknife</v>
      </c>
      <c r="AU88" t="s">
        <v>932</v>
      </c>
      <c r="AV88" t="str">
        <f t="shared" si="11"/>
        <v>Canada/Yellowknife</v>
      </c>
      <c r="AW88" t="s">
        <v>931</v>
      </c>
    </row>
    <row r="89" spans="1:49" x14ac:dyDescent="0.25">
      <c r="A89" t="s">
        <v>903</v>
      </c>
      <c r="B89" t="s">
        <v>129</v>
      </c>
      <c r="C89" t="s">
        <v>605</v>
      </c>
      <c r="D89">
        <v>0</v>
      </c>
      <c r="E89" t="s">
        <v>605</v>
      </c>
      <c r="F89" t="s">
        <v>898</v>
      </c>
      <c r="G89" t="s">
        <v>605</v>
      </c>
      <c r="H89" s="6" t="s">
        <v>890</v>
      </c>
      <c r="I89" t="s">
        <v>605</v>
      </c>
      <c r="J89" s="6" t="s">
        <v>92</v>
      </c>
      <c r="K89" t="s">
        <v>605</v>
      </c>
      <c r="L89" t="str">
        <f>IF(J89&lt;&gt;"-",VLOOKUP(J89,travail2!$A$2:$N$33,2),"")</f>
        <v>u</v>
      </c>
      <c r="M89" t="s">
        <v>605</v>
      </c>
      <c r="N89" t="str">
        <f>IF(J89&lt;&gt;"-",VLOOKUP(J89,travail2!$A$2:$N$33,3),"")</f>
        <v>1</v>
      </c>
      <c r="O89" t="s">
        <v>605</v>
      </c>
      <c r="P89" t="str">
        <f>IF(J89&lt;&gt;"-",VLOOKUP(J89,travail2!$A$2:$N$33,4),"")</f>
        <v>d</v>
      </c>
      <c r="Q89" t="s">
        <v>605</v>
      </c>
      <c r="R89">
        <f>IF(J89&lt;&gt;"-",VLOOKUP(J89,travail2!$A$2:$N$33,5),"")</f>
        <v>0</v>
      </c>
      <c r="S89" t="s">
        <v>605</v>
      </c>
      <c r="T89" t="str">
        <f>IF(J89&lt;&gt;"-",VLOOKUP(J89,travail2!$A$2:$N$33,6),"")</f>
        <v>00</v>
      </c>
      <c r="U89" t="s">
        <v>605</v>
      </c>
      <c r="V89" s="121" t="str">
        <f>IF(J89&lt;&gt;"-",VLOOKUP(J89,travail2!$A$2:$N$33,7),"")</f>
        <v>3</v>
      </c>
      <c r="W89" t="s">
        <v>605</v>
      </c>
      <c r="X89" t="str">
        <f>IF(J89&lt;&gt;"-",VLOOKUP(J89,travail2!$A$2:$N$33,8),"")</f>
        <v>u</v>
      </c>
      <c r="Y89" t="s">
        <v>605</v>
      </c>
      <c r="Z89" t="str">
        <f>IF(J89&lt;&gt;"-",VLOOKUP(J89,travail2!$A$2:$N$33,9),"")</f>
        <v>1</v>
      </c>
      <c r="AA89" t="s">
        <v>605</v>
      </c>
      <c r="AB89" t="str">
        <f>IF(J89&lt;&gt;"-",VLOOKUP(J89,travail2!$A$2:$N$33,10),"")</f>
        <v>d</v>
      </c>
      <c r="AC89" t="s">
        <v>605</v>
      </c>
      <c r="AD89">
        <f>IF(J89&lt;&gt;"-",VLOOKUP(J89,travail2!$A$2:$N$33,11),"")</f>
        <v>0</v>
      </c>
      <c r="AE89" t="s">
        <v>605</v>
      </c>
      <c r="AF89" t="str">
        <f>IF(J89&lt;&gt;"-",VLOOKUP(J89,travail2!$A$2:$N$33,13),"")</f>
        <v>00</v>
      </c>
      <c r="AG89" t="s">
        <v>605</v>
      </c>
      <c r="AH89" t="str">
        <f>IF(J89&lt;&gt;"-",VLOOKUP(J89,travail2!$A$2:$N$33,14),"")</f>
        <v>10</v>
      </c>
      <c r="AI89" t="s">
        <v>928</v>
      </c>
      <c r="AJ89" s="122" t="s">
        <v>925</v>
      </c>
      <c r="AK89" t="s">
        <v>928</v>
      </c>
      <c r="AL89" t="s">
        <v>129</v>
      </c>
      <c r="AM89" t="s">
        <v>904</v>
      </c>
      <c r="AO89" s="123" t="str">
        <f t="shared" si="7"/>
        <v>var zone = new Array("Canary Islands", "0", "00", "1", "EU", "u", "1", "d", "0", "00", "3", "u", "1", "d", "0", "00", "10"); zones["Canary Islands"]=zone;</v>
      </c>
      <c r="AP89" t="str">
        <f t="shared" si="8"/>
        <v>var zone = new Array("Canary Islands", "0", "00", "1", "EU", "u", "1", "d", "0", "00", "3", "u", "1", "d", "0</v>
      </c>
      <c r="AQ89" t="str">
        <f t="shared" si="6"/>
        <v>", "00", "10"); zones["Canary Islands"]=zone;</v>
      </c>
      <c r="AR89" s="125" t="str">
        <f t="shared" si="9"/>
        <v>&lt;option value="Canary Islands"&gt;Canary Islands&lt;/option&gt;</v>
      </c>
      <c r="AS89" t="s">
        <v>930</v>
      </c>
      <c r="AT89" t="str">
        <f t="shared" si="10"/>
        <v>Canary Islands</v>
      </c>
      <c r="AU89" t="s">
        <v>932</v>
      </c>
      <c r="AV89" t="str">
        <f t="shared" si="11"/>
        <v>Canary Islands</v>
      </c>
      <c r="AW89" t="s">
        <v>931</v>
      </c>
    </row>
    <row r="90" spans="1:49" x14ac:dyDescent="0.25">
      <c r="A90" t="s">
        <v>903</v>
      </c>
      <c r="B90" t="s">
        <v>287</v>
      </c>
      <c r="C90" t="s">
        <v>605</v>
      </c>
      <c r="D90">
        <v>-1</v>
      </c>
      <c r="E90" t="s">
        <v>605</v>
      </c>
      <c r="F90" t="s">
        <v>898</v>
      </c>
      <c r="G90" t="s">
        <v>605</v>
      </c>
      <c r="H90" t="str">
        <f>IF(J90&lt;&gt;"-",VLOOKUP(J90,DST_ON!A:C,3),"")</f>
        <v/>
      </c>
      <c r="I90" t="s">
        <v>605</v>
      </c>
      <c r="J90" s="6" t="s">
        <v>106</v>
      </c>
      <c r="K90" t="s">
        <v>605</v>
      </c>
      <c r="L90" t="str">
        <f>IF(J90&lt;&gt;"-",VLOOKUP(J90,travail2!$A$2:$N$33,2),"")</f>
        <v/>
      </c>
      <c r="M90" t="s">
        <v>605</v>
      </c>
      <c r="N90" t="str">
        <f>IF(J90&lt;&gt;"-",VLOOKUP(J90,travail2!$A$2:$N$33,3),"")</f>
        <v/>
      </c>
      <c r="O90" t="s">
        <v>605</v>
      </c>
      <c r="P90" t="str">
        <f>IF(J90&lt;&gt;"-",VLOOKUP(J90,travail2!$A$2:$N$33,4),"")</f>
        <v/>
      </c>
      <c r="Q90" t="s">
        <v>605</v>
      </c>
      <c r="R90" t="str">
        <f>IF(J90&lt;&gt;"-",VLOOKUP(J90,travail2!$A$2:$N$33,5),"")</f>
        <v/>
      </c>
      <c r="S90" t="s">
        <v>605</v>
      </c>
      <c r="T90" t="str">
        <f>IF(J90&lt;&gt;"-",VLOOKUP(J90,travail2!$A$2:$N$33,6),"")</f>
        <v/>
      </c>
      <c r="U90" t="s">
        <v>605</v>
      </c>
      <c r="V90" s="121" t="str">
        <f>IF(J90&lt;&gt;"-",VLOOKUP(J90,travail2!$A$2:$N$33,7),"")</f>
        <v/>
      </c>
      <c r="W90" t="s">
        <v>605</v>
      </c>
      <c r="X90" t="str">
        <f>IF(J90&lt;&gt;"-",VLOOKUP(J90,travail2!$A$2:$N$33,8),"")</f>
        <v/>
      </c>
      <c r="Y90" t="s">
        <v>605</v>
      </c>
      <c r="Z90" t="str">
        <f>IF(J90&lt;&gt;"-",VLOOKUP(J90,travail2!$A$2:$N$33,9),"")</f>
        <v/>
      </c>
      <c r="AA90" t="s">
        <v>605</v>
      </c>
      <c r="AB90" t="str">
        <f>IF(J90&lt;&gt;"-",VLOOKUP(J90,travail2!$A$2:$N$33,10),"")</f>
        <v/>
      </c>
      <c r="AC90" t="s">
        <v>605</v>
      </c>
      <c r="AD90" t="str">
        <f>IF(J90&lt;&gt;"-",VLOOKUP(J90,travail2!$A$2:$N$33,11),"")</f>
        <v/>
      </c>
      <c r="AE90" t="s">
        <v>605</v>
      </c>
      <c r="AF90" t="str">
        <f>IF(J90&lt;&gt;"-",VLOOKUP(J90,travail2!$A$2:$N$33,13),"")</f>
        <v/>
      </c>
      <c r="AG90" t="s">
        <v>605</v>
      </c>
      <c r="AH90" t="str">
        <f>IF(J90&lt;&gt;"-",VLOOKUP(J90,travail2!$A$2:$N$33,14),"")</f>
        <v/>
      </c>
      <c r="AI90" t="s">
        <v>928</v>
      </c>
      <c r="AJ90" s="122" t="s">
        <v>925</v>
      </c>
      <c r="AK90" t="s">
        <v>928</v>
      </c>
      <c r="AL90" t="s">
        <v>287</v>
      </c>
      <c r="AM90" t="s">
        <v>904</v>
      </c>
      <c r="AO90" s="123" t="str">
        <f t="shared" si="7"/>
        <v>var zone = new Array("Cape Verde", "-1", "00", "", "-", "", "", "", "", "", "", "", "", "", "", "", ""); zones["Cape Verde"]=zone;</v>
      </c>
      <c r="AP90" t="str">
        <f t="shared" si="8"/>
        <v>var zone = new Array("Cape Verde", "-1", "00", "", "-", "", "", "", "", "", "", "", "", "", "</v>
      </c>
      <c r="AQ90" t="str">
        <f t="shared" si="6"/>
        <v>", "", ""); zones["Cape Verde"]=zone;</v>
      </c>
      <c r="AR90" s="125" t="str">
        <f t="shared" si="9"/>
        <v>&lt;option value="Cape Verde"&gt;Cape Verde&lt;/option&gt;</v>
      </c>
      <c r="AS90" t="s">
        <v>930</v>
      </c>
      <c r="AT90" t="str">
        <f t="shared" si="10"/>
        <v>Cape Verde</v>
      </c>
      <c r="AU90" t="s">
        <v>932</v>
      </c>
      <c r="AV90" t="str">
        <f t="shared" si="11"/>
        <v>Cape Verde</v>
      </c>
      <c r="AW90" t="s">
        <v>931</v>
      </c>
    </row>
    <row r="91" spans="1:49" x14ac:dyDescent="0.25">
      <c r="A91" t="s">
        <v>903</v>
      </c>
      <c r="B91" t="s">
        <v>157</v>
      </c>
      <c r="C91" t="s">
        <v>605</v>
      </c>
      <c r="D91">
        <v>-5</v>
      </c>
      <c r="E91" t="s">
        <v>605</v>
      </c>
      <c r="F91" t="s">
        <v>898</v>
      </c>
      <c r="G91" t="s">
        <v>605</v>
      </c>
      <c r="H91" t="str">
        <f>IF(J91&lt;&gt;"-",VLOOKUP(J91,DST_ON!A:C,3),"")</f>
        <v/>
      </c>
      <c r="I91" t="s">
        <v>605</v>
      </c>
      <c r="J91" s="6" t="s">
        <v>106</v>
      </c>
      <c r="K91" t="s">
        <v>605</v>
      </c>
      <c r="L91" t="str">
        <f>IF(J91&lt;&gt;"-",VLOOKUP(J91,travail2!$A$2:$N$33,2),"")</f>
        <v/>
      </c>
      <c r="M91" t="s">
        <v>605</v>
      </c>
      <c r="N91" t="str">
        <f>IF(J91&lt;&gt;"-",VLOOKUP(J91,travail2!$A$2:$N$33,3),"")</f>
        <v/>
      </c>
      <c r="O91" t="s">
        <v>605</v>
      </c>
      <c r="P91" t="str">
        <f>IF(J91&lt;&gt;"-",VLOOKUP(J91,travail2!$A$2:$N$33,4),"")</f>
        <v/>
      </c>
      <c r="Q91" t="s">
        <v>605</v>
      </c>
      <c r="R91" t="str">
        <f>IF(J91&lt;&gt;"-",VLOOKUP(J91,travail2!$A$2:$N$33,5),"")</f>
        <v/>
      </c>
      <c r="S91" t="s">
        <v>605</v>
      </c>
      <c r="T91" t="str">
        <f>IF(J91&lt;&gt;"-",VLOOKUP(J91,travail2!$A$2:$N$33,6),"")</f>
        <v/>
      </c>
      <c r="U91" t="s">
        <v>605</v>
      </c>
      <c r="V91" s="121" t="str">
        <f>IF(J91&lt;&gt;"-",VLOOKUP(J91,travail2!$A$2:$N$33,7),"")</f>
        <v/>
      </c>
      <c r="W91" t="s">
        <v>605</v>
      </c>
      <c r="X91" t="str">
        <f>IF(J91&lt;&gt;"-",VLOOKUP(J91,travail2!$A$2:$N$33,8),"")</f>
        <v/>
      </c>
      <c r="Y91" t="s">
        <v>605</v>
      </c>
      <c r="Z91" t="str">
        <f>IF(J91&lt;&gt;"-",VLOOKUP(J91,travail2!$A$2:$N$33,9),"")</f>
        <v/>
      </c>
      <c r="AA91" t="s">
        <v>605</v>
      </c>
      <c r="AB91" t="str">
        <f>IF(J91&lt;&gt;"-",VLOOKUP(J91,travail2!$A$2:$N$33,10),"")</f>
        <v/>
      </c>
      <c r="AC91" t="s">
        <v>605</v>
      </c>
      <c r="AD91" t="str">
        <f>IF(J91&lt;&gt;"-",VLOOKUP(J91,travail2!$A$2:$N$33,11),"")</f>
        <v/>
      </c>
      <c r="AE91" t="s">
        <v>605</v>
      </c>
      <c r="AF91" t="str">
        <f>IF(J91&lt;&gt;"-",VLOOKUP(J91,travail2!$A$2:$N$33,13),"")</f>
        <v/>
      </c>
      <c r="AG91" t="s">
        <v>605</v>
      </c>
      <c r="AH91" t="str">
        <f>IF(J91&lt;&gt;"-",VLOOKUP(J91,travail2!$A$2:$N$33,14),"")</f>
        <v/>
      </c>
      <c r="AI91" t="s">
        <v>928</v>
      </c>
      <c r="AJ91" s="122" t="s">
        <v>925</v>
      </c>
      <c r="AK91" t="s">
        <v>928</v>
      </c>
      <c r="AL91" t="s">
        <v>157</v>
      </c>
      <c r="AM91" t="s">
        <v>904</v>
      </c>
      <c r="AO91" s="123" t="str">
        <f t="shared" si="7"/>
        <v>var zone = new Array("Cayman Islands", "-5", "00", "", "-", "", "", "", "", "", "", "", "", "", "", "", ""); zones["Cayman Islands"]=zone;</v>
      </c>
      <c r="AP91" t="str">
        <f t="shared" si="8"/>
        <v>var zone = new Array("Cayman Islands", "-5", "00", "", "-", "", "", "", "", "", "", "", "", "", "</v>
      </c>
      <c r="AQ91" t="str">
        <f t="shared" si="6"/>
        <v>", "", ""); zones["Cayman Islands"]=zone;</v>
      </c>
      <c r="AR91" s="125" t="str">
        <f t="shared" si="9"/>
        <v>&lt;option value="Cayman Islands"&gt;Cayman Islands&lt;/option&gt;</v>
      </c>
      <c r="AS91" t="s">
        <v>930</v>
      </c>
      <c r="AT91" t="str">
        <f t="shared" si="10"/>
        <v>Cayman Islands</v>
      </c>
      <c r="AU91" t="s">
        <v>932</v>
      </c>
      <c r="AV91" t="str">
        <f t="shared" si="11"/>
        <v>Cayman Islands</v>
      </c>
      <c r="AW91" t="s">
        <v>931</v>
      </c>
    </row>
    <row r="92" spans="1:49" x14ac:dyDescent="0.25">
      <c r="A92" t="s">
        <v>903</v>
      </c>
      <c r="B92" t="s">
        <v>288</v>
      </c>
      <c r="C92" t="s">
        <v>605</v>
      </c>
      <c r="D92">
        <v>1</v>
      </c>
      <c r="E92" t="s">
        <v>605</v>
      </c>
      <c r="F92" t="s">
        <v>898</v>
      </c>
      <c r="G92" t="s">
        <v>605</v>
      </c>
      <c r="H92" t="str">
        <f>IF(J92&lt;&gt;"-",VLOOKUP(J92,DST_ON!A:C,3),"")</f>
        <v/>
      </c>
      <c r="I92" t="s">
        <v>605</v>
      </c>
      <c r="J92" s="6" t="s">
        <v>106</v>
      </c>
      <c r="K92" t="s">
        <v>605</v>
      </c>
      <c r="L92" t="str">
        <f>IF(J92&lt;&gt;"-",VLOOKUP(J92,travail2!$A$2:$N$33,2),"")</f>
        <v/>
      </c>
      <c r="M92" t="s">
        <v>605</v>
      </c>
      <c r="N92" t="str">
        <f>IF(J92&lt;&gt;"-",VLOOKUP(J92,travail2!$A$2:$N$33,3),"")</f>
        <v/>
      </c>
      <c r="O92" t="s">
        <v>605</v>
      </c>
      <c r="P92" t="str">
        <f>IF(J92&lt;&gt;"-",VLOOKUP(J92,travail2!$A$2:$N$33,4),"")</f>
        <v/>
      </c>
      <c r="Q92" t="s">
        <v>605</v>
      </c>
      <c r="R92" t="str">
        <f>IF(J92&lt;&gt;"-",VLOOKUP(J92,travail2!$A$2:$N$33,5),"")</f>
        <v/>
      </c>
      <c r="S92" t="s">
        <v>605</v>
      </c>
      <c r="T92" t="str">
        <f>IF(J92&lt;&gt;"-",VLOOKUP(J92,travail2!$A$2:$N$33,6),"")</f>
        <v/>
      </c>
      <c r="U92" t="s">
        <v>605</v>
      </c>
      <c r="V92" s="121" t="str">
        <f>IF(J92&lt;&gt;"-",VLOOKUP(J92,travail2!$A$2:$N$33,7),"")</f>
        <v/>
      </c>
      <c r="W92" t="s">
        <v>605</v>
      </c>
      <c r="X92" t="str">
        <f>IF(J92&lt;&gt;"-",VLOOKUP(J92,travail2!$A$2:$N$33,8),"")</f>
        <v/>
      </c>
      <c r="Y92" t="s">
        <v>605</v>
      </c>
      <c r="Z92" t="str">
        <f>IF(J92&lt;&gt;"-",VLOOKUP(J92,travail2!$A$2:$N$33,9),"")</f>
        <v/>
      </c>
      <c r="AA92" t="s">
        <v>605</v>
      </c>
      <c r="AB92" t="str">
        <f>IF(J92&lt;&gt;"-",VLOOKUP(J92,travail2!$A$2:$N$33,10),"")</f>
        <v/>
      </c>
      <c r="AC92" t="s">
        <v>605</v>
      </c>
      <c r="AD92" t="str">
        <f>IF(J92&lt;&gt;"-",VLOOKUP(J92,travail2!$A$2:$N$33,11),"")</f>
        <v/>
      </c>
      <c r="AE92" t="s">
        <v>605</v>
      </c>
      <c r="AF92" t="str">
        <f>IF(J92&lt;&gt;"-",VLOOKUP(J92,travail2!$A$2:$N$33,13),"")</f>
        <v/>
      </c>
      <c r="AG92" t="s">
        <v>605</v>
      </c>
      <c r="AH92" t="str">
        <f>IF(J92&lt;&gt;"-",VLOOKUP(J92,travail2!$A$2:$N$33,14),"")</f>
        <v/>
      </c>
      <c r="AI92" t="s">
        <v>928</v>
      </c>
      <c r="AJ92" s="122" t="s">
        <v>925</v>
      </c>
      <c r="AK92" t="s">
        <v>928</v>
      </c>
      <c r="AL92" t="s">
        <v>288</v>
      </c>
      <c r="AM92" t="s">
        <v>904</v>
      </c>
      <c r="AO92" s="123" t="str">
        <f t="shared" si="7"/>
        <v>var zone = new Array("Central African Republic", "1", "00", "", "-", "", "", "", "", "", "", "", "", "", "", "", ""); zones["Central African Republic"]=zone;</v>
      </c>
      <c r="AP92" t="str">
        <f t="shared" si="8"/>
        <v>var zone = new Array("Central African Republic", "1", "00", "", "-", "", "", "", "", "", "", "", "", "", "</v>
      </c>
      <c r="AQ92" t="str">
        <f t="shared" si="6"/>
        <v>", "", ""); zones["Central African Republic"]=zone;</v>
      </c>
      <c r="AR92" s="125" t="str">
        <f t="shared" si="9"/>
        <v>&lt;option value="Central African Republic"&gt;Central African Republic&lt;/option&gt;</v>
      </c>
      <c r="AS92" t="s">
        <v>930</v>
      </c>
      <c r="AT92" t="str">
        <f t="shared" si="10"/>
        <v>Central African Republic</v>
      </c>
      <c r="AU92" t="s">
        <v>932</v>
      </c>
      <c r="AV92" t="str">
        <f t="shared" si="11"/>
        <v>Central African Republic</v>
      </c>
      <c r="AW92" t="s">
        <v>931</v>
      </c>
    </row>
    <row r="93" spans="1:49" x14ac:dyDescent="0.25">
      <c r="A93" t="s">
        <v>903</v>
      </c>
      <c r="B93" t="s">
        <v>289</v>
      </c>
      <c r="C93" t="s">
        <v>605</v>
      </c>
      <c r="D93">
        <v>1</v>
      </c>
      <c r="E93" t="s">
        <v>605</v>
      </c>
      <c r="F93" t="s">
        <v>898</v>
      </c>
      <c r="G93" t="s">
        <v>605</v>
      </c>
      <c r="H93" t="str">
        <f>IF(J93&lt;&gt;"-",VLOOKUP(J93,DST_ON!A:C,3),"")</f>
        <v/>
      </c>
      <c r="I93" t="s">
        <v>605</v>
      </c>
      <c r="J93" s="6" t="s">
        <v>106</v>
      </c>
      <c r="K93" t="s">
        <v>605</v>
      </c>
      <c r="L93" t="str">
        <f>IF(J93&lt;&gt;"-",VLOOKUP(J93,travail2!$A$2:$N$33,2),"")</f>
        <v/>
      </c>
      <c r="M93" t="s">
        <v>605</v>
      </c>
      <c r="N93" t="str">
        <f>IF(J93&lt;&gt;"-",VLOOKUP(J93,travail2!$A$2:$N$33,3),"")</f>
        <v/>
      </c>
      <c r="O93" t="s">
        <v>605</v>
      </c>
      <c r="P93" t="str">
        <f>IF(J93&lt;&gt;"-",VLOOKUP(J93,travail2!$A$2:$N$33,4),"")</f>
        <v/>
      </c>
      <c r="Q93" t="s">
        <v>605</v>
      </c>
      <c r="R93" t="str">
        <f>IF(J93&lt;&gt;"-",VLOOKUP(J93,travail2!$A$2:$N$33,5),"")</f>
        <v/>
      </c>
      <c r="S93" t="s">
        <v>605</v>
      </c>
      <c r="T93" t="str">
        <f>IF(J93&lt;&gt;"-",VLOOKUP(J93,travail2!$A$2:$N$33,6),"")</f>
        <v/>
      </c>
      <c r="U93" t="s">
        <v>605</v>
      </c>
      <c r="V93" s="121" t="str">
        <f>IF(J93&lt;&gt;"-",VLOOKUP(J93,travail2!$A$2:$N$33,7),"")</f>
        <v/>
      </c>
      <c r="W93" t="s">
        <v>605</v>
      </c>
      <c r="X93" t="str">
        <f>IF(J93&lt;&gt;"-",VLOOKUP(J93,travail2!$A$2:$N$33,8),"")</f>
        <v/>
      </c>
      <c r="Y93" t="s">
        <v>605</v>
      </c>
      <c r="Z93" t="str">
        <f>IF(J93&lt;&gt;"-",VLOOKUP(J93,travail2!$A$2:$N$33,9),"")</f>
        <v/>
      </c>
      <c r="AA93" t="s">
        <v>605</v>
      </c>
      <c r="AB93" t="str">
        <f>IF(J93&lt;&gt;"-",VLOOKUP(J93,travail2!$A$2:$N$33,10),"")</f>
        <v/>
      </c>
      <c r="AC93" t="s">
        <v>605</v>
      </c>
      <c r="AD93" t="str">
        <f>IF(J93&lt;&gt;"-",VLOOKUP(J93,travail2!$A$2:$N$33,11),"")</f>
        <v/>
      </c>
      <c r="AE93" t="s">
        <v>605</v>
      </c>
      <c r="AF93" t="str">
        <f>IF(J93&lt;&gt;"-",VLOOKUP(J93,travail2!$A$2:$N$33,13),"")</f>
        <v/>
      </c>
      <c r="AG93" t="s">
        <v>605</v>
      </c>
      <c r="AH93" t="str">
        <f>IF(J93&lt;&gt;"-",VLOOKUP(J93,travail2!$A$2:$N$33,14),"")</f>
        <v/>
      </c>
      <c r="AI93" t="s">
        <v>928</v>
      </c>
      <c r="AJ93" s="122" t="s">
        <v>925</v>
      </c>
      <c r="AK93" t="s">
        <v>928</v>
      </c>
      <c r="AL93" t="s">
        <v>289</v>
      </c>
      <c r="AM93" t="s">
        <v>904</v>
      </c>
      <c r="AO93" s="123" t="str">
        <f t="shared" si="7"/>
        <v>var zone = new Array("Chad", "1", "00", "", "-", "", "", "", "", "", "", "", "", "", "", "", ""); zones["Chad"]=zone;</v>
      </c>
      <c r="AP93" t="str">
        <f t="shared" si="8"/>
        <v>var zone = new Array("Chad", "1", "00", "", "-", "", "", "", "", "", "", "", "", "", "</v>
      </c>
      <c r="AQ93" t="str">
        <f t="shared" si="6"/>
        <v>", "", ""); zones["Chad"]=zone;</v>
      </c>
      <c r="AR93" s="125" t="str">
        <f t="shared" si="9"/>
        <v>&lt;option value="Chad"&gt;Chad&lt;/option&gt;</v>
      </c>
      <c r="AS93" t="s">
        <v>930</v>
      </c>
      <c r="AT93" t="str">
        <f t="shared" si="10"/>
        <v>Chad</v>
      </c>
      <c r="AU93" t="s">
        <v>932</v>
      </c>
      <c r="AV93" t="str">
        <f t="shared" si="11"/>
        <v>Chad</v>
      </c>
      <c r="AW93" t="s">
        <v>931</v>
      </c>
    </row>
    <row r="94" spans="1:49" x14ac:dyDescent="0.25">
      <c r="A94" t="s">
        <v>903</v>
      </c>
      <c r="B94" t="s">
        <v>442</v>
      </c>
      <c r="C94" t="s">
        <v>605</v>
      </c>
      <c r="D94">
        <v>-6</v>
      </c>
      <c r="E94" t="s">
        <v>605</v>
      </c>
      <c r="F94" t="s">
        <v>898</v>
      </c>
      <c r="G94" t="s">
        <v>605</v>
      </c>
      <c r="H94" s="6" t="s">
        <v>890</v>
      </c>
      <c r="I94" t="s">
        <v>605</v>
      </c>
      <c r="J94" s="6" t="s">
        <v>187</v>
      </c>
      <c r="K94" t="s">
        <v>605</v>
      </c>
      <c r="L94" t="str">
        <f>IF(J94&lt;&gt;"-",VLOOKUP(J94,travail2!$A$2:$N$33,2),"")</f>
        <v>u</v>
      </c>
      <c r="M94" t="s">
        <v>605</v>
      </c>
      <c r="N94" t="str">
        <f>IF(J94&lt;&gt;"-",VLOOKUP(J94,travail2!$A$2:$N$33,3),"")</f>
        <v>4</v>
      </c>
      <c r="O94" t="s">
        <v>605</v>
      </c>
      <c r="P94" t="str">
        <f>IF(J94&lt;&gt;"-",VLOOKUP(J94,travail2!$A$2:$N$33,4),"")</f>
        <v>s</v>
      </c>
      <c r="Q94" t="s">
        <v>605</v>
      </c>
      <c r="R94">
        <f>IF(J94&lt;&gt;"-",VLOOKUP(J94,travail2!$A$2:$N$33,5),"")</f>
        <v>0</v>
      </c>
      <c r="S94" t="s">
        <v>605</v>
      </c>
      <c r="T94" t="str">
        <f>IF(J94&lt;&gt;"-",VLOOKUP(J94,travail2!$A$2:$N$33,6),"")</f>
        <v>09</v>
      </c>
      <c r="U94" t="s">
        <v>605</v>
      </c>
      <c r="V94" s="121" t="str">
        <f>IF(J94&lt;&gt;"-",VLOOKUP(J94,travail2!$A$2:$N$33,7),"")</f>
        <v>10</v>
      </c>
      <c r="W94" t="s">
        <v>605</v>
      </c>
      <c r="X94" t="str">
        <f>IF(J94&lt;&gt;"-",VLOOKUP(J94,travail2!$A$2:$N$33,8),"")</f>
        <v>u</v>
      </c>
      <c r="Y94" t="s">
        <v>605</v>
      </c>
      <c r="Z94" t="str">
        <f>IF(J94&lt;&gt;"-",VLOOKUP(J94,travail2!$A$2:$N$33,9),"")</f>
        <v>3</v>
      </c>
      <c r="AA94" t="s">
        <v>605</v>
      </c>
      <c r="AB94" t="str">
        <f>IF(J94&lt;&gt;"-",VLOOKUP(J94,travail2!$A$2:$N$33,10),"")</f>
        <v>s</v>
      </c>
      <c r="AC94" t="s">
        <v>605</v>
      </c>
      <c r="AD94">
        <f>IF(J94&lt;&gt;"-",VLOOKUP(J94,travail2!$A$2:$N$33,11),"")</f>
        <v>0</v>
      </c>
      <c r="AE94" t="s">
        <v>605</v>
      </c>
      <c r="AF94" t="str">
        <f>IF(J94&lt;&gt;"-",VLOOKUP(J94,travail2!$A$2:$N$33,13),"")</f>
        <v>09</v>
      </c>
      <c r="AG94" t="s">
        <v>605</v>
      </c>
      <c r="AH94" t="str">
        <f>IF(J94&lt;&gt;"-",VLOOKUP(J94,travail2!$A$2:$N$33,14),"")</f>
        <v>3</v>
      </c>
      <c r="AI94" t="s">
        <v>928</v>
      </c>
      <c r="AJ94" s="122" t="s">
        <v>925</v>
      </c>
      <c r="AK94" t="s">
        <v>928</v>
      </c>
      <c r="AL94" t="s">
        <v>442</v>
      </c>
      <c r="AM94" t="s">
        <v>904</v>
      </c>
      <c r="AO94" s="123" t="str">
        <f t="shared" si="7"/>
        <v>var zone = new Array("Chile/Pacific", "-6", "00", "1", "Chile", "u", "4", "s", "0", "09", "10", "u", "3", "s", "0", "09", "3"); zones["Chile/Pacific"]=zone;</v>
      </c>
      <c r="AP94" t="str">
        <f t="shared" si="8"/>
        <v>var zone = new Array("Chile/Pacific", "-6", "00", "1", "Chile", "u", "4", "s", "0", "09", "10", "u", "3", "s", "0</v>
      </c>
      <c r="AQ94" t="str">
        <f t="shared" si="6"/>
        <v>", "09", "3"); zones["Chile/Pacific"]=zone;</v>
      </c>
      <c r="AR94" s="125" t="str">
        <f t="shared" si="9"/>
        <v>&lt;option value="Chile/Pacific"&gt;Chile/Pacific&lt;/option&gt;</v>
      </c>
      <c r="AS94" t="s">
        <v>930</v>
      </c>
      <c r="AT94" t="str">
        <f t="shared" si="10"/>
        <v>Chile/Pacific</v>
      </c>
      <c r="AU94" t="s">
        <v>932</v>
      </c>
      <c r="AV94" t="str">
        <f t="shared" si="11"/>
        <v>Chile/Pacific</v>
      </c>
      <c r="AW94" t="s">
        <v>931</v>
      </c>
    </row>
    <row r="95" spans="1:49" x14ac:dyDescent="0.25">
      <c r="A95" t="s">
        <v>903</v>
      </c>
      <c r="B95" t="s">
        <v>441</v>
      </c>
      <c r="C95" t="s">
        <v>605</v>
      </c>
      <c r="D95">
        <v>-4</v>
      </c>
      <c r="E95" t="s">
        <v>605</v>
      </c>
      <c r="F95" t="s">
        <v>898</v>
      </c>
      <c r="G95" t="s">
        <v>605</v>
      </c>
      <c r="H95" s="6" t="s">
        <v>890</v>
      </c>
      <c r="I95" t="s">
        <v>605</v>
      </c>
      <c r="J95" s="6" t="s">
        <v>187</v>
      </c>
      <c r="K95" t="s">
        <v>605</v>
      </c>
      <c r="L95" t="str">
        <f>IF(J95&lt;&gt;"-",VLOOKUP(J95,travail2!$A$2:$N$33,2),"")</f>
        <v>u</v>
      </c>
      <c r="M95" t="s">
        <v>605</v>
      </c>
      <c r="N95" t="str">
        <f>IF(J95&lt;&gt;"-",VLOOKUP(J95,travail2!$A$2:$N$33,3),"")</f>
        <v>4</v>
      </c>
      <c r="O95" t="s">
        <v>605</v>
      </c>
      <c r="P95" t="str">
        <f>IF(J95&lt;&gt;"-",VLOOKUP(J95,travail2!$A$2:$N$33,4),"")</f>
        <v>s</v>
      </c>
      <c r="Q95" t="s">
        <v>605</v>
      </c>
      <c r="R95">
        <f>IF(J95&lt;&gt;"-",VLOOKUP(J95,travail2!$A$2:$N$33,5),"")</f>
        <v>0</v>
      </c>
      <c r="S95" t="s">
        <v>605</v>
      </c>
      <c r="T95" t="str">
        <f>IF(J95&lt;&gt;"-",VLOOKUP(J95,travail2!$A$2:$N$33,6),"")</f>
        <v>09</v>
      </c>
      <c r="U95" t="s">
        <v>605</v>
      </c>
      <c r="V95" s="121" t="str">
        <f>IF(J95&lt;&gt;"-",VLOOKUP(J95,travail2!$A$2:$N$33,7),"")</f>
        <v>10</v>
      </c>
      <c r="W95" t="s">
        <v>605</v>
      </c>
      <c r="X95" t="str">
        <f>IF(J95&lt;&gt;"-",VLOOKUP(J95,travail2!$A$2:$N$33,8),"")</f>
        <v>u</v>
      </c>
      <c r="Y95" t="s">
        <v>605</v>
      </c>
      <c r="Z95" t="str">
        <f>IF(J95&lt;&gt;"-",VLOOKUP(J95,travail2!$A$2:$N$33,9),"")</f>
        <v>3</v>
      </c>
      <c r="AA95" t="s">
        <v>605</v>
      </c>
      <c r="AB95" t="str">
        <f>IF(J95&lt;&gt;"-",VLOOKUP(J95,travail2!$A$2:$N$33,10),"")</f>
        <v>s</v>
      </c>
      <c r="AC95" t="s">
        <v>605</v>
      </c>
      <c r="AD95">
        <f>IF(J95&lt;&gt;"-",VLOOKUP(J95,travail2!$A$2:$N$33,11),"")</f>
        <v>0</v>
      </c>
      <c r="AE95" t="s">
        <v>605</v>
      </c>
      <c r="AF95" t="str">
        <f>IF(J95&lt;&gt;"-",VLOOKUP(J95,travail2!$A$2:$N$33,13),"")</f>
        <v>09</v>
      </c>
      <c r="AG95" t="s">
        <v>605</v>
      </c>
      <c r="AH95" t="str">
        <f>IF(J95&lt;&gt;"-",VLOOKUP(J95,travail2!$A$2:$N$33,14),"")</f>
        <v>3</v>
      </c>
      <c r="AI95" t="s">
        <v>928</v>
      </c>
      <c r="AJ95" s="122" t="s">
        <v>925</v>
      </c>
      <c r="AK95" t="s">
        <v>928</v>
      </c>
      <c r="AL95" t="s">
        <v>441</v>
      </c>
      <c r="AM95" t="s">
        <v>904</v>
      </c>
      <c r="AO95" s="123" t="str">
        <f t="shared" si="7"/>
        <v>var zone = new Array("Chile/Santiago", "-4", "00", "1", "Chile", "u", "4", "s", "0", "09", "10", "u", "3", "s", "0", "09", "3"); zones["Chile/Santiago"]=zone;</v>
      </c>
      <c r="AP95" t="str">
        <f t="shared" si="8"/>
        <v>var zone = new Array("Chile/Santiago", "-4", "00", "1", "Chile", "u", "4", "s", "0", "09", "10", "u", "3", "s", "0</v>
      </c>
      <c r="AQ95" t="str">
        <f t="shared" si="6"/>
        <v>", "09", "3"); zones["Chile/Santiago"]=zone;</v>
      </c>
      <c r="AR95" s="125" t="str">
        <f t="shared" si="9"/>
        <v>&lt;option value="Chile/Santiago"&gt;Chile/Santiago&lt;/option&gt;</v>
      </c>
      <c r="AS95" t="s">
        <v>930</v>
      </c>
      <c r="AT95" t="str">
        <f t="shared" si="10"/>
        <v>Chile/Santiago</v>
      </c>
      <c r="AU95" t="s">
        <v>932</v>
      </c>
      <c r="AV95" t="str">
        <f t="shared" si="11"/>
        <v>Chile/Santiago</v>
      </c>
      <c r="AW95" t="s">
        <v>931</v>
      </c>
    </row>
    <row r="96" spans="1:49" x14ac:dyDescent="0.25">
      <c r="A96" t="s">
        <v>903</v>
      </c>
      <c r="B96" t="s">
        <v>445</v>
      </c>
      <c r="C96" t="s">
        <v>605</v>
      </c>
      <c r="D96">
        <v>8</v>
      </c>
      <c r="E96" t="s">
        <v>605</v>
      </c>
      <c r="F96" t="s">
        <v>898</v>
      </c>
      <c r="G96" t="s">
        <v>605</v>
      </c>
      <c r="H96" t="str">
        <f>IF(J96&lt;&gt;"-",VLOOKUP(J96,DST_ON!A:C,3),"")</f>
        <v/>
      </c>
      <c r="I96" t="s">
        <v>605</v>
      </c>
      <c r="J96" s="6" t="s">
        <v>106</v>
      </c>
      <c r="K96" t="s">
        <v>605</v>
      </c>
      <c r="L96" t="str">
        <f>IF(J96&lt;&gt;"-",VLOOKUP(J96,travail2!$A$2:$N$33,2),"")</f>
        <v/>
      </c>
      <c r="M96" t="s">
        <v>605</v>
      </c>
      <c r="N96" t="str">
        <f>IF(J96&lt;&gt;"-",VLOOKUP(J96,travail2!$A$2:$N$33,3),"")</f>
        <v/>
      </c>
      <c r="O96" t="s">
        <v>605</v>
      </c>
      <c r="P96" t="str">
        <f>IF(J96&lt;&gt;"-",VLOOKUP(J96,travail2!$A$2:$N$33,4),"")</f>
        <v/>
      </c>
      <c r="Q96" t="s">
        <v>605</v>
      </c>
      <c r="R96" t="str">
        <f>IF(J96&lt;&gt;"-",VLOOKUP(J96,travail2!$A$2:$N$33,5),"")</f>
        <v/>
      </c>
      <c r="S96" t="s">
        <v>605</v>
      </c>
      <c r="T96" t="str">
        <f>IF(J96&lt;&gt;"-",VLOOKUP(J96,travail2!$A$2:$N$33,6),"")</f>
        <v/>
      </c>
      <c r="U96" t="s">
        <v>605</v>
      </c>
      <c r="V96" s="121" t="str">
        <f>IF(J96&lt;&gt;"-",VLOOKUP(J96,travail2!$A$2:$N$33,7),"")</f>
        <v/>
      </c>
      <c r="W96" t="s">
        <v>605</v>
      </c>
      <c r="X96" t="str">
        <f>IF(J96&lt;&gt;"-",VLOOKUP(J96,travail2!$A$2:$N$33,8),"")</f>
        <v/>
      </c>
      <c r="Y96" t="s">
        <v>605</v>
      </c>
      <c r="Z96" t="str">
        <f>IF(J96&lt;&gt;"-",VLOOKUP(J96,travail2!$A$2:$N$33,9),"")</f>
        <v/>
      </c>
      <c r="AA96" t="s">
        <v>605</v>
      </c>
      <c r="AB96" t="str">
        <f>IF(J96&lt;&gt;"-",VLOOKUP(J96,travail2!$A$2:$N$33,10),"")</f>
        <v/>
      </c>
      <c r="AC96" t="s">
        <v>605</v>
      </c>
      <c r="AD96" t="str">
        <f>IF(J96&lt;&gt;"-",VLOOKUP(J96,travail2!$A$2:$N$33,11),"")</f>
        <v/>
      </c>
      <c r="AE96" t="s">
        <v>605</v>
      </c>
      <c r="AF96" t="str">
        <f>IF(J96&lt;&gt;"-",VLOOKUP(J96,travail2!$A$2:$N$33,13),"")</f>
        <v/>
      </c>
      <c r="AG96" t="s">
        <v>605</v>
      </c>
      <c r="AH96" t="str">
        <f>IF(J96&lt;&gt;"-",VLOOKUP(J96,travail2!$A$2:$N$33,14),"")</f>
        <v/>
      </c>
      <c r="AI96" t="s">
        <v>928</v>
      </c>
      <c r="AJ96" s="122" t="s">
        <v>925</v>
      </c>
      <c r="AK96" t="s">
        <v>928</v>
      </c>
      <c r="AL96" t="s">
        <v>445</v>
      </c>
      <c r="AM96" t="s">
        <v>904</v>
      </c>
      <c r="AO96" s="123" t="str">
        <f t="shared" si="7"/>
        <v>var zone = new Array("China/Chongqing", "8", "00", "", "-", "", "", "", "", "", "", "", "", "", "", "", ""); zones["China/Chongqing"]=zone;</v>
      </c>
      <c r="AP96" t="str">
        <f t="shared" si="8"/>
        <v>var zone = new Array("China/Chongqing", "8", "00", "", "-", "", "", "", "", "", "", "", "", "", "</v>
      </c>
      <c r="AQ96" t="str">
        <f t="shared" si="6"/>
        <v>", "", ""); zones["China/Chongqing"]=zone;</v>
      </c>
      <c r="AR96" s="125" t="str">
        <f t="shared" si="9"/>
        <v>&lt;option value="China/Chongqing"&gt;China/Chongqing&lt;/option&gt;</v>
      </c>
      <c r="AS96" t="s">
        <v>930</v>
      </c>
      <c r="AT96" t="str">
        <f t="shared" si="10"/>
        <v>China/Chongqing</v>
      </c>
      <c r="AU96" t="s">
        <v>932</v>
      </c>
      <c r="AV96" t="str">
        <f t="shared" si="11"/>
        <v>China/Chongqing</v>
      </c>
      <c r="AW96" t="s">
        <v>931</v>
      </c>
    </row>
    <row r="97" spans="1:49" x14ac:dyDescent="0.25">
      <c r="A97" t="s">
        <v>903</v>
      </c>
      <c r="B97" t="s">
        <v>443</v>
      </c>
      <c r="C97" t="s">
        <v>605</v>
      </c>
      <c r="D97">
        <v>8</v>
      </c>
      <c r="E97" t="s">
        <v>605</v>
      </c>
      <c r="F97" t="s">
        <v>898</v>
      </c>
      <c r="G97" t="s">
        <v>605</v>
      </c>
      <c r="H97" t="str">
        <f>IF(J97&lt;&gt;"-",VLOOKUP(J97,DST_ON!A:C,3),"")</f>
        <v/>
      </c>
      <c r="I97" t="s">
        <v>605</v>
      </c>
      <c r="J97" s="6" t="s">
        <v>106</v>
      </c>
      <c r="K97" t="s">
        <v>605</v>
      </c>
      <c r="L97" t="str">
        <f>IF(J97&lt;&gt;"-",VLOOKUP(J97,travail2!$A$2:$N$33,2),"")</f>
        <v/>
      </c>
      <c r="M97" t="s">
        <v>605</v>
      </c>
      <c r="N97" t="str">
        <f>IF(J97&lt;&gt;"-",VLOOKUP(J97,travail2!$A$2:$N$33,3),"")</f>
        <v/>
      </c>
      <c r="O97" t="s">
        <v>605</v>
      </c>
      <c r="P97" t="str">
        <f>IF(J97&lt;&gt;"-",VLOOKUP(J97,travail2!$A$2:$N$33,4),"")</f>
        <v/>
      </c>
      <c r="Q97" t="s">
        <v>605</v>
      </c>
      <c r="R97" t="str">
        <f>IF(J97&lt;&gt;"-",VLOOKUP(J97,travail2!$A$2:$N$33,5),"")</f>
        <v/>
      </c>
      <c r="S97" t="s">
        <v>605</v>
      </c>
      <c r="T97" t="str">
        <f>IF(J97&lt;&gt;"-",VLOOKUP(J97,travail2!$A$2:$N$33,6),"")</f>
        <v/>
      </c>
      <c r="U97" t="s">
        <v>605</v>
      </c>
      <c r="V97" s="121" t="str">
        <f>IF(J97&lt;&gt;"-",VLOOKUP(J97,travail2!$A$2:$N$33,7),"")</f>
        <v/>
      </c>
      <c r="W97" t="s">
        <v>605</v>
      </c>
      <c r="X97" t="str">
        <f>IF(J97&lt;&gt;"-",VLOOKUP(J97,travail2!$A$2:$N$33,8),"")</f>
        <v/>
      </c>
      <c r="Y97" t="s">
        <v>605</v>
      </c>
      <c r="Z97" t="str">
        <f>IF(J97&lt;&gt;"-",VLOOKUP(J97,travail2!$A$2:$N$33,9),"")</f>
        <v/>
      </c>
      <c r="AA97" t="s">
        <v>605</v>
      </c>
      <c r="AB97" t="str">
        <f>IF(J97&lt;&gt;"-",VLOOKUP(J97,travail2!$A$2:$N$33,10),"")</f>
        <v/>
      </c>
      <c r="AC97" t="s">
        <v>605</v>
      </c>
      <c r="AD97" t="str">
        <f>IF(J97&lt;&gt;"-",VLOOKUP(J97,travail2!$A$2:$N$33,11),"")</f>
        <v/>
      </c>
      <c r="AE97" t="s">
        <v>605</v>
      </c>
      <c r="AF97" t="str">
        <f>IF(J97&lt;&gt;"-",VLOOKUP(J97,travail2!$A$2:$N$33,13),"")</f>
        <v/>
      </c>
      <c r="AG97" t="s">
        <v>605</v>
      </c>
      <c r="AH97" t="str">
        <f>IF(J97&lt;&gt;"-",VLOOKUP(J97,travail2!$A$2:$N$33,14),"")</f>
        <v/>
      </c>
      <c r="AI97" t="s">
        <v>928</v>
      </c>
      <c r="AJ97" s="122" t="s">
        <v>925</v>
      </c>
      <c r="AK97" t="s">
        <v>928</v>
      </c>
      <c r="AL97" t="s">
        <v>443</v>
      </c>
      <c r="AM97" t="s">
        <v>904</v>
      </c>
      <c r="AO97" s="123" t="str">
        <f t="shared" si="7"/>
        <v>var zone = new Array("China/Harbin", "8", "00", "", "-", "", "", "", "", "", "", "", "", "", "", "", ""); zones["China/Harbin"]=zone;</v>
      </c>
      <c r="AP97" t="str">
        <f t="shared" si="8"/>
        <v>var zone = new Array("China/Harbin", "8", "00", "", "-", "", "", "", "", "", "", "", "", "", "</v>
      </c>
      <c r="AQ97" t="str">
        <f t="shared" si="6"/>
        <v>", "", ""); zones["China/Harbin"]=zone;</v>
      </c>
      <c r="AR97" s="125" t="str">
        <f t="shared" si="9"/>
        <v>&lt;option value="China/Harbin"&gt;China/Harbin&lt;/option&gt;</v>
      </c>
      <c r="AS97" t="s">
        <v>930</v>
      </c>
      <c r="AT97" t="str">
        <f t="shared" si="10"/>
        <v>China/Harbin</v>
      </c>
      <c r="AU97" t="s">
        <v>932</v>
      </c>
      <c r="AV97" t="str">
        <f t="shared" si="11"/>
        <v>China/Harbin</v>
      </c>
      <c r="AW97" t="s">
        <v>931</v>
      </c>
    </row>
    <row r="98" spans="1:49" x14ac:dyDescent="0.25">
      <c r="A98" t="s">
        <v>903</v>
      </c>
      <c r="B98" t="s">
        <v>448</v>
      </c>
      <c r="C98" t="s">
        <v>605</v>
      </c>
      <c r="D98">
        <v>8</v>
      </c>
      <c r="E98" t="s">
        <v>605</v>
      </c>
      <c r="F98" t="s">
        <v>898</v>
      </c>
      <c r="G98" t="s">
        <v>605</v>
      </c>
      <c r="H98" t="str">
        <f>IF(J98&lt;&gt;"-",VLOOKUP(J98,DST_ON!A:C,3),"")</f>
        <v/>
      </c>
      <c r="I98" t="s">
        <v>605</v>
      </c>
      <c r="J98" s="6" t="s">
        <v>106</v>
      </c>
      <c r="K98" t="s">
        <v>605</v>
      </c>
      <c r="L98" t="str">
        <f>IF(J98&lt;&gt;"-",VLOOKUP(J98,travail2!$A$2:$N$33,2),"")</f>
        <v/>
      </c>
      <c r="M98" t="s">
        <v>605</v>
      </c>
      <c r="N98" t="str">
        <f>IF(J98&lt;&gt;"-",VLOOKUP(J98,travail2!$A$2:$N$33,3),"")</f>
        <v/>
      </c>
      <c r="O98" t="s">
        <v>605</v>
      </c>
      <c r="P98" t="str">
        <f>IF(J98&lt;&gt;"-",VLOOKUP(J98,travail2!$A$2:$N$33,4),"")</f>
        <v/>
      </c>
      <c r="Q98" t="s">
        <v>605</v>
      </c>
      <c r="R98" t="str">
        <f>IF(J98&lt;&gt;"-",VLOOKUP(J98,travail2!$A$2:$N$33,5),"")</f>
        <v/>
      </c>
      <c r="S98" t="s">
        <v>605</v>
      </c>
      <c r="T98" t="str">
        <f>IF(J98&lt;&gt;"-",VLOOKUP(J98,travail2!$A$2:$N$33,6),"")</f>
        <v/>
      </c>
      <c r="U98" t="s">
        <v>605</v>
      </c>
      <c r="V98" s="121" t="str">
        <f>IF(J98&lt;&gt;"-",VLOOKUP(J98,travail2!$A$2:$N$33,7),"")</f>
        <v/>
      </c>
      <c r="W98" t="s">
        <v>605</v>
      </c>
      <c r="X98" t="str">
        <f>IF(J98&lt;&gt;"-",VLOOKUP(J98,travail2!$A$2:$N$33,8),"")</f>
        <v/>
      </c>
      <c r="Y98" t="s">
        <v>605</v>
      </c>
      <c r="Z98" t="str">
        <f>IF(J98&lt;&gt;"-",VLOOKUP(J98,travail2!$A$2:$N$33,9),"")</f>
        <v/>
      </c>
      <c r="AA98" t="s">
        <v>605</v>
      </c>
      <c r="AB98" t="str">
        <f>IF(J98&lt;&gt;"-",VLOOKUP(J98,travail2!$A$2:$N$33,10),"")</f>
        <v/>
      </c>
      <c r="AC98" t="s">
        <v>605</v>
      </c>
      <c r="AD98" t="str">
        <f>IF(J98&lt;&gt;"-",VLOOKUP(J98,travail2!$A$2:$N$33,11),"")</f>
        <v/>
      </c>
      <c r="AE98" t="s">
        <v>605</v>
      </c>
      <c r="AF98" t="str">
        <f>IF(J98&lt;&gt;"-",VLOOKUP(J98,travail2!$A$2:$N$33,13),"")</f>
        <v/>
      </c>
      <c r="AG98" t="s">
        <v>605</v>
      </c>
      <c r="AH98" t="str">
        <f>IF(J98&lt;&gt;"-",VLOOKUP(J98,travail2!$A$2:$N$33,14),"")</f>
        <v/>
      </c>
      <c r="AI98" t="s">
        <v>928</v>
      </c>
      <c r="AJ98" s="122" t="s">
        <v>925</v>
      </c>
      <c r="AK98" t="s">
        <v>928</v>
      </c>
      <c r="AL98" t="s">
        <v>448</v>
      </c>
      <c r="AM98" t="s">
        <v>904</v>
      </c>
      <c r="AO98" s="123" t="str">
        <f t="shared" si="7"/>
        <v>var zone = new Array("China/Hong_Kong", "8", "00", "", "-", "", "", "", "", "", "", "", "", "", "", "", ""); zones["China/Hong_Kong"]=zone;</v>
      </c>
      <c r="AP98" t="str">
        <f t="shared" si="8"/>
        <v>var zone = new Array("China/Hong_Kong", "8", "00", "", "-", "", "", "", "", "", "", "", "", "", "</v>
      </c>
      <c r="AQ98" t="str">
        <f t="shared" si="6"/>
        <v>", "", ""); zones["China/Hong_Kong"]=zone;</v>
      </c>
      <c r="AR98" s="125" t="str">
        <f t="shared" si="9"/>
        <v>&lt;option value="China/Hong_Kong"&gt;China/Hong_Kong&lt;/option&gt;</v>
      </c>
      <c r="AS98" t="s">
        <v>930</v>
      </c>
      <c r="AT98" t="str">
        <f t="shared" si="10"/>
        <v>China/Hong_Kong</v>
      </c>
      <c r="AU98" t="s">
        <v>932</v>
      </c>
      <c r="AV98" t="str">
        <f t="shared" si="11"/>
        <v>China/Hong_Kong</v>
      </c>
      <c r="AW98" t="s">
        <v>931</v>
      </c>
    </row>
    <row r="99" spans="1:49" x14ac:dyDescent="0.25">
      <c r="A99" t="s">
        <v>903</v>
      </c>
      <c r="B99" t="s">
        <v>447</v>
      </c>
      <c r="C99" t="s">
        <v>605</v>
      </c>
      <c r="D99">
        <v>8</v>
      </c>
      <c r="E99" t="s">
        <v>605</v>
      </c>
      <c r="F99" t="s">
        <v>898</v>
      </c>
      <c r="G99" t="s">
        <v>605</v>
      </c>
      <c r="H99" t="str">
        <f>IF(J99&lt;&gt;"-",VLOOKUP(J99,DST_ON!A:C,3),"")</f>
        <v/>
      </c>
      <c r="I99" t="s">
        <v>605</v>
      </c>
      <c r="J99" s="6" t="s">
        <v>106</v>
      </c>
      <c r="K99" t="s">
        <v>605</v>
      </c>
      <c r="L99" t="str">
        <f>IF(J99&lt;&gt;"-",VLOOKUP(J99,travail2!$A$2:$N$33,2),"")</f>
        <v/>
      </c>
      <c r="M99" t="s">
        <v>605</v>
      </c>
      <c r="N99" t="str">
        <f>IF(J99&lt;&gt;"-",VLOOKUP(J99,travail2!$A$2:$N$33,3),"")</f>
        <v/>
      </c>
      <c r="O99" t="s">
        <v>605</v>
      </c>
      <c r="P99" t="str">
        <f>IF(J99&lt;&gt;"-",VLOOKUP(J99,travail2!$A$2:$N$33,4),"")</f>
        <v/>
      </c>
      <c r="Q99" t="s">
        <v>605</v>
      </c>
      <c r="R99" t="str">
        <f>IF(J99&lt;&gt;"-",VLOOKUP(J99,travail2!$A$2:$N$33,5),"")</f>
        <v/>
      </c>
      <c r="S99" t="s">
        <v>605</v>
      </c>
      <c r="T99" t="str">
        <f>IF(J99&lt;&gt;"-",VLOOKUP(J99,travail2!$A$2:$N$33,6),"")</f>
        <v/>
      </c>
      <c r="U99" t="s">
        <v>605</v>
      </c>
      <c r="V99" s="121" t="str">
        <f>IF(J99&lt;&gt;"-",VLOOKUP(J99,travail2!$A$2:$N$33,7),"")</f>
        <v/>
      </c>
      <c r="W99" t="s">
        <v>605</v>
      </c>
      <c r="X99" t="str">
        <f>IF(J99&lt;&gt;"-",VLOOKUP(J99,travail2!$A$2:$N$33,8),"")</f>
        <v/>
      </c>
      <c r="Y99" t="s">
        <v>605</v>
      </c>
      <c r="Z99" t="str">
        <f>IF(J99&lt;&gt;"-",VLOOKUP(J99,travail2!$A$2:$N$33,9),"")</f>
        <v/>
      </c>
      <c r="AA99" t="s">
        <v>605</v>
      </c>
      <c r="AB99" t="str">
        <f>IF(J99&lt;&gt;"-",VLOOKUP(J99,travail2!$A$2:$N$33,10),"")</f>
        <v/>
      </c>
      <c r="AC99" t="s">
        <v>605</v>
      </c>
      <c r="AD99" t="str">
        <f>IF(J99&lt;&gt;"-",VLOOKUP(J99,travail2!$A$2:$N$33,11),"")</f>
        <v/>
      </c>
      <c r="AE99" t="s">
        <v>605</v>
      </c>
      <c r="AF99" t="str">
        <f>IF(J99&lt;&gt;"-",VLOOKUP(J99,travail2!$A$2:$N$33,13),"")</f>
        <v/>
      </c>
      <c r="AG99" t="s">
        <v>605</v>
      </c>
      <c r="AH99" t="str">
        <f>IF(J99&lt;&gt;"-",VLOOKUP(J99,travail2!$A$2:$N$33,14),"")</f>
        <v/>
      </c>
      <c r="AI99" t="s">
        <v>928</v>
      </c>
      <c r="AJ99" s="122" t="s">
        <v>925</v>
      </c>
      <c r="AK99" t="s">
        <v>928</v>
      </c>
      <c r="AL99" t="s">
        <v>447</v>
      </c>
      <c r="AM99" t="s">
        <v>904</v>
      </c>
      <c r="AO99" s="123" t="str">
        <f t="shared" si="7"/>
        <v>var zone = new Array("China/Kashgar", "8", "00", "", "-", "", "", "", "", "", "", "", "", "", "", "", ""); zones["China/Kashgar"]=zone;</v>
      </c>
      <c r="AP99" t="str">
        <f t="shared" si="8"/>
        <v>var zone = new Array("China/Kashgar", "8", "00", "", "-", "", "", "", "", "", "", "", "", "", "</v>
      </c>
      <c r="AQ99" t="str">
        <f t="shared" si="6"/>
        <v>", "", ""); zones["China/Kashgar"]=zone;</v>
      </c>
      <c r="AR99" s="125" t="str">
        <f t="shared" si="9"/>
        <v>&lt;option value="China/Kashgar"&gt;China/Kashgar&lt;/option&gt;</v>
      </c>
      <c r="AS99" t="s">
        <v>930</v>
      </c>
      <c r="AT99" t="str">
        <f t="shared" si="10"/>
        <v>China/Kashgar</v>
      </c>
      <c r="AU99" t="s">
        <v>932</v>
      </c>
      <c r="AV99" t="str">
        <f t="shared" si="11"/>
        <v>China/Kashgar</v>
      </c>
      <c r="AW99" t="s">
        <v>931</v>
      </c>
    </row>
    <row r="100" spans="1:49" x14ac:dyDescent="0.25">
      <c r="A100" t="s">
        <v>903</v>
      </c>
      <c r="B100" t="s">
        <v>450</v>
      </c>
      <c r="C100" t="s">
        <v>605</v>
      </c>
      <c r="D100">
        <v>8</v>
      </c>
      <c r="E100" t="s">
        <v>605</v>
      </c>
      <c r="F100" t="s">
        <v>898</v>
      </c>
      <c r="G100" t="s">
        <v>605</v>
      </c>
      <c r="H100" t="str">
        <f>IF(J100&lt;&gt;"-",VLOOKUP(J100,DST_ON!A:C,3),"")</f>
        <v/>
      </c>
      <c r="I100" t="s">
        <v>605</v>
      </c>
      <c r="J100" s="6" t="s">
        <v>106</v>
      </c>
      <c r="K100" t="s">
        <v>605</v>
      </c>
      <c r="L100" t="str">
        <f>IF(J100&lt;&gt;"-",VLOOKUP(J100,travail2!$A$2:$N$33,2),"")</f>
        <v/>
      </c>
      <c r="M100" t="s">
        <v>605</v>
      </c>
      <c r="N100" t="str">
        <f>IF(J100&lt;&gt;"-",VLOOKUP(J100,travail2!$A$2:$N$33,3),"")</f>
        <v/>
      </c>
      <c r="O100" t="s">
        <v>605</v>
      </c>
      <c r="P100" t="str">
        <f>IF(J100&lt;&gt;"-",VLOOKUP(J100,travail2!$A$2:$N$33,4),"")</f>
        <v/>
      </c>
      <c r="Q100" t="s">
        <v>605</v>
      </c>
      <c r="R100" t="str">
        <f>IF(J100&lt;&gt;"-",VLOOKUP(J100,travail2!$A$2:$N$33,5),"")</f>
        <v/>
      </c>
      <c r="S100" t="s">
        <v>605</v>
      </c>
      <c r="T100" t="str">
        <f>IF(J100&lt;&gt;"-",VLOOKUP(J100,travail2!$A$2:$N$33,6),"")</f>
        <v/>
      </c>
      <c r="U100" t="s">
        <v>605</v>
      </c>
      <c r="V100" s="121" t="str">
        <f>IF(J100&lt;&gt;"-",VLOOKUP(J100,travail2!$A$2:$N$33,7),"")</f>
        <v/>
      </c>
      <c r="W100" t="s">
        <v>605</v>
      </c>
      <c r="X100" t="str">
        <f>IF(J100&lt;&gt;"-",VLOOKUP(J100,travail2!$A$2:$N$33,8),"")</f>
        <v/>
      </c>
      <c r="Y100" t="s">
        <v>605</v>
      </c>
      <c r="Z100" t="str">
        <f>IF(J100&lt;&gt;"-",VLOOKUP(J100,travail2!$A$2:$N$33,9),"")</f>
        <v/>
      </c>
      <c r="AA100" t="s">
        <v>605</v>
      </c>
      <c r="AB100" t="str">
        <f>IF(J100&lt;&gt;"-",VLOOKUP(J100,travail2!$A$2:$N$33,10),"")</f>
        <v/>
      </c>
      <c r="AC100" t="s">
        <v>605</v>
      </c>
      <c r="AD100" t="str">
        <f>IF(J100&lt;&gt;"-",VLOOKUP(J100,travail2!$A$2:$N$33,11),"")</f>
        <v/>
      </c>
      <c r="AE100" t="s">
        <v>605</v>
      </c>
      <c r="AF100" t="str">
        <f>IF(J100&lt;&gt;"-",VLOOKUP(J100,travail2!$A$2:$N$33,13),"")</f>
        <v/>
      </c>
      <c r="AG100" t="s">
        <v>605</v>
      </c>
      <c r="AH100" t="str">
        <f>IF(J100&lt;&gt;"-",VLOOKUP(J100,travail2!$A$2:$N$33,14),"")</f>
        <v/>
      </c>
      <c r="AI100" t="s">
        <v>928</v>
      </c>
      <c r="AJ100" s="122" t="s">
        <v>925</v>
      </c>
      <c r="AK100" t="s">
        <v>928</v>
      </c>
      <c r="AL100" t="s">
        <v>450</v>
      </c>
      <c r="AM100" t="s">
        <v>904</v>
      </c>
      <c r="AO100" s="123" t="str">
        <f t="shared" si="7"/>
        <v>var zone = new Array("China/Macau", "8", "00", "", "-", "", "", "", "", "", "", "", "", "", "", "", ""); zones["China/Macau"]=zone;</v>
      </c>
      <c r="AP100" t="str">
        <f t="shared" si="8"/>
        <v>var zone = new Array("China/Macau", "8", "00", "", "-", "", "", "", "", "", "", "", "", "", "</v>
      </c>
      <c r="AQ100" t="str">
        <f t="shared" si="6"/>
        <v>", "", ""); zones["China/Macau"]=zone;</v>
      </c>
      <c r="AR100" s="125" t="str">
        <f t="shared" si="9"/>
        <v>&lt;option value="China/Macau"&gt;China/Macau&lt;/option&gt;</v>
      </c>
      <c r="AS100" t="s">
        <v>930</v>
      </c>
      <c r="AT100" t="str">
        <f t="shared" si="10"/>
        <v>China/Macau</v>
      </c>
      <c r="AU100" t="s">
        <v>932</v>
      </c>
      <c r="AV100" t="str">
        <f t="shared" si="11"/>
        <v>China/Macau</v>
      </c>
      <c r="AW100" t="s">
        <v>931</v>
      </c>
    </row>
    <row r="101" spans="1:49" x14ac:dyDescent="0.25">
      <c r="A101" t="s">
        <v>903</v>
      </c>
      <c r="B101" t="s">
        <v>444</v>
      </c>
      <c r="C101" t="s">
        <v>605</v>
      </c>
      <c r="D101">
        <v>8</v>
      </c>
      <c r="E101" t="s">
        <v>605</v>
      </c>
      <c r="F101" t="s">
        <v>898</v>
      </c>
      <c r="G101" t="s">
        <v>605</v>
      </c>
      <c r="H101" t="str">
        <f>IF(J101&lt;&gt;"-",VLOOKUP(J101,DST_ON!A:C,3),"")</f>
        <v/>
      </c>
      <c r="I101" t="s">
        <v>605</v>
      </c>
      <c r="J101" s="6" t="s">
        <v>106</v>
      </c>
      <c r="K101" t="s">
        <v>605</v>
      </c>
      <c r="L101" t="str">
        <f>IF(J101&lt;&gt;"-",VLOOKUP(J101,travail2!$A$2:$N$33,2),"")</f>
        <v/>
      </c>
      <c r="M101" t="s">
        <v>605</v>
      </c>
      <c r="N101" t="str">
        <f>IF(J101&lt;&gt;"-",VLOOKUP(J101,travail2!$A$2:$N$33,3),"")</f>
        <v/>
      </c>
      <c r="O101" t="s">
        <v>605</v>
      </c>
      <c r="P101" t="str">
        <f>IF(J101&lt;&gt;"-",VLOOKUP(J101,travail2!$A$2:$N$33,4),"")</f>
        <v/>
      </c>
      <c r="Q101" t="s">
        <v>605</v>
      </c>
      <c r="R101" t="str">
        <f>IF(J101&lt;&gt;"-",VLOOKUP(J101,travail2!$A$2:$N$33,5),"")</f>
        <v/>
      </c>
      <c r="S101" t="s">
        <v>605</v>
      </c>
      <c r="T101" t="str">
        <f>IF(J101&lt;&gt;"-",VLOOKUP(J101,travail2!$A$2:$N$33,6),"")</f>
        <v/>
      </c>
      <c r="U101" t="s">
        <v>605</v>
      </c>
      <c r="V101" s="121" t="str">
        <f>IF(J101&lt;&gt;"-",VLOOKUP(J101,travail2!$A$2:$N$33,7),"")</f>
        <v/>
      </c>
      <c r="W101" t="s">
        <v>605</v>
      </c>
      <c r="X101" t="str">
        <f>IF(J101&lt;&gt;"-",VLOOKUP(J101,travail2!$A$2:$N$33,8),"")</f>
        <v/>
      </c>
      <c r="Y101" t="s">
        <v>605</v>
      </c>
      <c r="Z101" t="str">
        <f>IF(J101&lt;&gt;"-",VLOOKUP(J101,travail2!$A$2:$N$33,9),"")</f>
        <v/>
      </c>
      <c r="AA101" t="s">
        <v>605</v>
      </c>
      <c r="AB101" t="str">
        <f>IF(J101&lt;&gt;"-",VLOOKUP(J101,travail2!$A$2:$N$33,10),"")</f>
        <v/>
      </c>
      <c r="AC101" t="s">
        <v>605</v>
      </c>
      <c r="AD101" t="str">
        <f>IF(J101&lt;&gt;"-",VLOOKUP(J101,travail2!$A$2:$N$33,11),"")</f>
        <v/>
      </c>
      <c r="AE101" t="s">
        <v>605</v>
      </c>
      <c r="AF101" t="str">
        <f>IF(J101&lt;&gt;"-",VLOOKUP(J101,travail2!$A$2:$N$33,13),"")</f>
        <v/>
      </c>
      <c r="AG101" t="s">
        <v>605</v>
      </c>
      <c r="AH101" t="str">
        <f>IF(J101&lt;&gt;"-",VLOOKUP(J101,travail2!$A$2:$N$33,14),"")</f>
        <v/>
      </c>
      <c r="AI101" t="s">
        <v>928</v>
      </c>
      <c r="AJ101" s="122" t="s">
        <v>925</v>
      </c>
      <c r="AK101" t="s">
        <v>928</v>
      </c>
      <c r="AL101" t="s">
        <v>444</v>
      </c>
      <c r="AM101" t="s">
        <v>904</v>
      </c>
      <c r="AO101" s="123" t="str">
        <f t="shared" si="7"/>
        <v>var zone = new Array("China/Shanghai", "8", "00", "", "-", "", "", "", "", "", "", "", "", "", "", "", ""); zones["China/Shanghai"]=zone;</v>
      </c>
      <c r="AP101" t="str">
        <f t="shared" si="8"/>
        <v>var zone = new Array("China/Shanghai", "8", "00", "", "-", "", "", "", "", "", "", "", "", "", "</v>
      </c>
      <c r="AQ101" t="str">
        <f t="shared" si="6"/>
        <v>", "", ""); zones["China/Shanghai"]=zone;</v>
      </c>
      <c r="AR101" s="125" t="str">
        <f t="shared" si="9"/>
        <v>&lt;option value="China/Shanghai"&gt;China/Shanghai&lt;/option&gt;</v>
      </c>
      <c r="AS101" t="s">
        <v>930</v>
      </c>
      <c r="AT101" t="str">
        <f t="shared" si="10"/>
        <v>China/Shanghai</v>
      </c>
      <c r="AU101" t="s">
        <v>932</v>
      </c>
      <c r="AV101" t="str">
        <f t="shared" si="11"/>
        <v>China/Shanghai</v>
      </c>
      <c r="AW101" t="s">
        <v>931</v>
      </c>
    </row>
    <row r="102" spans="1:49" x14ac:dyDescent="0.25">
      <c r="A102" t="s">
        <v>903</v>
      </c>
      <c r="B102" t="s">
        <v>449</v>
      </c>
      <c r="C102" t="s">
        <v>605</v>
      </c>
      <c r="D102">
        <v>8</v>
      </c>
      <c r="E102" t="s">
        <v>605</v>
      </c>
      <c r="F102" t="s">
        <v>898</v>
      </c>
      <c r="G102" t="s">
        <v>605</v>
      </c>
      <c r="H102" t="str">
        <f>IF(J102&lt;&gt;"-",VLOOKUP(J102,DST_ON!A:C,3),"")</f>
        <v/>
      </c>
      <c r="I102" t="s">
        <v>605</v>
      </c>
      <c r="J102" s="6" t="s">
        <v>106</v>
      </c>
      <c r="K102" t="s">
        <v>605</v>
      </c>
      <c r="L102" t="str">
        <f>IF(J102&lt;&gt;"-",VLOOKUP(J102,travail2!$A$2:$N$33,2),"")</f>
        <v/>
      </c>
      <c r="M102" t="s">
        <v>605</v>
      </c>
      <c r="N102" t="str">
        <f>IF(J102&lt;&gt;"-",VLOOKUP(J102,travail2!$A$2:$N$33,3),"")</f>
        <v/>
      </c>
      <c r="O102" t="s">
        <v>605</v>
      </c>
      <c r="P102" t="str">
        <f>IF(J102&lt;&gt;"-",VLOOKUP(J102,travail2!$A$2:$N$33,4),"")</f>
        <v/>
      </c>
      <c r="Q102" t="s">
        <v>605</v>
      </c>
      <c r="R102" t="str">
        <f>IF(J102&lt;&gt;"-",VLOOKUP(J102,travail2!$A$2:$N$33,5),"")</f>
        <v/>
      </c>
      <c r="S102" t="s">
        <v>605</v>
      </c>
      <c r="T102" t="str">
        <f>IF(J102&lt;&gt;"-",VLOOKUP(J102,travail2!$A$2:$N$33,6),"")</f>
        <v/>
      </c>
      <c r="U102" t="s">
        <v>605</v>
      </c>
      <c r="V102" s="121" t="str">
        <f>IF(J102&lt;&gt;"-",VLOOKUP(J102,travail2!$A$2:$N$33,7),"")</f>
        <v/>
      </c>
      <c r="W102" t="s">
        <v>605</v>
      </c>
      <c r="X102" t="str">
        <f>IF(J102&lt;&gt;"-",VLOOKUP(J102,travail2!$A$2:$N$33,8),"")</f>
        <v/>
      </c>
      <c r="Y102" t="s">
        <v>605</v>
      </c>
      <c r="Z102" t="str">
        <f>IF(J102&lt;&gt;"-",VLOOKUP(J102,travail2!$A$2:$N$33,9),"")</f>
        <v/>
      </c>
      <c r="AA102" t="s">
        <v>605</v>
      </c>
      <c r="AB102" t="str">
        <f>IF(J102&lt;&gt;"-",VLOOKUP(J102,travail2!$A$2:$N$33,10),"")</f>
        <v/>
      </c>
      <c r="AC102" t="s">
        <v>605</v>
      </c>
      <c r="AD102" t="str">
        <f>IF(J102&lt;&gt;"-",VLOOKUP(J102,travail2!$A$2:$N$33,11),"")</f>
        <v/>
      </c>
      <c r="AE102" t="s">
        <v>605</v>
      </c>
      <c r="AF102" t="str">
        <f>IF(J102&lt;&gt;"-",VLOOKUP(J102,travail2!$A$2:$N$33,13),"")</f>
        <v/>
      </c>
      <c r="AG102" t="s">
        <v>605</v>
      </c>
      <c r="AH102" t="str">
        <f>IF(J102&lt;&gt;"-",VLOOKUP(J102,travail2!$A$2:$N$33,14),"")</f>
        <v/>
      </c>
      <c r="AI102" t="s">
        <v>928</v>
      </c>
      <c r="AJ102" s="122" t="s">
        <v>925</v>
      </c>
      <c r="AK102" t="s">
        <v>928</v>
      </c>
      <c r="AL102" t="s">
        <v>449</v>
      </c>
      <c r="AM102" t="s">
        <v>904</v>
      </c>
      <c r="AO102" s="123" t="str">
        <f t="shared" si="7"/>
        <v>var zone = new Array("China/Taipei", "8", "00", "", "-", "", "", "", "", "", "", "", "", "", "", "", ""); zones["China/Taipei"]=zone;</v>
      </c>
      <c r="AP102" t="str">
        <f t="shared" si="8"/>
        <v>var zone = new Array("China/Taipei", "8", "00", "", "-", "", "", "", "", "", "", "", "", "", "</v>
      </c>
      <c r="AQ102" t="str">
        <f t="shared" si="6"/>
        <v>", "", ""); zones["China/Taipei"]=zone;</v>
      </c>
      <c r="AR102" s="125" t="str">
        <f t="shared" si="9"/>
        <v>&lt;option value="China/Taipei"&gt;China/Taipei&lt;/option&gt;</v>
      </c>
      <c r="AS102" t="s">
        <v>930</v>
      </c>
      <c r="AT102" t="str">
        <f t="shared" si="10"/>
        <v>China/Taipei</v>
      </c>
      <c r="AU102" t="s">
        <v>932</v>
      </c>
      <c r="AV102" t="str">
        <f t="shared" si="11"/>
        <v>China/Taipei</v>
      </c>
      <c r="AW102" t="s">
        <v>931</v>
      </c>
    </row>
    <row r="103" spans="1:49" x14ac:dyDescent="0.25">
      <c r="A103" t="s">
        <v>903</v>
      </c>
      <c r="B103" t="s">
        <v>446</v>
      </c>
      <c r="C103" t="s">
        <v>605</v>
      </c>
      <c r="D103">
        <v>8</v>
      </c>
      <c r="E103" t="s">
        <v>605</v>
      </c>
      <c r="F103" t="s">
        <v>898</v>
      </c>
      <c r="G103" t="s">
        <v>605</v>
      </c>
      <c r="H103" t="str">
        <f>IF(J103&lt;&gt;"-",VLOOKUP(J103,DST_ON!A:C,3),"")</f>
        <v/>
      </c>
      <c r="I103" t="s">
        <v>605</v>
      </c>
      <c r="J103" s="6" t="s">
        <v>106</v>
      </c>
      <c r="K103" t="s">
        <v>605</v>
      </c>
      <c r="L103" t="str">
        <f>IF(J103&lt;&gt;"-",VLOOKUP(J103,travail2!$A$2:$N$33,2),"")</f>
        <v/>
      </c>
      <c r="M103" t="s">
        <v>605</v>
      </c>
      <c r="N103" t="str">
        <f>IF(J103&lt;&gt;"-",VLOOKUP(J103,travail2!$A$2:$N$33,3),"")</f>
        <v/>
      </c>
      <c r="O103" t="s">
        <v>605</v>
      </c>
      <c r="P103" t="str">
        <f>IF(J103&lt;&gt;"-",VLOOKUP(J103,travail2!$A$2:$N$33,4),"")</f>
        <v/>
      </c>
      <c r="Q103" t="s">
        <v>605</v>
      </c>
      <c r="R103" t="str">
        <f>IF(J103&lt;&gt;"-",VLOOKUP(J103,travail2!$A$2:$N$33,5),"")</f>
        <v/>
      </c>
      <c r="S103" t="s">
        <v>605</v>
      </c>
      <c r="T103" t="str">
        <f>IF(J103&lt;&gt;"-",VLOOKUP(J103,travail2!$A$2:$N$33,6),"")</f>
        <v/>
      </c>
      <c r="U103" t="s">
        <v>605</v>
      </c>
      <c r="V103" s="121" t="str">
        <f>IF(J103&lt;&gt;"-",VLOOKUP(J103,travail2!$A$2:$N$33,7),"")</f>
        <v/>
      </c>
      <c r="W103" t="s">
        <v>605</v>
      </c>
      <c r="X103" t="str">
        <f>IF(J103&lt;&gt;"-",VLOOKUP(J103,travail2!$A$2:$N$33,8),"")</f>
        <v/>
      </c>
      <c r="Y103" t="s">
        <v>605</v>
      </c>
      <c r="Z103" t="str">
        <f>IF(J103&lt;&gt;"-",VLOOKUP(J103,travail2!$A$2:$N$33,9),"")</f>
        <v/>
      </c>
      <c r="AA103" t="s">
        <v>605</v>
      </c>
      <c r="AB103" t="str">
        <f>IF(J103&lt;&gt;"-",VLOOKUP(J103,travail2!$A$2:$N$33,10),"")</f>
        <v/>
      </c>
      <c r="AC103" t="s">
        <v>605</v>
      </c>
      <c r="AD103" t="str">
        <f>IF(J103&lt;&gt;"-",VLOOKUP(J103,travail2!$A$2:$N$33,11),"")</f>
        <v/>
      </c>
      <c r="AE103" t="s">
        <v>605</v>
      </c>
      <c r="AF103" t="str">
        <f>IF(J103&lt;&gt;"-",VLOOKUP(J103,travail2!$A$2:$N$33,13),"")</f>
        <v/>
      </c>
      <c r="AG103" t="s">
        <v>605</v>
      </c>
      <c r="AH103" t="str">
        <f>IF(J103&lt;&gt;"-",VLOOKUP(J103,travail2!$A$2:$N$33,14),"")</f>
        <v/>
      </c>
      <c r="AI103" t="s">
        <v>928</v>
      </c>
      <c r="AJ103" s="122" t="s">
        <v>925</v>
      </c>
      <c r="AK103" t="s">
        <v>928</v>
      </c>
      <c r="AL103" t="s">
        <v>446</v>
      </c>
      <c r="AM103" t="s">
        <v>904</v>
      </c>
      <c r="AO103" s="123" t="str">
        <f t="shared" si="7"/>
        <v>var zone = new Array("China/Urumqi", "8", "00", "", "-", "", "", "", "", "", "", "", "", "", "", "", ""); zones["China/Urumqi"]=zone;</v>
      </c>
      <c r="AP103" t="str">
        <f t="shared" si="8"/>
        <v>var zone = new Array("China/Urumqi", "8", "00", "", "-", "", "", "", "", "", "", "", "", "", "</v>
      </c>
      <c r="AQ103" t="str">
        <f t="shared" si="6"/>
        <v>", "", ""); zones["China/Urumqi"]=zone;</v>
      </c>
      <c r="AR103" s="125" t="str">
        <f t="shared" si="9"/>
        <v>&lt;option value="China/Urumqi"&gt;China/Urumqi&lt;/option&gt;</v>
      </c>
      <c r="AS103" t="s">
        <v>930</v>
      </c>
      <c r="AT103" t="str">
        <f t="shared" si="10"/>
        <v>China/Urumqi</v>
      </c>
      <c r="AU103" t="s">
        <v>932</v>
      </c>
      <c r="AV103" t="str">
        <f t="shared" si="11"/>
        <v>China/Urumqi</v>
      </c>
      <c r="AW103" t="s">
        <v>931</v>
      </c>
    </row>
    <row r="104" spans="1:49" x14ac:dyDescent="0.25">
      <c r="A104" t="s">
        <v>903</v>
      </c>
      <c r="B104" t="s">
        <v>253</v>
      </c>
      <c r="C104" t="s">
        <v>605</v>
      </c>
      <c r="D104">
        <v>7</v>
      </c>
      <c r="E104" t="s">
        <v>605</v>
      </c>
      <c r="F104" t="s">
        <v>898</v>
      </c>
      <c r="G104" t="s">
        <v>605</v>
      </c>
      <c r="H104" t="str">
        <f>IF(J104&lt;&gt;"-",VLOOKUP(J104,DST_ON!A:C,3),"")</f>
        <v/>
      </c>
      <c r="I104" t="s">
        <v>605</v>
      </c>
      <c r="J104" s="6" t="s">
        <v>106</v>
      </c>
      <c r="K104" t="s">
        <v>605</v>
      </c>
      <c r="L104" t="str">
        <f>IF(J104&lt;&gt;"-",VLOOKUP(J104,travail2!$A$2:$N$33,2),"")</f>
        <v/>
      </c>
      <c r="M104" t="s">
        <v>605</v>
      </c>
      <c r="N104" t="str">
        <f>IF(J104&lt;&gt;"-",VLOOKUP(J104,travail2!$A$2:$N$33,3),"")</f>
        <v/>
      </c>
      <c r="O104" t="s">
        <v>605</v>
      </c>
      <c r="P104" t="str">
        <f>IF(J104&lt;&gt;"-",VLOOKUP(J104,travail2!$A$2:$N$33,4),"")</f>
        <v/>
      </c>
      <c r="Q104" t="s">
        <v>605</v>
      </c>
      <c r="R104" t="str">
        <f>IF(J104&lt;&gt;"-",VLOOKUP(J104,travail2!$A$2:$N$33,5),"")</f>
        <v/>
      </c>
      <c r="S104" t="s">
        <v>605</v>
      </c>
      <c r="T104" t="str">
        <f>IF(J104&lt;&gt;"-",VLOOKUP(J104,travail2!$A$2:$N$33,6),"")</f>
        <v/>
      </c>
      <c r="U104" t="s">
        <v>605</v>
      </c>
      <c r="V104" s="121" t="str">
        <f>IF(J104&lt;&gt;"-",VLOOKUP(J104,travail2!$A$2:$N$33,7),"")</f>
        <v/>
      </c>
      <c r="W104" t="s">
        <v>605</v>
      </c>
      <c r="X104" t="str">
        <f>IF(J104&lt;&gt;"-",VLOOKUP(J104,travail2!$A$2:$N$33,8),"")</f>
        <v/>
      </c>
      <c r="Y104" t="s">
        <v>605</v>
      </c>
      <c r="Z104" t="str">
        <f>IF(J104&lt;&gt;"-",VLOOKUP(J104,travail2!$A$2:$N$33,9),"")</f>
        <v/>
      </c>
      <c r="AA104" t="s">
        <v>605</v>
      </c>
      <c r="AB104" t="str">
        <f>IF(J104&lt;&gt;"-",VLOOKUP(J104,travail2!$A$2:$N$33,10),"")</f>
        <v/>
      </c>
      <c r="AC104" t="s">
        <v>605</v>
      </c>
      <c r="AD104" t="str">
        <f>IF(J104&lt;&gt;"-",VLOOKUP(J104,travail2!$A$2:$N$33,11),"")</f>
        <v/>
      </c>
      <c r="AE104" t="s">
        <v>605</v>
      </c>
      <c r="AF104" t="str">
        <f>IF(J104&lt;&gt;"-",VLOOKUP(J104,travail2!$A$2:$N$33,13),"")</f>
        <v/>
      </c>
      <c r="AG104" t="s">
        <v>605</v>
      </c>
      <c r="AH104" t="str">
        <f>IF(J104&lt;&gt;"-",VLOOKUP(J104,travail2!$A$2:$N$33,14),"")</f>
        <v/>
      </c>
      <c r="AI104" t="s">
        <v>928</v>
      </c>
      <c r="AJ104" s="122" t="s">
        <v>925</v>
      </c>
      <c r="AK104" t="s">
        <v>928</v>
      </c>
      <c r="AL104" t="s">
        <v>253</v>
      </c>
      <c r="AM104" t="s">
        <v>904</v>
      </c>
      <c r="AO104" s="123" t="str">
        <f t="shared" si="7"/>
        <v>var zone = new Array("Christmas Island", "7", "00", "", "-", "", "", "", "", "", "", "", "", "", "", "", ""); zones["Christmas Island"]=zone;</v>
      </c>
      <c r="AP104" t="str">
        <f t="shared" si="8"/>
        <v>var zone = new Array("Christmas Island", "7", "00", "", "-", "", "", "", "", "", "", "", "", "", "</v>
      </c>
      <c r="AQ104" t="str">
        <f t="shared" si="6"/>
        <v>", "", ""); zones["Christmas Island"]=zone;</v>
      </c>
      <c r="AR104" s="125" t="str">
        <f t="shared" si="9"/>
        <v>&lt;option value="Christmas Island"&gt;Christmas Island&lt;/option&gt;</v>
      </c>
      <c r="AS104" t="s">
        <v>930</v>
      </c>
      <c r="AT104" t="str">
        <f t="shared" si="10"/>
        <v>Christmas Island</v>
      </c>
      <c r="AU104" t="s">
        <v>932</v>
      </c>
      <c r="AV104" t="str">
        <f t="shared" si="11"/>
        <v>Christmas Island</v>
      </c>
      <c r="AW104" t="s">
        <v>931</v>
      </c>
    </row>
    <row r="105" spans="1:49" x14ac:dyDescent="0.25">
      <c r="A105" t="s">
        <v>903</v>
      </c>
      <c r="B105" t="s">
        <v>255</v>
      </c>
      <c r="C105" t="s">
        <v>605</v>
      </c>
      <c r="D105">
        <v>6</v>
      </c>
      <c r="E105" t="s">
        <v>605</v>
      </c>
      <c r="F105" t="s">
        <v>926</v>
      </c>
      <c r="G105" t="s">
        <v>605</v>
      </c>
      <c r="H105" t="str">
        <f>IF(J105&lt;&gt;"-",VLOOKUP(J105,DST_ON!A:C,3),"")</f>
        <v/>
      </c>
      <c r="I105" t="s">
        <v>605</v>
      </c>
      <c r="J105" s="6" t="s">
        <v>106</v>
      </c>
      <c r="K105" t="s">
        <v>605</v>
      </c>
      <c r="L105" t="str">
        <f>IF(J105&lt;&gt;"-",VLOOKUP(J105,travail2!$A$2:$N$33,2),"")</f>
        <v/>
      </c>
      <c r="M105" t="s">
        <v>605</v>
      </c>
      <c r="N105" t="str">
        <f>IF(J105&lt;&gt;"-",VLOOKUP(J105,travail2!$A$2:$N$33,3),"")</f>
        <v/>
      </c>
      <c r="O105" t="s">
        <v>605</v>
      </c>
      <c r="P105" t="str">
        <f>IF(J105&lt;&gt;"-",VLOOKUP(J105,travail2!$A$2:$N$33,4),"")</f>
        <v/>
      </c>
      <c r="Q105" t="s">
        <v>605</v>
      </c>
      <c r="R105" t="str">
        <f>IF(J105&lt;&gt;"-",VLOOKUP(J105,travail2!$A$2:$N$33,5),"")</f>
        <v/>
      </c>
      <c r="S105" t="s">
        <v>605</v>
      </c>
      <c r="T105" t="str">
        <f>IF(J105&lt;&gt;"-",VLOOKUP(J105,travail2!$A$2:$N$33,6),"")</f>
        <v/>
      </c>
      <c r="U105" t="s">
        <v>605</v>
      </c>
      <c r="V105" s="121" t="str">
        <f>IF(J105&lt;&gt;"-",VLOOKUP(J105,travail2!$A$2:$N$33,7),"")</f>
        <v/>
      </c>
      <c r="W105" t="s">
        <v>605</v>
      </c>
      <c r="X105" t="str">
        <f>IF(J105&lt;&gt;"-",VLOOKUP(J105,travail2!$A$2:$N$33,8),"")</f>
        <v/>
      </c>
      <c r="Y105" t="s">
        <v>605</v>
      </c>
      <c r="Z105" t="str">
        <f>IF(J105&lt;&gt;"-",VLOOKUP(J105,travail2!$A$2:$N$33,9),"")</f>
        <v/>
      </c>
      <c r="AA105" t="s">
        <v>605</v>
      </c>
      <c r="AB105" t="str">
        <f>IF(J105&lt;&gt;"-",VLOOKUP(J105,travail2!$A$2:$N$33,10),"")</f>
        <v/>
      </c>
      <c r="AC105" t="s">
        <v>605</v>
      </c>
      <c r="AD105" t="str">
        <f>IF(J105&lt;&gt;"-",VLOOKUP(J105,travail2!$A$2:$N$33,11),"")</f>
        <v/>
      </c>
      <c r="AE105" t="s">
        <v>605</v>
      </c>
      <c r="AF105" t="str">
        <f>IF(J105&lt;&gt;"-",VLOOKUP(J105,travail2!$A$2:$N$33,13),"")</f>
        <v/>
      </c>
      <c r="AG105" t="s">
        <v>605</v>
      </c>
      <c r="AH105" t="str">
        <f>IF(J105&lt;&gt;"-",VLOOKUP(J105,travail2!$A$2:$N$33,14),"")</f>
        <v/>
      </c>
      <c r="AI105" t="s">
        <v>928</v>
      </c>
      <c r="AJ105" s="122" t="s">
        <v>925</v>
      </c>
      <c r="AK105" t="s">
        <v>928</v>
      </c>
      <c r="AL105" t="s">
        <v>255</v>
      </c>
      <c r="AM105" t="s">
        <v>904</v>
      </c>
      <c r="AO105" s="123" t="str">
        <f t="shared" si="7"/>
        <v>var zone = new Array("Cocos (Keeling) Islands", "6", "30", "", "-", "", "", "", "", "", "", "", "", "", "", "", ""); zones["Cocos (Keeling) Islands"]=zone;</v>
      </c>
      <c r="AP105" t="str">
        <f t="shared" si="8"/>
        <v>var zone = new Array("Cocos (Keeling) Islands", "6", "30", "", "-", "", "", "", "", "", "", "", "", "", "</v>
      </c>
      <c r="AQ105" t="str">
        <f t="shared" si="6"/>
        <v>", "", ""); zones["Cocos (Keeling) Islands"]=zone;</v>
      </c>
      <c r="AR105" s="125" t="str">
        <f t="shared" si="9"/>
        <v>&lt;option value="Cocos (Keeling) Islands"&gt;Cocos (Keeling) Islands&lt;/option&gt;</v>
      </c>
      <c r="AS105" t="s">
        <v>930</v>
      </c>
      <c r="AT105" t="str">
        <f t="shared" si="10"/>
        <v>Cocos (Keeling) Islands</v>
      </c>
      <c r="AU105" t="s">
        <v>932</v>
      </c>
      <c r="AV105" t="str">
        <f t="shared" si="11"/>
        <v>Cocos (Keeling) Islands</v>
      </c>
      <c r="AW105" t="s">
        <v>931</v>
      </c>
    </row>
    <row r="106" spans="1:49" x14ac:dyDescent="0.25">
      <c r="A106" t="s">
        <v>903</v>
      </c>
      <c r="B106" t="s">
        <v>188</v>
      </c>
      <c r="C106" t="s">
        <v>605</v>
      </c>
      <c r="D106">
        <v>-5</v>
      </c>
      <c r="E106" t="s">
        <v>605</v>
      </c>
      <c r="F106" t="s">
        <v>898</v>
      </c>
      <c r="G106" t="s">
        <v>605</v>
      </c>
      <c r="H106" t="str">
        <f>IF(J106&lt;&gt;"-",VLOOKUP(J106,DST_ON!A:C,3),"")</f>
        <v/>
      </c>
      <c r="I106" t="s">
        <v>605</v>
      </c>
      <c r="J106" s="6" t="s">
        <v>106</v>
      </c>
      <c r="K106" t="s">
        <v>605</v>
      </c>
      <c r="L106" t="str">
        <f>IF(J106&lt;&gt;"-",VLOOKUP(J106,travail2!$A$2:$N$33,2),"")</f>
        <v/>
      </c>
      <c r="M106" t="s">
        <v>605</v>
      </c>
      <c r="N106" t="str">
        <f>IF(J106&lt;&gt;"-",VLOOKUP(J106,travail2!$A$2:$N$33,3),"")</f>
        <v/>
      </c>
      <c r="O106" t="s">
        <v>605</v>
      </c>
      <c r="P106" t="str">
        <f>IF(J106&lt;&gt;"-",VLOOKUP(J106,travail2!$A$2:$N$33,4),"")</f>
        <v/>
      </c>
      <c r="Q106" t="s">
        <v>605</v>
      </c>
      <c r="R106" t="str">
        <f>IF(J106&lt;&gt;"-",VLOOKUP(J106,travail2!$A$2:$N$33,5),"")</f>
        <v/>
      </c>
      <c r="S106" t="s">
        <v>605</v>
      </c>
      <c r="T106" t="str">
        <f>IF(J106&lt;&gt;"-",VLOOKUP(J106,travail2!$A$2:$N$33,6),"")</f>
        <v/>
      </c>
      <c r="U106" t="s">
        <v>605</v>
      </c>
      <c r="V106" s="121" t="str">
        <f>IF(J106&lt;&gt;"-",VLOOKUP(J106,travail2!$A$2:$N$33,7),"")</f>
        <v/>
      </c>
      <c r="W106" t="s">
        <v>605</v>
      </c>
      <c r="X106" t="str">
        <f>IF(J106&lt;&gt;"-",VLOOKUP(J106,travail2!$A$2:$N$33,8),"")</f>
        <v/>
      </c>
      <c r="Y106" t="s">
        <v>605</v>
      </c>
      <c r="Z106" t="str">
        <f>IF(J106&lt;&gt;"-",VLOOKUP(J106,travail2!$A$2:$N$33,9),"")</f>
        <v/>
      </c>
      <c r="AA106" t="s">
        <v>605</v>
      </c>
      <c r="AB106" t="str">
        <f>IF(J106&lt;&gt;"-",VLOOKUP(J106,travail2!$A$2:$N$33,10),"")</f>
        <v/>
      </c>
      <c r="AC106" t="s">
        <v>605</v>
      </c>
      <c r="AD106" t="str">
        <f>IF(J106&lt;&gt;"-",VLOOKUP(J106,travail2!$A$2:$N$33,11),"")</f>
        <v/>
      </c>
      <c r="AE106" t="s">
        <v>605</v>
      </c>
      <c r="AF106" t="str">
        <f>IF(J106&lt;&gt;"-",VLOOKUP(J106,travail2!$A$2:$N$33,13),"")</f>
        <v/>
      </c>
      <c r="AG106" t="s">
        <v>605</v>
      </c>
      <c r="AH106" t="str">
        <f>IF(J106&lt;&gt;"-",VLOOKUP(J106,travail2!$A$2:$N$33,14),"")</f>
        <v/>
      </c>
      <c r="AI106" t="s">
        <v>928</v>
      </c>
      <c r="AJ106" s="122" t="s">
        <v>925</v>
      </c>
      <c r="AK106" t="s">
        <v>928</v>
      </c>
      <c r="AL106" t="s">
        <v>188</v>
      </c>
      <c r="AM106" t="s">
        <v>904</v>
      </c>
      <c r="AO106" s="123" t="str">
        <f t="shared" si="7"/>
        <v>var zone = new Array("Colombia", "-5", "00", "", "-", "", "", "", "", "", "", "", "", "", "", "", ""); zones["Colombia"]=zone;</v>
      </c>
      <c r="AP106" t="str">
        <f t="shared" si="8"/>
        <v>var zone = new Array("Colombia", "-5", "00", "", "-", "", "", "", "", "", "", "", "", "", "</v>
      </c>
      <c r="AQ106" t="str">
        <f t="shared" si="6"/>
        <v>", "", ""); zones["Colombia"]=zone;</v>
      </c>
      <c r="AR106" s="125" t="str">
        <f t="shared" si="9"/>
        <v>&lt;option value="Colombia"&gt;Colombia&lt;/option&gt;</v>
      </c>
      <c r="AS106" t="s">
        <v>930</v>
      </c>
      <c r="AT106" t="str">
        <f t="shared" si="10"/>
        <v>Colombia</v>
      </c>
      <c r="AU106" t="s">
        <v>932</v>
      </c>
      <c r="AV106" t="str">
        <f t="shared" si="11"/>
        <v>Colombia</v>
      </c>
      <c r="AW106" t="s">
        <v>931</v>
      </c>
    </row>
    <row r="107" spans="1:49" x14ac:dyDescent="0.25">
      <c r="A107" t="s">
        <v>903</v>
      </c>
      <c r="B107" t="s">
        <v>290</v>
      </c>
      <c r="C107" t="s">
        <v>605</v>
      </c>
      <c r="D107">
        <v>3</v>
      </c>
      <c r="E107" t="s">
        <v>605</v>
      </c>
      <c r="F107" t="s">
        <v>898</v>
      </c>
      <c r="G107" t="s">
        <v>605</v>
      </c>
      <c r="H107" t="str">
        <f>IF(J107&lt;&gt;"-",VLOOKUP(J107,DST_ON!A:C,3),"")</f>
        <v/>
      </c>
      <c r="I107" t="s">
        <v>605</v>
      </c>
      <c r="J107" s="6" t="s">
        <v>106</v>
      </c>
      <c r="K107" t="s">
        <v>605</v>
      </c>
      <c r="L107" t="str">
        <f>IF(J107&lt;&gt;"-",VLOOKUP(J107,travail2!$A$2:$N$33,2),"")</f>
        <v/>
      </c>
      <c r="M107" t="s">
        <v>605</v>
      </c>
      <c r="N107" t="str">
        <f>IF(J107&lt;&gt;"-",VLOOKUP(J107,travail2!$A$2:$N$33,3),"")</f>
        <v/>
      </c>
      <c r="O107" t="s">
        <v>605</v>
      </c>
      <c r="P107" t="str">
        <f>IF(J107&lt;&gt;"-",VLOOKUP(J107,travail2!$A$2:$N$33,4),"")</f>
        <v/>
      </c>
      <c r="Q107" t="s">
        <v>605</v>
      </c>
      <c r="R107" t="str">
        <f>IF(J107&lt;&gt;"-",VLOOKUP(J107,travail2!$A$2:$N$33,5),"")</f>
        <v/>
      </c>
      <c r="S107" t="s">
        <v>605</v>
      </c>
      <c r="T107" t="str">
        <f>IF(J107&lt;&gt;"-",VLOOKUP(J107,travail2!$A$2:$N$33,6),"")</f>
        <v/>
      </c>
      <c r="U107" t="s">
        <v>605</v>
      </c>
      <c r="V107" s="121" t="str">
        <f>IF(J107&lt;&gt;"-",VLOOKUP(J107,travail2!$A$2:$N$33,7),"")</f>
        <v/>
      </c>
      <c r="W107" t="s">
        <v>605</v>
      </c>
      <c r="X107" t="str">
        <f>IF(J107&lt;&gt;"-",VLOOKUP(J107,travail2!$A$2:$N$33,8),"")</f>
        <v/>
      </c>
      <c r="Y107" t="s">
        <v>605</v>
      </c>
      <c r="Z107" t="str">
        <f>IF(J107&lt;&gt;"-",VLOOKUP(J107,travail2!$A$2:$N$33,9),"")</f>
        <v/>
      </c>
      <c r="AA107" t="s">
        <v>605</v>
      </c>
      <c r="AB107" t="str">
        <f>IF(J107&lt;&gt;"-",VLOOKUP(J107,travail2!$A$2:$N$33,10),"")</f>
        <v/>
      </c>
      <c r="AC107" t="s">
        <v>605</v>
      </c>
      <c r="AD107" t="str">
        <f>IF(J107&lt;&gt;"-",VLOOKUP(J107,travail2!$A$2:$N$33,11),"")</f>
        <v/>
      </c>
      <c r="AE107" t="s">
        <v>605</v>
      </c>
      <c r="AF107" t="str">
        <f>IF(J107&lt;&gt;"-",VLOOKUP(J107,travail2!$A$2:$N$33,13),"")</f>
        <v/>
      </c>
      <c r="AG107" t="s">
        <v>605</v>
      </c>
      <c r="AH107" t="str">
        <f>IF(J107&lt;&gt;"-",VLOOKUP(J107,travail2!$A$2:$N$33,14),"")</f>
        <v/>
      </c>
      <c r="AI107" t="s">
        <v>928</v>
      </c>
      <c r="AJ107" s="122" t="s">
        <v>925</v>
      </c>
      <c r="AK107" t="s">
        <v>928</v>
      </c>
      <c r="AL107" t="s">
        <v>290</v>
      </c>
      <c r="AM107" t="s">
        <v>904</v>
      </c>
      <c r="AO107" s="123" t="str">
        <f t="shared" si="7"/>
        <v>var zone = new Array("Comoros", "3", "00", "", "-", "", "", "", "", "", "", "", "", "", "", "", ""); zones["Comoros"]=zone;</v>
      </c>
      <c r="AP107" t="str">
        <f t="shared" si="8"/>
        <v>var zone = new Array("Comoros", "3", "00", "", "-", "", "", "", "", "", "", "", "", "", "</v>
      </c>
      <c r="AQ107" t="str">
        <f t="shared" si="6"/>
        <v>", "", ""); zones["Comoros"]=zone;</v>
      </c>
      <c r="AR107" s="125" t="str">
        <f t="shared" si="9"/>
        <v>&lt;option value="Comoros"&gt;Comoros&lt;/option&gt;</v>
      </c>
      <c r="AS107" t="s">
        <v>930</v>
      </c>
      <c r="AT107" t="str">
        <f t="shared" si="10"/>
        <v>Comoros</v>
      </c>
      <c r="AU107" t="s">
        <v>932</v>
      </c>
      <c r="AV107" t="str">
        <f t="shared" si="11"/>
        <v>Comoros</v>
      </c>
      <c r="AW107" t="s">
        <v>931</v>
      </c>
    </row>
    <row r="108" spans="1:49" x14ac:dyDescent="0.25">
      <c r="A108" t="s">
        <v>903</v>
      </c>
      <c r="B108" t="s">
        <v>473</v>
      </c>
      <c r="C108" t="s">
        <v>605</v>
      </c>
      <c r="D108">
        <v>1</v>
      </c>
      <c r="E108" t="s">
        <v>605</v>
      </c>
      <c r="F108" t="s">
        <v>898</v>
      </c>
      <c r="G108" t="s">
        <v>605</v>
      </c>
      <c r="H108" t="str">
        <f>IF(J108&lt;&gt;"-",VLOOKUP(J108,DST_ON!A:C,3),"")</f>
        <v/>
      </c>
      <c r="I108" t="s">
        <v>605</v>
      </c>
      <c r="J108" s="6" t="s">
        <v>106</v>
      </c>
      <c r="K108" t="s">
        <v>605</v>
      </c>
      <c r="L108" t="str">
        <f>IF(J108&lt;&gt;"-",VLOOKUP(J108,travail2!$A$2:$N$33,2),"")</f>
        <v/>
      </c>
      <c r="M108" t="s">
        <v>605</v>
      </c>
      <c r="N108" t="str">
        <f>IF(J108&lt;&gt;"-",VLOOKUP(J108,travail2!$A$2:$N$33,3),"")</f>
        <v/>
      </c>
      <c r="O108" t="s">
        <v>605</v>
      </c>
      <c r="P108" t="str">
        <f>IF(J108&lt;&gt;"-",VLOOKUP(J108,travail2!$A$2:$N$33,4),"")</f>
        <v/>
      </c>
      <c r="Q108" t="s">
        <v>605</v>
      </c>
      <c r="R108" t="str">
        <f>IF(J108&lt;&gt;"-",VLOOKUP(J108,travail2!$A$2:$N$33,5),"")</f>
        <v/>
      </c>
      <c r="S108" t="s">
        <v>605</v>
      </c>
      <c r="T108" t="str">
        <f>IF(J108&lt;&gt;"-",VLOOKUP(J108,travail2!$A$2:$N$33,6),"")</f>
        <v/>
      </c>
      <c r="U108" t="s">
        <v>605</v>
      </c>
      <c r="V108" s="121" t="str">
        <f>IF(J108&lt;&gt;"-",VLOOKUP(J108,travail2!$A$2:$N$33,7),"")</f>
        <v/>
      </c>
      <c r="W108" t="s">
        <v>605</v>
      </c>
      <c r="X108" t="str">
        <f>IF(J108&lt;&gt;"-",VLOOKUP(J108,travail2!$A$2:$N$33,8),"")</f>
        <v/>
      </c>
      <c r="Y108" t="s">
        <v>605</v>
      </c>
      <c r="Z108" t="str">
        <f>IF(J108&lt;&gt;"-",VLOOKUP(J108,travail2!$A$2:$N$33,9),"")</f>
        <v/>
      </c>
      <c r="AA108" t="s">
        <v>605</v>
      </c>
      <c r="AB108" t="str">
        <f>IF(J108&lt;&gt;"-",VLOOKUP(J108,travail2!$A$2:$N$33,10),"")</f>
        <v/>
      </c>
      <c r="AC108" t="s">
        <v>605</v>
      </c>
      <c r="AD108" t="str">
        <f>IF(J108&lt;&gt;"-",VLOOKUP(J108,travail2!$A$2:$N$33,11),"")</f>
        <v/>
      </c>
      <c r="AE108" t="s">
        <v>605</v>
      </c>
      <c r="AF108" t="str">
        <f>IF(J108&lt;&gt;"-",VLOOKUP(J108,travail2!$A$2:$N$33,13),"")</f>
        <v/>
      </c>
      <c r="AG108" t="s">
        <v>605</v>
      </c>
      <c r="AH108" t="str">
        <f>IF(J108&lt;&gt;"-",VLOOKUP(J108,travail2!$A$2:$N$33,14),"")</f>
        <v/>
      </c>
      <c r="AI108" t="s">
        <v>928</v>
      </c>
      <c r="AJ108" s="122" t="s">
        <v>925</v>
      </c>
      <c r="AK108" t="s">
        <v>928</v>
      </c>
      <c r="AL108" t="s">
        <v>473</v>
      </c>
      <c r="AM108" t="s">
        <v>904</v>
      </c>
      <c r="AO108" s="123" t="str">
        <f t="shared" si="7"/>
        <v>var zone = new Array("Congo, Democratic Republic/Kinshasa", "1", "00", "", "-", "", "", "", "", "", "", "", "", "", "", "", ""); zones["Congo, Democratic Republic/Kinshasa"]=zone;</v>
      </c>
      <c r="AP108" t="str">
        <f t="shared" si="8"/>
        <v>var zone = new Array("Congo, Democratic Republic/Kinshasa", "1", "00", "", "-", "", "", "", "", "", "", "", "", "", "</v>
      </c>
      <c r="AQ108" t="str">
        <f t="shared" si="6"/>
        <v>", "", ""); zones["Congo, Democratic Republic/Kinshasa"]=zone;</v>
      </c>
      <c r="AR108" s="125" t="str">
        <f t="shared" si="9"/>
        <v>&lt;option value="Congo, Democratic Republic/Kinshasa"&gt;Congo, Democratic Republic/Kinshasa&lt;/option&gt;</v>
      </c>
      <c r="AS108" t="s">
        <v>930</v>
      </c>
      <c r="AT108" t="str">
        <f t="shared" si="10"/>
        <v>Congo, Democratic Republic/Kinshasa</v>
      </c>
      <c r="AU108" t="s">
        <v>932</v>
      </c>
      <c r="AV108" t="str">
        <f t="shared" si="11"/>
        <v>Congo, Democratic Republic/Kinshasa</v>
      </c>
      <c r="AW108" t="s">
        <v>931</v>
      </c>
    </row>
    <row r="109" spans="1:49" x14ac:dyDescent="0.25">
      <c r="A109" t="s">
        <v>903</v>
      </c>
      <c r="B109" t="s">
        <v>474</v>
      </c>
      <c r="C109" t="s">
        <v>605</v>
      </c>
      <c r="D109">
        <v>2</v>
      </c>
      <c r="E109" t="s">
        <v>605</v>
      </c>
      <c r="F109" t="s">
        <v>898</v>
      </c>
      <c r="G109" t="s">
        <v>605</v>
      </c>
      <c r="H109" t="str">
        <f>IF(J109&lt;&gt;"-",VLOOKUP(J109,DST_ON!A:C,3),"")</f>
        <v/>
      </c>
      <c r="I109" t="s">
        <v>605</v>
      </c>
      <c r="J109" s="6" t="s">
        <v>106</v>
      </c>
      <c r="K109" t="s">
        <v>605</v>
      </c>
      <c r="L109" t="str">
        <f>IF(J109&lt;&gt;"-",VLOOKUP(J109,travail2!$A$2:$N$33,2),"")</f>
        <v/>
      </c>
      <c r="M109" t="s">
        <v>605</v>
      </c>
      <c r="N109" t="str">
        <f>IF(J109&lt;&gt;"-",VLOOKUP(J109,travail2!$A$2:$N$33,3),"")</f>
        <v/>
      </c>
      <c r="O109" t="s">
        <v>605</v>
      </c>
      <c r="P109" t="str">
        <f>IF(J109&lt;&gt;"-",VLOOKUP(J109,travail2!$A$2:$N$33,4),"")</f>
        <v/>
      </c>
      <c r="Q109" t="s">
        <v>605</v>
      </c>
      <c r="R109" t="str">
        <f>IF(J109&lt;&gt;"-",VLOOKUP(J109,travail2!$A$2:$N$33,5),"")</f>
        <v/>
      </c>
      <c r="S109" t="s">
        <v>605</v>
      </c>
      <c r="T109" t="str">
        <f>IF(J109&lt;&gt;"-",VLOOKUP(J109,travail2!$A$2:$N$33,6),"")</f>
        <v/>
      </c>
      <c r="U109" t="s">
        <v>605</v>
      </c>
      <c r="V109" s="121" t="str">
        <f>IF(J109&lt;&gt;"-",VLOOKUP(J109,travail2!$A$2:$N$33,7),"")</f>
        <v/>
      </c>
      <c r="W109" t="s">
        <v>605</v>
      </c>
      <c r="X109" t="str">
        <f>IF(J109&lt;&gt;"-",VLOOKUP(J109,travail2!$A$2:$N$33,8),"")</f>
        <v/>
      </c>
      <c r="Y109" t="s">
        <v>605</v>
      </c>
      <c r="Z109" t="str">
        <f>IF(J109&lt;&gt;"-",VLOOKUP(J109,travail2!$A$2:$N$33,9),"")</f>
        <v/>
      </c>
      <c r="AA109" t="s">
        <v>605</v>
      </c>
      <c r="AB109" t="str">
        <f>IF(J109&lt;&gt;"-",VLOOKUP(J109,travail2!$A$2:$N$33,10),"")</f>
        <v/>
      </c>
      <c r="AC109" t="s">
        <v>605</v>
      </c>
      <c r="AD109" t="str">
        <f>IF(J109&lt;&gt;"-",VLOOKUP(J109,travail2!$A$2:$N$33,11),"")</f>
        <v/>
      </c>
      <c r="AE109" t="s">
        <v>605</v>
      </c>
      <c r="AF109" t="str">
        <f>IF(J109&lt;&gt;"-",VLOOKUP(J109,travail2!$A$2:$N$33,13),"")</f>
        <v/>
      </c>
      <c r="AG109" t="s">
        <v>605</v>
      </c>
      <c r="AH109" t="str">
        <f>IF(J109&lt;&gt;"-",VLOOKUP(J109,travail2!$A$2:$N$33,14),"")</f>
        <v/>
      </c>
      <c r="AI109" t="s">
        <v>928</v>
      </c>
      <c r="AJ109" s="122" t="s">
        <v>925</v>
      </c>
      <c r="AK109" t="s">
        <v>928</v>
      </c>
      <c r="AL109" t="s">
        <v>474</v>
      </c>
      <c r="AM109" t="s">
        <v>904</v>
      </c>
      <c r="AO109" s="123" t="str">
        <f t="shared" si="7"/>
        <v>var zone = new Array("Congo, Democratic Republic/Lubumbashi", "2", "00", "", "-", "", "", "", "", "", "", "", "", "", "", "", ""); zones["Congo, Democratic Republic/Lubumbashi"]=zone;</v>
      </c>
      <c r="AP109" t="str">
        <f t="shared" si="8"/>
        <v>var zone = new Array("Congo, Democratic Republic/Lubumbashi", "2", "00", "", "-", "", "", "", "", "", "", "", "", "", "</v>
      </c>
      <c r="AQ109" t="str">
        <f t="shared" si="6"/>
        <v>", "", ""); zones["Congo, Democratic Republic/Lubumbashi"]=zone;</v>
      </c>
      <c r="AR109" s="125" t="str">
        <f t="shared" si="9"/>
        <v>&lt;option value="Congo, Democratic Republic/Lubumbashi"&gt;Congo, Democratic Republic/Lubumbashi&lt;/option&gt;</v>
      </c>
      <c r="AS109" t="s">
        <v>930</v>
      </c>
      <c r="AT109" t="str">
        <f t="shared" si="10"/>
        <v>Congo, Democratic Republic/Lubumbashi</v>
      </c>
      <c r="AU109" t="s">
        <v>932</v>
      </c>
      <c r="AV109" t="str">
        <f t="shared" si="11"/>
        <v>Congo, Democratic Republic/Lubumbashi</v>
      </c>
      <c r="AW109" t="s">
        <v>931</v>
      </c>
    </row>
    <row r="110" spans="1:49" x14ac:dyDescent="0.25">
      <c r="A110" t="s">
        <v>903</v>
      </c>
      <c r="B110" t="s">
        <v>291</v>
      </c>
      <c r="C110" t="s">
        <v>605</v>
      </c>
      <c r="D110">
        <v>1</v>
      </c>
      <c r="E110" t="s">
        <v>605</v>
      </c>
      <c r="F110" t="s">
        <v>898</v>
      </c>
      <c r="G110" t="s">
        <v>605</v>
      </c>
      <c r="H110" t="str">
        <f>IF(J110&lt;&gt;"-",VLOOKUP(J110,DST_ON!A:C,3),"")</f>
        <v/>
      </c>
      <c r="I110" t="s">
        <v>605</v>
      </c>
      <c r="J110" s="6" t="s">
        <v>106</v>
      </c>
      <c r="K110" t="s">
        <v>605</v>
      </c>
      <c r="L110" t="str">
        <f>IF(J110&lt;&gt;"-",VLOOKUP(J110,travail2!$A$2:$N$33,2),"")</f>
        <v/>
      </c>
      <c r="M110" t="s">
        <v>605</v>
      </c>
      <c r="N110" t="str">
        <f>IF(J110&lt;&gt;"-",VLOOKUP(J110,travail2!$A$2:$N$33,3),"")</f>
        <v/>
      </c>
      <c r="O110" t="s">
        <v>605</v>
      </c>
      <c r="P110" t="str">
        <f>IF(J110&lt;&gt;"-",VLOOKUP(J110,travail2!$A$2:$N$33,4),"")</f>
        <v/>
      </c>
      <c r="Q110" t="s">
        <v>605</v>
      </c>
      <c r="R110" t="str">
        <f>IF(J110&lt;&gt;"-",VLOOKUP(J110,travail2!$A$2:$N$33,5),"")</f>
        <v/>
      </c>
      <c r="S110" t="s">
        <v>605</v>
      </c>
      <c r="T110" t="str">
        <f>IF(J110&lt;&gt;"-",VLOOKUP(J110,travail2!$A$2:$N$33,6),"")</f>
        <v/>
      </c>
      <c r="U110" t="s">
        <v>605</v>
      </c>
      <c r="V110" s="121" t="str">
        <f>IF(J110&lt;&gt;"-",VLOOKUP(J110,travail2!$A$2:$N$33,7),"")</f>
        <v/>
      </c>
      <c r="W110" t="s">
        <v>605</v>
      </c>
      <c r="X110" t="str">
        <f>IF(J110&lt;&gt;"-",VLOOKUP(J110,travail2!$A$2:$N$33,8),"")</f>
        <v/>
      </c>
      <c r="Y110" t="s">
        <v>605</v>
      </c>
      <c r="Z110" t="str">
        <f>IF(J110&lt;&gt;"-",VLOOKUP(J110,travail2!$A$2:$N$33,9),"")</f>
        <v/>
      </c>
      <c r="AA110" t="s">
        <v>605</v>
      </c>
      <c r="AB110" t="str">
        <f>IF(J110&lt;&gt;"-",VLOOKUP(J110,travail2!$A$2:$N$33,10),"")</f>
        <v/>
      </c>
      <c r="AC110" t="s">
        <v>605</v>
      </c>
      <c r="AD110" t="str">
        <f>IF(J110&lt;&gt;"-",VLOOKUP(J110,travail2!$A$2:$N$33,11),"")</f>
        <v/>
      </c>
      <c r="AE110" t="s">
        <v>605</v>
      </c>
      <c r="AF110" t="str">
        <f>IF(J110&lt;&gt;"-",VLOOKUP(J110,travail2!$A$2:$N$33,13),"")</f>
        <v/>
      </c>
      <c r="AG110" t="s">
        <v>605</v>
      </c>
      <c r="AH110" t="str">
        <f>IF(J110&lt;&gt;"-",VLOOKUP(J110,travail2!$A$2:$N$33,14),"")</f>
        <v/>
      </c>
      <c r="AI110" t="s">
        <v>928</v>
      </c>
      <c r="AJ110" s="122" t="s">
        <v>925</v>
      </c>
      <c r="AK110" t="s">
        <v>928</v>
      </c>
      <c r="AL110" t="s">
        <v>291</v>
      </c>
      <c r="AM110" t="s">
        <v>904</v>
      </c>
      <c r="AO110" s="123" t="str">
        <f t="shared" si="7"/>
        <v>var zone = new Array("Congo, Republic", "1", "00", "", "-", "", "", "", "", "", "", "", "", "", "", "", ""); zones["Congo, Republic"]=zone;</v>
      </c>
      <c r="AP110" t="str">
        <f t="shared" si="8"/>
        <v>var zone = new Array("Congo, Republic", "1", "00", "", "-", "", "", "", "", "", "", "", "", "", "</v>
      </c>
      <c r="AQ110" t="str">
        <f t="shared" si="6"/>
        <v>", "", ""); zones["Congo, Republic"]=zone;</v>
      </c>
      <c r="AR110" s="125" t="str">
        <f t="shared" si="9"/>
        <v>&lt;option value="Congo, Republic"&gt;Congo, Republic&lt;/option&gt;</v>
      </c>
      <c r="AS110" t="s">
        <v>930</v>
      </c>
      <c r="AT110" t="str">
        <f t="shared" si="10"/>
        <v>Congo, Republic</v>
      </c>
      <c r="AU110" t="s">
        <v>932</v>
      </c>
      <c r="AV110" t="str">
        <f t="shared" si="11"/>
        <v>Congo, Republic</v>
      </c>
      <c r="AW110" t="s">
        <v>931</v>
      </c>
    </row>
    <row r="111" spans="1:49" x14ac:dyDescent="0.25">
      <c r="A111" t="s">
        <v>903</v>
      </c>
      <c r="B111" t="s">
        <v>254</v>
      </c>
      <c r="C111" t="s">
        <v>605</v>
      </c>
      <c r="D111">
        <v>-10</v>
      </c>
      <c r="E111" t="s">
        <v>605</v>
      </c>
      <c r="F111" t="s">
        <v>898</v>
      </c>
      <c r="G111" t="s">
        <v>605</v>
      </c>
      <c r="H111" t="str">
        <f>IF(J111&lt;&gt;"-",VLOOKUP(J111,DST_ON!A:C,3),"")</f>
        <v/>
      </c>
      <c r="I111" t="s">
        <v>605</v>
      </c>
      <c r="J111" s="6" t="s">
        <v>106</v>
      </c>
      <c r="K111" t="s">
        <v>605</v>
      </c>
      <c r="L111" t="str">
        <f>IF(J111&lt;&gt;"-",VLOOKUP(J111,travail2!$A$2:$N$33,2),"")</f>
        <v/>
      </c>
      <c r="M111" t="s">
        <v>605</v>
      </c>
      <c r="N111" t="str">
        <f>IF(J111&lt;&gt;"-",VLOOKUP(J111,travail2!$A$2:$N$33,3),"")</f>
        <v/>
      </c>
      <c r="O111" t="s">
        <v>605</v>
      </c>
      <c r="P111" t="str">
        <f>IF(J111&lt;&gt;"-",VLOOKUP(J111,travail2!$A$2:$N$33,4),"")</f>
        <v/>
      </c>
      <c r="Q111" t="s">
        <v>605</v>
      </c>
      <c r="R111" t="str">
        <f>IF(J111&lt;&gt;"-",VLOOKUP(J111,travail2!$A$2:$N$33,5),"")</f>
        <v/>
      </c>
      <c r="S111" t="s">
        <v>605</v>
      </c>
      <c r="T111" t="str">
        <f>IF(J111&lt;&gt;"-",VLOOKUP(J111,travail2!$A$2:$N$33,6),"")</f>
        <v/>
      </c>
      <c r="U111" t="s">
        <v>605</v>
      </c>
      <c r="V111" s="121" t="str">
        <f>IF(J111&lt;&gt;"-",VLOOKUP(J111,travail2!$A$2:$N$33,7),"")</f>
        <v/>
      </c>
      <c r="W111" t="s">
        <v>605</v>
      </c>
      <c r="X111" t="str">
        <f>IF(J111&lt;&gt;"-",VLOOKUP(J111,travail2!$A$2:$N$33,8),"")</f>
        <v/>
      </c>
      <c r="Y111" t="s">
        <v>605</v>
      </c>
      <c r="Z111" t="str">
        <f>IF(J111&lt;&gt;"-",VLOOKUP(J111,travail2!$A$2:$N$33,9),"")</f>
        <v/>
      </c>
      <c r="AA111" t="s">
        <v>605</v>
      </c>
      <c r="AB111" t="str">
        <f>IF(J111&lt;&gt;"-",VLOOKUP(J111,travail2!$A$2:$N$33,10),"")</f>
        <v/>
      </c>
      <c r="AC111" t="s">
        <v>605</v>
      </c>
      <c r="AD111" t="str">
        <f>IF(J111&lt;&gt;"-",VLOOKUP(J111,travail2!$A$2:$N$33,11),"")</f>
        <v/>
      </c>
      <c r="AE111" t="s">
        <v>605</v>
      </c>
      <c r="AF111" t="str">
        <f>IF(J111&lt;&gt;"-",VLOOKUP(J111,travail2!$A$2:$N$33,13),"")</f>
        <v/>
      </c>
      <c r="AG111" t="s">
        <v>605</v>
      </c>
      <c r="AH111" t="str">
        <f>IF(J111&lt;&gt;"-",VLOOKUP(J111,travail2!$A$2:$N$33,14),"")</f>
        <v/>
      </c>
      <c r="AI111" t="s">
        <v>928</v>
      </c>
      <c r="AJ111" s="122" t="s">
        <v>925</v>
      </c>
      <c r="AK111" t="s">
        <v>928</v>
      </c>
      <c r="AL111" t="s">
        <v>254</v>
      </c>
      <c r="AM111" t="s">
        <v>904</v>
      </c>
      <c r="AO111" s="123" t="str">
        <f t="shared" si="7"/>
        <v>var zone = new Array("Cook Islands", "-10", "00", "", "-", "", "", "", "", "", "", "", "", "", "", "", ""); zones["Cook Islands"]=zone;</v>
      </c>
      <c r="AP111" t="str">
        <f t="shared" si="8"/>
        <v>var zone = new Array("Cook Islands", "-10", "00", "", "-", "", "", "", "", "", "", "", "", "", "</v>
      </c>
      <c r="AQ111" t="str">
        <f t="shared" si="6"/>
        <v>", "", ""); zones["Cook Islands"]=zone;</v>
      </c>
      <c r="AR111" s="125" t="str">
        <f t="shared" si="9"/>
        <v>&lt;option value="Cook Islands"&gt;Cook Islands&lt;/option&gt;</v>
      </c>
      <c r="AS111" t="s">
        <v>930</v>
      </c>
      <c r="AT111" t="str">
        <f t="shared" si="10"/>
        <v>Cook Islands</v>
      </c>
      <c r="AU111" t="s">
        <v>932</v>
      </c>
      <c r="AV111" t="str">
        <f t="shared" si="11"/>
        <v>Cook Islands</v>
      </c>
      <c r="AW111" t="s">
        <v>931</v>
      </c>
    </row>
    <row r="112" spans="1:49" x14ac:dyDescent="0.25">
      <c r="A112" t="s">
        <v>903</v>
      </c>
      <c r="B112" t="s">
        <v>158</v>
      </c>
      <c r="C112" t="s">
        <v>605</v>
      </c>
      <c r="D112">
        <v>-6</v>
      </c>
      <c r="E112" t="s">
        <v>605</v>
      </c>
      <c r="F112" t="s">
        <v>898</v>
      </c>
      <c r="G112" t="s">
        <v>605</v>
      </c>
      <c r="H112" t="str">
        <f>IF(J112&lt;&gt;"-",VLOOKUP(J112,DST_ON!A:C,3),"")</f>
        <v/>
      </c>
      <c r="I112" t="s">
        <v>605</v>
      </c>
      <c r="J112" s="6" t="s">
        <v>106</v>
      </c>
      <c r="K112" t="s">
        <v>605</v>
      </c>
      <c r="L112" t="str">
        <f>IF(J112&lt;&gt;"-",VLOOKUP(J112,travail2!$A$2:$N$33,2),"")</f>
        <v/>
      </c>
      <c r="M112" t="s">
        <v>605</v>
      </c>
      <c r="N112" t="str">
        <f>IF(J112&lt;&gt;"-",VLOOKUP(J112,travail2!$A$2:$N$33,3),"")</f>
        <v/>
      </c>
      <c r="O112" t="s">
        <v>605</v>
      </c>
      <c r="P112" t="str">
        <f>IF(J112&lt;&gt;"-",VLOOKUP(J112,travail2!$A$2:$N$33,4),"")</f>
        <v/>
      </c>
      <c r="Q112" t="s">
        <v>605</v>
      </c>
      <c r="R112" t="str">
        <f>IF(J112&lt;&gt;"-",VLOOKUP(J112,travail2!$A$2:$N$33,5),"")</f>
        <v/>
      </c>
      <c r="S112" t="s">
        <v>605</v>
      </c>
      <c r="T112" t="str">
        <f>IF(J112&lt;&gt;"-",VLOOKUP(J112,travail2!$A$2:$N$33,6),"")</f>
        <v/>
      </c>
      <c r="U112" t="s">
        <v>605</v>
      </c>
      <c r="V112" s="121" t="str">
        <f>IF(J112&lt;&gt;"-",VLOOKUP(J112,travail2!$A$2:$N$33,7),"")</f>
        <v/>
      </c>
      <c r="W112" t="s">
        <v>605</v>
      </c>
      <c r="X112" t="str">
        <f>IF(J112&lt;&gt;"-",VLOOKUP(J112,travail2!$A$2:$N$33,8),"")</f>
        <v/>
      </c>
      <c r="Y112" t="s">
        <v>605</v>
      </c>
      <c r="Z112" t="str">
        <f>IF(J112&lt;&gt;"-",VLOOKUP(J112,travail2!$A$2:$N$33,9),"")</f>
        <v/>
      </c>
      <c r="AA112" t="s">
        <v>605</v>
      </c>
      <c r="AB112" t="str">
        <f>IF(J112&lt;&gt;"-",VLOOKUP(J112,travail2!$A$2:$N$33,10),"")</f>
        <v/>
      </c>
      <c r="AC112" t="s">
        <v>605</v>
      </c>
      <c r="AD112" t="str">
        <f>IF(J112&lt;&gt;"-",VLOOKUP(J112,travail2!$A$2:$N$33,11),"")</f>
        <v/>
      </c>
      <c r="AE112" t="s">
        <v>605</v>
      </c>
      <c r="AF112" t="str">
        <f>IF(J112&lt;&gt;"-",VLOOKUP(J112,travail2!$A$2:$N$33,13),"")</f>
        <v/>
      </c>
      <c r="AG112" t="s">
        <v>605</v>
      </c>
      <c r="AH112" t="str">
        <f>IF(J112&lt;&gt;"-",VLOOKUP(J112,travail2!$A$2:$N$33,14),"")</f>
        <v/>
      </c>
      <c r="AI112" t="s">
        <v>928</v>
      </c>
      <c r="AJ112" s="122" t="s">
        <v>925</v>
      </c>
      <c r="AK112" t="s">
        <v>928</v>
      </c>
      <c r="AL112" t="s">
        <v>158</v>
      </c>
      <c r="AM112" t="s">
        <v>904</v>
      </c>
      <c r="AO112" s="123" t="str">
        <f t="shared" si="7"/>
        <v>var zone = new Array("Costa Rica", "-6", "00", "", "-", "", "", "", "", "", "", "", "", "", "", "", ""); zones["Costa Rica"]=zone;</v>
      </c>
      <c r="AP112" t="str">
        <f t="shared" si="8"/>
        <v>var zone = new Array("Costa Rica", "-6", "00", "", "-", "", "", "", "", "", "", "", "", "", "</v>
      </c>
      <c r="AQ112" t="str">
        <f t="shared" si="6"/>
        <v>", "", ""); zones["Costa Rica"]=zone;</v>
      </c>
      <c r="AR112" s="125" t="str">
        <f t="shared" si="9"/>
        <v>&lt;option value="Costa Rica"&gt;Costa Rica&lt;/option&gt;</v>
      </c>
      <c r="AS112" t="s">
        <v>930</v>
      </c>
      <c r="AT112" t="str">
        <f t="shared" si="10"/>
        <v>Costa Rica</v>
      </c>
      <c r="AU112" t="s">
        <v>932</v>
      </c>
      <c r="AV112" t="str">
        <f t="shared" si="11"/>
        <v>Costa Rica</v>
      </c>
      <c r="AW112" t="s">
        <v>931</v>
      </c>
    </row>
    <row r="113" spans="1:49" x14ac:dyDescent="0.25">
      <c r="A113" t="s">
        <v>903</v>
      </c>
      <c r="B113" t="s">
        <v>292</v>
      </c>
      <c r="C113" t="s">
        <v>605</v>
      </c>
      <c r="D113">
        <v>0</v>
      </c>
      <c r="E113" t="s">
        <v>605</v>
      </c>
      <c r="F113" t="s">
        <v>898</v>
      </c>
      <c r="G113" t="s">
        <v>605</v>
      </c>
      <c r="H113" t="str">
        <f>IF(J113&lt;&gt;"-",VLOOKUP(J113,DST_ON!A:C,3),"")</f>
        <v/>
      </c>
      <c r="I113" t="s">
        <v>605</v>
      </c>
      <c r="J113" s="6" t="s">
        <v>106</v>
      </c>
      <c r="K113" t="s">
        <v>605</v>
      </c>
      <c r="L113" t="str">
        <f>IF(J113&lt;&gt;"-",VLOOKUP(J113,travail2!$A$2:$N$33,2),"")</f>
        <v/>
      </c>
      <c r="M113" t="s">
        <v>605</v>
      </c>
      <c r="N113" t="str">
        <f>IF(J113&lt;&gt;"-",VLOOKUP(J113,travail2!$A$2:$N$33,3),"")</f>
        <v/>
      </c>
      <c r="O113" t="s">
        <v>605</v>
      </c>
      <c r="P113" t="str">
        <f>IF(J113&lt;&gt;"-",VLOOKUP(J113,travail2!$A$2:$N$33,4),"")</f>
        <v/>
      </c>
      <c r="Q113" t="s">
        <v>605</v>
      </c>
      <c r="R113" t="str">
        <f>IF(J113&lt;&gt;"-",VLOOKUP(J113,travail2!$A$2:$N$33,5),"")</f>
        <v/>
      </c>
      <c r="S113" t="s">
        <v>605</v>
      </c>
      <c r="T113" t="str">
        <f>IF(J113&lt;&gt;"-",VLOOKUP(J113,travail2!$A$2:$N$33,6),"")</f>
        <v/>
      </c>
      <c r="U113" t="s">
        <v>605</v>
      </c>
      <c r="V113" s="121" t="str">
        <f>IF(J113&lt;&gt;"-",VLOOKUP(J113,travail2!$A$2:$N$33,7),"")</f>
        <v/>
      </c>
      <c r="W113" t="s">
        <v>605</v>
      </c>
      <c r="X113" t="str">
        <f>IF(J113&lt;&gt;"-",VLOOKUP(J113,travail2!$A$2:$N$33,8),"")</f>
        <v/>
      </c>
      <c r="Y113" t="s">
        <v>605</v>
      </c>
      <c r="Z113" t="str">
        <f>IF(J113&lt;&gt;"-",VLOOKUP(J113,travail2!$A$2:$N$33,9),"")</f>
        <v/>
      </c>
      <c r="AA113" t="s">
        <v>605</v>
      </c>
      <c r="AB113" t="str">
        <f>IF(J113&lt;&gt;"-",VLOOKUP(J113,travail2!$A$2:$N$33,10),"")</f>
        <v/>
      </c>
      <c r="AC113" t="s">
        <v>605</v>
      </c>
      <c r="AD113" t="str">
        <f>IF(J113&lt;&gt;"-",VLOOKUP(J113,travail2!$A$2:$N$33,11),"")</f>
        <v/>
      </c>
      <c r="AE113" t="s">
        <v>605</v>
      </c>
      <c r="AF113" t="str">
        <f>IF(J113&lt;&gt;"-",VLOOKUP(J113,travail2!$A$2:$N$33,13),"")</f>
        <v/>
      </c>
      <c r="AG113" t="s">
        <v>605</v>
      </c>
      <c r="AH113" t="str">
        <f>IF(J113&lt;&gt;"-",VLOOKUP(J113,travail2!$A$2:$N$33,14),"")</f>
        <v/>
      </c>
      <c r="AI113" t="s">
        <v>928</v>
      </c>
      <c r="AJ113" s="122" t="s">
        <v>925</v>
      </c>
      <c r="AK113" t="s">
        <v>928</v>
      </c>
      <c r="AL113" t="s">
        <v>292</v>
      </c>
      <c r="AM113" t="s">
        <v>904</v>
      </c>
      <c r="AO113" s="123" t="str">
        <f t="shared" si="7"/>
        <v>var zone = new Array("Côte d'Ivoire", "0", "00", "", "-", "", "", "", "", "", "", "", "", "", "", "", ""); zones["Côte d'Ivoire"]=zone;</v>
      </c>
      <c r="AP113" t="str">
        <f t="shared" si="8"/>
        <v>var zone = new Array("Côte d'Ivoire", "0", "00", "", "-", "", "", "", "", "", "", "", "", "", "</v>
      </c>
      <c r="AQ113" t="str">
        <f t="shared" si="6"/>
        <v>", "", ""); zones["Côte d'Ivoire"]=zone;</v>
      </c>
      <c r="AR113" s="125" t="str">
        <f t="shared" si="9"/>
        <v>&lt;option value="Côte d'Ivoire"&gt;Côte d'Ivoire&lt;/option&gt;</v>
      </c>
      <c r="AS113" t="s">
        <v>930</v>
      </c>
      <c r="AT113" t="str">
        <f t="shared" si="10"/>
        <v>Côte d'Ivoire</v>
      </c>
      <c r="AU113" t="s">
        <v>932</v>
      </c>
      <c r="AV113" t="str">
        <f t="shared" si="11"/>
        <v>Côte d'Ivoire</v>
      </c>
      <c r="AW113" t="s">
        <v>931</v>
      </c>
    </row>
    <row r="114" spans="1:49" x14ac:dyDescent="0.25">
      <c r="A114" t="s">
        <v>903</v>
      </c>
      <c r="B114" t="s">
        <v>159</v>
      </c>
      <c r="C114" t="s">
        <v>605</v>
      </c>
      <c r="D114">
        <v>-5</v>
      </c>
      <c r="E114" t="s">
        <v>605</v>
      </c>
      <c r="F114" t="s">
        <v>898</v>
      </c>
      <c r="G114" t="s">
        <v>605</v>
      </c>
      <c r="H114" s="6" t="s">
        <v>890</v>
      </c>
      <c r="I114" t="s">
        <v>605</v>
      </c>
      <c r="J114" s="6" t="s">
        <v>159</v>
      </c>
      <c r="K114" t="s">
        <v>605</v>
      </c>
      <c r="L114" t="str">
        <f>IF(J114&lt;&gt;"-",VLOOKUP(J114,travail2!$A$2:$N$33,2),"")</f>
        <v>s</v>
      </c>
      <c r="M114" t="s">
        <v>605</v>
      </c>
      <c r="N114" t="str">
        <f>IF(J114&lt;&gt;"-",VLOOKUP(J114,travail2!$A$2:$N$33,3),"")</f>
        <v>0</v>
      </c>
      <c r="O114" t="s">
        <v>605</v>
      </c>
      <c r="P114" t="str">
        <f>IF(J114&lt;&gt;"-",VLOOKUP(J114,travail2!$A$2:$N$33,4),"")</f>
        <v>s</v>
      </c>
      <c r="Q114" t="s">
        <v>605</v>
      </c>
      <c r="R114">
        <f>IF(J114&lt;&gt;"-",VLOOKUP(J114,travail2!$A$2:$N$33,5),"")</f>
        <v>0</v>
      </c>
      <c r="S114" t="s">
        <v>605</v>
      </c>
      <c r="T114" t="str">
        <f>IF(J114&lt;&gt;"-",VLOOKUP(J114,travail2!$A$2:$N$33,6),"")</f>
        <v>01</v>
      </c>
      <c r="U114" t="s">
        <v>605</v>
      </c>
      <c r="V114" s="121" t="str">
        <f>IF(J114&lt;&gt;"-",VLOOKUP(J114,travail2!$A$2:$N$33,7),"")</f>
        <v>4</v>
      </c>
      <c r="W114" t="s">
        <v>605</v>
      </c>
      <c r="X114" t="str">
        <f>IF(J114&lt;&gt;"-",VLOOKUP(J114,travail2!$A$2:$N$33,8),"")</f>
        <v>s</v>
      </c>
      <c r="Y114" t="s">
        <v>605</v>
      </c>
      <c r="Z114" t="str">
        <f>IF(J114&lt;&gt;"-",VLOOKUP(J114,travail2!$A$2:$N$33,9),"")</f>
        <v>0</v>
      </c>
      <c r="AA114" t="s">
        <v>605</v>
      </c>
      <c r="AB114" t="str">
        <f>IF(J114&lt;&gt;"-",VLOOKUP(J114,travail2!$A$2:$N$33,10),"")</f>
        <v>d</v>
      </c>
      <c r="AC114" t="s">
        <v>605</v>
      </c>
      <c r="AD114">
        <f>IF(J114&lt;&gt;"-",VLOOKUP(J114,travail2!$A$2:$N$33,11),"")</f>
        <v>0</v>
      </c>
      <c r="AE114" t="s">
        <v>605</v>
      </c>
      <c r="AF114" t="str">
        <f>IF(J114&lt;&gt;"-",VLOOKUP(J114,travail2!$A$2:$N$33,13),"")</f>
        <v>00</v>
      </c>
      <c r="AG114" t="s">
        <v>605</v>
      </c>
      <c r="AH114" t="str">
        <f>IF(J114&lt;&gt;"-",VLOOKUP(J114,travail2!$A$2:$N$33,14),"")</f>
        <v>10</v>
      </c>
      <c r="AI114" t="s">
        <v>928</v>
      </c>
      <c r="AJ114" s="122" t="s">
        <v>925</v>
      </c>
      <c r="AK114" t="s">
        <v>928</v>
      </c>
      <c r="AL114" t="s">
        <v>159</v>
      </c>
      <c r="AM114" t="s">
        <v>904</v>
      </c>
      <c r="AO114" s="123" t="str">
        <f t="shared" si="7"/>
        <v>var zone = new Array("Cuba", "-5", "00", "1", "Cuba", "s", "0", "s", "0", "01", "4", "s", "0", "d", "0", "00", "10"); zones["Cuba"]=zone;</v>
      </c>
      <c r="AP114" t="str">
        <f t="shared" si="8"/>
        <v>var zone = new Array("Cuba", "-5", "00", "1", "Cuba", "s", "0", "s", "0", "01", "4", "s", "0", "d", "0</v>
      </c>
      <c r="AQ114" t="str">
        <f t="shared" si="6"/>
        <v>", "00", "10"); zones["Cuba"]=zone;</v>
      </c>
      <c r="AR114" s="125" t="str">
        <f t="shared" si="9"/>
        <v>&lt;option value="Cuba"&gt;Cuba&lt;/option&gt;</v>
      </c>
      <c r="AS114" t="s">
        <v>930</v>
      </c>
      <c r="AT114" t="str">
        <f t="shared" si="10"/>
        <v>Cuba</v>
      </c>
      <c r="AU114" t="s">
        <v>932</v>
      </c>
      <c r="AV114" t="str">
        <f t="shared" si="11"/>
        <v>Cuba</v>
      </c>
      <c r="AW114" t="s">
        <v>931</v>
      </c>
    </row>
    <row r="115" spans="1:49" x14ac:dyDescent="0.25">
      <c r="A115" t="s">
        <v>903</v>
      </c>
      <c r="B115" t="s">
        <v>189</v>
      </c>
      <c r="C115" t="s">
        <v>605</v>
      </c>
      <c r="D115">
        <v>-4</v>
      </c>
      <c r="E115" t="s">
        <v>605</v>
      </c>
      <c r="F115" t="s">
        <v>898</v>
      </c>
      <c r="G115" t="s">
        <v>605</v>
      </c>
      <c r="H115" t="str">
        <f>IF(J115&lt;&gt;"-",VLOOKUP(J115,DST_ON!A:C,3),"")</f>
        <v/>
      </c>
      <c r="I115" t="s">
        <v>605</v>
      </c>
      <c r="J115" s="6" t="s">
        <v>106</v>
      </c>
      <c r="K115" t="s">
        <v>605</v>
      </c>
      <c r="L115" t="str">
        <f>IF(J115&lt;&gt;"-",VLOOKUP(J115,travail2!$A$2:$N$33,2),"")</f>
        <v/>
      </c>
      <c r="M115" t="s">
        <v>605</v>
      </c>
      <c r="N115" t="str">
        <f>IF(J115&lt;&gt;"-",VLOOKUP(J115,travail2!$A$2:$N$33,3),"")</f>
        <v/>
      </c>
      <c r="O115" t="s">
        <v>605</v>
      </c>
      <c r="P115" t="str">
        <f>IF(J115&lt;&gt;"-",VLOOKUP(J115,travail2!$A$2:$N$33,4),"")</f>
        <v/>
      </c>
      <c r="Q115" t="s">
        <v>605</v>
      </c>
      <c r="R115" t="str">
        <f>IF(J115&lt;&gt;"-",VLOOKUP(J115,travail2!$A$2:$N$33,5),"")</f>
        <v/>
      </c>
      <c r="S115" t="s">
        <v>605</v>
      </c>
      <c r="T115" t="str">
        <f>IF(J115&lt;&gt;"-",VLOOKUP(J115,travail2!$A$2:$N$33,6),"")</f>
        <v/>
      </c>
      <c r="U115" t="s">
        <v>605</v>
      </c>
      <c r="V115" s="121" t="str">
        <f>IF(J115&lt;&gt;"-",VLOOKUP(J115,travail2!$A$2:$N$33,7),"")</f>
        <v/>
      </c>
      <c r="W115" t="s">
        <v>605</v>
      </c>
      <c r="X115" t="str">
        <f>IF(J115&lt;&gt;"-",VLOOKUP(J115,travail2!$A$2:$N$33,8),"")</f>
        <v/>
      </c>
      <c r="Y115" t="s">
        <v>605</v>
      </c>
      <c r="Z115" t="str">
        <f>IF(J115&lt;&gt;"-",VLOOKUP(J115,travail2!$A$2:$N$33,9),"")</f>
        <v/>
      </c>
      <c r="AA115" t="s">
        <v>605</v>
      </c>
      <c r="AB115" t="str">
        <f>IF(J115&lt;&gt;"-",VLOOKUP(J115,travail2!$A$2:$N$33,10),"")</f>
        <v/>
      </c>
      <c r="AC115" t="s">
        <v>605</v>
      </c>
      <c r="AD115" t="str">
        <f>IF(J115&lt;&gt;"-",VLOOKUP(J115,travail2!$A$2:$N$33,11),"")</f>
        <v/>
      </c>
      <c r="AE115" t="s">
        <v>605</v>
      </c>
      <c r="AF115" t="str">
        <f>IF(J115&lt;&gt;"-",VLOOKUP(J115,travail2!$A$2:$N$33,13),"")</f>
        <v/>
      </c>
      <c r="AG115" t="s">
        <v>605</v>
      </c>
      <c r="AH115" t="str">
        <f>IF(J115&lt;&gt;"-",VLOOKUP(J115,travail2!$A$2:$N$33,14),"")</f>
        <v/>
      </c>
      <c r="AI115" t="s">
        <v>928</v>
      </c>
      <c r="AJ115" s="122" t="s">
        <v>925</v>
      </c>
      <c r="AK115" t="s">
        <v>928</v>
      </c>
      <c r="AL115" t="s">
        <v>189</v>
      </c>
      <c r="AM115" t="s">
        <v>904</v>
      </c>
      <c r="AO115" s="123" t="str">
        <f t="shared" si="7"/>
        <v>var zone = new Array("Curacao", "-4", "00", "", "-", "", "", "", "", "", "", "", "", "", "", "", ""); zones["Curacao"]=zone;</v>
      </c>
      <c r="AP115" t="str">
        <f t="shared" si="8"/>
        <v>var zone = new Array("Curacao", "-4", "00", "", "-", "", "", "", "", "", "", "", "", "", "</v>
      </c>
      <c r="AQ115" t="str">
        <f t="shared" si="6"/>
        <v>", "", ""); zones["Curacao"]=zone;</v>
      </c>
      <c r="AR115" s="125" t="str">
        <f t="shared" si="9"/>
        <v>&lt;option value="Curacao"&gt;Curacao&lt;/option&gt;</v>
      </c>
      <c r="AS115" t="s">
        <v>930</v>
      </c>
      <c r="AT115" t="str">
        <f t="shared" si="10"/>
        <v>Curacao</v>
      </c>
      <c r="AU115" t="s">
        <v>932</v>
      </c>
      <c r="AV115" t="str">
        <f t="shared" si="11"/>
        <v>Curacao</v>
      </c>
      <c r="AW115" t="s">
        <v>931</v>
      </c>
    </row>
    <row r="116" spans="1:49" x14ac:dyDescent="0.25">
      <c r="A116" t="s">
        <v>903</v>
      </c>
      <c r="B116" t="s">
        <v>97</v>
      </c>
      <c r="C116" t="s">
        <v>605</v>
      </c>
      <c r="D116">
        <v>1</v>
      </c>
      <c r="E116" t="s">
        <v>605</v>
      </c>
      <c r="F116" t="s">
        <v>898</v>
      </c>
      <c r="G116" t="s">
        <v>605</v>
      </c>
      <c r="H116" s="6" t="s">
        <v>890</v>
      </c>
      <c r="I116" t="s">
        <v>605</v>
      </c>
      <c r="J116" s="6" t="s">
        <v>92</v>
      </c>
      <c r="K116" t="s">
        <v>605</v>
      </c>
      <c r="L116" t="str">
        <f>IF(J116&lt;&gt;"-",VLOOKUP(J116,travail2!$A$2:$N$33,2),"")</f>
        <v>u</v>
      </c>
      <c r="M116" t="s">
        <v>605</v>
      </c>
      <c r="N116" t="str">
        <f>IF(J116&lt;&gt;"-",VLOOKUP(J116,travail2!$A$2:$N$33,3),"")</f>
        <v>1</v>
      </c>
      <c r="O116" t="s">
        <v>605</v>
      </c>
      <c r="P116" t="str">
        <f>IF(J116&lt;&gt;"-",VLOOKUP(J116,travail2!$A$2:$N$33,4),"")</f>
        <v>d</v>
      </c>
      <c r="Q116" t="s">
        <v>605</v>
      </c>
      <c r="R116">
        <f>IF(J116&lt;&gt;"-",VLOOKUP(J116,travail2!$A$2:$N$33,5),"")</f>
        <v>0</v>
      </c>
      <c r="S116" t="s">
        <v>605</v>
      </c>
      <c r="T116" t="str">
        <f>IF(J116&lt;&gt;"-",VLOOKUP(J116,travail2!$A$2:$N$33,6),"")</f>
        <v>00</v>
      </c>
      <c r="U116" t="s">
        <v>605</v>
      </c>
      <c r="V116" s="121" t="str">
        <f>IF(J116&lt;&gt;"-",VLOOKUP(J116,travail2!$A$2:$N$33,7),"")</f>
        <v>3</v>
      </c>
      <c r="W116" t="s">
        <v>605</v>
      </c>
      <c r="X116" t="str">
        <f>IF(J116&lt;&gt;"-",VLOOKUP(J116,travail2!$A$2:$N$33,8),"")</f>
        <v>u</v>
      </c>
      <c r="Y116" t="s">
        <v>605</v>
      </c>
      <c r="Z116" t="str">
        <f>IF(J116&lt;&gt;"-",VLOOKUP(J116,travail2!$A$2:$N$33,9),"")</f>
        <v>1</v>
      </c>
      <c r="AA116" t="s">
        <v>605</v>
      </c>
      <c r="AB116" t="str">
        <f>IF(J116&lt;&gt;"-",VLOOKUP(J116,travail2!$A$2:$N$33,10),"")</f>
        <v>d</v>
      </c>
      <c r="AC116" t="s">
        <v>605</v>
      </c>
      <c r="AD116">
        <f>IF(J116&lt;&gt;"-",VLOOKUP(J116,travail2!$A$2:$N$33,11),"")</f>
        <v>0</v>
      </c>
      <c r="AE116" t="s">
        <v>605</v>
      </c>
      <c r="AF116" t="str">
        <f>IF(J116&lt;&gt;"-",VLOOKUP(J116,travail2!$A$2:$N$33,13),"")</f>
        <v>00</v>
      </c>
      <c r="AG116" t="s">
        <v>605</v>
      </c>
      <c r="AH116" t="str">
        <f>IF(J116&lt;&gt;"-",VLOOKUP(J116,travail2!$A$2:$N$33,14),"")</f>
        <v>10</v>
      </c>
      <c r="AI116" t="s">
        <v>928</v>
      </c>
      <c r="AJ116" s="122" t="s">
        <v>925</v>
      </c>
      <c r="AK116" t="s">
        <v>928</v>
      </c>
      <c r="AL116" t="s">
        <v>97</v>
      </c>
      <c r="AM116" t="s">
        <v>904</v>
      </c>
      <c r="AO116" s="123" t="str">
        <f t="shared" si="7"/>
        <v>var zone = new Array("Czech Republic", "1", "00", "1", "EU", "u", "1", "d", "0", "00", "3", "u", "1", "d", "0", "00", "10"); zones["Czech Republic"]=zone;</v>
      </c>
      <c r="AP116" t="str">
        <f t="shared" si="8"/>
        <v>var zone = new Array("Czech Republic", "1", "00", "1", "EU", "u", "1", "d", "0", "00", "3", "u", "1", "d", "0</v>
      </c>
      <c r="AQ116" t="str">
        <f t="shared" si="6"/>
        <v>", "00", "10"); zones["Czech Republic"]=zone;</v>
      </c>
      <c r="AR116" s="125" t="str">
        <f t="shared" si="9"/>
        <v>&lt;option value="Czech Republic"&gt;Czech Republic&lt;/option&gt;</v>
      </c>
      <c r="AS116" t="s">
        <v>930</v>
      </c>
      <c r="AT116" t="str">
        <f t="shared" si="10"/>
        <v>Czech Republic</v>
      </c>
      <c r="AU116" t="s">
        <v>932</v>
      </c>
      <c r="AV116" t="str">
        <f t="shared" si="11"/>
        <v>Czech Republic</v>
      </c>
      <c r="AW116" t="s">
        <v>931</v>
      </c>
    </row>
    <row r="117" spans="1:49" x14ac:dyDescent="0.25">
      <c r="A117" t="s">
        <v>903</v>
      </c>
      <c r="B117" t="s">
        <v>361</v>
      </c>
      <c r="C117" t="s">
        <v>605</v>
      </c>
      <c r="D117">
        <v>1</v>
      </c>
      <c r="E117" t="s">
        <v>605</v>
      </c>
      <c r="F117" t="s">
        <v>898</v>
      </c>
      <c r="G117" t="s">
        <v>605</v>
      </c>
      <c r="H117" s="6" t="s">
        <v>890</v>
      </c>
      <c r="I117" t="s">
        <v>605</v>
      </c>
      <c r="J117" s="6" t="s">
        <v>92</v>
      </c>
      <c r="K117" t="s">
        <v>605</v>
      </c>
      <c r="L117" t="str">
        <f>IF(J117&lt;&gt;"-",VLOOKUP(J117,travail2!$A$2:$N$33,2),"")</f>
        <v>u</v>
      </c>
      <c r="M117" t="s">
        <v>605</v>
      </c>
      <c r="N117" t="str">
        <f>IF(J117&lt;&gt;"-",VLOOKUP(J117,travail2!$A$2:$N$33,3),"")</f>
        <v>1</v>
      </c>
      <c r="O117" t="s">
        <v>605</v>
      </c>
      <c r="P117" t="str">
        <f>IF(J117&lt;&gt;"-",VLOOKUP(J117,travail2!$A$2:$N$33,4),"")</f>
        <v>d</v>
      </c>
      <c r="Q117" t="s">
        <v>605</v>
      </c>
      <c r="R117">
        <f>IF(J117&lt;&gt;"-",VLOOKUP(J117,travail2!$A$2:$N$33,5),"")</f>
        <v>0</v>
      </c>
      <c r="S117" t="s">
        <v>605</v>
      </c>
      <c r="T117" t="str">
        <f>IF(J117&lt;&gt;"-",VLOOKUP(J117,travail2!$A$2:$N$33,6),"")</f>
        <v>00</v>
      </c>
      <c r="U117" t="s">
        <v>605</v>
      </c>
      <c r="V117" s="121" t="str">
        <f>IF(J117&lt;&gt;"-",VLOOKUP(J117,travail2!$A$2:$N$33,7),"")</f>
        <v>3</v>
      </c>
      <c r="W117" t="s">
        <v>605</v>
      </c>
      <c r="X117" t="str">
        <f>IF(J117&lt;&gt;"-",VLOOKUP(J117,travail2!$A$2:$N$33,8),"")</f>
        <v>u</v>
      </c>
      <c r="Y117" t="s">
        <v>605</v>
      </c>
      <c r="Z117" t="str">
        <f>IF(J117&lt;&gt;"-",VLOOKUP(J117,travail2!$A$2:$N$33,9),"")</f>
        <v>1</v>
      </c>
      <c r="AA117" t="s">
        <v>605</v>
      </c>
      <c r="AB117" t="str">
        <f>IF(J117&lt;&gt;"-",VLOOKUP(J117,travail2!$A$2:$N$33,10),"")</f>
        <v>d</v>
      </c>
      <c r="AC117" t="s">
        <v>605</v>
      </c>
      <c r="AD117">
        <f>IF(J117&lt;&gt;"-",VLOOKUP(J117,travail2!$A$2:$N$33,11),"")</f>
        <v>0</v>
      </c>
      <c r="AE117" t="s">
        <v>605</v>
      </c>
      <c r="AF117" t="str">
        <f>IF(J117&lt;&gt;"-",VLOOKUP(J117,travail2!$A$2:$N$33,13),"")</f>
        <v>00</v>
      </c>
      <c r="AG117" t="s">
        <v>605</v>
      </c>
      <c r="AH117" t="str">
        <f>IF(J117&lt;&gt;"-",VLOOKUP(J117,travail2!$A$2:$N$33,14),"")</f>
        <v>10</v>
      </c>
      <c r="AI117" t="s">
        <v>928</v>
      </c>
      <c r="AJ117" s="122" t="s">
        <v>925</v>
      </c>
      <c r="AK117" t="s">
        <v>928</v>
      </c>
      <c r="AL117" t="s">
        <v>361</v>
      </c>
      <c r="AM117" t="s">
        <v>904</v>
      </c>
      <c r="AO117" s="123" t="str">
        <f t="shared" si="7"/>
        <v>var zone = new Array("Denmark / Copenhagen", "1", "00", "1", "EU", "u", "1", "d", "0", "00", "3", "u", "1", "d", "0", "00", "10"); zones["Denmark / Copenhagen"]=zone;</v>
      </c>
      <c r="AP117" t="str">
        <f t="shared" si="8"/>
        <v>var zone = new Array("Denmark / Copenhagen", "1", "00", "1", "EU", "u", "1", "d", "0", "00", "3", "u", "1", "d", "0</v>
      </c>
      <c r="AQ117" t="str">
        <f t="shared" si="6"/>
        <v>", "00", "10"); zones["Denmark / Copenhagen"]=zone;</v>
      </c>
      <c r="AR117" s="125" t="str">
        <f t="shared" si="9"/>
        <v>&lt;option value="Denmark / Copenhagen"&gt;Denmark / Copenhagen&lt;/option&gt;</v>
      </c>
      <c r="AS117" t="s">
        <v>930</v>
      </c>
      <c r="AT117" t="str">
        <f t="shared" si="10"/>
        <v>Denmark / Copenhagen</v>
      </c>
      <c r="AU117" t="s">
        <v>932</v>
      </c>
      <c r="AV117" t="str">
        <f t="shared" si="11"/>
        <v>Denmark / Copenhagen</v>
      </c>
      <c r="AW117" t="s">
        <v>931</v>
      </c>
    </row>
    <row r="118" spans="1:49" x14ac:dyDescent="0.25">
      <c r="A118" t="s">
        <v>903</v>
      </c>
      <c r="B118" t="s">
        <v>98</v>
      </c>
      <c r="C118" t="s">
        <v>605</v>
      </c>
      <c r="D118">
        <v>0</v>
      </c>
      <c r="E118" t="s">
        <v>605</v>
      </c>
      <c r="F118" t="s">
        <v>898</v>
      </c>
      <c r="G118" t="s">
        <v>605</v>
      </c>
      <c r="H118" s="6" t="s">
        <v>890</v>
      </c>
      <c r="I118" t="s">
        <v>605</v>
      </c>
      <c r="J118" s="6" t="s">
        <v>92</v>
      </c>
      <c r="K118" t="s">
        <v>605</v>
      </c>
      <c r="L118" t="str">
        <f>IF(J118&lt;&gt;"-",VLOOKUP(J118,travail2!$A$2:$N$33,2),"")</f>
        <v>u</v>
      </c>
      <c r="M118" t="s">
        <v>605</v>
      </c>
      <c r="N118" t="str">
        <f>IF(J118&lt;&gt;"-",VLOOKUP(J118,travail2!$A$2:$N$33,3),"")</f>
        <v>1</v>
      </c>
      <c r="O118" t="s">
        <v>605</v>
      </c>
      <c r="P118" t="str">
        <f>IF(J118&lt;&gt;"-",VLOOKUP(J118,travail2!$A$2:$N$33,4),"")</f>
        <v>d</v>
      </c>
      <c r="Q118" t="s">
        <v>605</v>
      </c>
      <c r="R118">
        <f>IF(J118&lt;&gt;"-",VLOOKUP(J118,travail2!$A$2:$N$33,5),"")</f>
        <v>0</v>
      </c>
      <c r="S118" t="s">
        <v>605</v>
      </c>
      <c r="T118" t="str">
        <f>IF(J118&lt;&gt;"-",VLOOKUP(J118,travail2!$A$2:$N$33,6),"")</f>
        <v>00</v>
      </c>
      <c r="U118" t="s">
        <v>605</v>
      </c>
      <c r="V118" s="121" t="str">
        <f>IF(J118&lt;&gt;"-",VLOOKUP(J118,travail2!$A$2:$N$33,7),"")</f>
        <v>3</v>
      </c>
      <c r="W118" t="s">
        <v>605</v>
      </c>
      <c r="X118" t="str">
        <f>IF(J118&lt;&gt;"-",VLOOKUP(J118,travail2!$A$2:$N$33,8),"")</f>
        <v>u</v>
      </c>
      <c r="Y118" t="s">
        <v>605</v>
      </c>
      <c r="Z118" t="str">
        <f>IF(J118&lt;&gt;"-",VLOOKUP(J118,travail2!$A$2:$N$33,9),"")</f>
        <v>1</v>
      </c>
      <c r="AA118" t="s">
        <v>605</v>
      </c>
      <c r="AB118" t="str">
        <f>IF(J118&lt;&gt;"-",VLOOKUP(J118,travail2!$A$2:$N$33,10),"")</f>
        <v>d</v>
      </c>
      <c r="AC118" t="s">
        <v>605</v>
      </c>
      <c r="AD118">
        <f>IF(J118&lt;&gt;"-",VLOOKUP(J118,travail2!$A$2:$N$33,11),"")</f>
        <v>0</v>
      </c>
      <c r="AE118" t="s">
        <v>605</v>
      </c>
      <c r="AF118" t="str">
        <f>IF(J118&lt;&gt;"-",VLOOKUP(J118,travail2!$A$2:$N$33,13),"")</f>
        <v>00</v>
      </c>
      <c r="AG118" t="s">
        <v>605</v>
      </c>
      <c r="AH118" t="str">
        <f>IF(J118&lt;&gt;"-",VLOOKUP(J118,travail2!$A$2:$N$33,14),"")</f>
        <v>10</v>
      </c>
      <c r="AI118" t="s">
        <v>928</v>
      </c>
      <c r="AJ118" s="122" t="s">
        <v>925</v>
      </c>
      <c r="AK118" t="s">
        <v>928</v>
      </c>
      <c r="AL118" t="s">
        <v>98</v>
      </c>
      <c r="AM118" t="s">
        <v>904</v>
      </c>
      <c r="AO118" s="123" t="str">
        <f t="shared" si="7"/>
        <v>var zone = new Array("Denmark, Faeroe Islands", "0", "00", "1", "EU", "u", "1", "d", "0", "00", "3", "u", "1", "d", "0", "00", "10"); zones["Denmark, Faeroe Islands"]=zone;</v>
      </c>
      <c r="AP118" t="str">
        <f t="shared" si="8"/>
        <v>var zone = new Array("Denmark, Faeroe Islands", "0", "00", "1", "EU", "u", "1", "d", "0", "00", "3", "u", "1", "d", "0</v>
      </c>
      <c r="AQ118" t="str">
        <f t="shared" si="6"/>
        <v>", "00", "10"); zones["Denmark, Faeroe Islands"]=zone;</v>
      </c>
      <c r="AR118" s="125" t="str">
        <f t="shared" si="9"/>
        <v>&lt;option value="Denmark, Faeroe Islands"&gt;Denmark, Faeroe Islands&lt;/option&gt;</v>
      </c>
      <c r="AS118" t="s">
        <v>930</v>
      </c>
      <c r="AT118" t="str">
        <f t="shared" si="10"/>
        <v>Denmark, Faeroe Islands</v>
      </c>
      <c r="AU118" t="s">
        <v>932</v>
      </c>
      <c r="AV118" t="str">
        <f t="shared" si="11"/>
        <v>Denmark, Faeroe Islands</v>
      </c>
      <c r="AW118" t="s">
        <v>931</v>
      </c>
    </row>
    <row r="119" spans="1:49" x14ac:dyDescent="0.25">
      <c r="A119" t="s">
        <v>903</v>
      </c>
      <c r="B119" t="s">
        <v>293</v>
      </c>
      <c r="C119" t="s">
        <v>605</v>
      </c>
      <c r="D119">
        <v>3</v>
      </c>
      <c r="E119" t="s">
        <v>605</v>
      </c>
      <c r="F119" t="s">
        <v>898</v>
      </c>
      <c r="G119" t="s">
        <v>605</v>
      </c>
      <c r="H119" t="str">
        <f>IF(J119&lt;&gt;"-",VLOOKUP(J119,DST_ON!A:C,3),"")</f>
        <v/>
      </c>
      <c r="I119" t="s">
        <v>605</v>
      </c>
      <c r="J119" s="6" t="s">
        <v>106</v>
      </c>
      <c r="K119" t="s">
        <v>605</v>
      </c>
      <c r="L119" t="str">
        <f>IF(J119&lt;&gt;"-",VLOOKUP(J119,travail2!$A$2:$N$33,2),"")</f>
        <v/>
      </c>
      <c r="M119" t="s">
        <v>605</v>
      </c>
      <c r="N119" t="str">
        <f>IF(J119&lt;&gt;"-",VLOOKUP(J119,travail2!$A$2:$N$33,3),"")</f>
        <v/>
      </c>
      <c r="O119" t="s">
        <v>605</v>
      </c>
      <c r="P119" t="str">
        <f>IF(J119&lt;&gt;"-",VLOOKUP(J119,travail2!$A$2:$N$33,4),"")</f>
        <v/>
      </c>
      <c r="Q119" t="s">
        <v>605</v>
      </c>
      <c r="R119" t="str">
        <f>IF(J119&lt;&gt;"-",VLOOKUP(J119,travail2!$A$2:$N$33,5),"")</f>
        <v/>
      </c>
      <c r="S119" t="s">
        <v>605</v>
      </c>
      <c r="T119" t="str">
        <f>IF(J119&lt;&gt;"-",VLOOKUP(J119,travail2!$A$2:$N$33,6),"")</f>
        <v/>
      </c>
      <c r="U119" t="s">
        <v>605</v>
      </c>
      <c r="V119" s="121" t="str">
        <f>IF(J119&lt;&gt;"-",VLOOKUP(J119,travail2!$A$2:$N$33,7),"")</f>
        <v/>
      </c>
      <c r="W119" t="s">
        <v>605</v>
      </c>
      <c r="X119" t="str">
        <f>IF(J119&lt;&gt;"-",VLOOKUP(J119,travail2!$A$2:$N$33,8),"")</f>
        <v/>
      </c>
      <c r="Y119" t="s">
        <v>605</v>
      </c>
      <c r="Z119" t="str">
        <f>IF(J119&lt;&gt;"-",VLOOKUP(J119,travail2!$A$2:$N$33,9),"")</f>
        <v/>
      </c>
      <c r="AA119" t="s">
        <v>605</v>
      </c>
      <c r="AB119" t="str">
        <f>IF(J119&lt;&gt;"-",VLOOKUP(J119,travail2!$A$2:$N$33,10),"")</f>
        <v/>
      </c>
      <c r="AC119" t="s">
        <v>605</v>
      </c>
      <c r="AD119" t="str">
        <f>IF(J119&lt;&gt;"-",VLOOKUP(J119,travail2!$A$2:$N$33,11),"")</f>
        <v/>
      </c>
      <c r="AE119" t="s">
        <v>605</v>
      </c>
      <c r="AF119" t="str">
        <f>IF(J119&lt;&gt;"-",VLOOKUP(J119,travail2!$A$2:$N$33,13),"")</f>
        <v/>
      </c>
      <c r="AG119" t="s">
        <v>605</v>
      </c>
      <c r="AH119" t="str">
        <f>IF(J119&lt;&gt;"-",VLOOKUP(J119,travail2!$A$2:$N$33,14),"")</f>
        <v/>
      </c>
      <c r="AI119" t="s">
        <v>928</v>
      </c>
      <c r="AJ119" s="122" t="s">
        <v>925</v>
      </c>
      <c r="AK119" t="s">
        <v>928</v>
      </c>
      <c r="AL119" t="s">
        <v>293</v>
      </c>
      <c r="AM119" t="s">
        <v>904</v>
      </c>
      <c r="AO119" s="123" t="str">
        <f t="shared" si="7"/>
        <v>var zone = new Array("Djibouti", "3", "00", "", "-", "", "", "", "", "", "", "", "", "", "", "", ""); zones["Djibouti"]=zone;</v>
      </c>
      <c r="AP119" t="str">
        <f t="shared" si="8"/>
        <v>var zone = new Array("Djibouti", "3", "00", "", "-", "", "", "", "", "", "", "", "", "", "</v>
      </c>
      <c r="AQ119" t="str">
        <f t="shared" si="6"/>
        <v>", "", ""); zones["Djibouti"]=zone;</v>
      </c>
      <c r="AR119" s="125" t="str">
        <f t="shared" si="9"/>
        <v>&lt;option value="Djibouti"&gt;Djibouti&lt;/option&gt;</v>
      </c>
      <c r="AS119" t="s">
        <v>930</v>
      </c>
      <c r="AT119" t="str">
        <f t="shared" si="10"/>
        <v>Djibouti</v>
      </c>
      <c r="AU119" t="s">
        <v>932</v>
      </c>
      <c r="AV119" t="str">
        <f t="shared" si="11"/>
        <v>Djibouti</v>
      </c>
      <c r="AW119" t="s">
        <v>931</v>
      </c>
    </row>
    <row r="120" spans="1:49" x14ac:dyDescent="0.25">
      <c r="A120" t="s">
        <v>903</v>
      </c>
      <c r="B120" t="s">
        <v>160</v>
      </c>
      <c r="C120" t="s">
        <v>605</v>
      </c>
      <c r="D120">
        <v>-4</v>
      </c>
      <c r="E120" t="s">
        <v>605</v>
      </c>
      <c r="F120" t="s">
        <v>898</v>
      </c>
      <c r="G120" t="s">
        <v>605</v>
      </c>
      <c r="H120" t="str">
        <f>IF(J120&lt;&gt;"-",VLOOKUP(J120,DST_ON!A:C,3),"")</f>
        <v/>
      </c>
      <c r="I120" t="s">
        <v>605</v>
      </c>
      <c r="J120" s="6" t="s">
        <v>106</v>
      </c>
      <c r="K120" t="s">
        <v>605</v>
      </c>
      <c r="L120" t="str">
        <f>IF(J120&lt;&gt;"-",VLOOKUP(J120,travail2!$A$2:$N$33,2),"")</f>
        <v/>
      </c>
      <c r="M120" t="s">
        <v>605</v>
      </c>
      <c r="N120" t="str">
        <f>IF(J120&lt;&gt;"-",VLOOKUP(J120,travail2!$A$2:$N$33,3),"")</f>
        <v/>
      </c>
      <c r="O120" t="s">
        <v>605</v>
      </c>
      <c r="P120" t="str">
        <f>IF(J120&lt;&gt;"-",VLOOKUP(J120,travail2!$A$2:$N$33,4),"")</f>
        <v/>
      </c>
      <c r="Q120" t="s">
        <v>605</v>
      </c>
      <c r="R120" t="str">
        <f>IF(J120&lt;&gt;"-",VLOOKUP(J120,travail2!$A$2:$N$33,5),"")</f>
        <v/>
      </c>
      <c r="S120" t="s">
        <v>605</v>
      </c>
      <c r="T120" t="str">
        <f>IF(J120&lt;&gt;"-",VLOOKUP(J120,travail2!$A$2:$N$33,6),"")</f>
        <v/>
      </c>
      <c r="U120" t="s">
        <v>605</v>
      </c>
      <c r="V120" s="121" t="str">
        <f>IF(J120&lt;&gt;"-",VLOOKUP(J120,travail2!$A$2:$N$33,7),"")</f>
        <v/>
      </c>
      <c r="W120" t="s">
        <v>605</v>
      </c>
      <c r="X120" t="str">
        <f>IF(J120&lt;&gt;"-",VLOOKUP(J120,travail2!$A$2:$N$33,8),"")</f>
        <v/>
      </c>
      <c r="Y120" t="s">
        <v>605</v>
      </c>
      <c r="Z120" t="str">
        <f>IF(J120&lt;&gt;"-",VLOOKUP(J120,travail2!$A$2:$N$33,9),"")</f>
        <v/>
      </c>
      <c r="AA120" t="s">
        <v>605</v>
      </c>
      <c r="AB120" t="str">
        <f>IF(J120&lt;&gt;"-",VLOOKUP(J120,travail2!$A$2:$N$33,10),"")</f>
        <v/>
      </c>
      <c r="AC120" t="s">
        <v>605</v>
      </c>
      <c r="AD120" t="str">
        <f>IF(J120&lt;&gt;"-",VLOOKUP(J120,travail2!$A$2:$N$33,11),"")</f>
        <v/>
      </c>
      <c r="AE120" t="s">
        <v>605</v>
      </c>
      <c r="AF120" t="str">
        <f>IF(J120&lt;&gt;"-",VLOOKUP(J120,travail2!$A$2:$N$33,13),"")</f>
        <v/>
      </c>
      <c r="AG120" t="s">
        <v>605</v>
      </c>
      <c r="AH120" t="str">
        <f>IF(J120&lt;&gt;"-",VLOOKUP(J120,travail2!$A$2:$N$33,14),"")</f>
        <v/>
      </c>
      <c r="AI120" t="s">
        <v>928</v>
      </c>
      <c r="AJ120" s="122" t="s">
        <v>925</v>
      </c>
      <c r="AK120" t="s">
        <v>928</v>
      </c>
      <c r="AL120" t="s">
        <v>160</v>
      </c>
      <c r="AM120" t="s">
        <v>904</v>
      </c>
      <c r="AO120" s="123" t="str">
        <f t="shared" si="7"/>
        <v>var zone = new Array("Dominican Republic", "-4", "00", "", "-", "", "", "", "", "", "", "", "", "", "", "", ""); zones["Dominican Republic"]=zone;</v>
      </c>
      <c r="AP120" t="str">
        <f t="shared" si="8"/>
        <v>var zone = new Array("Dominican Republic", "-4", "00", "", "-", "", "", "", "", "", "", "", "", "", "</v>
      </c>
      <c r="AQ120" t="str">
        <f t="shared" si="6"/>
        <v>", "", ""); zones["Dominican Republic"]=zone;</v>
      </c>
      <c r="AR120" s="125" t="str">
        <f t="shared" si="9"/>
        <v>&lt;option value="Dominican Republic"&gt;Dominican Republic&lt;/option&gt;</v>
      </c>
      <c r="AS120" t="s">
        <v>930</v>
      </c>
      <c r="AT120" t="str">
        <f t="shared" si="10"/>
        <v>Dominican Republic</v>
      </c>
      <c r="AU120" t="s">
        <v>932</v>
      </c>
      <c r="AV120" t="str">
        <f t="shared" si="11"/>
        <v>Dominican Republic</v>
      </c>
      <c r="AW120" t="s">
        <v>931</v>
      </c>
    </row>
    <row r="121" spans="1:49" x14ac:dyDescent="0.25">
      <c r="A121" t="s">
        <v>903</v>
      </c>
      <c r="B121" t="s">
        <v>225</v>
      </c>
      <c r="C121" t="s">
        <v>605</v>
      </c>
      <c r="D121">
        <v>9</v>
      </c>
      <c r="E121" t="s">
        <v>605</v>
      </c>
      <c r="F121" t="s">
        <v>898</v>
      </c>
      <c r="G121" t="s">
        <v>605</v>
      </c>
      <c r="H121" t="str">
        <f>IF(J121&lt;&gt;"-",VLOOKUP(J121,DST_ON!A:C,3),"")</f>
        <v/>
      </c>
      <c r="I121" t="s">
        <v>605</v>
      </c>
      <c r="J121" s="6" t="s">
        <v>106</v>
      </c>
      <c r="K121" t="s">
        <v>605</v>
      </c>
      <c r="L121" t="str">
        <f>IF(J121&lt;&gt;"-",VLOOKUP(J121,travail2!$A$2:$N$33,2),"")</f>
        <v/>
      </c>
      <c r="M121" t="s">
        <v>605</v>
      </c>
      <c r="N121" t="str">
        <f>IF(J121&lt;&gt;"-",VLOOKUP(J121,travail2!$A$2:$N$33,3),"")</f>
        <v/>
      </c>
      <c r="O121" t="s">
        <v>605</v>
      </c>
      <c r="P121" t="str">
        <f>IF(J121&lt;&gt;"-",VLOOKUP(J121,travail2!$A$2:$N$33,4),"")</f>
        <v/>
      </c>
      <c r="Q121" t="s">
        <v>605</v>
      </c>
      <c r="R121" t="str">
        <f>IF(J121&lt;&gt;"-",VLOOKUP(J121,travail2!$A$2:$N$33,5),"")</f>
        <v/>
      </c>
      <c r="S121" t="s">
        <v>605</v>
      </c>
      <c r="T121" t="str">
        <f>IF(J121&lt;&gt;"-",VLOOKUP(J121,travail2!$A$2:$N$33,6),"")</f>
        <v/>
      </c>
      <c r="U121" t="s">
        <v>605</v>
      </c>
      <c r="V121" s="121" t="str">
        <f>IF(J121&lt;&gt;"-",VLOOKUP(J121,travail2!$A$2:$N$33,7),"")</f>
        <v/>
      </c>
      <c r="W121" t="s">
        <v>605</v>
      </c>
      <c r="X121" t="str">
        <f>IF(J121&lt;&gt;"-",VLOOKUP(J121,travail2!$A$2:$N$33,8),"")</f>
        <v/>
      </c>
      <c r="Y121" t="s">
        <v>605</v>
      </c>
      <c r="Z121" t="str">
        <f>IF(J121&lt;&gt;"-",VLOOKUP(J121,travail2!$A$2:$N$33,9),"")</f>
        <v/>
      </c>
      <c r="AA121" t="s">
        <v>605</v>
      </c>
      <c r="AB121" t="str">
        <f>IF(J121&lt;&gt;"-",VLOOKUP(J121,travail2!$A$2:$N$33,10),"")</f>
        <v/>
      </c>
      <c r="AC121" t="s">
        <v>605</v>
      </c>
      <c r="AD121" t="str">
        <f>IF(J121&lt;&gt;"-",VLOOKUP(J121,travail2!$A$2:$N$33,11),"")</f>
        <v/>
      </c>
      <c r="AE121" t="s">
        <v>605</v>
      </c>
      <c r="AF121" t="str">
        <f>IF(J121&lt;&gt;"-",VLOOKUP(J121,travail2!$A$2:$N$33,13),"")</f>
        <v/>
      </c>
      <c r="AG121" t="s">
        <v>605</v>
      </c>
      <c r="AH121" t="str">
        <f>IF(J121&lt;&gt;"-",VLOOKUP(J121,travail2!$A$2:$N$33,14),"")</f>
        <v/>
      </c>
      <c r="AI121" t="s">
        <v>928</v>
      </c>
      <c r="AJ121" s="122" t="s">
        <v>925</v>
      </c>
      <c r="AK121" t="s">
        <v>928</v>
      </c>
      <c r="AL121" t="s">
        <v>225</v>
      </c>
      <c r="AM121" t="s">
        <v>904</v>
      </c>
      <c r="AO121" s="123" t="str">
        <f t="shared" si="7"/>
        <v>var zone = new Array("East Timor", "9", "00", "", "-", "", "", "", "", "", "", "", "", "", "", "", ""); zones["East Timor"]=zone;</v>
      </c>
      <c r="AP121" t="str">
        <f t="shared" si="8"/>
        <v>var zone = new Array("East Timor", "9", "00", "", "-", "", "", "", "", "", "", "", "", "", "</v>
      </c>
      <c r="AQ121" t="str">
        <f t="shared" si="6"/>
        <v>", "", ""); zones["East Timor"]=zone;</v>
      </c>
      <c r="AR121" s="125" t="str">
        <f t="shared" si="9"/>
        <v>&lt;option value="East Timor"&gt;East Timor&lt;/option&gt;</v>
      </c>
      <c r="AS121" t="s">
        <v>930</v>
      </c>
      <c r="AT121" t="str">
        <f t="shared" si="10"/>
        <v>East Timor</v>
      </c>
      <c r="AU121" t="s">
        <v>932</v>
      </c>
      <c r="AV121" t="str">
        <f t="shared" si="11"/>
        <v>East Timor</v>
      </c>
      <c r="AW121" t="s">
        <v>931</v>
      </c>
    </row>
    <row r="122" spans="1:49" x14ac:dyDescent="0.25">
      <c r="A122" t="s">
        <v>903</v>
      </c>
      <c r="B122" t="s">
        <v>190</v>
      </c>
      <c r="C122" t="s">
        <v>605</v>
      </c>
      <c r="D122">
        <v>-5</v>
      </c>
      <c r="E122" t="s">
        <v>605</v>
      </c>
      <c r="F122" t="s">
        <v>898</v>
      </c>
      <c r="G122" t="s">
        <v>605</v>
      </c>
      <c r="H122" t="str">
        <f>IF(J122&lt;&gt;"-",VLOOKUP(J122,DST_ON!A:C,3),"")</f>
        <v/>
      </c>
      <c r="I122" t="s">
        <v>605</v>
      </c>
      <c r="J122" s="6" t="s">
        <v>106</v>
      </c>
      <c r="K122" t="s">
        <v>605</v>
      </c>
      <c r="L122" t="str">
        <f>IF(J122&lt;&gt;"-",VLOOKUP(J122,travail2!$A$2:$N$33,2),"")</f>
        <v/>
      </c>
      <c r="M122" t="s">
        <v>605</v>
      </c>
      <c r="N122" t="str">
        <f>IF(J122&lt;&gt;"-",VLOOKUP(J122,travail2!$A$2:$N$33,3),"")</f>
        <v/>
      </c>
      <c r="O122" t="s">
        <v>605</v>
      </c>
      <c r="P122" t="str">
        <f>IF(J122&lt;&gt;"-",VLOOKUP(J122,travail2!$A$2:$N$33,4),"")</f>
        <v/>
      </c>
      <c r="Q122" t="s">
        <v>605</v>
      </c>
      <c r="R122" t="str">
        <f>IF(J122&lt;&gt;"-",VLOOKUP(J122,travail2!$A$2:$N$33,5),"")</f>
        <v/>
      </c>
      <c r="S122" t="s">
        <v>605</v>
      </c>
      <c r="T122" t="str">
        <f>IF(J122&lt;&gt;"-",VLOOKUP(J122,travail2!$A$2:$N$33,6),"")</f>
        <v/>
      </c>
      <c r="U122" t="s">
        <v>605</v>
      </c>
      <c r="V122" s="121" t="str">
        <f>IF(J122&lt;&gt;"-",VLOOKUP(J122,travail2!$A$2:$N$33,7),"")</f>
        <v/>
      </c>
      <c r="W122" t="s">
        <v>605</v>
      </c>
      <c r="X122" t="str">
        <f>IF(J122&lt;&gt;"-",VLOOKUP(J122,travail2!$A$2:$N$33,8),"")</f>
        <v/>
      </c>
      <c r="Y122" t="s">
        <v>605</v>
      </c>
      <c r="Z122" t="str">
        <f>IF(J122&lt;&gt;"-",VLOOKUP(J122,travail2!$A$2:$N$33,9),"")</f>
        <v/>
      </c>
      <c r="AA122" t="s">
        <v>605</v>
      </c>
      <c r="AB122" t="str">
        <f>IF(J122&lt;&gt;"-",VLOOKUP(J122,travail2!$A$2:$N$33,10),"")</f>
        <v/>
      </c>
      <c r="AC122" t="s">
        <v>605</v>
      </c>
      <c r="AD122" t="str">
        <f>IF(J122&lt;&gt;"-",VLOOKUP(J122,travail2!$A$2:$N$33,11),"")</f>
        <v/>
      </c>
      <c r="AE122" t="s">
        <v>605</v>
      </c>
      <c r="AF122" t="str">
        <f>IF(J122&lt;&gt;"-",VLOOKUP(J122,travail2!$A$2:$N$33,13),"")</f>
        <v/>
      </c>
      <c r="AG122" t="s">
        <v>605</v>
      </c>
      <c r="AH122" t="str">
        <f>IF(J122&lt;&gt;"-",VLOOKUP(J122,travail2!$A$2:$N$33,14),"")</f>
        <v/>
      </c>
      <c r="AI122" t="s">
        <v>928</v>
      </c>
      <c r="AJ122" s="122" t="s">
        <v>925</v>
      </c>
      <c r="AK122" t="s">
        <v>928</v>
      </c>
      <c r="AL122" t="s">
        <v>190</v>
      </c>
      <c r="AM122" t="s">
        <v>904</v>
      </c>
      <c r="AO122" s="123" t="str">
        <f t="shared" si="7"/>
        <v>var zone = new Array("Ecuador", "-5", "00", "", "-", "", "", "", "", "", "", "", "", "", "", "", ""); zones["Ecuador"]=zone;</v>
      </c>
      <c r="AP122" t="str">
        <f t="shared" si="8"/>
        <v>var zone = new Array("Ecuador", "-5", "00", "", "-", "", "", "", "", "", "", "", "", "", "</v>
      </c>
      <c r="AQ122" t="str">
        <f t="shared" si="6"/>
        <v>", "", ""); zones["Ecuador"]=zone;</v>
      </c>
      <c r="AR122" s="125" t="str">
        <f t="shared" si="9"/>
        <v>&lt;option value="Ecuador"&gt;Ecuador&lt;/option&gt;</v>
      </c>
      <c r="AS122" t="s">
        <v>930</v>
      </c>
      <c r="AT122" t="str">
        <f t="shared" si="10"/>
        <v>Ecuador</v>
      </c>
      <c r="AU122" t="s">
        <v>932</v>
      </c>
      <c r="AV122" t="str">
        <f t="shared" si="11"/>
        <v>Ecuador</v>
      </c>
      <c r="AW122" t="s">
        <v>931</v>
      </c>
    </row>
    <row r="123" spans="1:49" x14ac:dyDescent="0.25">
      <c r="A123" t="s">
        <v>903</v>
      </c>
      <c r="B123" t="s">
        <v>294</v>
      </c>
      <c r="C123" t="s">
        <v>605</v>
      </c>
      <c r="D123">
        <v>2</v>
      </c>
      <c r="E123" t="s">
        <v>605</v>
      </c>
      <c r="F123" t="s">
        <v>898</v>
      </c>
      <c r="G123" t="s">
        <v>605</v>
      </c>
      <c r="H123" s="6" t="s">
        <v>890</v>
      </c>
      <c r="I123" t="s">
        <v>605</v>
      </c>
      <c r="J123" s="6" t="s">
        <v>294</v>
      </c>
      <c r="K123" t="s">
        <v>605</v>
      </c>
      <c r="L123" t="str">
        <f>IF(J123&lt;&gt;"-",VLOOKUP(J123,travail2!$A$2:$N$33,2),"")</f>
        <v>s</v>
      </c>
      <c r="M123" t="s">
        <v>605</v>
      </c>
      <c r="N123" t="str">
        <f>IF(J123&lt;&gt;"-",VLOOKUP(J123,travail2!$A$2:$N$33,3),"")</f>
        <v>0</v>
      </c>
      <c r="O123" t="s">
        <v>605</v>
      </c>
      <c r="P123" t="str">
        <f>IF(J123&lt;&gt;"-",VLOOKUP(J123,travail2!$A$2:$N$33,4),"")</f>
        <v>d</v>
      </c>
      <c r="Q123" t="s">
        <v>605</v>
      </c>
      <c r="R123">
        <f>IF(J123&lt;&gt;"-",VLOOKUP(J123,travail2!$A$2:$N$33,5),"")</f>
        <v>5</v>
      </c>
      <c r="S123" t="s">
        <v>605</v>
      </c>
      <c r="T123" t="str">
        <f>IF(J123&lt;&gt;"-",VLOOKUP(J123,travail2!$A$2:$N$33,6),"")</f>
        <v>00</v>
      </c>
      <c r="U123" t="s">
        <v>605</v>
      </c>
      <c r="V123" s="121" t="str">
        <f>IF(J123&lt;&gt;"-",VLOOKUP(J123,travail2!$A$2:$N$33,7),"")</f>
        <v>4</v>
      </c>
      <c r="W123" t="s">
        <v>605</v>
      </c>
      <c r="X123" t="str">
        <f>IF(J123&lt;&gt;"-",VLOOKUP(J123,travail2!$A$2:$N$33,8),"")</f>
        <v>s</v>
      </c>
      <c r="Y123" t="s">
        <v>605</v>
      </c>
      <c r="Z123" t="str">
        <f>IF(J123&lt;&gt;"-",VLOOKUP(J123,travail2!$A$2:$N$33,9),"")</f>
        <v>23</v>
      </c>
      <c r="AA123" t="s">
        <v>605</v>
      </c>
      <c r="AB123" t="str">
        <f>IF(J123&lt;&gt;"-",VLOOKUP(J123,travail2!$A$2:$N$33,10),"")</f>
        <v>d</v>
      </c>
      <c r="AC123" t="s">
        <v>605</v>
      </c>
      <c r="AD123">
        <f>IF(J123&lt;&gt;"-",VLOOKUP(J123,travail2!$A$2:$N$33,11),"")</f>
        <v>2</v>
      </c>
      <c r="AE123" t="s">
        <v>605</v>
      </c>
      <c r="AF123" t="str">
        <f>IF(J123&lt;&gt;"-",VLOOKUP(J123,travail2!$A$2:$N$33,13),"")</f>
        <v>00</v>
      </c>
      <c r="AG123" t="s">
        <v>605</v>
      </c>
      <c r="AH123" t="str">
        <f>IF(J123&lt;&gt;"-",VLOOKUP(J123,travail2!$A$2:$N$33,14),"")</f>
        <v>9</v>
      </c>
      <c r="AI123" t="s">
        <v>928</v>
      </c>
      <c r="AJ123" s="122" t="s">
        <v>925</v>
      </c>
      <c r="AK123" t="s">
        <v>928</v>
      </c>
      <c r="AL123" t="s">
        <v>294</v>
      </c>
      <c r="AM123" t="s">
        <v>904</v>
      </c>
      <c r="AO123" s="123" t="str">
        <f t="shared" si="7"/>
        <v>var zone = new Array("Egypt", "2", "00", "1", "Egypt", "s", "0", "d", "5", "00", "4", "s", "23", "d", "2", "00", "9"); zones["Egypt"]=zone;</v>
      </c>
      <c r="AP123" t="str">
        <f t="shared" si="8"/>
        <v>var zone = new Array("Egypt", "2", "00", "1", "Egypt", "s", "0", "d", "5", "00", "4", "s", "23", "d", "2</v>
      </c>
      <c r="AQ123" t="str">
        <f t="shared" si="6"/>
        <v>", "00", "9"); zones["Egypt"]=zone;</v>
      </c>
      <c r="AR123" s="125" t="str">
        <f t="shared" si="9"/>
        <v>&lt;option value="Egypt"&gt;Egypt&lt;/option&gt;</v>
      </c>
      <c r="AS123" t="s">
        <v>930</v>
      </c>
      <c r="AT123" t="str">
        <f t="shared" si="10"/>
        <v>Egypt</v>
      </c>
      <c r="AU123" t="s">
        <v>932</v>
      </c>
      <c r="AV123" t="str">
        <f t="shared" si="11"/>
        <v>Egypt</v>
      </c>
      <c r="AW123" t="s">
        <v>931</v>
      </c>
    </row>
    <row r="124" spans="1:49" x14ac:dyDescent="0.25">
      <c r="A124" t="s">
        <v>903</v>
      </c>
      <c r="B124" t="s">
        <v>161</v>
      </c>
      <c r="C124" t="s">
        <v>605</v>
      </c>
      <c r="D124">
        <v>-6</v>
      </c>
      <c r="E124" t="s">
        <v>605</v>
      </c>
      <c r="F124" t="s">
        <v>898</v>
      </c>
      <c r="G124" t="s">
        <v>605</v>
      </c>
      <c r="H124" t="str">
        <f>IF(J124&lt;&gt;"-",VLOOKUP(J124,DST_ON!A:C,3),"")</f>
        <v/>
      </c>
      <c r="I124" t="s">
        <v>605</v>
      </c>
      <c r="J124" s="6" t="s">
        <v>106</v>
      </c>
      <c r="K124" t="s">
        <v>605</v>
      </c>
      <c r="L124" t="str">
        <f>IF(J124&lt;&gt;"-",VLOOKUP(J124,travail2!$A$2:$N$33,2),"")</f>
        <v/>
      </c>
      <c r="M124" t="s">
        <v>605</v>
      </c>
      <c r="N124" t="str">
        <f>IF(J124&lt;&gt;"-",VLOOKUP(J124,travail2!$A$2:$N$33,3),"")</f>
        <v/>
      </c>
      <c r="O124" t="s">
        <v>605</v>
      </c>
      <c r="P124" t="str">
        <f>IF(J124&lt;&gt;"-",VLOOKUP(J124,travail2!$A$2:$N$33,4),"")</f>
        <v/>
      </c>
      <c r="Q124" t="s">
        <v>605</v>
      </c>
      <c r="R124" t="str">
        <f>IF(J124&lt;&gt;"-",VLOOKUP(J124,travail2!$A$2:$N$33,5),"")</f>
        <v/>
      </c>
      <c r="S124" t="s">
        <v>605</v>
      </c>
      <c r="T124" t="str">
        <f>IF(J124&lt;&gt;"-",VLOOKUP(J124,travail2!$A$2:$N$33,6),"")</f>
        <v/>
      </c>
      <c r="U124" t="s">
        <v>605</v>
      </c>
      <c r="V124" s="121" t="str">
        <f>IF(J124&lt;&gt;"-",VLOOKUP(J124,travail2!$A$2:$N$33,7),"")</f>
        <v/>
      </c>
      <c r="W124" t="s">
        <v>605</v>
      </c>
      <c r="X124" t="str">
        <f>IF(J124&lt;&gt;"-",VLOOKUP(J124,travail2!$A$2:$N$33,8),"")</f>
        <v/>
      </c>
      <c r="Y124" t="s">
        <v>605</v>
      </c>
      <c r="Z124" t="str">
        <f>IF(J124&lt;&gt;"-",VLOOKUP(J124,travail2!$A$2:$N$33,9),"")</f>
        <v/>
      </c>
      <c r="AA124" t="s">
        <v>605</v>
      </c>
      <c r="AB124" t="str">
        <f>IF(J124&lt;&gt;"-",VLOOKUP(J124,travail2!$A$2:$N$33,10),"")</f>
        <v/>
      </c>
      <c r="AC124" t="s">
        <v>605</v>
      </c>
      <c r="AD124" t="str">
        <f>IF(J124&lt;&gt;"-",VLOOKUP(J124,travail2!$A$2:$N$33,11),"")</f>
        <v/>
      </c>
      <c r="AE124" t="s">
        <v>605</v>
      </c>
      <c r="AF124" t="str">
        <f>IF(J124&lt;&gt;"-",VLOOKUP(J124,travail2!$A$2:$N$33,13),"")</f>
        <v/>
      </c>
      <c r="AG124" t="s">
        <v>605</v>
      </c>
      <c r="AH124" t="str">
        <f>IF(J124&lt;&gt;"-",VLOOKUP(J124,travail2!$A$2:$N$33,14),"")</f>
        <v/>
      </c>
      <c r="AI124" t="s">
        <v>928</v>
      </c>
      <c r="AJ124" s="122" t="s">
        <v>925</v>
      </c>
      <c r="AK124" t="s">
        <v>928</v>
      </c>
      <c r="AL124" t="s">
        <v>161</v>
      </c>
      <c r="AM124" t="s">
        <v>904</v>
      </c>
      <c r="AO124" s="123" t="str">
        <f t="shared" si="7"/>
        <v>var zone = new Array("El Salvador", "-6", "00", "", "-", "", "", "", "", "", "", "", "", "", "", "", ""); zones["El Salvador"]=zone;</v>
      </c>
      <c r="AP124" t="str">
        <f t="shared" si="8"/>
        <v>var zone = new Array("El Salvador", "-6", "00", "", "-", "", "", "", "", "", "", "", "", "", "</v>
      </c>
      <c r="AQ124" t="str">
        <f t="shared" si="6"/>
        <v>", "", ""); zones["El Salvador"]=zone;</v>
      </c>
      <c r="AR124" s="125" t="str">
        <f t="shared" si="9"/>
        <v>&lt;option value="El Salvador"&gt;El Salvador&lt;/option&gt;</v>
      </c>
      <c r="AS124" t="s">
        <v>930</v>
      </c>
      <c r="AT124" t="str">
        <f t="shared" si="10"/>
        <v>El Salvador</v>
      </c>
      <c r="AU124" t="s">
        <v>932</v>
      </c>
      <c r="AV124" t="str">
        <f t="shared" si="11"/>
        <v>El Salvador</v>
      </c>
      <c r="AW124" t="s">
        <v>931</v>
      </c>
    </row>
    <row r="125" spans="1:49" x14ac:dyDescent="0.25">
      <c r="A125" t="s">
        <v>903</v>
      </c>
      <c r="B125" t="s">
        <v>296</v>
      </c>
      <c r="C125" t="s">
        <v>605</v>
      </c>
      <c r="D125">
        <v>1</v>
      </c>
      <c r="E125" t="s">
        <v>605</v>
      </c>
      <c r="F125" t="s">
        <v>898</v>
      </c>
      <c r="G125" t="s">
        <v>605</v>
      </c>
      <c r="H125" t="str">
        <f>IF(J125&lt;&gt;"-",VLOOKUP(J125,DST_ON!A:C,3),"")</f>
        <v/>
      </c>
      <c r="I125" t="s">
        <v>605</v>
      </c>
      <c r="J125" s="6" t="s">
        <v>106</v>
      </c>
      <c r="K125" t="s">
        <v>605</v>
      </c>
      <c r="L125" t="str">
        <f>IF(J125&lt;&gt;"-",VLOOKUP(J125,travail2!$A$2:$N$33,2),"")</f>
        <v/>
      </c>
      <c r="M125" t="s">
        <v>605</v>
      </c>
      <c r="N125" t="str">
        <f>IF(J125&lt;&gt;"-",VLOOKUP(J125,travail2!$A$2:$N$33,3),"")</f>
        <v/>
      </c>
      <c r="O125" t="s">
        <v>605</v>
      </c>
      <c r="P125" t="str">
        <f>IF(J125&lt;&gt;"-",VLOOKUP(J125,travail2!$A$2:$N$33,4),"")</f>
        <v/>
      </c>
      <c r="Q125" t="s">
        <v>605</v>
      </c>
      <c r="R125" t="str">
        <f>IF(J125&lt;&gt;"-",VLOOKUP(J125,travail2!$A$2:$N$33,5),"")</f>
        <v/>
      </c>
      <c r="S125" t="s">
        <v>605</v>
      </c>
      <c r="T125" t="str">
        <f>IF(J125&lt;&gt;"-",VLOOKUP(J125,travail2!$A$2:$N$33,6),"")</f>
        <v/>
      </c>
      <c r="U125" t="s">
        <v>605</v>
      </c>
      <c r="V125" s="121" t="str">
        <f>IF(J125&lt;&gt;"-",VLOOKUP(J125,travail2!$A$2:$N$33,7),"")</f>
        <v/>
      </c>
      <c r="W125" t="s">
        <v>605</v>
      </c>
      <c r="X125" t="str">
        <f>IF(J125&lt;&gt;"-",VLOOKUP(J125,travail2!$A$2:$N$33,8),"")</f>
        <v/>
      </c>
      <c r="Y125" t="s">
        <v>605</v>
      </c>
      <c r="Z125" t="str">
        <f>IF(J125&lt;&gt;"-",VLOOKUP(J125,travail2!$A$2:$N$33,9),"")</f>
        <v/>
      </c>
      <c r="AA125" t="s">
        <v>605</v>
      </c>
      <c r="AB125" t="str">
        <f>IF(J125&lt;&gt;"-",VLOOKUP(J125,travail2!$A$2:$N$33,10),"")</f>
        <v/>
      </c>
      <c r="AC125" t="s">
        <v>605</v>
      </c>
      <c r="AD125" t="str">
        <f>IF(J125&lt;&gt;"-",VLOOKUP(J125,travail2!$A$2:$N$33,11),"")</f>
        <v/>
      </c>
      <c r="AE125" t="s">
        <v>605</v>
      </c>
      <c r="AF125" t="str">
        <f>IF(J125&lt;&gt;"-",VLOOKUP(J125,travail2!$A$2:$N$33,13),"")</f>
        <v/>
      </c>
      <c r="AG125" t="s">
        <v>605</v>
      </c>
      <c r="AH125" t="str">
        <f>IF(J125&lt;&gt;"-",VLOOKUP(J125,travail2!$A$2:$N$33,14),"")</f>
        <v/>
      </c>
      <c r="AI125" t="s">
        <v>928</v>
      </c>
      <c r="AJ125" s="122" t="s">
        <v>925</v>
      </c>
      <c r="AK125" t="s">
        <v>928</v>
      </c>
      <c r="AL125" t="s">
        <v>296</v>
      </c>
      <c r="AM125" t="s">
        <v>904</v>
      </c>
      <c r="AO125" s="123" t="str">
        <f t="shared" si="7"/>
        <v>var zone = new Array("Equatorial Guinea", "1", "00", "", "-", "", "", "", "", "", "", "", "", "", "", "", ""); zones["Equatorial Guinea"]=zone;</v>
      </c>
      <c r="AP125" t="str">
        <f t="shared" si="8"/>
        <v>var zone = new Array("Equatorial Guinea", "1", "00", "", "-", "", "", "", "", "", "", "", "", "", "</v>
      </c>
      <c r="AQ125" t="str">
        <f t="shared" si="6"/>
        <v>", "", ""); zones["Equatorial Guinea"]=zone;</v>
      </c>
      <c r="AR125" s="125" t="str">
        <f t="shared" si="9"/>
        <v>&lt;option value="Equatorial Guinea"&gt;Equatorial Guinea&lt;/option&gt;</v>
      </c>
      <c r="AS125" t="s">
        <v>930</v>
      </c>
      <c r="AT125" t="str">
        <f t="shared" si="10"/>
        <v>Equatorial Guinea</v>
      </c>
      <c r="AU125" t="s">
        <v>932</v>
      </c>
      <c r="AV125" t="str">
        <f t="shared" si="11"/>
        <v>Equatorial Guinea</v>
      </c>
      <c r="AW125" t="s">
        <v>931</v>
      </c>
    </row>
    <row r="126" spans="1:49" x14ac:dyDescent="0.25">
      <c r="A126" t="s">
        <v>903</v>
      </c>
      <c r="B126" t="s">
        <v>297</v>
      </c>
      <c r="C126" t="s">
        <v>605</v>
      </c>
      <c r="D126">
        <v>3</v>
      </c>
      <c r="E126" t="s">
        <v>605</v>
      </c>
      <c r="F126" t="s">
        <v>898</v>
      </c>
      <c r="G126" t="s">
        <v>605</v>
      </c>
      <c r="H126" t="str">
        <f>IF(J126&lt;&gt;"-",VLOOKUP(J126,DST_ON!A:C,3),"")</f>
        <v/>
      </c>
      <c r="I126" t="s">
        <v>605</v>
      </c>
      <c r="J126" s="6" t="s">
        <v>106</v>
      </c>
      <c r="K126" t="s">
        <v>605</v>
      </c>
      <c r="L126" t="str">
        <f>IF(J126&lt;&gt;"-",VLOOKUP(J126,travail2!$A$2:$N$33,2),"")</f>
        <v/>
      </c>
      <c r="M126" t="s">
        <v>605</v>
      </c>
      <c r="N126" t="str">
        <f>IF(J126&lt;&gt;"-",VLOOKUP(J126,travail2!$A$2:$N$33,3),"")</f>
        <v/>
      </c>
      <c r="O126" t="s">
        <v>605</v>
      </c>
      <c r="P126" t="str">
        <f>IF(J126&lt;&gt;"-",VLOOKUP(J126,travail2!$A$2:$N$33,4),"")</f>
        <v/>
      </c>
      <c r="Q126" t="s">
        <v>605</v>
      </c>
      <c r="R126" t="str">
        <f>IF(J126&lt;&gt;"-",VLOOKUP(J126,travail2!$A$2:$N$33,5),"")</f>
        <v/>
      </c>
      <c r="S126" t="s">
        <v>605</v>
      </c>
      <c r="T126" t="str">
        <f>IF(J126&lt;&gt;"-",VLOOKUP(J126,travail2!$A$2:$N$33,6),"")</f>
        <v/>
      </c>
      <c r="U126" t="s">
        <v>605</v>
      </c>
      <c r="V126" s="121" t="str">
        <f>IF(J126&lt;&gt;"-",VLOOKUP(J126,travail2!$A$2:$N$33,7),"")</f>
        <v/>
      </c>
      <c r="W126" t="s">
        <v>605</v>
      </c>
      <c r="X126" t="str">
        <f>IF(J126&lt;&gt;"-",VLOOKUP(J126,travail2!$A$2:$N$33,8),"")</f>
        <v/>
      </c>
      <c r="Y126" t="s">
        <v>605</v>
      </c>
      <c r="Z126" t="str">
        <f>IF(J126&lt;&gt;"-",VLOOKUP(J126,travail2!$A$2:$N$33,9),"")</f>
        <v/>
      </c>
      <c r="AA126" t="s">
        <v>605</v>
      </c>
      <c r="AB126" t="str">
        <f>IF(J126&lt;&gt;"-",VLOOKUP(J126,travail2!$A$2:$N$33,10),"")</f>
        <v/>
      </c>
      <c r="AC126" t="s">
        <v>605</v>
      </c>
      <c r="AD126" t="str">
        <f>IF(J126&lt;&gt;"-",VLOOKUP(J126,travail2!$A$2:$N$33,11),"")</f>
        <v/>
      </c>
      <c r="AE126" t="s">
        <v>605</v>
      </c>
      <c r="AF126" t="str">
        <f>IF(J126&lt;&gt;"-",VLOOKUP(J126,travail2!$A$2:$N$33,13),"")</f>
        <v/>
      </c>
      <c r="AG126" t="s">
        <v>605</v>
      </c>
      <c r="AH126" t="str">
        <f>IF(J126&lt;&gt;"-",VLOOKUP(J126,travail2!$A$2:$N$33,14),"")</f>
        <v/>
      </c>
      <c r="AI126" t="s">
        <v>928</v>
      </c>
      <c r="AJ126" s="122" t="s">
        <v>925</v>
      </c>
      <c r="AK126" t="s">
        <v>928</v>
      </c>
      <c r="AL126" t="s">
        <v>297</v>
      </c>
      <c r="AM126" t="s">
        <v>904</v>
      </c>
      <c r="AO126" s="123" t="str">
        <f t="shared" si="7"/>
        <v>var zone = new Array("Eritrea", "3", "00", "", "-", "", "", "", "", "", "", "", "", "", "", "", ""); zones["Eritrea"]=zone;</v>
      </c>
      <c r="AP126" t="str">
        <f t="shared" si="8"/>
        <v>var zone = new Array("Eritrea", "3", "00", "", "-", "", "", "", "", "", "", "", "", "", "</v>
      </c>
      <c r="AQ126" t="str">
        <f t="shared" si="6"/>
        <v>", "", ""); zones["Eritrea"]=zone;</v>
      </c>
      <c r="AR126" s="125" t="str">
        <f t="shared" si="9"/>
        <v>&lt;option value="Eritrea"&gt;Eritrea&lt;/option&gt;</v>
      </c>
      <c r="AS126" t="s">
        <v>930</v>
      </c>
      <c r="AT126" t="str">
        <f t="shared" si="10"/>
        <v>Eritrea</v>
      </c>
      <c r="AU126" t="s">
        <v>932</v>
      </c>
      <c r="AV126" t="str">
        <f t="shared" si="11"/>
        <v>Eritrea</v>
      </c>
      <c r="AW126" t="s">
        <v>931</v>
      </c>
    </row>
    <row r="127" spans="1:49" x14ac:dyDescent="0.25">
      <c r="A127" t="s">
        <v>903</v>
      </c>
      <c r="B127" t="s">
        <v>99</v>
      </c>
      <c r="C127" t="s">
        <v>605</v>
      </c>
      <c r="D127">
        <v>2</v>
      </c>
      <c r="E127" t="s">
        <v>605</v>
      </c>
      <c r="F127" t="s">
        <v>898</v>
      </c>
      <c r="G127" t="s">
        <v>605</v>
      </c>
      <c r="H127" s="6" t="s">
        <v>890</v>
      </c>
      <c r="I127" t="s">
        <v>605</v>
      </c>
      <c r="J127" s="6" t="s">
        <v>92</v>
      </c>
      <c r="K127" t="s">
        <v>605</v>
      </c>
      <c r="L127" t="str">
        <f>IF(J127&lt;&gt;"-",VLOOKUP(J127,travail2!$A$2:$N$33,2),"")</f>
        <v>u</v>
      </c>
      <c r="M127" t="s">
        <v>605</v>
      </c>
      <c r="N127" t="str">
        <f>IF(J127&lt;&gt;"-",VLOOKUP(J127,travail2!$A$2:$N$33,3),"")</f>
        <v>1</v>
      </c>
      <c r="O127" t="s">
        <v>605</v>
      </c>
      <c r="P127" t="str">
        <f>IF(J127&lt;&gt;"-",VLOOKUP(J127,travail2!$A$2:$N$33,4),"")</f>
        <v>d</v>
      </c>
      <c r="Q127" t="s">
        <v>605</v>
      </c>
      <c r="R127">
        <f>IF(J127&lt;&gt;"-",VLOOKUP(J127,travail2!$A$2:$N$33,5),"")</f>
        <v>0</v>
      </c>
      <c r="S127" t="s">
        <v>605</v>
      </c>
      <c r="T127" t="str">
        <f>IF(J127&lt;&gt;"-",VLOOKUP(J127,travail2!$A$2:$N$33,6),"")</f>
        <v>00</v>
      </c>
      <c r="U127" t="s">
        <v>605</v>
      </c>
      <c r="V127" s="121" t="str">
        <f>IF(J127&lt;&gt;"-",VLOOKUP(J127,travail2!$A$2:$N$33,7),"")</f>
        <v>3</v>
      </c>
      <c r="W127" t="s">
        <v>605</v>
      </c>
      <c r="X127" t="str">
        <f>IF(J127&lt;&gt;"-",VLOOKUP(J127,travail2!$A$2:$N$33,8),"")</f>
        <v>u</v>
      </c>
      <c r="Y127" t="s">
        <v>605</v>
      </c>
      <c r="Z127" t="str">
        <f>IF(J127&lt;&gt;"-",VLOOKUP(J127,travail2!$A$2:$N$33,9),"")</f>
        <v>1</v>
      </c>
      <c r="AA127" t="s">
        <v>605</v>
      </c>
      <c r="AB127" t="str">
        <f>IF(J127&lt;&gt;"-",VLOOKUP(J127,travail2!$A$2:$N$33,10),"")</f>
        <v>d</v>
      </c>
      <c r="AC127" t="s">
        <v>605</v>
      </c>
      <c r="AD127">
        <f>IF(J127&lt;&gt;"-",VLOOKUP(J127,travail2!$A$2:$N$33,11),"")</f>
        <v>0</v>
      </c>
      <c r="AE127" t="s">
        <v>605</v>
      </c>
      <c r="AF127" t="str">
        <f>IF(J127&lt;&gt;"-",VLOOKUP(J127,travail2!$A$2:$N$33,13),"")</f>
        <v>00</v>
      </c>
      <c r="AG127" t="s">
        <v>605</v>
      </c>
      <c r="AH127" t="str">
        <f>IF(J127&lt;&gt;"-",VLOOKUP(J127,travail2!$A$2:$N$33,14),"")</f>
        <v>10</v>
      </c>
      <c r="AI127" t="s">
        <v>928</v>
      </c>
      <c r="AJ127" s="122" t="s">
        <v>925</v>
      </c>
      <c r="AK127" t="s">
        <v>928</v>
      </c>
      <c r="AL127" t="s">
        <v>99</v>
      </c>
      <c r="AM127" t="s">
        <v>904</v>
      </c>
      <c r="AO127" s="123" t="str">
        <f t="shared" si="7"/>
        <v>var zone = new Array("Estonia", "2", "00", "1", "EU", "u", "1", "d", "0", "00", "3", "u", "1", "d", "0", "00", "10"); zones["Estonia"]=zone;</v>
      </c>
      <c r="AP127" t="str">
        <f t="shared" si="8"/>
        <v>var zone = new Array("Estonia", "2", "00", "1", "EU", "u", "1", "d", "0", "00", "3", "u", "1", "d", "0</v>
      </c>
      <c r="AQ127" t="str">
        <f t="shared" si="6"/>
        <v>", "00", "10"); zones["Estonia"]=zone;</v>
      </c>
      <c r="AR127" s="125" t="str">
        <f t="shared" si="9"/>
        <v>&lt;option value="Estonia"&gt;Estonia&lt;/option&gt;</v>
      </c>
      <c r="AS127" t="s">
        <v>930</v>
      </c>
      <c r="AT127" t="str">
        <f t="shared" si="10"/>
        <v>Estonia</v>
      </c>
      <c r="AU127" t="s">
        <v>932</v>
      </c>
      <c r="AV127" t="str">
        <f t="shared" si="11"/>
        <v>Estonia</v>
      </c>
      <c r="AW127" t="s">
        <v>931</v>
      </c>
    </row>
    <row r="128" spans="1:49" x14ac:dyDescent="0.25">
      <c r="A128" t="s">
        <v>903</v>
      </c>
      <c r="B128" t="s">
        <v>298</v>
      </c>
      <c r="C128" t="s">
        <v>605</v>
      </c>
      <c r="D128">
        <v>3</v>
      </c>
      <c r="E128" t="s">
        <v>605</v>
      </c>
      <c r="F128" t="s">
        <v>898</v>
      </c>
      <c r="G128" t="s">
        <v>605</v>
      </c>
      <c r="H128" t="str">
        <f>IF(J128&lt;&gt;"-",VLOOKUP(J128,DST_ON!A:C,3),"")</f>
        <v/>
      </c>
      <c r="I128" t="s">
        <v>605</v>
      </c>
      <c r="J128" s="6" t="s">
        <v>106</v>
      </c>
      <c r="K128" t="s">
        <v>605</v>
      </c>
      <c r="L128" t="str">
        <f>IF(J128&lt;&gt;"-",VLOOKUP(J128,travail2!$A$2:$N$33,2),"")</f>
        <v/>
      </c>
      <c r="M128" t="s">
        <v>605</v>
      </c>
      <c r="N128" t="str">
        <f>IF(J128&lt;&gt;"-",VLOOKUP(J128,travail2!$A$2:$N$33,3),"")</f>
        <v/>
      </c>
      <c r="O128" t="s">
        <v>605</v>
      </c>
      <c r="P128" t="str">
        <f>IF(J128&lt;&gt;"-",VLOOKUP(J128,travail2!$A$2:$N$33,4),"")</f>
        <v/>
      </c>
      <c r="Q128" t="s">
        <v>605</v>
      </c>
      <c r="R128" t="str">
        <f>IF(J128&lt;&gt;"-",VLOOKUP(J128,travail2!$A$2:$N$33,5),"")</f>
        <v/>
      </c>
      <c r="S128" t="s">
        <v>605</v>
      </c>
      <c r="T128" t="str">
        <f>IF(J128&lt;&gt;"-",VLOOKUP(J128,travail2!$A$2:$N$33,6),"")</f>
        <v/>
      </c>
      <c r="U128" t="s">
        <v>605</v>
      </c>
      <c r="V128" s="121" t="str">
        <f>IF(J128&lt;&gt;"-",VLOOKUP(J128,travail2!$A$2:$N$33,7),"")</f>
        <v/>
      </c>
      <c r="W128" t="s">
        <v>605</v>
      </c>
      <c r="X128" t="str">
        <f>IF(J128&lt;&gt;"-",VLOOKUP(J128,travail2!$A$2:$N$33,8),"")</f>
        <v/>
      </c>
      <c r="Y128" t="s">
        <v>605</v>
      </c>
      <c r="Z128" t="str">
        <f>IF(J128&lt;&gt;"-",VLOOKUP(J128,travail2!$A$2:$N$33,9),"")</f>
        <v/>
      </c>
      <c r="AA128" t="s">
        <v>605</v>
      </c>
      <c r="AB128" t="str">
        <f>IF(J128&lt;&gt;"-",VLOOKUP(J128,travail2!$A$2:$N$33,10),"")</f>
        <v/>
      </c>
      <c r="AC128" t="s">
        <v>605</v>
      </c>
      <c r="AD128" t="str">
        <f>IF(J128&lt;&gt;"-",VLOOKUP(J128,travail2!$A$2:$N$33,11),"")</f>
        <v/>
      </c>
      <c r="AE128" t="s">
        <v>605</v>
      </c>
      <c r="AF128" t="str">
        <f>IF(J128&lt;&gt;"-",VLOOKUP(J128,travail2!$A$2:$N$33,13),"")</f>
        <v/>
      </c>
      <c r="AG128" t="s">
        <v>605</v>
      </c>
      <c r="AH128" t="str">
        <f>IF(J128&lt;&gt;"-",VLOOKUP(J128,travail2!$A$2:$N$33,14),"")</f>
        <v/>
      </c>
      <c r="AI128" t="s">
        <v>928</v>
      </c>
      <c r="AJ128" s="122" t="s">
        <v>925</v>
      </c>
      <c r="AK128" t="s">
        <v>928</v>
      </c>
      <c r="AL128" t="s">
        <v>298</v>
      </c>
      <c r="AM128" t="s">
        <v>904</v>
      </c>
      <c r="AO128" s="123" t="str">
        <f t="shared" si="7"/>
        <v>var zone = new Array("Ethiopia", "3", "00", "", "-", "", "", "", "", "", "", "", "", "", "", "", ""); zones["Ethiopia"]=zone;</v>
      </c>
      <c r="AP128" t="str">
        <f t="shared" si="8"/>
        <v>var zone = new Array("Ethiopia", "3", "00", "", "-", "", "", "", "", "", "", "", "", "", "</v>
      </c>
      <c r="AQ128" t="str">
        <f t="shared" si="6"/>
        <v>", "", ""); zones["Ethiopia"]=zone;</v>
      </c>
      <c r="AR128" s="125" t="str">
        <f t="shared" si="9"/>
        <v>&lt;option value="Ethiopia"&gt;Ethiopia&lt;/option&gt;</v>
      </c>
      <c r="AS128" t="s">
        <v>930</v>
      </c>
      <c r="AT128" t="str">
        <f t="shared" si="10"/>
        <v>Ethiopia</v>
      </c>
      <c r="AU128" t="s">
        <v>932</v>
      </c>
      <c r="AV128" t="str">
        <f t="shared" si="11"/>
        <v>Ethiopia</v>
      </c>
      <c r="AW128" t="s">
        <v>931</v>
      </c>
    </row>
    <row r="129" spans="1:49" x14ac:dyDescent="0.25">
      <c r="A129" t="s">
        <v>903</v>
      </c>
      <c r="B129" t="s">
        <v>193</v>
      </c>
      <c r="C129" t="s">
        <v>605</v>
      </c>
      <c r="D129">
        <v>-4</v>
      </c>
      <c r="E129" t="s">
        <v>605</v>
      </c>
      <c r="F129" t="s">
        <v>898</v>
      </c>
      <c r="G129" t="s">
        <v>605</v>
      </c>
      <c r="H129" s="6" t="s">
        <v>890</v>
      </c>
      <c r="I129" t="s">
        <v>605</v>
      </c>
      <c r="J129" s="6" t="s">
        <v>192</v>
      </c>
      <c r="K129" t="s">
        <v>605</v>
      </c>
      <c r="L129" t="str">
        <f>IF(J129&lt;&gt;"-",VLOOKUP(J129,travail2!$A$2:$N$33,2),"")</f>
        <v>w</v>
      </c>
      <c r="M129" t="s">
        <v>605</v>
      </c>
      <c r="N129" t="str">
        <f>IF(J129&lt;&gt;"-",VLOOKUP(J129,travail2!$A$2:$N$33,3),"")</f>
        <v>2</v>
      </c>
      <c r="O129" t="s">
        <v>605</v>
      </c>
      <c r="P129" t="str">
        <f>IF(J129&lt;&gt;"-",VLOOKUP(J129,travail2!$A$2:$N$33,4),"")</f>
        <v>s</v>
      </c>
      <c r="Q129" t="s">
        <v>605</v>
      </c>
      <c r="R129">
        <f>IF(J129&lt;&gt;"-",VLOOKUP(J129,travail2!$A$2:$N$33,5),"")</f>
        <v>0</v>
      </c>
      <c r="S129" t="s">
        <v>605</v>
      </c>
      <c r="T129" t="str">
        <f>IF(J129&lt;&gt;"-",VLOOKUP(J129,travail2!$A$2:$N$33,6),"")</f>
        <v>01</v>
      </c>
      <c r="U129" t="s">
        <v>605</v>
      </c>
      <c r="V129" s="121" t="str">
        <f>IF(J129&lt;&gt;"-",VLOOKUP(J129,travail2!$A$2:$N$33,7),"")</f>
        <v>9</v>
      </c>
      <c r="W129" t="s">
        <v>605</v>
      </c>
      <c r="X129" t="str">
        <f>IF(J129&lt;&gt;"-",VLOOKUP(J129,travail2!$A$2:$N$33,8),"")</f>
        <v>w</v>
      </c>
      <c r="Y129" t="s">
        <v>605</v>
      </c>
      <c r="Z129" t="str">
        <f>IF(J129&lt;&gt;"-",VLOOKUP(J129,travail2!$A$2:$N$33,9),"")</f>
        <v>2</v>
      </c>
      <c r="AA129" t="s">
        <v>605</v>
      </c>
      <c r="AB129" t="str">
        <f>IF(J129&lt;&gt;"-",VLOOKUP(J129,travail2!$A$2:$N$33,10),"")</f>
        <v>s</v>
      </c>
      <c r="AC129" t="s">
        <v>605</v>
      </c>
      <c r="AD129">
        <f>IF(J129&lt;&gt;"-",VLOOKUP(J129,travail2!$A$2:$N$33,11),"")</f>
        <v>0</v>
      </c>
      <c r="AE129" t="s">
        <v>605</v>
      </c>
      <c r="AF129" t="str">
        <f>IF(J129&lt;&gt;"-",VLOOKUP(J129,travail2!$A$2:$N$33,13),"")</f>
        <v>15</v>
      </c>
      <c r="AG129" t="s">
        <v>605</v>
      </c>
      <c r="AH129" t="str">
        <f>IF(J129&lt;&gt;"-",VLOOKUP(J129,travail2!$A$2:$N$33,14),"")</f>
        <v>4</v>
      </c>
      <c r="AI129" t="s">
        <v>928</v>
      </c>
      <c r="AJ129" s="122" t="s">
        <v>925</v>
      </c>
      <c r="AK129" t="s">
        <v>928</v>
      </c>
      <c r="AL129" t="s">
        <v>193</v>
      </c>
      <c r="AM129" t="s">
        <v>904</v>
      </c>
      <c r="AO129" s="123" t="str">
        <f t="shared" si="7"/>
        <v>var zone = new Array("Falklands", "-4", "00", "1", "Falk", "w", "2", "s", "0", "01", "9", "w", "2", "s", "0", "15", "4"); zones["Falklands"]=zone;</v>
      </c>
      <c r="AP129" t="str">
        <f t="shared" si="8"/>
        <v>var zone = new Array("Falklands", "-4", "00", "1", "Falk", "w", "2", "s", "0", "01", "9", "w", "2", "s", "0</v>
      </c>
      <c r="AQ129" t="str">
        <f t="shared" si="6"/>
        <v>", "15", "4"); zones["Falklands"]=zone;</v>
      </c>
      <c r="AR129" s="125" t="str">
        <f t="shared" si="9"/>
        <v>&lt;option value="Falklands"&gt;Falklands&lt;/option&gt;</v>
      </c>
      <c r="AS129" t="s">
        <v>930</v>
      </c>
      <c r="AT129" t="str">
        <f t="shared" si="10"/>
        <v>Falklands</v>
      </c>
      <c r="AU129" t="s">
        <v>932</v>
      </c>
      <c r="AV129" t="str">
        <f t="shared" si="11"/>
        <v>Falklands</v>
      </c>
      <c r="AW129" t="s">
        <v>931</v>
      </c>
    </row>
    <row r="130" spans="1:49" x14ac:dyDescent="0.25">
      <c r="A130" t="s">
        <v>903</v>
      </c>
      <c r="B130" t="s">
        <v>256</v>
      </c>
      <c r="C130" t="s">
        <v>605</v>
      </c>
      <c r="D130">
        <v>12</v>
      </c>
      <c r="E130" t="s">
        <v>605</v>
      </c>
      <c r="F130" t="s">
        <v>898</v>
      </c>
      <c r="G130" t="s">
        <v>605</v>
      </c>
      <c r="H130" t="str">
        <f>IF(J130&lt;&gt;"-",VLOOKUP(J130,DST_ON!A:C,3),"")</f>
        <v/>
      </c>
      <c r="I130" t="s">
        <v>605</v>
      </c>
      <c r="J130" s="6" t="s">
        <v>106</v>
      </c>
      <c r="K130" t="s">
        <v>605</v>
      </c>
      <c r="L130" t="str">
        <f>IF(J130&lt;&gt;"-",VLOOKUP(J130,travail2!$A$2:$N$33,2),"")</f>
        <v/>
      </c>
      <c r="M130" t="s">
        <v>605</v>
      </c>
      <c r="N130" t="str">
        <f>IF(J130&lt;&gt;"-",VLOOKUP(J130,travail2!$A$2:$N$33,3),"")</f>
        <v/>
      </c>
      <c r="O130" t="s">
        <v>605</v>
      </c>
      <c r="P130" t="str">
        <f>IF(J130&lt;&gt;"-",VLOOKUP(J130,travail2!$A$2:$N$33,4),"")</f>
        <v/>
      </c>
      <c r="Q130" t="s">
        <v>605</v>
      </c>
      <c r="R130" t="str">
        <f>IF(J130&lt;&gt;"-",VLOOKUP(J130,travail2!$A$2:$N$33,5),"")</f>
        <v/>
      </c>
      <c r="S130" t="s">
        <v>605</v>
      </c>
      <c r="T130" t="str">
        <f>IF(J130&lt;&gt;"-",VLOOKUP(J130,travail2!$A$2:$N$33,6),"")</f>
        <v/>
      </c>
      <c r="U130" t="s">
        <v>605</v>
      </c>
      <c r="V130" s="121" t="str">
        <f>IF(J130&lt;&gt;"-",VLOOKUP(J130,travail2!$A$2:$N$33,7),"")</f>
        <v/>
      </c>
      <c r="W130" t="s">
        <v>605</v>
      </c>
      <c r="X130" t="str">
        <f>IF(J130&lt;&gt;"-",VLOOKUP(J130,travail2!$A$2:$N$33,8),"")</f>
        <v/>
      </c>
      <c r="Y130" t="s">
        <v>605</v>
      </c>
      <c r="Z130" t="str">
        <f>IF(J130&lt;&gt;"-",VLOOKUP(J130,travail2!$A$2:$N$33,9),"")</f>
        <v/>
      </c>
      <c r="AA130" t="s">
        <v>605</v>
      </c>
      <c r="AB130" t="str">
        <f>IF(J130&lt;&gt;"-",VLOOKUP(J130,travail2!$A$2:$N$33,10),"")</f>
        <v/>
      </c>
      <c r="AC130" t="s">
        <v>605</v>
      </c>
      <c r="AD130" t="str">
        <f>IF(J130&lt;&gt;"-",VLOOKUP(J130,travail2!$A$2:$N$33,11),"")</f>
        <v/>
      </c>
      <c r="AE130" t="s">
        <v>605</v>
      </c>
      <c r="AF130" t="str">
        <f>IF(J130&lt;&gt;"-",VLOOKUP(J130,travail2!$A$2:$N$33,13),"")</f>
        <v/>
      </c>
      <c r="AG130" t="s">
        <v>605</v>
      </c>
      <c r="AH130" t="str">
        <f>IF(J130&lt;&gt;"-",VLOOKUP(J130,travail2!$A$2:$N$33,14),"")</f>
        <v/>
      </c>
      <c r="AI130" t="s">
        <v>928</v>
      </c>
      <c r="AJ130" s="122" t="s">
        <v>925</v>
      </c>
      <c r="AK130" t="s">
        <v>928</v>
      </c>
      <c r="AL130" t="s">
        <v>256</v>
      </c>
      <c r="AM130" t="s">
        <v>904</v>
      </c>
      <c r="AO130" s="123" t="str">
        <f t="shared" si="7"/>
        <v>var zone = new Array("Fiji", "12", "00", "", "-", "", "", "", "", "", "", "", "", "", "", "", ""); zones["Fiji"]=zone;</v>
      </c>
      <c r="AP130" t="str">
        <f t="shared" si="8"/>
        <v>var zone = new Array("Fiji", "12", "00", "", "-", "", "", "", "", "", "", "", "", "", "</v>
      </c>
      <c r="AQ130" t="str">
        <f t="shared" si="6"/>
        <v>", "", ""); zones["Fiji"]=zone;</v>
      </c>
      <c r="AR130" s="125" t="str">
        <f t="shared" si="9"/>
        <v>&lt;option value="Fiji"&gt;Fiji&lt;/option&gt;</v>
      </c>
      <c r="AS130" t="s">
        <v>930</v>
      </c>
      <c r="AT130" t="str">
        <f t="shared" si="10"/>
        <v>Fiji</v>
      </c>
      <c r="AU130" t="s">
        <v>932</v>
      </c>
      <c r="AV130" t="str">
        <f t="shared" si="11"/>
        <v>Fiji</v>
      </c>
      <c r="AW130" t="s">
        <v>931</v>
      </c>
    </row>
    <row r="131" spans="1:49" x14ac:dyDescent="0.25">
      <c r="A131" t="s">
        <v>903</v>
      </c>
      <c r="B131" t="s">
        <v>100</v>
      </c>
      <c r="C131" t="s">
        <v>605</v>
      </c>
      <c r="D131">
        <v>2</v>
      </c>
      <c r="E131" t="s">
        <v>605</v>
      </c>
      <c r="F131" t="s">
        <v>898</v>
      </c>
      <c r="G131" t="s">
        <v>605</v>
      </c>
      <c r="H131" s="6" t="s">
        <v>890</v>
      </c>
      <c r="I131" t="s">
        <v>605</v>
      </c>
      <c r="J131" s="6" t="s">
        <v>92</v>
      </c>
      <c r="K131" t="s">
        <v>605</v>
      </c>
      <c r="L131" t="str">
        <f>IF(J131&lt;&gt;"-",VLOOKUP(J131,travail2!$A$2:$N$33,2),"")</f>
        <v>u</v>
      </c>
      <c r="M131" t="s">
        <v>605</v>
      </c>
      <c r="N131" t="str">
        <f>IF(J131&lt;&gt;"-",VLOOKUP(J131,travail2!$A$2:$N$33,3),"")</f>
        <v>1</v>
      </c>
      <c r="O131" t="s">
        <v>605</v>
      </c>
      <c r="P131" t="str">
        <f>IF(J131&lt;&gt;"-",VLOOKUP(J131,travail2!$A$2:$N$33,4),"")</f>
        <v>d</v>
      </c>
      <c r="Q131" t="s">
        <v>605</v>
      </c>
      <c r="R131">
        <f>IF(J131&lt;&gt;"-",VLOOKUP(J131,travail2!$A$2:$N$33,5),"")</f>
        <v>0</v>
      </c>
      <c r="S131" t="s">
        <v>605</v>
      </c>
      <c r="T131" t="str">
        <f>IF(J131&lt;&gt;"-",VLOOKUP(J131,travail2!$A$2:$N$33,6),"")</f>
        <v>00</v>
      </c>
      <c r="U131" t="s">
        <v>605</v>
      </c>
      <c r="V131" s="121" t="str">
        <f>IF(J131&lt;&gt;"-",VLOOKUP(J131,travail2!$A$2:$N$33,7),"")</f>
        <v>3</v>
      </c>
      <c r="W131" t="s">
        <v>605</v>
      </c>
      <c r="X131" t="str">
        <f>IF(J131&lt;&gt;"-",VLOOKUP(J131,travail2!$A$2:$N$33,8),"")</f>
        <v>u</v>
      </c>
      <c r="Y131" t="s">
        <v>605</v>
      </c>
      <c r="Z131" t="str">
        <f>IF(J131&lt;&gt;"-",VLOOKUP(J131,travail2!$A$2:$N$33,9),"")</f>
        <v>1</v>
      </c>
      <c r="AA131" t="s">
        <v>605</v>
      </c>
      <c r="AB131" t="str">
        <f>IF(J131&lt;&gt;"-",VLOOKUP(J131,travail2!$A$2:$N$33,10),"")</f>
        <v>d</v>
      </c>
      <c r="AC131" t="s">
        <v>605</v>
      </c>
      <c r="AD131">
        <f>IF(J131&lt;&gt;"-",VLOOKUP(J131,travail2!$A$2:$N$33,11),"")</f>
        <v>0</v>
      </c>
      <c r="AE131" t="s">
        <v>605</v>
      </c>
      <c r="AF131" t="str">
        <f>IF(J131&lt;&gt;"-",VLOOKUP(J131,travail2!$A$2:$N$33,13),"")</f>
        <v>00</v>
      </c>
      <c r="AG131" t="s">
        <v>605</v>
      </c>
      <c r="AH131" t="str">
        <f>IF(J131&lt;&gt;"-",VLOOKUP(J131,travail2!$A$2:$N$33,14),"")</f>
        <v>10</v>
      </c>
      <c r="AI131" t="s">
        <v>928</v>
      </c>
      <c r="AJ131" s="122" t="s">
        <v>925</v>
      </c>
      <c r="AK131" t="s">
        <v>928</v>
      </c>
      <c r="AL131" t="s">
        <v>100</v>
      </c>
      <c r="AM131" t="s">
        <v>904</v>
      </c>
      <c r="AO131" s="123" t="str">
        <f t="shared" si="7"/>
        <v>var zone = new Array("Finland", "2", "00", "1", "EU", "u", "1", "d", "0", "00", "3", "u", "1", "d", "0", "00", "10"); zones["Finland"]=zone;</v>
      </c>
      <c r="AP131" t="str">
        <f t="shared" si="8"/>
        <v>var zone = new Array("Finland", "2", "00", "1", "EU", "u", "1", "d", "0", "00", "3", "u", "1", "d", "0</v>
      </c>
      <c r="AQ131" t="str">
        <f t="shared" si="6"/>
        <v>", "00", "10"); zones["Finland"]=zone;</v>
      </c>
      <c r="AR131" s="125" t="str">
        <f t="shared" si="9"/>
        <v>&lt;option value="Finland"&gt;Finland&lt;/option&gt;</v>
      </c>
      <c r="AS131" t="s">
        <v>930</v>
      </c>
      <c r="AT131" t="str">
        <f t="shared" si="10"/>
        <v>Finland</v>
      </c>
      <c r="AU131" t="s">
        <v>932</v>
      </c>
      <c r="AV131" t="str">
        <f t="shared" si="11"/>
        <v>Finland</v>
      </c>
      <c r="AW131" t="s">
        <v>931</v>
      </c>
    </row>
    <row r="132" spans="1:49" x14ac:dyDescent="0.25">
      <c r="A132" t="s">
        <v>903</v>
      </c>
      <c r="B132" t="s">
        <v>462</v>
      </c>
      <c r="C132" t="s">
        <v>605</v>
      </c>
      <c r="D132">
        <v>-9</v>
      </c>
      <c r="E132" t="s">
        <v>605</v>
      </c>
      <c r="F132" t="s">
        <v>898</v>
      </c>
      <c r="G132" t="s">
        <v>605</v>
      </c>
      <c r="H132" t="str">
        <f>IF(J132&lt;&gt;"-",VLOOKUP(J132,DST_ON!A:C,3),"")</f>
        <v/>
      </c>
      <c r="I132" t="s">
        <v>605</v>
      </c>
      <c r="J132" s="6" t="s">
        <v>106</v>
      </c>
      <c r="K132" t="s">
        <v>605</v>
      </c>
      <c r="L132" t="str">
        <f>IF(J132&lt;&gt;"-",VLOOKUP(J132,travail2!$A$2:$N$33,2),"")</f>
        <v/>
      </c>
      <c r="M132" t="s">
        <v>605</v>
      </c>
      <c r="N132" t="str">
        <f>IF(J132&lt;&gt;"-",VLOOKUP(J132,travail2!$A$2:$N$33,3),"")</f>
        <v/>
      </c>
      <c r="O132" t="s">
        <v>605</v>
      </c>
      <c r="P132" t="str">
        <f>IF(J132&lt;&gt;"-",VLOOKUP(J132,travail2!$A$2:$N$33,4),"")</f>
        <v/>
      </c>
      <c r="Q132" t="s">
        <v>605</v>
      </c>
      <c r="R132" t="str">
        <f>IF(J132&lt;&gt;"-",VLOOKUP(J132,travail2!$A$2:$N$33,5),"")</f>
        <v/>
      </c>
      <c r="S132" t="s">
        <v>605</v>
      </c>
      <c r="T132" t="str">
        <f>IF(J132&lt;&gt;"-",VLOOKUP(J132,travail2!$A$2:$N$33,6),"")</f>
        <v/>
      </c>
      <c r="U132" t="s">
        <v>605</v>
      </c>
      <c r="V132" s="121" t="str">
        <f>IF(J132&lt;&gt;"-",VLOOKUP(J132,travail2!$A$2:$N$33,7),"")</f>
        <v/>
      </c>
      <c r="W132" t="s">
        <v>605</v>
      </c>
      <c r="X132" t="str">
        <f>IF(J132&lt;&gt;"-",VLOOKUP(J132,travail2!$A$2:$N$33,8),"")</f>
        <v/>
      </c>
      <c r="Y132" t="s">
        <v>605</v>
      </c>
      <c r="Z132" t="str">
        <f>IF(J132&lt;&gt;"-",VLOOKUP(J132,travail2!$A$2:$N$33,9),"")</f>
        <v/>
      </c>
      <c r="AA132" t="s">
        <v>605</v>
      </c>
      <c r="AB132" t="str">
        <f>IF(J132&lt;&gt;"-",VLOOKUP(J132,travail2!$A$2:$N$33,10),"")</f>
        <v/>
      </c>
      <c r="AC132" t="s">
        <v>605</v>
      </c>
      <c r="AD132" t="str">
        <f>IF(J132&lt;&gt;"-",VLOOKUP(J132,travail2!$A$2:$N$33,11),"")</f>
        <v/>
      </c>
      <c r="AE132" t="s">
        <v>605</v>
      </c>
      <c r="AF132" t="str">
        <f>IF(J132&lt;&gt;"-",VLOOKUP(J132,travail2!$A$2:$N$33,13),"")</f>
        <v/>
      </c>
      <c r="AG132" t="s">
        <v>605</v>
      </c>
      <c r="AH132" t="str">
        <f>IF(J132&lt;&gt;"-",VLOOKUP(J132,travail2!$A$2:$N$33,14),"")</f>
        <v/>
      </c>
      <c r="AI132" t="s">
        <v>928</v>
      </c>
      <c r="AJ132" s="122" t="s">
        <v>925</v>
      </c>
      <c r="AK132" t="s">
        <v>928</v>
      </c>
      <c r="AL132" t="s">
        <v>462</v>
      </c>
      <c r="AM132" t="s">
        <v>904</v>
      </c>
      <c r="AO132" s="123" t="str">
        <f t="shared" si="7"/>
        <v>var zone = new Array("France/Gambier", "-9", "00", "", "-", "", "", "", "", "", "", "", "", "", "", "", ""); zones["France/Gambier"]=zone;</v>
      </c>
      <c r="AP132" t="str">
        <f t="shared" si="8"/>
        <v>var zone = new Array("France/Gambier", "-9", "00", "", "-", "", "", "", "", "", "", "", "", "", "</v>
      </c>
      <c r="AQ132" t="str">
        <f>CONCATENATE(AE132,AF132,AG132,AH132,AI132,AJ132,AK132,AL132,AM132)</f>
        <v>", "", ""); zones["France/Gambier"]=zone;</v>
      </c>
      <c r="AR132" s="125" t="str">
        <f t="shared" si="9"/>
        <v>&lt;option value="France/Gambier"&gt;France/Gambier&lt;/option&gt;</v>
      </c>
      <c r="AS132" t="s">
        <v>930</v>
      </c>
      <c r="AT132" t="str">
        <f t="shared" si="10"/>
        <v>France/Gambier</v>
      </c>
      <c r="AU132" t="s">
        <v>932</v>
      </c>
      <c r="AV132" t="str">
        <f t="shared" si="11"/>
        <v>France/Gambier</v>
      </c>
      <c r="AW132" t="s">
        <v>931</v>
      </c>
    </row>
    <row r="133" spans="1:49" x14ac:dyDescent="0.25">
      <c r="A133" t="s">
        <v>903</v>
      </c>
      <c r="B133" t="s">
        <v>463</v>
      </c>
      <c r="C133" t="s">
        <v>605</v>
      </c>
      <c r="D133">
        <v>-9</v>
      </c>
      <c r="E133" t="s">
        <v>605</v>
      </c>
      <c r="F133" t="s">
        <v>926</v>
      </c>
      <c r="G133" t="s">
        <v>605</v>
      </c>
      <c r="H133" t="str">
        <f>IF(J133&lt;&gt;"-",VLOOKUP(J133,DST_ON!A:C,3),"")</f>
        <v/>
      </c>
      <c r="I133" t="s">
        <v>605</v>
      </c>
      <c r="J133" s="6" t="s">
        <v>106</v>
      </c>
      <c r="K133" t="s">
        <v>605</v>
      </c>
      <c r="L133" t="str">
        <f>IF(J133&lt;&gt;"-",VLOOKUP(J133,travail2!$A$2:$N$33,2),"")</f>
        <v/>
      </c>
      <c r="M133" t="s">
        <v>605</v>
      </c>
      <c r="N133" t="str">
        <f>IF(J133&lt;&gt;"-",VLOOKUP(J133,travail2!$A$2:$N$33,3),"")</f>
        <v/>
      </c>
      <c r="O133" t="s">
        <v>605</v>
      </c>
      <c r="P133" t="str">
        <f>IF(J133&lt;&gt;"-",VLOOKUP(J133,travail2!$A$2:$N$33,4),"")</f>
        <v/>
      </c>
      <c r="Q133" t="s">
        <v>605</v>
      </c>
      <c r="R133" t="str">
        <f>IF(J133&lt;&gt;"-",VLOOKUP(J133,travail2!$A$2:$N$33,5),"")</f>
        <v/>
      </c>
      <c r="S133" t="s">
        <v>605</v>
      </c>
      <c r="T133" t="str">
        <f>IF(J133&lt;&gt;"-",VLOOKUP(J133,travail2!$A$2:$N$33,6),"")</f>
        <v/>
      </c>
      <c r="U133" t="s">
        <v>605</v>
      </c>
      <c r="V133" s="121" t="str">
        <f>IF(J133&lt;&gt;"-",VLOOKUP(J133,travail2!$A$2:$N$33,7),"")</f>
        <v/>
      </c>
      <c r="W133" t="s">
        <v>605</v>
      </c>
      <c r="X133" t="str">
        <f>IF(J133&lt;&gt;"-",VLOOKUP(J133,travail2!$A$2:$N$33,8),"")</f>
        <v/>
      </c>
      <c r="Y133" t="s">
        <v>605</v>
      </c>
      <c r="Z133" t="str">
        <f>IF(J133&lt;&gt;"-",VLOOKUP(J133,travail2!$A$2:$N$33,9),"")</f>
        <v/>
      </c>
      <c r="AA133" t="s">
        <v>605</v>
      </c>
      <c r="AB133" t="str">
        <f>IF(J133&lt;&gt;"-",VLOOKUP(J133,travail2!$A$2:$N$33,10),"")</f>
        <v/>
      </c>
      <c r="AC133" t="s">
        <v>605</v>
      </c>
      <c r="AD133" t="str">
        <f>IF(J133&lt;&gt;"-",VLOOKUP(J133,travail2!$A$2:$N$33,11),"")</f>
        <v/>
      </c>
      <c r="AE133" t="s">
        <v>605</v>
      </c>
      <c r="AF133" t="str">
        <f>IF(J133&lt;&gt;"-",VLOOKUP(J133,travail2!$A$2:$N$33,13),"")</f>
        <v/>
      </c>
      <c r="AG133" t="s">
        <v>605</v>
      </c>
      <c r="AH133" t="str">
        <f>IF(J133&lt;&gt;"-",VLOOKUP(J133,travail2!$A$2:$N$33,14),"")</f>
        <v/>
      </c>
      <c r="AI133" t="s">
        <v>928</v>
      </c>
      <c r="AJ133" s="122" t="s">
        <v>925</v>
      </c>
      <c r="AK133" t="s">
        <v>928</v>
      </c>
      <c r="AL133" t="s">
        <v>463</v>
      </c>
      <c r="AM133" t="s">
        <v>904</v>
      </c>
      <c r="AO133" s="123" t="str">
        <f t="shared" ref="AO133:AO196" si="12">CONCATENATE(AP133,AQ133)</f>
        <v>var zone = new Array("France/Marquesas", "-9", "30", "", "-", "", "", "", "", "", "", "", "", "", "", "", ""); zones["France/Marquesas"]=zone;</v>
      </c>
      <c r="AP133" t="str">
        <f t="shared" ref="AP133:AP196" si="13">CONCATENATE(A133,B133,C133,D133,E133,F133,G133,H133,I133,J133,K133,L133,M133,N133,O133,P133,Q133,R133,S133,T133,U133,V133,W133,X133,Y133,Z133,AA133,AB133,AC133,AD133)</f>
        <v>var zone = new Array("France/Marquesas", "-9", "30", "", "-", "", "", "", "", "", "", "", "", "", "</v>
      </c>
      <c r="AQ133" t="str">
        <f>CONCATENATE(AE133,AF133,AG133,AH133,AI133,AJ133,AK133,AL133,AM133)</f>
        <v>", "", ""); zones["France/Marquesas"]=zone;</v>
      </c>
      <c r="AR133" s="125" t="str">
        <f t="shared" ref="AR133:AR196" si="14">CONCATENATE(AS133,AT133,AU133,AV133,AW133)</f>
        <v>&lt;option value="France/Marquesas"&gt;France/Marquesas&lt;/option&gt;</v>
      </c>
      <c r="AS133" t="s">
        <v>930</v>
      </c>
      <c r="AT133" t="str">
        <f t="shared" ref="AT133:AT196" si="15">B133</f>
        <v>France/Marquesas</v>
      </c>
      <c r="AU133" t="s">
        <v>932</v>
      </c>
      <c r="AV133" t="str">
        <f t="shared" ref="AV133:AV196" si="16">B133</f>
        <v>France/Marquesas</v>
      </c>
      <c r="AW133" t="s">
        <v>931</v>
      </c>
    </row>
    <row r="134" spans="1:49" x14ac:dyDescent="0.25">
      <c r="A134" t="s">
        <v>903</v>
      </c>
      <c r="B134" t="s">
        <v>492</v>
      </c>
      <c r="C134" t="s">
        <v>605</v>
      </c>
      <c r="D134">
        <v>1</v>
      </c>
      <c r="E134" t="s">
        <v>605</v>
      </c>
      <c r="F134" t="s">
        <v>898</v>
      </c>
      <c r="G134" t="s">
        <v>605</v>
      </c>
      <c r="H134" s="6" t="s">
        <v>890</v>
      </c>
      <c r="I134" t="s">
        <v>605</v>
      </c>
      <c r="J134" s="6" t="s">
        <v>92</v>
      </c>
      <c r="K134" t="s">
        <v>605</v>
      </c>
      <c r="L134" t="str">
        <f>IF(J134&lt;&gt;"-",VLOOKUP(J134,travail2!$A$2:$N$33,2),"")</f>
        <v>u</v>
      </c>
      <c r="M134" t="s">
        <v>605</v>
      </c>
      <c r="N134" t="str">
        <f>IF(J134&lt;&gt;"-",VLOOKUP(J134,travail2!$A$2:$N$33,3),"")</f>
        <v>1</v>
      </c>
      <c r="O134" t="s">
        <v>605</v>
      </c>
      <c r="P134" t="str">
        <f>IF(J134&lt;&gt;"-",VLOOKUP(J134,travail2!$A$2:$N$33,4),"")</f>
        <v>d</v>
      </c>
      <c r="Q134" t="s">
        <v>605</v>
      </c>
      <c r="R134">
        <f>IF(J134&lt;&gt;"-",VLOOKUP(J134,travail2!$A$2:$N$33,5),"")</f>
        <v>0</v>
      </c>
      <c r="S134" t="s">
        <v>605</v>
      </c>
      <c r="T134" t="str">
        <f>IF(J134&lt;&gt;"-",VLOOKUP(J134,travail2!$A$2:$N$33,6),"")</f>
        <v>00</v>
      </c>
      <c r="U134" t="s">
        <v>605</v>
      </c>
      <c r="V134" s="121" t="str">
        <f>IF(J134&lt;&gt;"-",VLOOKUP(J134,travail2!$A$2:$N$33,7),"")</f>
        <v>3</v>
      </c>
      <c r="W134" t="s">
        <v>605</v>
      </c>
      <c r="X134" t="str">
        <f>IF(J134&lt;&gt;"-",VLOOKUP(J134,travail2!$A$2:$N$33,8),"")</f>
        <v>u</v>
      </c>
      <c r="Y134" t="s">
        <v>605</v>
      </c>
      <c r="Z134" t="str">
        <f>IF(J134&lt;&gt;"-",VLOOKUP(J134,travail2!$A$2:$N$33,9),"")</f>
        <v>1</v>
      </c>
      <c r="AA134" t="s">
        <v>605</v>
      </c>
      <c r="AB134" t="str">
        <f>IF(J134&lt;&gt;"-",VLOOKUP(J134,travail2!$A$2:$N$33,10),"")</f>
        <v>d</v>
      </c>
      <c r="AC134" t="s">
        <v>605</v>
      </c>
      <c r="AD134">
        <f>IF(J134&lt;&gt;"-",VLOOKUP(J134,travail2!$A$2:$N$33,11),"")</f>
        <v>0</v>
      </c>
      <c r="AE134" t="s">
        <v>605</v>
      </c>
      <c r="AF134" t="str">
        <f>IF(J134&lt;&gt;"-",VLOOKUP(J134,travail2!$A$2:$N$33,13),"")</f>
        <v>00</v>
      </c>
      <c r="AG134" t="s">
        <v>605</v>
      </c>
      <c r="AH134" t="str">
        <f>IF(J134&lt;&gt;"-",VLOOKUP(J134,travail2!$A$2:$N$33,14),"")</f>
        <v>10</v>
      </c>
      <c r="AI134" t="s">
        <v>928</v>
      </c>
      <c r="AJ134" s="122" t="s">
        <v>925</v>
      </c>
      <c r="AK134" t="s">
        <v>928</v>
      </c>
      <c r="AL134" t="s">
        <v>492</v>
      </c>
      <c r="AM134" t="s">
        <v>904</v>
      </c>
      <c r="AO134" s="123" t="str">
        <f t="shared" si="12"/>
        <v>var zone = new Array("France/Paris", "1", "00", "1", "EU", "u", "1", "d", "0", "00", "3", "u", "1", "d", "0", "00", "10"); zones["France/Paris"]=zone;</v>
      </c>
      <c r="AP134" t="str">
        <f t="shared" si="13"/>
        <v>var zone = new Array("France/Paris", "1", "00", "1", "EU", "u", "1", "d", "0", "00", "3", "u", "1", "d", "0</v>
      </c>
      <c r="AQ134" t="str">
        <f>CONCATENATE(AE134,AF134,AG134,AH134,AI134,AJ134,AK134,AL134,AM134)</f>
        <v>", "00", "10"); zones["France/Paris"]=zone;</v>
      </c>
      <c r="AR134" s="125" t="str">
        <f t="shared" si="14"/>
        <v>&lt;option value="France/Paris"&gt;France/Paris&lt;/option&gt;</v>
      </c>
      <c r="AS134" t="s">
        <v>930</v>
      </c>
      <c r="AT134" t="str">
        <f t="shared" si="15"/>
        <v>France/Paris</v>
      </c>
      <c r="AU134" t="s">
        <v>932</v>
      </c>
      <c r="AV134" t="str">
        <f t="shared" si="16"/>
        <v>France/Paris</v>
      </c>
      <c r="AW134" t="s">
        <v>931</v>
      </c>
    </row>
    <row r="135" spans="1:49" x14ac:dyDescent="0.25">
      <c r="A135" t="s">
        <v>903</v>
      </c>
      <c r="B135" t="s">
        <v>464</v>
      </c>
      <c r="C135" t="s">
        <v>605</v>
      </c>
      <c r="D135">
        <v>-10</v>
      </c>
      <c r="E135" t="s">
        <v>605</v>
      </c>
      <c r="F135" t="s">
        <v>898</v>
      </c>
      <c r="G135" t="s">
        <v>605</v>
      </c>
      <c r="H135" t="str">
        <f>IF(J135&lt;&gt;"-",VLOOKUP(J135,DST_ON!A:C,3),"")</f>
        <v/>
      </c>
      <c r="I135" t="s">
        <v>605</v>
      </c>
      <c r="J135" s="6" t="s">
        <v>106</v>
      </c>
      <c r="K135" t="s">
        <v>605</v>
      </c>
      <c r="L135" t="str">
        <f>IF(J135&lt;&gt;"-",VLOOKUP(J135,travail2!$A$2:$N$33,2),"")</f>
        <v/>
      </c>
      <c r="M135" t="s">
        <v>605</v>
      </c>
      <c r="N135" t="str">
        <f>IF(J135&lt;&gt;"-",VLOOKUP(J135,travail2!$A$2:$N$33,3),"")</f>
        <v/>
      </c>
      <c r="O135" t="s">
        <v>605</v>
      </c>
      <c r="P135" t="str">
        <f>IF(J135&lt;&gt;"-",VLOOKUP(J135,travail2!$A$2:$N$33,4),"")</f>
        <v/>
      </c>
      <c r="Q135" t="s">
        <v>605</v>
      </c>
      <c r="R135" t="str">
        <f>IF(J135&lt;&gt;"-",VLOOKUP(J135,travail2!$A$2:$N$33,5),"")</f>
        <v/>
      </c>
      <c r="S135" t="s">
        <v>605</v>
      </c>
      <c r="T135" t="str">
        <f>IF(J135&lt;&gt;"-",VLOOKUP(J135,travail2!$A$2:$N$33,6),"")</f>
        <v/>
      </c>
      <c r="U135" t="s">
        <v>605</v>
      </c>
      <c r="V135" s="121" t="str">
        <f>IF(J135&lt;&gt;"-",VLOOKUP(J135,travail2!$A$2:$N$33,7),"")</f>
        <v/>
      </c>
      <c r="W135" t="s">
        <v>605</v>
      </c>
      <c r="X135" t="str">
        <f>IF(J135&lt;&gt;"-",VLOOKUP(J135,travail2!$A$2:$N$33,8),"")</f>
        <v/>
      </c>
      <c r="Y135" t="s">
        <v>605</v>
      </c>
      <c r="Z135" t="str">
        <f>IF(J135&lt;&gt;"-",VLOOKUP(J135,travail2!$A$2:$N$33,9),"")</f>
        <v/>
      </c>
      <c r="AA135" t="s">
        <v>605</v>
      </c>
      <c r="AB135" t="str">
        <f>IF(J135&lt;&gt;"-",VLOOKUP(J135,travail2!$A$2:$N$33,10),"")</f>
        <v/>
      </c>
      <c r="AC135" t="s">
        <v>605</v>
      </c>
      <c r="AD135" t="str">
        <f>IF(J135&lt;&gt;"-",VLOOKUP(J135,travail2!$A$2:$N$33,11),"")</f>
        <v/>
      </c>
      <c r="AE135" t="s">
        <v>605</v>
      </c>
      <c r="AF135" t="str">
        <f>IF(J135&lt;&gt;"-",VLOOKUP(J135,travail2!$A$2:$N$33,13),"")</f>
        <v/>
      </c>
      <c r="AG135" t="s">
        <v>605</v>
      </c>
      <c r="AH135" t="str">
        <f>IF(J135&lt;&gt;"-",VLOOKUP(J135,travail2!$A$2:$N$33,14),"")</f>
        <v/>
      </c>
      <c r="AI135" t="s">
        <v>928</v>
      </c>
      <c r="AJ135" s="122" t="s">
        <v>925</v>
      </c>
      <c r="AK135" t="s">
        <v>928</v>
      </c>
      <c r="AL135" t="s">
        <v>464</v>
      </c>
      <c r="AM135" t="s">
        <v>904</v>
      </c>
      <c r="AO135" s="123" t="str">
        <f t="shared" si="12"/>
        <v>var zone = new Array("France/Tahiti", "-10", "00", "", "-", "", "", "", "", "", "", "", "", "", "", "", ""); zones["France/Tahiti"]=zone;</v>
      </c>
      <c r="AP135" t="str">
        <f t="shared" si="13"/>
        <v>var zone = new Array("France/Tahiti", "-10", "00", "", "-", "", "", "", "", "", "", "", "", "", "</v>
      </c>
      <c r="AQ135" t="str">
        <f t="shared" ref="AQ135:AQ198" si="17">CONCATENATE(AE135,AF135,AG135,AH135,AI135,AJ135,AK135,AL135,AM135)</f>
        <v>", "", ""); zones["France/Tahiti"]=zone;</v>
      </c>
      <c r="AR135" s="125" t="str">
        <f t="shared" si="14"/>
        <v>&lt;option value="France/Tahiti"&gt;France/Tahiti&lt;/option&gt;</v>
      </c>
      <c r="AS135" t="s">
        <v>930</v>
      </c>
      <c r="AT135" t="str">
        <f t="shared" si="15"/>
        <v>France/Tahiti</v>
      </c>
      <c r="AU135" t="s">
        <v>932</v>
      </c>
      <c r="AV135" t="str">
        <f t="shared" si="16"/>
        <v>France/Tahiti</v>
      </c>
      <c r="AW135" t="s">
        <v>931</v>
      </c>
    </row>
    <row r="136" spans="1:49" x14ac:dyDescent="0.25">
      <c r="A136" t="s">
        <v>903</v>
      </c>
      <c r="B136" t="s">
        <v>194</v>
      </c>
      <c r="C136" t="s">
        <v>605</v>
      </c>
      <c r="D136">
        <v>-3</v>
      </c>
      <c r="E136" t="s">
        <v>605</v>
      </c>
      <c r="F136" t="s">
        <v>898</v>
      </c>
      <c r="G136" t="s">
        <v>605</v>
      </c>
      <c r="H136" t="str">
        <f>IF(J136&lt;&gt;"-",VLOOKUP(J136,DST_ON!A:C,3),"")</f>
        <v/>
      </c>
      <c r="I136" t="s">
        <v>605</v>
      </c>
      <c r="J136" s="6" t="s">
        <v>106</v>
      </c>
      <c r="K136" t="s">
        <v>605</v>
      </c>
      <c r="L136" t="str">
        <f>IF(J136&lt;&gt;"-",VLOOKUP(J136,travail2!$A$2:$N$33,2),"")</f>
        <v/>
      </c>
      <c r="M136" t="s">
        <v>605</v>
      </c>
      <c r="N136" t="str">
        <f>IF(J136&lt;&gt;"-",VLOOKUP(J136,travail2!$A$2:$N$33,3),"")</f>
        <v/>
      </c>
      <c r="O136" t="s">
        <v>605</v>
      </c>
      <c r="P136" t="str">
        <f>IF(J136&lt;&gt;"-",VLOOKUP(J136,travail2!$A$2:$N$33,4),"")</f>
        <v/>
      </c>
      <c r="Q136" t="s">
        <v>605</v>
      </c>
      <c r="R136" t="str">
        <f>IF(J136&lt;&gt;"-",VLOOKUP(J136,travail2!$A$2:$N$33,5),"")</f>
        <v/>
      </c>
      <c r="S136" t="s">
        <v>605</v>
      </c>
      <c r="T136" t="str">
        <f>IF(J136&lt;&gt;"-",VLOOKUP(J136,travail2!$A$2:$N$33,6),"")</f>
        <v/>
      </c>
      <c r="U136" t="s">
        <v>605</v>
      </c>
      <c r="V136" s="121" t="str">
        <f>IF(J136&lt;&gt;"-",VLOOKUP(J136,travail2!$A$2:$N$33,7),"")</f>
        <v/>
      </c>
      <c r="W136" t="s">
        <v>605</v>
      </c>
      <c r="X136" t="str">
        <f>IF(J136&lt;&gt;"-",VLOOKUP(J136,travail2!$A$2:$N$33,8),"")</f>
        <v/>
      </c>
      <c r="Y136" t="s">
        <v>605</v>
      </c>
      <c r="Z136" t="str">
        <f>IF(J136&lt;&gt;"-",VLOOKUP(J136,travail2!$A$2:$N$33,9),"")</f>
        <v/>
      </c>
      <c r="AA136" t="s">
        <v>605</v>
      </c>
      <c r="AB136" t="str">
        <f>IF(J136&lt;&gt;"-",VLOOKUP(J136,travail2!$A$2:$N$33,10),"")</f>
        <v/>
      </c>
      <c r="AC136" t="s">
        <v>605</v>
      </c>
      <c r="AD136" t="str">
        <f>IF(J136&lt;&gt;"-",VLOOKUP(J136,travail2!$A$2:$N$33,11),"")</f>
        <v/>
      </c>
      <c r="AE136" t="s">
        <v>605</v>
      </c>
      <c r="AF136" t="str">
        <f>IF(J136&lt;&gt;"-",VLOOKUP(J136,travail2!$A$2:$N$33,13),"")</f>
        <v/>
      </c>
      <c r="AG136" t="s">
        <v>605</v>
      </c>
      <c r="AH136" t="str">
        <f>IF(J136&lt;&gt;"-",VLOOKUP(J136,travail2!$A$2:$N$33,14),"")</f>
        <v/>
      </c>
      <c r="AI136" t="s">
        <v>928</v>
      </c>
      <c r="AJ136" s="122" t="s">
        <v>925</v>
      </c>
      <c r="AK136" t="s">
        <v>928</v>
      </c>
      <c r="AL136" t="s">
        <v>194</v>
      </c>
      <c r="AM136" t="s">
        <v>904</v>
      </c>
      <c r="AO136" s="123" t="str">
        <f t="shared" si="12"/>
        <v>var zone = new Array("French Guiana", "-3", "00", "", "-", "", "", "", "", "", "", "", "", "", "", "", ""); zones["French Guiana"]=zone;</v>
      </c>
      <c r="AP136" t="str">
        <f t="shared" si="13"/>
        <v>var zone = new Array("French Guiana", "-3", "00", "", "-", "", "", "", "", "", "", "", "", "", "</v>
      </c>
      <c r="AQ136" t="str">
        <f t="shared" si="17"/>
        <v>", "", ""); zones["French Guiana"]=zone;</v>
      </c>
      <c r="AR136" s="125" t="str">
        <f t="shared" si="14"/>
        <v>&lt;option value="French Guiana"&gt;French Guiana&lt;/option&gt;</v>
      </c>
      <c r="AS136" t="s">
        <v>930</v>
      </c>
      <c r="AT136" t="str">
        <f t="shared" si="15"/>
        <v>French Guiana</v>
      </c>
      <c r="AU136" t="s">
        <v>932</v>
      </c>
      <c r="AV136" t="str">
        <f t="shared" si="16"/>
        <v>French Guiana</v>
      </c>
      <c r="AW136" t="s">
        <v>931</v>
      </c>
    </row>
    <row r="137" spans="1:49" x14ac:dyDescent="0.25">
      <c r="A137" t="s">
        <v>903</v>
      </c>
      <c r="B137" t="s">
        <v>299</v>
      </c>
      <c r="C137" t="s">
        <v>605</v>
      </c>
      <c r="D137">
        <v>1</v>
      </c>
      <c r="E137" t="s">
        <v>605</v>
      </c>
      <c r="F137" t="s">
        <v>898</v>
      </c>
      <c r="G137" t="s">
        <v>605</v>
      </c>
      <c r="H137" t="str">
        <f>IF(J137&lt;&gt;"-",VLOOKUP(J137,DST_ON!A:C,3),"")</f>
        <v/>
      </c>
      <c r="I137" t="s">
        <v>605</v>
      </c>
      <c r="J137" s="6" t="s">
        <v>106</v>
      </c>
      <c r="K137" t="s">
        <v>605</v>
      </c>
      <c r="L137" t="str">
        <f>IF(J137&lt;&gt;"-",VLOOKUP(J137,travail2!$A$2:$N$33,2),"")</f>
        <v/>
      </c>
      <c r="M137" t="s">
        <v>605</v>
      </c>
      <c r="N137" t="str">
        <f>IF(J137&lt;&gt;"-",VLOOKUP(J137,travail2!$A$2:$N$33,3),"")</f>
        <v/>
      </c>
      <c r="O137" t="s">
        <v>605</v>
      </c>
      <c r="P137" t="str">
        <f>IF(J137&lt;&gt;"-",VLOOKUP(J137,travail2!$A$2:$N$33,4),"")</f>
        <v/>
      </c>
      <c r="Q137" t="s">
        <v>605</v>
      </c>
      <c r="R137" t="str">
        <f>IF(J137&lt;&gt;"-",VLOOKUP(J137,travail2!$A$2:$N$33,5),"")</f>
        <v/>
      </c>
      <c r="S137" t="s">
        <v>605</v>
      </c>
      <c r="T137" t="str">
        <f>IF(J137&lt;&gt;"-",VLOOKUP(J137,travail2!$A$2:$N$33,6),"")</f>
        <v/>
      </c>
      <c r="U137" t="s">
        <v>605</v>
      </c>
      <c r="V137" s="121" t="str">
        <f>IF(J137&lt;&gt;"-",VLOOKUP(J137,travail2!$A$2:$N$33,7),"")</f>
        <v/>
      </c>
      <c r="W137" t="s">
        <v>605</v>
      </c>
      <c r="X137" t="str">
        <f>IF(J137&lt;&gt;"-",VLOOKUP(J137,travail2!$A$2:$N$33,8),"")</f>
        <v/>
      </c>
      <c r="Y137" t="s">
        <v>605</v>
      </c>
      <c r="Z137" t="str">
        <f>IF(J137&lt;&gt;"-",VLOOKUP(J137,travail2!$A$2:$N$33,9),"")</f>
        <v/>
      </c>
      <c r="AA137" t="s">
        <v>605</v>
      </c>
      <c r="AB137" t="str">
        <f>IF(J137&lt;&gt;"-",VLOOKUP(J137,travail2!$A$2:$N$33,10),"")</f>
        <v/>
      </c>
      <c r="AC137" t="s">
        <v>605</v>
      </c>
      <c r="AD137" t="str">
        <f>IF(J137&lt;&gt;"-",VLOOKUP(J137,travail2!$A$2:$N$33,11),"")</f>
        <v/>
      </c>
      <c r="AE137" t="s">
        <v>605</v>
      </c>
      <c r="AF137" t="str">
        <f>IF(J137&lt;&gt;"-",VLOOKUP(J137,travail2!$A$2:$N$33,13),"")</f>
        <v/>
      </c>
      <c r="AG137" t="s">
        <v>605</v>
      </c>
      <c r="AH137" t="str">
        <f>IF(J137&lt;&gt;"-",VLOOKUP(J137,travail2!$A$2:$N$33,14),"")</f>
        <v/>
      </c>
      <c r="AI137" t="s">
        <v>928</v>
      </c>
      <c r="AJ137" s="122" t="s">
        <v>925</v>
      </c>
      <c r="AK137" t="s">
        <v>928</v>
      </c>
      <c r="AL137" t="s">
        <v>299</v>
      </c>
      <c r="AM137" t="s">
        <v>904</v>
      </c>
      <c r="AO137" s="123" t="str">
        <f t="shared" si="12"/>
        <v>var zone = new Array("Gabon", "1", "00", "", "-", "", "", "", "", "", "", "", "", "", "", "", ""); zones["Gabon"]=zone;</v>
      </c>
      <c r="AP137" t="str">
        <f t="shared" si="13"/>
        <v>var zone = new Array("Gabon", "1", "00", "", "-", "", "", "", "", "", "", "", "", "", "</v>
      </c>
      <c r="AQ137" t="str">
        <f t="shared" si="17"/>
        <v>", "", ""); zones["Gabon"]=zone;</v>
      </c>
      <c r="AR137" s="125" t="str">
        <f t="shared" si="14"/>
        <v>&lt;option value="Gabon"&gt;Gabon&lt;/option&gt;</v>
      </c>
      <c r="AS137" t="s">
        <v>930</v>
      </c>
      <c r="AT137" t="str">
        <f t="shared" si="15"/>
        <v>Gabon</v>
      </c>
      <c r="AU137" t="s">
        <v>932</v>
      </c>
      <c r="AV137" t="str">
        <f t="shared" si="16"/>
        <v>Gabon</v>
      </c>
      <c r="AW137" t="s">
        <v>931</v>
      </c>
    </row>
    <row r="138" spans="1:49" x14ac:dyDescent="0.25">
      <c r="A138" t="s">
        <v>903</v>
      </c>
      <c r="B138" t="s">
        <v>191</v>
      </c>
      <c r="C138" t="s">
        <v>605</v>
      </c>
      <c r="D138">
        <v>-6</v>
      </c>
      <c r="E138" t="s">
        <v>605</v>
      </c>
      <c r="F138" t="s">
        <v>898</v>
      </c>
      <c r="G138" t="s">
        <v>605</v>
      </c>
      <c r="H138" t="str">
        <f>IF(J138&lt;&gt;"-",VLOOKUP(J138,DST_ON!A:C,3),"")</f>
        <v/>
      </c>
      <c r="I138" t="s">
        <v>605</v>
      </c>
      <c r="J138" s="6" t="s">
        <v>106</v>
      </c>
      <c r="K138" t="s">
        <v>605</v>
      </c>
      <c r="L138" t="str">
        <f>IF(J138&lt;&gt;"-",VLOOKUP(J138,travail2!$A$2:$N$33,2),"")</f>
        <v/>
      </c>
      <c r="M138" t="s">
        <v>605</v>
      </c>
      <c r="N138" t="str">
        <f>IF(J138&lt;&gt;"-",VLOOKUP(J138,travail2!$A$2:$N$33,3),"")</f>
        <v/>
      </c>
      <c r="O138" t="s">
        <v>605</v>
      </c>
      <c r="P138" t="str">
        <f>IF(J138&lt;&gt;"-",VLOOKUP(J138,travail2!$A$2:$N$33,4),"")</f>
        <v/>
      </c>
      <c r="Q138" t="s">
        <v>605</v>
      </c>
      <c r="R138" t="str">
        <f>IF(J138&lt;&gt;"-",VLOOKUP(J138,travail2!$A$2:$N$33,5),"")</f>
        <v/>
      </c>
      <c r="S138" t="s">
        <v>605</v>
      </c>
      <c r="T138" t="str">
        <f>IF(J138&lt;&gt;"-",VLOOKUP(J138,travail2!$A$2:$N$33,6),"")</f>
        <v/>
      </c>
      <c r="U138" t="s">
        <v>605</v>
      </c>
      <c r="V138" s="121" t="str">
        <f>IF(J138&lt;&gt;"-",VLOOKUP(J138,travail2!$A$2:$N$33,7),"")</f>
        <v/>
      </c>
      <c r="W138" t="s">
        <v>605</v>
      </c>
      <c r="X138" t="str">
        <f>IF(J138&lt;&gt;"-",VLOOKUP(J138,travail2!$A$2:$N$33,8),"")</f>
        <v/>
      </c>
      <c r="Y138" t="s">
        <v>605</v>
      </c>
      <c r="Z138" t="str">
        <f>IF(J138&lt;&gt;"-",VLOOKUP(J138,travail2!$A$2:$N$33,9),"")</f>
        <v/>
      </c>
      <c r="AA138" t="s">
        <v>605</v>
      </c>
      <c r="AB138" t="str">
        <f>IF(J138&lt;&gt;"-",VLOOKUP(J138,travail2!$A$2:$N$33,10),"")</f>
        <v/>
      </c>
      <c r="AC138" t="s">
        <v>605</v>
      </c>
      <c r="AD138" t="str">
        <f>IF(J138&lt;&gt;"-",VLOOKUP(J138,travail2!$A$2:$N$33,11),"")</f>
        <v/>
      </c>
      <c r="AE138" t="s">
        <v>605</v>
      </c>
      <c r="AF138" t="str">
        <f>IF(J138&lt;&gt;"-",VLOOKUP(J138,travail2!$A$2:$N$33,13),"")</f>
        <v/>
      </c>
      <c r="AG138" t="s">
        <v>605</v>
      </c>
      <c r="AH138" t="str">
        <f>IF(J138&lt;&gt;"-",VLOOKUP(J138,travail2!$A$2:$N$33,14),"")</f>
        <v/>
      </c>
      <c r="AI138" t="s">
        <v>928</v>
      </c>
      <c r="AJ138" s="122" t="s">
        <v>925</v>
      </c>
      <c r="AK138" t="s">
        <v>928</v>
      </c>
      <c r="AL138" t="s">
        <v>191</v>
      </c>
      <c r="AM138" t="s">
        <v>904</v>
      </c>
      <c r="AO138" s="123" t="str">
        <f t="shared" si="12"/>
        <v>var zone = new Array("Galapagos Islands", "-6", "00", "", "-", "", "", "", "", "", "", "", "", "", "", "", ""); zones["Galapagos Islands"]=zone;</v>
      </c>
      <c r="AP138" t="str">
        <f t="shared" si="13"/>
        <v>var zone = new Array("Galapagos Islands", "-6", "00", "", "-", "", "", "", "", "", "", "", "", "", "</v>
      </c>
      <c r="AQ138" t="str">
        <f t="shared" si="17"/>
        <v>", "", ""); zones["Galapagos Islands"]=zone;</v>
      </c>
      <c r="AR138" s="125" t="str">
        <f t="shared" si="14"/>
        <v>&lt;option value="Galapagos Islands"&gt;Galapagos Islands&lt;/option&gt;</v>
      </c>
      <c r="AS138" t="s">
        <v>930</v>
      </c>
      <c r="AT138" t="str">
        <f t="shared" si="15"/>
        <v>Galapagos Islands</v>
      </c>
      <c r="AU138" t="s">
        <v>932</v>
      </c>
      <c r="AV138" t="str">
        <f t="shared" si="16"/>
        <v>Galapagos Islands</v>
      </c>
      <c r="AW138" t="s">
        <v>931</v>
      </c>
    </row>
    <row r="139" spans="1:49" x14ac:dyDescent="0.25">
      <c r="A139" t="s">
        <v>903</v>
      </c>
      <c r="B139" t="s">
        <v>300</v>
      </c>
      <c r="C139" t="s">
        <v>605</v>
      </c>
      <c r="D139">
        <v>0</v>
      </c>
      <c r="E139" t="s">
        <v>605</v>
      </c>
      <c r="F139" t="s">
        <v>898</v>
      </c>
      <c r="G139" t="s">
        <v>605</v>
      </c>
      <c r="H139" t="str">
        <f>IF(J139&lt;&gt;"-",VLOOKUP(J139,DST_ON!A:C,3),"")</f>
        <v/>
      </c>
      <c r="I139" t="s">
        <v>605</v>
      </c>
      <c r="J139" s="6" t="s">
        <v>106</v>
      </c>
      <c r="K139" t="s">
        <v>605</v>
      </c>
      <c r="L139" t="str">
        <f>IF(J139&lt;&gt;"-",VLOOKUP(J139,travail2!$A$2:$N$33,2),"")</f>
        <v/>
      </c>
      <c r="M139" t="s">
        <v>605</v>
      </c>
      <c r="N139" t="str">
        <f>IF(J139&lt;&gt;"-",VLOOKUP(J139,travail2!$A$2:$N$33,3),"")</f>
        <v/>
      </c>
      <c r="O139" t="s">
        <v>605</v>
      </c>
      <c r="P139" t="str">
        <f>IF(J139&lt;&gt;"-",VLOOKUP(J139,travail2!$A$2:$N$33,4),"")</f>
        <v/>
      </c>
      <c r="Q139" t="s">
        <v>605</v>
      </c>
      <c r="R139" t="str">
        <f>IF(J139&lt;&gt;"-",VLOOKUP(J139,travail2!$A$2:$N$33,5),"")</f>
        <v/>
      </c>
      <c r="S139" t="s">
        <v>605</v>
      </c>
      <c r="T139" t="str">
        <f>IF(J139&lt;&gt;"-",VLOOKUP(J139,travail2!$A$2:$N$33,6),"")</f>
        <v/>
      </c>
      <c r="U139" t="s">
        <v>605</v>
      </c>
      <c r="V139" s="121" t="str">
        <f>IF(J139&lt;&gt;"-",VLOOKUP(J139,travail2!$A$2:$N$33,7),"")</f>
        <v/>
      </c>
      <c r="W139" t="s">
        <v>605</v>
      </c>
      <c r="X139" t="str">
        <f>IF(J139&lt;&gt;"-",VLOOKUP(J139,travail2!$A$2:$N$33,8),"")</f>
        <v/>
      </c>
      <c r="Y139" t="s">
        <v>605</v>
      </c>
      <c r="Z139" t="str">
        <f>IF(J139&lt;&gt;"-",VLOOKUP(J139,travail2!$A$2:$N$33,9),"")</f>
        <v/>
      </c>
      <c r="AA139" t="s">
        <v>605</v>
      </c>
      <c r="AB139" t="str">
        <f>IF(J139&lt;&gt;"-",VLOOKUP(J139,travail2!$A$2:$N$33,10),"")</f>
        <v/>
      </c>
      <c r="AC139" t="s">
        <v>605</v>
      </c>
      <c r="AD139" t="str">
        <f>IF(J139&lt;&gt;"-",VLOOKUP(J139,travail2!$A$2:$N$33,11),"")</f>
        <v/>
      </c>
      <c r="AE139" t="s">
        <v>605</v>
      </c>
      <c r="AF139" t="str">
        <f>IF(J139&lt;&gt;"-",VLOOKUP(J139,travail2!$A$2:$N$33,13),"")</f>
        <v/>
      </c>
      <c r="AG139" t="s">
        <v>605</v>
      </c>
      <c r="AH139" t="str">
        <f>IF(J139&lt;&gt;"-",VLOOKUP(J139,travail2!$A$2:$N$33,14),"")</f>
        <v/>
      </c>
      <c r="AI139" t="s">
        <v>928</v>
      </c>
      <c r="AJ139" s="122" t="s">
        <v>925</v>
      </c>
      <c r="AK139" t="s">
        <v>928</v>
      </c>
      <c r="AL139" t="s">
        <v>300</v>
      </c>
      <c r="AM139" t="s">
        <v>904</v>
      </c>
      <c r="AO139" s="123" t="str">
        <f t="shared" si="12"/>
        <v>var zone = new Array("Gambia", "0", "00", "", "-", "", "", "", "", "", "", "", "", "", "", "", ""); zones["Gambia"]=zone;</v>
      </c>
      <c r="AP139" t="str">
        <f t="shared" si="13"/>
        <v>var zone = new Array("Gambia", "0", "00", "", "-", "", "", "", "", "", "", "", "", "", "</v>
      </c>
      <c r="AQ139" t="str">
        <f t="shared" si="17"/>
        <v>", "", ""); zones["Gambia"]=zone;</v>
      </c>
      <c r="AR139" s="125" t="str">
        <f t="shared" si="14"/>
        <v>&lt;option value="Gambia"&gt;Gambia&lt;/option&gt;</v>
      </c>
      <c r="AS139" t="s">
        <v>930</v>
      </c>
      <c r="AT139" t="str">
        <f t="shared" si="15"/>
        <v>Gambia</v>
      </c>
      <c r="AU139" t="s">
        <v>932</v>
      </c>
      <c r="AV139" t="str">
        <f t="shared" si="16"/>
        <v>Gambia</v>
      </c>
      <c r="AW139" t="s">
        <v>931</v>
      </c>
    </row>
    <row r="140" spans="1:49" x14ac:dyDescent="0.25">
      <c r="A140" t="s">
        <v>903</v>
      </c>
      <c r="B140" t="s">
        <v>139</v>
      </c>
      <c r="C140" t="s">
        <v>605</v>
      </c>
      <c r="D140">
        <v>3</v>
      </c>
      <c r="E140" t="s">
        <v>605</v>
      </c>
      <c r="F140" t="s">
        <v>898</v>
      </c>
      <c r="G140" t="s">
        <v>605</v>
      </c>
      <c r="H140" s="6" t="s">
        <v>890</v>
      </c>
      <c r="I140" t="s">
        <v>605</v>
      </c>
      <c r="J140" s="6" t="s">
        <v>134</v>
      </c>
      <c r="K140" t="s">
        <v>605</v>
      </c>
      <c r="L140" t="str">
        <f>IF(J140&lt;&gt;"-",VLOOKUP(J140,travail2!$A$2:$N$33,2),"")</f>
        <v>s</v>
      </c>
      <c r="M140" t="s">
        <v>605</v>
      </c>
      <c r="N140" t="str">
        <f>IF(J140&lt;&gt;"-",VLOOKUP(J140,travail2!$A$2:$N$33,3),"")</f>
        <v>2</v>
      </c>
      <c r="O140" t="s">
        <v>605</v>
      </c>
      <c r="P140" t="str">
        <f>IF(J140&lt;&gt;"-",VLOOKUP(J140,travail2!$A$2:$N$33,4),"")</f>
        <v>d</v>
      </c>
      <c r="Q140" t="s">
        <v>605</v>
      </c>
      <c r="R140">
        <f>IF(J140&lt;&gt;"-",VLOOKUP(J140,travail2!$A$2:$N$33,5),"")</f>
        <v>0</v>
      </c>
      <c r="S140" t="s">
        <v>605</v>
      </c>
      <c r="T140" t="str">
        <f>IF(J140&lt;&gt;"-",VLOOKUP(J140,travail2!$A$2:$N$33,6),"")</f>
        <v>00</v>
      </c>
      <c r="U140" t="s">
        <v>605</v>
      </c>
      <c r="V140" s="121" t="str">
        <f>IF(J140&lt;&gt;"-",VLOOKUP(J140,travail2!$A$2:$N$33,7),"")</f>
        <v>3</v>
      </c>
      <c r="W140" t="s">
        <v>605</v>
      </c>
      <c r="X140" t="str">
        <f>IF(J140&lt;&gt;"-",VLOOKUP(J140,travail2!$A$2:$N$33,8),"")</f>
        <v>s</v>
      </c>
      <c r="Y140" t="s">
        <v>605</v>
      </c>
      <c r="Z140" t="str">
        <f>IF(J140&lt;&gt;"-",VLOOKUP(J140,travail2!$A$2:$N$33,9),"")</f>
        <v>2</v>
      </c>
      <c r="AA140" t="s">
        <v>605</v>
      </c>
      <c r="AB140" t="str">
        <f>IF(J140&lt;&gt;"-",VLOOKUP(J140,travail2!$A$2:$N$33,10),"")</f>
        <v>d</v>
      </c>
      <c r="AC140" t="s">
        <v>605</v>
      </c>
      <c r="AD140">
        <f>IF(J140&lt;&gt;"-",VLOOKUP(J140,travail2!$A$2:$N$33,11),"")</f>
        <v>0</v>
      </c>
      <c r="AE140" t="s">
        <v>605</v>
      </c>
      <c r="AF140" t="str">
        <f>IF(J140&lt;&gt;"-",VLOOKUP(J140,travail2!$A$2:$N$33,13),"")</f>
        <v>00</v>
      </c>
      <c r="AG140" t="s">
        <v>605</v>
      </c>
      <c r="AH140" t="str">
        <f>IF(J140&lt;&gt;"-",VLOOKUP(J140,travail2!$A$2:$N$33,14),"")</f>
        <v>10</v>
      </c>
      <c r="AI140" t="s">
        <v>928</v>
      </c>
      <c r="AJ140" s="122" t="s">
        <v>925</v>
      </c>
      <c r="AK140" t="s">
        <v>928</v>
      </c>
      <c r="AL140" t="s">
        <v>139</v>
      </c>
      <c r="AM140" t="s">
        <v>904</v>
      </c>
      <c r="AO140" s="123" t="str">
        <f t="shared" si="12"/>
        <v>var zone = new Array("Georgia", "3", "00", "1", "Russia", "s", "2", "d", "0", "00", "3", "s", "2", "d", "0", "00", "10"); zones["Georgia"]=zone;</v>
      </c>
      <c r="AP140" t="str">
        <f t="shared" si="13"/>
        <v>var zone = new Array("Georgia", "3", "00", "1", "Russia", "s", "2", "d", "0", "00", "3", "s", "2", "d", "0</v>
      </c>
      <c r="AQ140" t="str">
        <f t="shared" si="17"/>
        <v>", "00", "10"); zones["Georgia"]=zone;</v>
      </c>
      <c r="AR140" s="125" t="str">
        <f t="shared" si="14"/>
        <v>&lt;option value="Georgia"&gt;Georgia&lt;/option&gt;</v>
      </c>
      <c r="AS140" t="s">
        <v>930</v>
      </c>
      <c r="AT140" t="str">
        <f t="shared" si="15"/>
        <v>Georgia</v>
      </c>
      <c r="AU140" t="s">
        <v>932</v>
      </c>
      <c r="AV140" t="str">
        <f t="shared" si="16"/>
        <v>Georgia</v>
      </c>
      <c r="AW140" t="s">
        <v>931</v>
      </c>
    </row>
    <row r="141" spans="1:49" x14ac:dyDescent="0.25">
      <c r="A141" t="s">
        <v>903</v>
      </c>
      <c r="B141" t="s">
        <v>101</v>
      </c>
      <c r="C141" t="s">
        <v>605</v>
      </c>
      <c r="D141">
        <v>1</v>
      </c>
      <c r="E141" t="s">
        <v>605</v>
      </c>
      <c r="F141" t="s">
        <v>898</v>
      </c>
      <c r="G141" t="s">
        <v>605</v>
      </c>
      <c r="H141" s="6" t="s">
        <v>890</v>
      </c>
      <c r="I141" t="s">
        <v>605</v>
      </c>
      <c r="J141" s="6" t="s">
        <v>92</v>
      </c>
      <c r="K141" t="s">
        <v>605</v>
      </c>
      <c r="L141" t="str">
        <f>IF(J141&lt;&gt;"-",VLOOKUP(J141,travail2!$A$2:$N$33,2),"")</f>
        <v>u</v>
      </c>
      <c r="M141" t="s">
        <v>605</v>
      </c>
      <c r="N141" t="str">
        <f>IF(J141&lt;&gt;"-",VLOOKUP(J141,travail2!$A$2:$N$33,3),"")</f>
        <v>1</v>
      </c>
      <c r="O141" t="s">
        <v>605</v>
      </c>
      <c r="P141" t="str">
        <f>IF(J141&lt;&gt;"-",VLOOKUP(J141,travail2!$A$2:$N$33,4),"")</f>
        <v>d</v>
      </c>
      <c r="Q141" t="s">
        <v>605</v>
      </c>
      <c r="R141">
        <f>IF(J141&lt;&gt;"-",VLOOKUP(J141,travail2!$A$2:$N$33,5),"")</f>
        <v>0</v>
      </c>
      <c r="S141" t="s">
        <v>605</v>
      </c>
      <c r="T141" t="str">
        <f>IF(J141&lt;&gt;"-",VLOOKUP(J141,travail2!$A$2:$N$33,6),"")</f>
        <v>00</v>
      </c>
      <c r="U141" t="s">
        <v>605</v>
      </c>
      <c r="V141" s="121" t="str">
        <f>IF(J141&lt;&gt;"-",VLOOKUP(J141,travail2!$A$2:$N$33,7),"")</f>
        <v>3</v>
      </c>
      <c r="W141" t="s">
        <v>605</v>
      </c>
      <c r="X141" t="str">
        <f>IF(J141&lt;&gt;"-",VLOOKUP(J141,travail2!$A$2:$N$33,8),"")</f>
        <v>u</v>
      </c>
      <c r="Y141" t="s">
        <v>605</v>
      </c>
      <c r="Z141" t="str">
        <f>IF(J141&lt;&gt;"-",VLOOKUP(J141,travail2!$A$2:$N$33,9),"")</f>
        <v>1</v>
      </c>
      <c r="AA141" t="s">
        <v>605</v>
      </c>
      <c r="AB141" t="str">
        <f>IF(J141&lt;&gt;"-",VLOOKUP(J141,travail2!$A$2:$N$33,10),"")</f>
        <v>d</v>
      </c>
      <c r="AC141" t="s">
        <v>605</v>
      </c>
      <c r="AD141">
        <f>IF(J141&lt;&gt;"-",VLOOKUP(J141,travail2!$A$2:$N$33,11),"")</f>
        <v>0</v>
      </c>
      <c r="AE141" t="s">
        <v>605</v>
      </c>
      <c r="AF141" t="str">
        <f>IF(J141&lt;&gt;"-",VLOOKUP(J141,travail2!$A$2:$N$33,13),"")</f>
        <v>00</v>
      </c>
      <c r="AG141" t="s">
        <v>605</v>
      </c>
      <c r="AH141" t="str">
        <f>IF(J141&lt;&gt;"-",VLOOKUP(J141,travail2!$A$2:$N$33,14),"")</f>
        <v>10</v>
      </c>
      <c r="AI141" t="s">
        <v>928</v>
      </c>
      <c r="AJ141" s="122" t="s">
        <v>925</v>
      </c>
      <c r="AK141" t="s">
        <v>928</v>
      </c>
      <c r="AL141" t="s">
        <v>101</v>
      </c>
      <c r="AM141" t="s">
        <v>904</v>
      </c>
      <c r="AO141" s="123" t="str">
        <f t="shared" si="12"/>
        <v>var zone = new Array("Germany", "1", "00", "1", "EU", "u", "1", "d", "0", "00", "3", "u", "1", "d", "0", "00", "10"); zones["Germany"]=zone;</v>
      </c>
      <c r="AP141" t="str">
        <f t="shared" si="13"/>
        <v>var zone = new Array("Germany", "1", "00", "1", "EU", "u", "1", "d", "0", "00", "3", "u", "1", "d", "0</v>
      </c>
      <c r="AQ141" t="str">
        <f t="shared" si="17"/>
        <v>", "00", "10"); zones["Germany"]=zone;</v>
      </c>
      <c r="AR141" s="125" t="str">
        <f t="shared" si="14"/>
        <v>&lt;option value="Germany"&gt;Germany&lt;/option&gt;</v>
      </c>
      <c r="AS141" t="s">
        <v>930</v>
      </c>
      <c r="AT141" t="str">
        <f t="shared" si="15"/>
        <v>Germany</v>
      </c>
      <c r="AU141" t="s">
        <v>932</v>
      </c>
      <c r="AV141" t="str">
        <f t="shared" si="16"/>
        <v>Germany</v>
      </c>
      <c r="AW141" t="s">
        <v>931</v>
      </c>
    </row>
    <row r="142" spans="1:49" x14ac:dyDescent="0.25">
      <c r="A142" t="s">
        <v>903</v>
      </c>
      <c r="B142" t="s">
        <v>301</v>
      </c>
      <c r="C142" t="s">
        <v>605</v>
      </c>
      <c r="D142">
        <v>0</v>
      </c>
      <c r="E142" t="s">
        <v>605</v>
      </c>
      <c r="F142" t="s">
        <v>898</v>
      </c>
      <c r="G142" t="s">
        <v>605</v>
      </c>
      <c r="H142" t="str">
        <f>IF(J142&lt;&gt;"-",VLOOKUP(J142,DST_ON!A:C,3),"")</f>
        <v/>
      </c>
      <c r="I142" t="s">
        <v>605</v>
      </c>
      <c r="J142" s="6" t="s">
        <v>106</v>
      </c>
      <c r="K142" t="s">
        <v>605</v>
      </c>
      <c r="L142" t="str">
        <f>IF(J142&lt;&gt;"-",VLOOKUP(J142,travail2!$A$2:$N$33,2),"")</f>
        <v/>
      </c>
      <c r="M142" t="s">
        <v>605</v>
      </c>
      <c r="N142" t="str">
        <f>IF(J142&lt;&gt;"-",VLOOKUP(J142,travail2!$A$2:$N$33,3),"")</f>
        <v/>
      </c>
      <c r="O142" t="s">
        <v>605</v>
      </c>
      <c r="P142" t="str">
        <f>IF(J142&lt;&gt;"-",VLOOKUP(J142,travail2!$A$2:$N$33,4),"")</f>
        <v/>
      </c>
      <c r="Q142" t="s">
        <v>605</v>
      </c>
      <c r="R142" t="str">
        <f>IF(J142&lt;&gt;"-",VLOOKUP(J142,travail2!$A$2:$N$33,5),"")</f>
        <v/>
      </c>
      <c r="S142" t="s">
        <v>605</v>
      </c>
      <c r="T142" t="str">
        <f>IF(J142&lt;&gt;"-",VLOOKUP(J142,travail2!$A$2:$N$33,6),"")</f>
        <v/>
      </c>
      <c r="U142" t="s">
        <v>605</v>
      </c>
      <c r="V142" s="121" t="str">
        <f>IF(J142&lt;&gt;"-",VLOOKUP(J142,travail2!$A$2:$N$33,7),"")</f>
        <v/>
      </c>
      <c r="W142" t="s">
        <v>605</v>
      </c>
      <c r="X142" t="str">
        <f>IF(J142&lt;&gt;"-",VLOOKUP(J142,travail2!$A$2:$N$33,8),"")</f>
        <v/>
      </c>
      <c r="Y142" t="s">
        <v>605</v>
      </c>
      <c r="Z142" t="str">
        <f>IF(J142&lt;&gt;"-",VLOOKUP(J142,travail2!$A$2:$N$33,9),"")</f>
        <v/>
      </c>
      <c r="AA142" t="s">
        <v>605</v>
      </c>
      <c r="AB142" t="str">
        <f>IF(J142&lt;&gt;"-",VLOOKUP(J142,travail2!$A$2:$N$33,10),"")</f>
        <v/>
      </c>
      <c r="AC142" t="s">
        <v>605</v>
      </c>
      <c r="AD142" t="str">
        <f>IF(J142&lt;&gt;"-",VLOOKUP(J142,travail2!$A$2:$N$33,11),"")</f>
        <v/>
      </c>
      <c r="AE142" t="s">
        <v>605</v>
      </c>
      <c r="AF142" t="str">
        <f>IF(J142&lt;&gt;"-",VLOOKUP(J142,travail2!$A$2:$N$33,13),"")</f>
        <v/>
      </c>
      <c r="AG142" t="s">
        <v>605</v>
      </c>
      <c r="AH142" t="str">
        <f>IF(J142&lt;&gt;"-",VLOOKUP(J142,travail2!$A$2:$N$33,14),"")</f>
        <v/>
      </c>
      <c r="AI142" t="s">
        <v>928</v>
      </c>
      <c r="AJ142" s="122" t="s">
        <v>925</v>
      </c>
      <c r="AK142" t="s">
        <v>928</v>
      </c>
      <c r="AL142" t="s">
        <v>301</v>
      </c>
      <c r="AM142" t="s">
        <v>904</v>
      </c>
      <c r="AO142" s="123" t="str">
        <f t="shared" si="12"/>
        <v>var zone = new Array("Ghana", "0", "00", "", "-", "", "", "", "", "", "", "", "", "", "", "", ""); zones["Ghana"]=zone;</v>
      </c>
      <c r="AP142" t="str">
        <f t="shared" si="13"/>
        <v>var zone = new Array("Ghana", "0", "00", "", "-", "", "", "", "", "", "", "", "", "", "</v>
      </c>
      <c r="AQ142" t="str">
        <f t="shared" si="17"/>
        <v>", "", ""); zones["Ghana"]=zone;</v>
      </c>
      <c r="AR142" s="125" t="str">
        <f t="shared" si="14"/>
        <v>&lt;option value="Ghana"&gt;Ghana&lt;/option&gt;</v>
      </c>
      <c r="AS142" t="s">
        <v>930</v>
      </c>
      <c r="AT142" t="str">
        <f t="shared" si="15"/>
        <v>Ghana</v>
      </c>
      <c r="AU142" t="s">
        <v>932</v>
      </c>
      <c r="AV142" t="str">
        <f t="shared" si="16"/>
        <v>Ghana</v>
      </c>
      <c r="AW142" t="s">
        <v>931</v>
      </c>
    </row>
    <row r="143" spans="1:49" x14ac:dyDescent="0.25">
      <c r="A143" t="s">
        <v>903</v>
      </c>
      <c r="B143" t="s">
        <v>102</v>
      </c>
      <c r="C143" t="s">
        <v>605</v>
      </c>
      <c r="D143">
        <v>1</v>
      </c>
      <c r="E143" t="s">
        <v>605</v>
      </c>
      <c r="F143" t="s">
        <v>898</v>
      </c>
      <c r="G143" t="s">
        <v>605</v>
      </c>
      <c r="H143" s="6" t="s">
        <v>890</v>
      </c>
      <c r="I143" t="s">
        <v>605</v>
      </c>
      <c r="J143" s="6" t="s">
        <v>92</v>
      </c>
      <c r="K143" t="s">
        <v>605</v>
      </c>
      <c r="L143" t="str">
        <f>IF(J143&lt;&gt;"-",VLOOKUP(J143,travail2!$A$2:$N$33,2),"")</f>
        <v>u</v>
      </c>
      <c r="M143" t="s">
        <v>605</v>
      </c>
      <c r="N143" t="str">
        <f>IF(J143&lt;&gt;"-",VLOOKUP(J143,travail2!$A$2:$N$33,3),"")</f>
        <v>1</v>
      </c>
      <c r="O143" t="s">
        <v>605</v>
      </c>
      <c r="P143" t="str">
        <f>IF(J143&lt;&gt;"-",VLOOKUP(J143,travail2!$A$2:$N$33,4),"")</f>
        <v>d</v>
      </c>
      <c r="Q143" t="s">
        <v>605</v>
      </c>
      <c r="R143">
        <f>IF(J143&lt;&gt;"-",VLOOKUP(J143,travail2!$A$2:$N$33,5),"")</f>
        <v>0</v>
      </c>
      <c r="S143" t="s">
        <v>605</v>
      </c>
      <c r="T143" t="str">
        <f>IF(J143&lt;&gt;"-",VLOOKUP(J143,travail2!$A$2:$N$33,6),"")</f>
        <v>00</v>
      </c>
      <c r="U143" t="s">
        <v>605</v>
      </c>
      <c r="V143" s="121" t="str">
        <f>IF(J143&lt;&gt;"-",VLOOKUP(J143,travail2!$A$2:$N$33,7),"")</f>
        <v>3</v>
      </c>
      <c r="W143" t="s">
        <v>605</v>
      </c>
      <c r="X143" t="str">
        <f>IF(J143&lt;&gt;"-",VLOOKUP(J143,travail2!$A$2:$N$33,8),"")</f>
        <v>u</v>
      </c>
      <c r="Y143" t="s">
        <v>605</v>
      </c>
      <c r="Z143" t="str">
        <f>IF(J143&lt;&gt;"-",VLOOKUP(J143,travail2!$A$2:$N$33,9),"")</f>
        <v>1</v>
      </c>
      <c r="AA143" t="s">
        <v>605</v>
      </c>
      <c r="AB143" t="str">
        <f>IF(J143&lt;&gt;"-",VLOOKUP(J143,travail2!$A$2:$N$33,10),"")</f>
        <v>d</v>
      </c>
      <c r="AC143" t="s">
        <v>605</v>
      </c>
      <c r="AD143">
        <f>IF(J143&lt;&gt;"-",VLOOKUP(J143,travail2!$A$2:$N$33,11),"")</f>
        <v>0</v>
      </c>
      <c r="AE143" t="s">
        <v>605</v>
      </c>
      <c r="AF143" t="str">
        <f>IF(J143&lt;&gt;"-",VLOOKUP(J143,travail2!$A$2:$N$33,13),"")</f>
        <v>00</v>
      </c>
      <c r="AG143" t="s">
        <v>605</v>
      </c>
      <c r="AH143" t="str">
        <f>IF(J143&lt;&gt;"-",VLOOKUP(J143,travail2!$A$2:$N$33,14),"")</f>
        <v>10</v>
      </c>
      <c r="AI143" t="s">
        <v>928</v>
      </c>
      <c r="AJ143" s="122" t="s">
        <v>925</v>
      </c>
      <c r="AK143" t="s">
        <v>928</v>
      </c>
      <c r="AL143" t="s">
        <v>102</v>
      </c>
      <c r="AM143" t="s">
        <v>904</v>
      </c>
      <c r="AO143" s="123" t="str">
        <f t="shared" si="12"/>
        <v>var zone = new Array("Gibraltar", "1", "00", "1", "EU", "u", "1", "d", "0", "00", "3", "u", "1", "d", "0", "00", "10"); zones["Gibraltar"]=zone;</v>
      </c>
      <c r="AP143" t="str">
        <f t="shared" si="13"/>
        <v>var zone = new Array("Gibraltar", "1", "00", "1", "EU", "u", "1", "d", "0", "00", "3", "u", "1", "d", "0</v>
      </c>
      <c r="AQ143" t="str">
        <f t="shared" si="17"/>
        <v>", "00", "10"); zones["Gibraltar"]=zone;</v>
      </c>
      <c r="AR143" s="125" t="str">
        <f t="shared" si="14"/>
        <v>&lt;option value="Gibraltar"&gt;Gibraltar&lt;/option&gt;</v>
      </c>
      <c r="AS143" t="s">
        <v>930</v>
      </c>
      <c r="AT143" t="str">
        <f t="shared" si="15"/>
        <v>Gibraltar</v>
      </c>
      <c r="AU143" t="s">
        <v>932</v>
      </c>
      <c r="AV143" t="str">
        <f t="shared" si="16"/>
        <v>Gibraltar</v>
      </c>
      <c r="AW143" t="s">
        <v>931</v>
      </c>
    </row>
    <row r="144" spans="1:49" x14ac:dyDescent="0.25">
      <c r="A144" t="s">
        <v>903</v>
      </c>
      <c r="B144" t="s">
        <v>258</v>
      </c>
      <c r="C144" t="s">
        <v>605</v>
      </c>
      <c r="D144">
        <v>12</v>
      </c>
      <c r="E144" t="s">
        <v>605</v>
      </c>
      <c r="F144" t="s">
        <v>898</v>
      </c>
      <c r="G144" t="s">
        <v>605</v>
      </c>
      <c r="H144" t="str">
        <f>IF(J144&lt;&gt;"-",VLOOKUP(J144,DST_ON!A:C,3),"")</f>
        <v/>
      </c>
      <c r="I144" t="s">
        <v>605</v>
      </c>
      <c r="J144" s="6" t="s">
        <v>106</v>
      </c>
      <c r="K144" t="s">
        <v>605</v>
      </c>
      <c r="L144" t="str">
        <f>IF(J144&lt;&gt;"-",VLOOKUP(J144,travail2!$A$2:$N$33,2),"")</f>
        <v/>
      </c>
      <c r="M144" t="s">
        <v>605</v>
      </c>
      <c r="N144" t="str">
        <f>IF(J144&lt;&gt;"-",VLOOKUP(J144,travail2!$A$2:$N$33,3),"")</f>
        <v/>
      </c>
      <c r="O144" t="s">
        <v>605</v>
      </c>
      <c r="P144" t="str">
        <f>IF(J144&lt;&gt;"-",VLOOKUP(J144,travail2!$A$2:$N$33,4),"")</f>
        <v/>
      </c>
      <c r="Q144" t="s">
        <v>605</v>
      </c>
      <c r="R144" t="str">
        <f>IF(J144&lt;&gt;"-",VLOOKUP(J144,travail2!$A$2:$N$33,5),"")</f>
        <v/>
      </c>
      <c r="S144" t="s">
        <v>605</v>
      </c>
      <c r="T144" t="str">
        <f>IF(J144&lt;&gt;"-",VLOOKUP(J144,travail2!$A$2:$N$33,6),"")</f>
        <v/>
      </c>
      <c r="U144" t="s">
        <v>605</v>
      </c>
      <c r="V144" s="121" t="str">
        <f>IF(J144&lt;&gt;"-",VLOOKUP(J144,travail2!$A$2:$N$33,7),"")</f>
        <v/>
      </c>
      <c r="W144" t="s">
        <v>605</v>
      </c>
      <c r="X144" t="str">
        <f>IF(J144&lt;&gt;"-",VLOOKUP(J144,travail2!$A$2:$N$33,8),"")</f>
        <v/>
      </c>
      <c r="Y144" t="s">
        <v>605</v>
      </c>
      <c r="Z144" t="str">
        <f>IF(J144&lt;&gt;"-",VLOOKUP(J144,travail2!$A$2:$N$33,9),"")</f>
        <v/>
      </c>
      <c r="AA144" t="s">
        <v>605</v>
      </c>
      <c r="AB144" t="str">
        <f>IF(J144&lt;&gt;"-",VLOOKUP(J144,travail2!$A$2:$N$33,10),"")</f>
        <v/>
      </c>
      <c r="AC144" t="s">
        <v>605</v>
      </c>
      <c r="AD144" t="str">
        <f>IF(J144&lt;&gt;"-",VLOOKUP(J144,travail2!$A$2:$N$33,11),"")</f>
        <v/>
      </c>
      <c r="AE144" t="s">
        <v>605</v>
      </c>
      <c r="AF144" t="str">
        <f>IF(J144&lt;&gt;"-",VLOOKUP(J144,travail2!$A$2:$N$33,13),"")</f>
        <v/>
      </c>
      <c r="AG144" t="s">
        <v>605</v>
      </c>
      <c r="AH144" t="str">
        <f>IF(J144&lt;&gt;"-",VLOOKUP(J144,travail2!$A$2:$N$33,14),"")</f>
        <v/>
      </c>
      <c r="AI144" t="s">
        <v>928</v>
      </c>
      <c r="AJ144" s="122" t="s">
        <v>925</v>
      </c>
      <c r="AK144" t="s">
        <v>928</v>
      </c>
      <c r="AL144" t="s">
        <v>258</v>
      </c>
      <c r="AM144" t="s">
        <v>904</v>
      </c>
      <c r="AO144" s="123" t="str">
        <f t="shared" si="12"/>
        <v>var zone = new Array("Gilbert Islands", "12", "00", "", "-", "", "", "", "", "", "", "", "", "", "", "", ""); zones["Gilbert Islands"]=zone;</v>
      </c>
      <c r="AP144" t="str">
        <f t="shared" si="13"/>
        <v>var zone = new Array("Gilbert Islands", "12", "00", "", "-", "", "", "", "", "", "", "", "", "", "</v>
      </c>
      <c r="AQ144" t="str">
        <f t="shared" si="17"/>
        <v>", "", ""); zones["Gilbert Islands"]=zone;</v>
      </c>
      <c r="AR144" s="125" t="str">
        <f t="shared" si="14"/>
        <v>&lt;option value="Gilbert Islands"&gt;Gilbert Islands&lt;/option&gt;</v>
      </c>
      <c r="AS144" t="s">
        <v>930</v>
      </c>
      <c r="AT144" t="str">
        <f t="shared" si="15"/>
        <v>Gilbert Islands</v>
      </c>
      <c r="AU144" t="s">
        <v>932</v>
      </c>
      <c r="AV144" t="str">
        <f t="shared" si="16"/>
        <v>Gilbert Islands</v>
      </c>
      <c r="AW144" t="s">
        <v>931</v>
      </c>
    </row>
    <row r="145" spans="1:49" x14ac:dyDescent="0.25">
      <c r="A145" t="s">
        <v>903</v>
      </c>
      <c r="B145" t="s">
        <v>103</v>
      </c>
      <c r="C145" t="s">
        <v>605</v>
      </c>
      <c r="D145">
        <v>2</v>
      </c>
      <c r="E145" t="s">
        <v>605</v>
      </c>
      <c r="F145" t="s">
        <v>898</v>
      </c>
      <c r="G145" t="s">
        <v>605</v>
      </c>
      <c r="H145" s="6" t="s">
        <v>890</v>
      </c>
      <c r="I145" t="s">
        <v>605</v>
      </c>
      <c r="J145" s="6" t="s">
        <v>92</v>
      </c>
      <c r="K145" t="s">
        <v>605</v>
      </c>
      <c r="L145" t="str">
        <f>IF(J145&lt;&gt;"-",VLOOKUP(J145,travail2!$A$2:$N$33,2),"")</f>
        <v>u</v>
      </c>
      <c r="M145" t="s">
        <v>605</v>
      </c>
      <c r="N145" t="str">
        <f>IF(J145&lt;&gt;"-",VLOOKUP(J145,travail2!$A$2:$N$33,3),"")</f>
        <v>1</v>
      </c>
      <c r="O145" t="s">
        <v>605</v>
      </c>
      <c r="P145" t="str">
        <f>IF(J145&lt;&gt;"-",VLOOKUP(J145,travail2!$A$2:$N$33,4),"")</f>
        <v>d</v>
      </c>
      <c r="Q145" t="s">
        <v>605</v>
      </c>
      <c r="R145">
        <f>IF(J145&lt;&gt;"-",VLOOKUP(J145,travail2!$A$2:$N$33,5),"")</f>
        <v>0</v>
      </c>
      <c r="S145" t="s">
        <v>605</v>
      </c>
      <c r="T145" t="str">
        <f>IF(J145&lt;&gt;"-",VLOOKUP(J145,travail2!$A$2:$N$33,6),"")</f>
        <v>00</v>
      </c>
      <c r="U145" t="s">
        <v>605</v>
      </c>
      <c r="V145" s="121" t="str">
        <f>IF(J145&lt;&gt;"-",VLOOKUP(J145,travail2!$A$2:$N$33,7),"")</f>
        <v>3</v>
      </c>
      <c r="W145" t="s">
        <v>605</v>
      </c>
      <c r="X145" t="str">
        <f>IF(J145&lt;&gt;"-",VLOOKUP(J145,travail2!$A$2:$N$33,8),"")</f>
        <v>u</v>
      </c>
      <c r="Y145" t="s">
        <v>605</v>
      </c>
      <c r="Z145" t="str">
        <f>IF(J145&lt;&gt;"-",VLOOKUP(J145,travail2!$A$2:$N$33,9),"")</f>
        <v>1</v>
      </c>
      <c r="AA145" t="s">
        <v>605</v>
      </c>
      <c r="AB145" t="str">
        <f>IF(J145&lt;&gt;"-",VLOOKUP(J145,travail2!$A$2:$N$33,10),"")</f>
        <v>d</v>
      </c>
      <c r="AC145" t="s">
        <v>605</v>
      </c>
      <c r="AD145">
        <f>IF(J145&lt;&gt;"-",VLOOKUP(J145,travail2!$A$2:$N$33,11),"")</f>
        <v>0</v>
      </c>
      <c r="AE145" t="s">
        <v>605</v>
      </c>
      <c r="AF145" t="str">
        <f>IF(J145&lt;&gt;"-",VLOOKUP(J145,travail2!$A$2:$N$33,13),"")</f>
        <v>00</v>
      </c>
      <c r="AG145" t="s">
        <v>605</v>
      </c>
      <c r="AH145" t="str">
        <f>IF(J145&lt;&gt;"-",VLOOKUP(J145,travail2!$A$2:$N$33,14),"")</f>
        <v>10</v>
      </c>
      <c r="AI145" t="s">
        <v>928</v>
      </c>
      <c r="AJ145" s="122" t="s">
        <v>925</v>
      </c>
      <c r="AK145" t="s">
        <v>928</v>
      </c>
      <c r="AL145" t="s">
        <v>103</v>
      </c>
      <c r="AM145" t="s">
        <v>904</v>
      </c>
      <c r="AO145" s="123" t="str">
        <f t="shared" si="12"/>
        <v>var zone = new Array("Greece", "2", "00", "1", "EU", "u", "1", "d", "0", "00", "3", "u", "1", "d", "0", "00", "10"); zones["Greece"]=zone;</v>
      </c>
      <c r="AP145" t="str">
        <f t="shared" si="13"/>
        <v>var zone = new Array("Greece", "2", "00", "1", "EU", "u", "1", "d", "0", "00", "3", "u", "1", "d", "0</v>
      </c>
      <c r="AQ145" t="str">
        <f t="shared" si="17"/>
        <v>", "00", "10"); zones["Greece"]=zone;</v>
      </c>
      <c r="AR145" s="125" t="str">
        <f t="shared" si="14"/>
        <v>&lt;option value="Greece"&gt;Greece&lt;/option&gt;</v>
      </c>
      <c r="AS145" t="s">
        <v>930</v>
      </c>
      <c r="AT145" t="str">
        <f t="shared" si="15"/>
        <v>Greece</v>
      </c>
      <c r="AU145" t="s">
        <v>932</v>
      </c>
      <c r="AV145" t="str">
        <f t="shared" si="16"/>
        <v>Greece</v>
      </c>
      <c r="AW145" t="s">
        <v>931</v>
      </c>
    </row>
    <row r="146" spans="1:49" x14ac:dyDescent="0.25">
      <c r="A146" t="s">
        <v>903</v>
      </c>
      <c r="B146" t="s">
        <v>162</v>
      </c>
      <c r="C146" t="s">
        <v>605</v>
      </c>
      <c r="D146">
        <v>-4</v>
      </c>
      <c r="E146" t="s">
        <v>605</v>
      </c>
      <c r="F146" t="s">
        <v>898</v>
      </c>
      <c r="G146" t="s">
        <v>605</v>
      </c>
      <c r="H146" t="str">
        <f>IF(J146&lt;&gt;"-",VLOOKUP(J146,DST_ON!A:C,3),"")</f>
        <v/>
      </c>
      <c r="I146" t="s">
        <v>605</v>
      </c>
      <c r="J146" s="6" t="s">
        <v>106</v>
      </c>
      <c r="K146" t="s">
        <v>605</v>
      </c>
      <c r="L146" t="str">
        <f>IF(J146&lt;&gt;"-",VLOOKUP(J146,travail2!$A$2:$N$33,2),"")</f>
        <v/>
      </c>
      <c r="M146" t="s">
        <v>605</v>
      </c>
      <c r="N146" t="str">
        <f>IF(J146&lt;&gt;"-",VLOOKUP(J146,travail2!$A$2:$N$33,3),"")</f>
        <v/>
      </c>
      <c r="O146" t="s">
        <v>605</v>
      </c>
      <c r="P146" t="str">
        <f>IF(J146&lt;&gt;"-",VLOOKUP(J146,travail2!$A$2:$N$33,4),"")</f>
        <v/>
      </c>
      <c r="Q146" t="s">
        <v>605</v>
      </c>
      <c r="R146" t="str">
        <f>IF(J146&lt;&gt;"-",VLOOKUP(J146,travail2!$A$2:$N$33,5),"")</f>
        <v/>
      </c>
      <c r="S146" t="s">
        <v>605</v>
      </c>
      <c r="T146" t="str">
        <f>IF(J146&lt;&gt;"-",VLOOKUP(J146,travail2!$A$2:$N$33,6),"")</f>
        <v/>
      </c>
      <c r="U146" t="s">
        <v>605</v>
      </c>
      <c r="V146" s="121" t="str">
        <f>IF(J146&lt;&gt;"-",VLOOKUP(J146,travail2!$A$2:$N$33,7),"")</f>
        <v/>
      </c>
      <c r="W146" t="s">
        <v>605</v>
      </c>
      <c r="X146" t="str">
        <f>IF(J146&lt;&gt;"-",VLOOKUP(J146,travail2!$A$2:$N$33,8),"")</f>
        <v/>
      </c>
      <c r="Y146" t="s">
        <v>605</v>
      </c>
      <c r="Z146" t="str">
        <f>IF(J146&lt;&gt;"-",VLOOKUP(J146,travail2!$A$2:$N$33,9),"")</f>
        <v/>
      </c>
      <c r="AA146" t="s">
        <v>605</v>
      </c>
      <c r="AB146" t="str">
        <f>IF(J146&lt;&gt;"-",VLOOKUP(J146,travail2!$A$2:$N$33,10),"")</f>
        <v/>
      </c>
      <c r="AC146" t="s">
        <v>605</v>
      </c>
      <c r="AD146" t="str">
        <f>IF(J146&lt;&gt;"-",VLOOKUP(J146,travail2!$A$2:$N$33,11),"")</f>
        <v/>
      </c>
      <c r="AE146" t="s">
        <v>605</v>
      </c>
      <c r="AF146" t="str">
        <f>IF(J146&lt;&gt;"-",VLOOKUP(J146,travail2!$A$2:$N$33,13),"")</f>
        <v/>
      </c>
      <c r="AG146" t="s">
        <v>605</v>
      </c>
      <c r="AH146" t="str">
        <f>IF(J146&lt;&gt;"-",VLOOKUP(J146,travail2!$A$2:$N$33,14),"")</f>
        <v/>
      </c>
      <c r="AI146" t="s">
        <v>928</v>
      </c>
      <c r="AJ146" s="122" t="s">
        <v>925</v>
      </c>
      <c r="AK146" t="s">
        <v>928</v>
      </c>
      <c r="AL146" t="s">
        <v>162</v>
      </c>
      <c r="AM146" t="s">
        <v>904</v>
      </c>
      <c r="AO146" s="123" t="str">
        <f t="shared" si="12"/>
        <v>var zone = new Array("Grenada", "-4", "00", "", "-", "", "", "", "", "", "", "", "", "", "", "", ""); zones["Grenada"]=zone;</v>
      </c>
      <c r="AP146" t="str">
        <f t="shared" si="13"/>
        <v>var zone = new Array("Grenada", "-4", "00", "", "-", "", "", "", "", "", "", "", "", "", "</v>
      </c>
      <c r="AQ146" t="str">
        <f t="shared" si="17"/>
        <v>", "", ""); zones["Grenada"]=zone;</v>
      </c>
      <c r="AR146" s="125" t="str">
        <f t="shared" si="14"/>
        <v>&lt;option value="Grenada"&gt;Grenada&lt;/option&gt;</v>
      </c>
      <c r="AS146" t="s">
        <v>930</v>
      </c>
      <c r="AT146" t="str">
        <f t="shared" si="15"/>
        <v>Grenada</v>
      </c>
      <c r="AU146" t="s">
        <v>932</v>
      </c>
      <c r="AV146" t="str">
        <f t="shared" si="16"/>
        <v>Grenada</v>
      </c>
      <c r="AW146" t="s">
        <v>931</v>
      </c>
    </row>
    <row r="147" spans="1:49" x14ac:dyDescent="0.25">
      <c r="A147" t="s">
        <v>903</v>
      </c>
      <c r="B147" t="s">
        <v>163</v>
      </c>
      <c r="C147" t="s">
        <v>605</v>
      </c>
      <c r="D147">
        <v>-4</v>
      </c>
      <c r="E147" t="s">
        <v>605</v>
      </c>
      <c r="F147" t="s">
        <v>898</v>
      </c>
      <c r="G147" t="s">
        <v>605</v>
      </c>
      <c r="H147" t="str">
        <f>IF(J147&lt;&gt;"-",VLOOKUP(J147,DST_ON!A:C,3),"")</f>
        <v/>
      </c>
      <c r="I147" t="s">
        <v>605</v>
      </c>
      <c r="J147" s="6" t="s">
        <v>106</v>
      </c>
      <c r="K147" t="s">
        <v>605</v>
      </c>
      <c r="L147" t="str">
        <f>IF(J147&lt;&gt;"-",VLOOKUP(J147,travail2!$A$2:$N$33,2),"")</f>
        <v/>
      </c>
      <c r="M147" t="s">
        <v>605</v>
      </c>
      <c r="N147" t="str">
        <f>IF(J147&lt;&gt;"-",VLOOKUP(J147,travail2!$A$2:$N$33,3),"")</f>
        <v/>
      </c>
      <c r="O147" t="s">
        <v>605</v>
      </c>
      <c r="P147" t="str">
        <f>IF(J147&lt;&gt;"-",VLOOKUP(J147,travail2!$A$2:$N$33,4),"")</f>
        <v/>
      </c>
      <c r="Q147" t="s">
        <v>605</v>
      </c>
      <c r="R147" t="str">
        <f>IF(J147&lt;&gt;"-",VLOOKUP(J147,travail2!$A$2:$N$33,5),"")</f>
        <v/>
      </c>
      <c r="S147" t="s">
        <v>605</v>
      </c>
      <c r="T147" t="str">
        <f>IF(J147&lt;&gt;"-",VLOOKUP(J147,travail2!$A$2:$N$33,6),"")</f>
        <v/>
      </c>
      <c r="U147" t="s">
        <v>605</v>
      </c>
      <c r="V147" s="121" t="str">
        <f>IF(J147&lt;&gt;"-",VLOOKUP(J147,travail2!$A$2:$N$33,7),"")</f>
        <v/>
      </c>
      <c r="W147" t="s">
        <v>605</v>
      </c>
      <c r="X147" t="str">
        <f>IF(J147&lt;&gt;"-",VLOOKUP(J147,travail2!$A$2:$N$33,8),"")</f>
        <v/>
      </c>
      <c r="Y147" t="s">
        <v>605</v>
      </c>
      <c r="Z147" t="str">
        <f>IF(J147&lt;&gt;"-",VLOOKUP(J147,travail2!$A$2:$N$33,9),"")</f>
        <v/>
      </c>
      <c r="AA147" t="s">
        <v>605</v>
      </c>
      <c r="AB147" t="str">
        <f>IF(J147&lt;&gt;"-",VLOOKUP(J147,travail2!$A$2:$N$33,10),"")</f>
        <v/>
      </c>
      <c r="AC147" t="s">
        <v>605</v>
      </c>
      <c r="AD147" t="str">
        <f>IF(J147&lt;&gt;"-",VLOOKUP(J147,travail2!$A$2:$N$33,11),"")</f>
        <v/>
      </c>
      <c r="AE147" t="s">
        <v>605</v>
      </c>
      <c r="AF147" t="str">
        <f>IF(J147&lt;&gt;"-",VLOOKUP(J147,travail2!$A$2:$N$33,13),"")</f>
        <v/>
      </c>
      <c r="AG147" t="s">
        <v>605</v>
      </c>
      <c r="AH147" t="str">
        <f>IF(J147&lt;&gt;"-",VLOOKUP(J147,travail2!$A$2:$N$33,14),"")</f>
        <v/>
      </c>
      <c r="AI147" t="s">
        <v>928</v>
      </c>
      <c r="AJ147" s="122" t="s">
        <v>925</v>
      </c>
      <c r="AK147" t="s">
        <v>928</v>
      </c>
      <c r="AL147" t="s">
        <v>163</v>
      </c>
      <c r="AM147" t="s">
        <v>904</v>
      </c>
      <c r="AO147" s="123" t="str">
        <f t="shared" si="12"/>
        <v>var zone = new Array("Guadeloupe", "-4", "00", "", "-", "", "", "", "", "", "", "", "", "", "", "", ""); zones["Guadeloupe"]=zone;</v>
      </c>
      <c r="AP147" t="str">
        <f t="shared" si="13"/>
        <v>var zone = new Array("Guadeloupe", "-4", "00", "", "-", "", "", "", "", "", "", "", "", "", "</v>
      </c>
      <c r="AQ147" t="str">
        <f t="shared" si="17"/>
        <v>", "", ""); zones["Guadeloupe"]=zone;</v>
      </c>
      <c r="AR147" s="125" t="str">
        <f t="shared" si="14"/>
        <v>&lt;option value="Guadeloupe"&gt;Guadeloupe&lt;/option&gt;</v>
      </c>
      <c r="AS147" t="s">
        <v>930</v>
      </c>
      <c r="AT147" t="str">
        <f t="shared" si="15"/>
        <v>Guadeloupe</v>
      </c>
      <c r="AU147" t="s">
        <v>932</v>
      </c>
      <c r="AV147" t="str">
        <f t="shared" si="16"/>
        <v>Guadeloupe</v>
      </c>
      <c r="AW147" t="s">
        <v>931</v>
      </c>
    </row>
    <row r="148" spans="1:49" x14ac:dyDescent="0.25">
      <c r="A148" t="s">
        <v>903</v>
      </c>
      <c r="B148" t="s">
        <v>257</v>
      </c>
      <c r="C148" t="s">
        <v>605</v>
      </c>
      <c r="D148">
        <v>10</v>
      </c>
      <c r="E148" t="s">
        <v>605</v>
      </c>
      <c r="F148" t="s">
        <v>898</v>
      </c>
      <c r="G148" t="s">
        <v>605</v>
      </c>
      <c r="H148" t="str">
        <f>IF(J148&lt;&gt;"-",VLOOKUP(J148,DST_ON!A:C,3),"")</f>
        <v/>
      </c>
      <c r="I148" t="s">
        <v>605</v>
      </c>
      <c r="J148" s="6" t="s">
        <v>106</v>
      </c>
      <c r="K148" t="s">
        <v>605</v>
      </c>
      <c r="L148" t="str">
        <f>IF(J148&lt;&gt;"-",VLOOKUP(J148,travail2!$A$2:$N$33,2),"")</f>
        <v/>
      </c>
      <c r="M148" t="s">
        <v>605</v>
      </c>
      <c r="N148" t="str">
        <f>IF(J148&lt;&gt;"-",VLOOKUP(J148,travail2!$A$2:$N$33,3),"")</f>
        <v/>
      </c>
      <c r="O148" t="s">
        <v>605</v>
      </c>
      <c r="P148" t="str">
        <f>IF(J148&lt;&gt;"-",VLOOKUP(J148,travail2!$A$2:$N$33,4),"")</f>
        <v/>
      </c>
      <c r="Q148" t="s">
        <v>605</v>
      </c>
      <c r="R148" t="str">
        <f>IF(J148&lt;&gt;"-",VLOOKUP(J148,travail2!$A$2:$N$33,5),"")</f>
        <v/>
      </c>
      <c r="S148" t="s">
        <v>605</v>
      </c>
      <c r="T148" t="str">
        <f>IF(J148&lt;&gt;"-",VLOOKUP(J148,travail2!$A$2:$N$33,6),"")</f>
        <v/>
      </c>
      <c r="U148" t="s">
        <v>605</v>
      </c>
      <c r="V148" s="121" t="str">
        <f>IF(J148&lt;&gt;"-",VLOOKUP(J148,travail2!$A$2:$N$33,7),"")</f>
        <v/>
      </c>
      <c r="W148" t="s">
        <v>605</v>
      </c>
      <c r="X148" t="str">
        <f>IF(J148&lt;&gt;"-",VLOOKUP(J148,travail2!$A$2:$N$33,8),"")</f>
        <v/>
      </c>
      <c r="Y148" t="s">
        <v>605</v>
      </c>
      <c r="Z148" t="str">
        <f>IF(J148&lt;&gt;"-",VLOOKUP(J148,travail2!$A$2:$N$33,9),"")</f>
        <v/>
      </c>
      <c r="AA148" t="s">
        <v>605</v>
      </c>
      <c r="AB148" t="str">
        <f>IF(J148&lt;&gt;"-",VLOOKUP(J148,travail2!$A$2:$N$33,10),"")</f>
        <v/>
      </c>
      <c r="AC148" t="s">
        <v>605</v>
      </c>
      <c r="AD148" t="str">
        <f>IF(J148&lt;&gt;"-",VLOOKUP(J148,travail2!$A$2:$N$33,11),"")</f>
        <v/>
      </c>
      <c r="AE148" t="s">
        <v>605</v>
      </c>
      <c r="AF148" t="str">
        <f>IF(J148&lt;&gt;"-",VLOOKUP(J148,travail2!$A$2:$N$33,13),"")</f>
        <v/>
      </c>
      <c r="AG148" t="s">
        <v>605</v>
      </c>
      <c r="AH148" t="str">
        <f>IF(J148&lt;&gt;"-",VLOOKUP(J148,travail2!$A$2:$N$33,14),"")</f>
        <v/>
      </c>
      <c r="AI148" t="s">
        <v>928</v>
      </c>
      <c r="AJ148" s="122" t="s">
        <v>925</v>
      </c>
      <c r="AK148" t="s">
        <v>928</v>
      </c>
      <c r="AL148" t="s">
        <v>257</v>
      </c>
      <c r="AM148" t="s">
        <v>904</v>
      </c>
      <c r="AO148" s="123" t="str">
        <f t="shared" si="12"/>
        <v>var zone = new Array("Guam", "10", "00", "", "-", "", "", "", "", "", "", "", "", "", "", "", ""); zones["Guam"]=zone;</v>
      </c>
      <c r="AP148" t="str">
        <f t="shared" si="13"/>
        <v>var zone = new Array("Guam", "10", "00", "", "-", "", "", "", "", "", "", "", "", "", "</v>
      </c>
      <c r="AQ148" t="str">
        <f t="shared" si="17"/>
        <v>", "", ""); zones["Guam"]=zone;</v>
      </c>
      <c r="AR148" s="125" t="str">
        <f t="shared" si="14"/>
        <v>&lt;option value="Guam"&gt;Guam&lt;/option&gt;</v>
      </c>
      <c r="AS148" t="s">
        <v>930</v>
      </c>
      <c r="AT148" t="str">
        <f t="shared" si="15"/>
        <v>Guam</v>
      </c>
      <c r="AU148" t="s">
        <v>932</v>
      </c>
      <c r="AV148" t="str">
        <f t="shared" si="16"/>
        <v>Guam</v>
      </c>
      <c r="AW148" t="s">
        <v>931</v>
      </c>
    </row>
    <row r="149" spans="1:49" x14ac:dyDescent="0.25">
      <c r="A149" t="s">
        <v>903</v>
      </c>
      <c r="B149" t="s">
        <v>164</v>
      </c>
      <c r="C149" t="s">
        <v>605</v>
      </c>
      <c r="D149">
        <v>-6</v>
      </c>
      <c r="E149" t="s">
        <v>605</v>
      </c>
      <c r="F149" t="s">
        <v>898</v>
      </c>
      <c r="G149" t="s">
        <v>605</v>
      </c>
      <c r="H149" t="str">
        <f>IF(J149&lt;&gt;"-",VLOOKUP(J149,DST_ON!A:C,3),"")</f>
        <v/>
      </c>
      <c r="I149" t="s">
        <v>605</v>
      </c>
      <c r="J149" s="6" t="s">
        <v>106</v>
      </c>
      <c r="K149" t="s">
        <v>605</v>
      </c>
      <c r="L149" t="str">
        <f>IF(J149&lt;&gt;"-",VLOOKUP(J149,travail2!$A$2:$N$33,2),"")</f>
        <v/>
      </c>
      <c r="M149" t="s">
        <v>605</v>
      </c>
      <c r="N149" t="str">
        <f>IF(J149&lt;&gt;"-",VLOOKUP(J149,travail2!$A$2:$N$33,3),"")</f>
        <v/>
      </c>
      <c r="O149" t="s">
        <v>605</v>
      </c>
      <c r="P149" t="str">
        <f>IF(J149&lt;&gt;"-",VLOOKUP(J149,travail2!$A$2:$N$33,4),"")</f>
        <v/>
      </c>
      <c r="Q149" t="s">
        <v>605</v>
      </c>
      <c r="R149" t="str">
        <f>IF(J149&lt;&gt;"-",VLOOKUP(J149,travail2!$A$2:$N$33,5),"")</f>
        <v/>
      </c>
      <c r="S149" t="s">
        <v>605</v>
      </c>
      <c r="T149" t="str">
        <f>IF(J149&lt;&gt;"-",VLOOKUP(J149,travail2!$A$2:$N$33,6),"")</f>
        <v/>
      </c>
      <c r="U149" t="s">
        <v>605</v>
      </c>
      <c r="V149" s="121" t="str">
        <f>IF(J149&lt;&gt;"-",VLOOKUP(J149,travail2!$A$2:$N$33,7),"")</f>
        <v/>
      </c>
      <c r="W149" t="s">
        <v>605</v>
      </c>
      <c r="X149" t="str">
        <f>IF(J149&lt;&gt;"-",VLOOKUP(J149,travail2!$A$2:$N$33,8),"")</f>
        <v/>
      </c>
      <c r="Y149" t="s">
        <v>605</v>
      </c>
      <c r="Z149" t="str">
        <f>IF(J149&lt;&gt;"-",VLOOKUP(J149,travail2!$A$2:$N$33,9),"")</f>
        <v/>
      </c>
      <c r="AA149" t="s">
        <v>605</v>
      </c>
      <c r="AB149" t="str">
        <f>IF(J149&lt;&gt;"-",VLOOKUP(J149,travail2!$A$2:$N$33,10),"")</f>
        <v/>
      </c>
      <c r="AC149" t="s">
        <v>605</v>
      </c>
      <c r="AD149" t="str">
        <f>IF(J149&lt;&gt;"-",VLOOKUP(J149,travail2!$A$2:$N$33,11),"")</f>
        <v/>
      </c>
      <c r="AE149" t="s">
        <v>605</v>
      </c>
      <c r="AF149" t="str">
        <f>IF(J149&lt;&gt;"-",VLOOKUP(J149,travail2!$A$2:$N$33,13),"")</f>
        <v/>
      </c>
      <c r="AG149" t="s">
        <v>605</v>
      </c>
      <c r="AH149" t="str">
        <f>IF(J149&lt;&gt;"-",VLOOKUP(J149,travail2!$A$2:$N$33,14),"")</f>
        <v/>
      </c>
      <c r="AI149" t="s">
        <v>928</v>
      </c>
      <c r="AJ149" s="122" t="s">
        <v>925</v>
      </c>
      <c r="AK149" t="s">
        <v>928</v>
      </c>
      <c r="AL149" t="s">
        <v>164</v>
      </c>
      <c r="AM149" t="s">
        <v>904</v>
      </c>
      <c r="AO149" s="123" t="str">
        <f t="shared" si="12"/>
        <v>var zone = new Array("Guatemala", "-6", "00", "", "-", "", "", "", "", "", "", "", "", "", "", "", ""); zones["Guatemala"]=zone;</v>
      </c>
      <c r="AP149" t="str">
        <f t="shared" si="13"/>
        <v>var zone = new Array("Guatemala", "-6", "00", "", "-", "", "", "", "", "", "", "", "", "", "</v>
      </c>
      <c r="AQ149" t="str">
        <f t="shared" si="17"/>
        <v>", "", ""); zones["Guatemala"]=zone;</v>
      </c>
      <c r="AR149" s="125" t="str">
        <f t="shared" si="14"/>
        <v>&lt;option value="Guatemala"&gt;Guatemala&lt;/option&gt;</v>
      </c>
      <c r="AS149" t="s">
        <v>930</v>
      </c>
      <c r="AT149" t="str">
        <f t="shared" si="15"/>
        <v>Guatemala</v>
      </c>
      <c r="AU149" t="s">
        <v>932</v>
      </c>
      <c r="AV149" t="str">
        <f t="shared" si="16"/>
        <v>Guatemala</v>
      </c>
      <c r="AW149" t="s">
        <v>931</v>
      </c>
    </row>
    <row r="150" spans="1:49" x14ac:dyDescent="0.25">
      <c r="A150" t="s">
        <v>903</v>
      </c>
      <c r="B150" t="s">
        <v>302</v>
      </c>
      <c r="C150" t="s">
        <v>605</v>
      </c>
      <c r="D150">
        <v>0</v>
      </c>
      <c r="E150" t="s">
        <v>605</v>
      </c>
      <c r="F150" t="s">
        <v>898</v>
      </c>
      <c r="G150" t="s">
        <v>605</v>
      </c>
      <c r="H150" t="str">
        <f>IF(J150&lt;&gt;"-",VLOOKUP(J150,DST_ON!A:C,3),"")</f>
        <v/>
      </c>
      <c r="I150" t="s">
        <v>605</v>
      </c>
      <c r="J150" s="6" t="s">
        <v>106</v>
      </c>
      <c r="K150" t="s">
        <v>605</v>
      </c>
      <c r="L150" t="str">
        <f>IF(J150&lt;&gt;"-",VLOOKUP(J150,travail2!$A$2:$N$33,2),"")</f>
        <v/>
      </c>
      <c r="M150" t="s">
        <v>605</v>
      </c>
      <c r="N150" t="str">
        <f>IF(J150&lt;&gt;"-",VLOOKUP(J150,travail2!$A$2:$N$33,3),"")</f>
        <v/>
      </c>
      <c r="O150" t="s">
        <v>605</v>
      </c>
      <c r="P150" t="str">
        <f>IF(J150&lt;&gt;"-",VLOOKUP(J150,travail2!$A$2:$N$33,4),"")</f>
        <v/>
      </c>
      <c r="Q150" t="s">
        <v>605</v>
      </c>
      <c r="R150" t="str">
        <f>IF(J150&lt;&gt;"-",VLOOKUP(J150,travail2!$A$2:$N$33,5),"")</f>
        <v/>
      </c>
      <c r="S150" t="s">
        <v>605</v>
      </c>
      <c r="T150" t="str">
        <f>IF(J150&lt;&gt;"-",VLOOKUP(J150,travail2!$A$2:$N$33,6),"")</f>
        <v/>
      </c>
      <c r="U150" t="s">
        <v>605</v>
      </c>
      <c r="V150" s="121" t="str">
        <f>IF(J150&lt;&gt;"-",VLOOKUP(J150,travail2!$A$2:$N$33,7),"")</f>
        <v/>
      </c>
      <c r="W150" t="s">
        <v>605</v>
      </c>
      <c r="X150" t="str">
        <f>IF(J150&lt;&gt;"-",VLOOKUP(J150,travail2!$A$2:$N$33,8),"")</f>
        <v/>
      </c>
      <c r="Y150" t="s">
        <v>605</v>
      </c>
      <c r="Z150" t="str">
        <f>IF(J150&lt;&gt;"-",VLOOKUP(J150,travail2!$A$2:$N$33,9),"")</f>
        <v/>
      </c>
      <c r="AA150" t="s">
        <v>605</v>
      </c>
      <c r="AB150" t="str">
        <f>IF(J150&lt;&gt;"-",VLOOKUP(J150,travail2!$A$2:$N$33,10),"")</f>
        <v/>
      </c>
      <c r="AC150" t="s">
        <v>605</v>
      </c>
      <c r="AD150" t="str">
        <f>IF(J150&lt;&gt;"-",VLOOKUP(J150,travail2!$A$2:$N$33,11),"")</f>
        <v/>
      </c>
      <c r="AE150" t="s">
        <v>605</v>
      </c>
      <c r="AF150" t="str">
        <f>IF(J150&lt;&gt;"-",VLOOKUP(J150,travail2!$A$2:$N$33,13),"")</f>
        <v/>
      </c>
      <c r="AG150" t="s">
        <v>605</v>
      </c>
      <c r="AH150" t="str">
        <f>IF(J150&lt;&gt;"-",VLOOKUP(J150,travail2!$A$2:$N$33,14),"")</f>
        <v/>
      </c>
      <c r="AI150" t="s">
        <v>928</v>
      </c>
      <c r="AJ150" s="122" t="s">
        <v>925</v>
      </c>
      <c r="AK150" t="s">
        <v>928</v>
      </c>
      <c r="AL150" t="s">
        <v>302</v>
      </c>
      <c r="AM150" t="s">
        <v>904</v>
      </c>
      <c r="AO150" s="123" t="str">
        <f t="shared" si="12"/>
        <v>var zone = new Array("Guinea", "0", "00", "", "-", "", "", "", "", "", "", "", "", "", "", "", ""); zones["Guinea"]=zone;</v>
      </c>
      <c r="AP150" t="str">
        <f t="shared" si="13"/>
        <v>var zone = new Array("Guinea", "0", "00", "", "-", "", "", "", "", "", "", "", "", "", "</v>
      </c>
      <c r="AQ150" t="str">
        <f t="shared" si="17"/>
        <v>", "", ""); zones["Guinea"]=zone;</v>
      </c>
      <c r="AR150" s="125" t="str">
        <f t="shared" si="14"/>
        <v>&lt;option value="Guinea"&gt;Guinea&lt;/option&gt;</v>
      </c>
      <c r="AS150" t="s">
        <v>930</v>
      </c>
      <c r="AT150" t="str">
        <f t="shared" si="15"/>
        <v>Guinea</v>
      </c>
      <c r="AU150" t="s">
        <v>932</v>
      </c>
      <c r="AV150" t="str">
        <f t="shared" si="16"/>
        <v>Guinea</v>
      </c>
      <c r="AW150" t="s">
        <v>931</v>
      </c>
    </row>
    <row r="151" spans="1:49" x14ac:dyDescent="0.25">
      <c r="A151" t="s">
        <v>903</v>
      </c>
      <c r="B151" t="s">
        <v>303</v>
      </c>
      <c r="C151" t="s">
        <v>605</v>
      </c>
      <c r="D151">
        <v>0</v>
      </c>
      <c r="E151" t="s">
        <v>605</v>
      </c>
      <c r="F151" t="s">
        <v>898</v>
      </c>
      <c r="G151" t="s">
        <v>605</v>
      </c>
      <c r="H151" t="str">
        <f>IF(J151&lt;&gt;"-",VLOOKUP(J151,DST_ON!A:C,3),"")</f>
        <v/>
      </c>
      <c r="I151" t="s">
        <v>605</v>
      </c>
      <c r="J151" s="6" t="s">
        <v>106</v>
      </c>
      <c r="K151" t="s">
        <v>605</v>
      </c>
      <c r="L151" t="str">
        <f>IF(J151&lt;&gt;"-",VLOOKUP(J151,travail2!$A$2:$N$33,2),"")</f>
        <v/>
      </c>
      <c r="M151" t="s">
        <v>605</v>
      </c>
      <c r="N151" t="str">
        <f>IF(J151&lt;&gt;"-",VLOOKUP(J151,travail2!$A$2:$N$33,3),"")</f>
        <v/>
      </c>
      <c r="O151" t="s">
        <v>605</v>
      </c>
      <c r="P151" t="str">
        <f>IF(J151&lt;&gt;"-",VLOOKUP(J151,travail2!$A$2:$N$33,4),"")</f>
        <v/>
      </c>
      <c r="Q151" t="s">
        <v>605</v>
      </c>
      <c r="R151" t="str">
        <f>IF(J151&lt;&gt;"-",VLOOKUP(J151,travail2!$A$2:$N$33,5),"")</f>
        <v/>
      </c>
      <c r="S151" t="s">
        <v>605</v>
      </c>
      <c r="T151" t="str">
        <f>IF(J151&lt;&gt;"-",VLOOKUP(J151,travail2!$A$2:$N$33,6),"")</f>
        <v/>
      </c>
      <c r="U151" t="s">
        <v>605</v>
      </c>
      <c r="V151" s="121" t="str">
        <f>IF(J151&lt;&gt;"-",VLOOKUP(J151,travail2!$A$2:$N$33,7),"")</f>
        <v/>
      </c>
      <c r="W151" t="s">
        <v>605</v>
      </c>
      <c r="X151" t="str">
        <f>IF(J151&lt;&gt;"-",VLOOKUP(J151,travail2!$A$2:$N$33,8),"")</f>
        <v/>
      </c>
      <c r="Y151" t="s">
        <v>605</v>
      </c>
      <c r="Z151" t="str">
        <f>IF(J151&lt;&gt;"-",VLOOKUP(J151,travail2!$A$2:$N$33,9),"")</f>
        <v/>
      </c>
      <c r="AA151" t="s">
        <v>605</v>
      </c>
      <c r="AB151" t="str">
        <f>IF(J151&lt;&gt;"-",VLOOKUP(J151,travail2!$A$2:$N$33,10),"")</f>
        <v/>
      </c>
      <c r="AC151" t="s">
        <v>605</v>
      </c>
      <c r="AD151" t="str">
        <f>IF(J151&lt;&gt;"-",VLOOKUP(J151,travail2!$A$2:$N$33,11),"")</f>
        <v/>
      </c>
      <c r="AE151" t="s">
        <v>605</v>
      </c>
      <c r="AF151" t="str">
        <f>IF(J151&lt;&gt;"-",VLOOKUP(J151,travail2!$A$2:$N$33,13),"")</f>
        <v/>
      </c>
      <c r="AG151" t="s">
        <v>605</v>
      </c>
      <c r="AH151" t="str">
        <f>IF(J151&lt;&gt;"-",VLOOKUP(J151,travail2!$A$2:$N$33,14),"")</f>
        <v/>
      </c>
      <c r="AI151" t="s">
        <v>928</v>
      </c>
      <c r="AJ151" s="122" t="s">
        <v>925</v>
      </c>
      <c r="AK151" t="s">
        <v>928</v>
      </c>
      <c r="AL151" t="s">
        <v>303</v>
      </c>
      <c r="AM151" t="s">
        <v>904</v>
      </c>
      <c r="AO151" s="123" t="str">
        <f t="shared" si="12"/>
        <v>var zone = new Array("Guinea-Bissau", "0", "00", "", "-", "", "", "", "", "", "", "", "", "", "", "", ""); zones["Guinea-Bissau"]=zone;</v>
      </c>
      <c r="AP151" t="str">
        <f t="shared" si="13"/>
        <v>var zone = new Array("Guinea-Bissau", "0", "00", "", "-", "", "", "", "", "", "", "", "", "", "</v>
      </c>
      <c r="AQ151" t="str">
        <f t="shared" si="17"/>
        <v>", "", ""); zones["Guinea-Bissau"]=zone;</v>
      </c>
      <c r="AR151" s="125" t="str">
        <f t="shared" si="14"/>
        <v>&lt;option value="Guinea-Bissau"&gt;Guinea-Bissau&lt;/option&gt;</v>
      </c>
      <c r="AS151" t="s">
        <v>930</v>
      </c>
      <c r="AT151" t="str">
        <f t="shared" si="15"/>
        <v>Guinea-Bissau</v>
      </c>
      <c r="AU151" t="s">
        <v>932</v>
      </c>
      <c r="AV151" t="str">
        <f t="shared" si="16"/>
        <v>Guinea-Bissau</v>
      </c>
      <c r="AW151" t="s">
        <v>931</v>
      </c>
    </row>
    <row r="152" spans="1:49" x14ac:dyDescent="0.25">
      <c r="A152" t="s">
        <v>903</v>
      </c>
      <c r="B152" t="s">
        <v>195</v>
      </c>
      <c r="C152" t="s">
        <v>605</v>
      </c>
      <c r="D152">
        <v>-4</v>
      </c>
      <c r="E152" t="s">
        <v>605</v>
      </c>
      <c r="F152" t="s">
        <v>898</v>
      </c>
      <c r="G152" t="s">
        <v>605</v>
      </c>
      <c r="H152" t="str">
        <f>IF(J152&lt;&gt;"-",VLOOKUP(J152,DST_ON!A:C,3),"")</f>
        <v/>
      </c>
      <c r="I152" t="s">
        <v>605</v>
      </c>
      <c r="J152" s="6" t="s">
        <v>106</v>
      </c>
      <c r="K152" t="s">
        <v>605</v>
      </c>
      <c r="L152" t="str">
        <f>IF(J152&lt;&gt;"-",VLOOKUP(J152,travail2!$A$2:$N$33,2),"")</f>
        <v/>
      </c>
      <c r="M152" t="s">
        <v>605</v>
      </c>
      <c r="N152" t="str">
        <f>IF(J152&lt;&gt;"-",VLOOKUP(J152,travail2!$A$2:$N$33,3),"")</f>
        <v/>
      </c>
      <c r="O152" t="s">
        <v>605</v>
      </c>
      <c r="P152" t="str">
        <f>IF(J152&lt;&gt;"-",VLOOKUP(J152,travail2!$A$2:$N$33,4),"")</f>
        <v/>
      </c>
      <c r="Q152" t="s">
        <v>605</v>
      </c>
      <c r="R152" t="str">
        <f>IF(J152&lt;&gt;"-",VLOOKUP(J152,travail2!$A$2:$N$33,5),"")</f>
        <v/>
      </c>
      <c r="S152" t="s">
        <v>605</v>
      </c>
      <c r="T152" t="str">
        <f>IF(J152&lt;&gt;"-",VLOOKUP(J152,travail2!$A$2:$N$33,6),"")</f>
        <v/>
      </c>
      <c r="U152" t="s">
        <v>605</v>
      </c>
      <c r="V152" s="121" t="str">
        <f>IF(J152&lt;&gt;"-",VLOOKUP(J152,travail2!$A$2:$N$33,7),"")</f>
        <v/>
      </c>
      <c r="W152" t="s">
        <v>605</v>
      </c>
      <c r="X152" t="str">
        <f>IF(J152&lt;&gt;"-",VLOOKUP(J152,travail2!$A$2:$N$33,8),"")</f>
        <v/>
      </c>
      <c r="Y152" t="s">
        <v>605</v>
      </c>
      <c r="Z152" t="str">
        <f>IF(J152&lt;&gt;"-",VLOOKUP(J152,travail2!$A$2:$N$33,9),"")</f>
        <v/>
      </c>
      <c r="AA152" t="s">
        <v>605</v>
      </c>
      <c r="AB152" t="str">
        <f>IF(J152&lt;&gt;"-",VLOOKUP(J152,travail2!$A$2:$N$33,10),"")</f>
        <v/>
      </c>
      <c r="AC152" t="s">
        <v>605</v>
      </c>
      <c r="AD152" t="str">
        <f>IF(J152&lt;&gt;"-",VLOOKUP(J152,travail2!$A$2:$N$33,11),"")</f>
        <v/>
      </c>
      <c r="AE152" t="s">
        <v>605</v>
      </c>
      <c r="AF152" t="str">
        <f>IF(J152&lt;&gt;"-",VLOOKUP(J152,travail2!$A$2:$N$33,13),"")</f>
        <v/>
      </c>
      <c r="AG152" t="s">
        <v>605</v>
      </c>
      <c r="AH152" t="str">
        <f>IF(J152&lt;&gt;"-",VLOOKUP(J152,travail2!$A$2:$N$33,14),"")</f>
        <v/>
      </c>
      <c r="AI152" t="s">
        <v>928</v>
      </c>
      <c r="AJ152" s="122" t="s">
        <v>925</v>
      </c>
      <c r="AK152" t="s">
        <v>928</v>
      </c>
      <c r="AL152" t="s">
        <v>195</v>
      </c>
      <c r="AM152" t="s">
        <v>904</v>
      </c>
      <c r="AO152" s="123" t="str">
        <f t="shared" si="12"/>
        <v>var zone = new Array("Guyana", "-4", "00", "", "-", "", "", "", "", "", "", "", "", "", "", "", ""); zones["Guyana"]=zone;</v>
      </c>
      <c r="AP152" t="str">
        <f t="shared" si="13"/>
        <v>var zone = new Array("Guyana", "-4", "00", "", "-", "", "", "", "", "", "", "", "", "", "</v>
      </c>
      <c r="AQ152" t="str">
        <f t="shared" si="17"/>
        <v>", "", ""); zones["Guyana"]=zone;</v>
      </c>
      <c r="AR152" s="125" t="str">
        <f t="shared" si="14"/>
        <v>&lt;option value="Guyana"&gt;Guyana&lt;/option&gt;</v>
      </c>
      <c r="AS152" t="s">
        <v>930</v>
      </c>
      <c r="AT152" t="str">
        <f t="shared" si="15"/>
        <v>Guyana</v>
      </c>
      <c r="AU152" t="s">
        <v>932</v>
      </c>
      <c r="AV152" t="str">
        <f t="shared" si="16"/>
        <v>Guyana</v>
      </c>
      <c r="AW152" t="s">
        <v>931</v>
      </c>
    </row>
    <row r="153" spans="1:49" x14ac:dyDescent="0.25">
      <c r="A153" t="s">
        <v>903</v>
      </c>
      <c r="B153" t="s">
        <v>165</v>
      </c>
      <c r="C153" t="s">
        <v>605</v>
      </c>
      <c r="D153">
        <v>-5</v>
      </c>
      <c r="E153" t="s">
        <v>605</v>
      </c>
      <c r="F153" t="s">
        <v>898</v>
      </c>
      <c r="G153" t="s">
        <v>605</v>
      </c>
      <c r="H153" s="6" t="s">
        <v>890</v>
      </c>
      <c r="I153" t="s">
        <v>605</v>
      </c>
      <c r="J153" s="6" t="s">
        <v>165</v>
      </c>
      <c r="K153" t="s">
        <v>605</v>
      </c>
      <c r="L153" t="str">
        <f>IF(J153&lt;&gt;"-",VLOOKUP(J153,travail2!$A$2:$N$33,2),"")</f>
        <v>w</v>
      </c>
      <c r="M153" t="s">
        <v>605</v>
      </c>
      <c r="N153" t="str">
        <f>IF(J153&lt;&gt;"-",VLOOKUP(J153,travail2!$A$2:$N$33,3),"")</f>
        <v>2</v>
      </c>
      <c r="O153" t="s">
        <v>605</v>
      </c>
      <c r="P153" t="str">
        <f>IF(J153&lt;&gt;"-",VLOOKUP(J153,travail2!$A$2:$N$33,4),"")</f>
        <v>s</v>
      </c>
      <c r="Q153" t="s">
        <v>605</v>
      </c>
      <c r="R153">
        <f>IF(J153&lt;&gt;"-",VLOOKUP(J153,travail2!$A$2:$N$33,5),"")</f>
        <v>0</v>
      </c>
      <c r="S153" t="s">
        <v>605</v>
      </c>
      <c r="T153" t="str">
        <f>IF(J153&lt;&gt;"-",VLOOKUP(J153,travail2!$A$2:$N$33,6),"")</f>
        <v>01</v>
      </c>
      <c r="U153" t="s">
        <v>605</v>
      </c>
      <c r="V153" s="121" t="str">
        <f>IF(J153&lt;&gt;"-",VLOOKUP(J153,travail2!$A$2:$N$33,7),"")</f>
        <v>9</v>
      </c>
      <c r="W153" t="s">
        <v>605</v>
      </c>
      <c r="X153" t="str">
        <f>IF(J153&lt;&gt;"-",VLOOKUP(J153,travail2!$A$2:$N$33,8),"")</f>
        <v>w</v>
      </c>
      <c r="Y153" t="s">
        <v>605</v>
      </c>
      <c r="Z153" t="str">
        <f>IF(J153&lt;&gt;"-",VLOOKUP(J153,travail2!$A$2:$N$33,9),"")</f>
        <v>2</v>
      </c>
      <c r="AA153" t="s">
        <v>605</v>
      </c>
      <c r="AB153" t="str">
        <f>IF(J153&lt;&gt;"-",VLOOKUP(J153,travail2!$A$2:$N$33,10),"")</f>
        <v>s</v>
      </c>
      <c r="AC153" t="s">
        <v>605</v>
      </c>
      <c r="AD153">
        <f>IF(J153&lt;&gt;"-",VLOOKUP(J153,travail2!$A$2:$N$33,11),"")</f>
        <v>0</v>
      </c>
      <c r="AE153" t="s">
        <v>605</v>
      </c>
      <c r="AF153" t="str">
        <f>IF(J153&lt;&gt;"-",VLOOKUP(J153,travail2!$A$2:$N$33,13),"")</f>
        <v>15</v>
      </c>
      <c r="AG153" t="s">
        <v>605</v>
      </c>
      <c r="AH153" t="str">
        <f>IF(J153&lt;&gt;"-",VLOOKUP(J153,travail2!$A$2:$N$33,14),"")</f>
        <v>4</v>
      </c>
      <c r="AI153" t="s">
        <v>928</v>
      </c>
      <c r="AJ153" s="122" t="s">
        <v>925</v>
      </c>
      <c r="AK153" t="s">
        <v>928</v>
      </c>
      <c r="AL153" t="s">
        <v>165</v>
      </c>
      <c r="AM153" t="s">
        <v>904</v>
      </c>
      <c r="AO153" s="123" t="str">
        <f t="shared" si="12"/>
        <v>var zone = new Array("Haiti", "-5", "00", "1", "Haiti", "w", "2", "s", "0", "01", "9", "w", "2", "s", "0", "15", "4"); zones["Haiti"]=zone;</v>
      </c>
      <c r="AP153" t="str">
        <f t="shared" si="13"/>
        <v>var zone = new Array("Haiti", "-5", "00", "1", "Haiti", "w", "2", "s", "0", "01", "9", "w", "2", "s", "0</v>
      </c>
      <c r="AQ153" t="str">
        <f t="shared" si="17"/>
        <v>", "15", "4"); zones["Haiti"]=zone;</v>
      </c>
      <c r="AR153" s="125" t="str">
        <f t="shared" si="14"/>
        <v>&lt;option value="Haiti"&gt;Haiti&lt;/option&gt;</v>
      </c>
      <c r="AS153" t="s">
        <v>930</v>
      </c>
      <c r="AT153" t="str">
        <f t="shared" si="15"/>
        <v>Haiti</v>
      </c>
      <c r="AU153" t="s">
        <v>932</v>
      </c>
      <c r="AV153" t="str">
        <f t="shared" si="16"/>
        <v>Haiti</v>
      </c>
      <c r="AW153" t="s">
        <v>931</v>
      </c>
    </row>
    <row r="154" spans="1:49" x14ac:dyDescent="0.25">
      <c r="A154" t="s">
        <v>903</v>
      </c>
      <c r="B154" t="s">
        <v>166</v>
      </c>
      <c r="C154" t="s">
        <v>605</v>
      </c>
      <c r="D154">
        <v>-6</v>
      </c>
      <c r="E154" t="s">
        <v>605</v>
      </c>
      <c r="F154" t="s">
        <v>898</v>
      </c>
      <c r="G154" t="s">
        <v>605</v>
      </c>
      <c r="H154" t="str">
        <f>IF(J154&lt;&gt;"-",VLOOKUP(J154,DST_ON!A:C,3),"")</f>
        <v/>
      </c>
      <c r="I154" t="s">
        <v>605</v>
      </c>
      <c r="J154" s="6" t="s">
        <v>106</v>
      </c>
      <c r="K154" t="s">
        <v>605</v>
      </c>
      <c r="L154" t="str">
        <f>IF(J154&lt;&gt;"-",VLOOKUP(J154,travail2!$A$2:$N$33,2),"")</f>
        <v/>
      </c>
      <c r="M154" t="s">
        <v>605</v>
      </c>
      <c r="N154" t="str">
        <f>IF(J154&lt;&gt;"-",VLOOKUP(J154,travail2!$A$2:$N$33,3),"")</f>
        <v/>
      </c>
      <c r="O154" t="s">
        <v>605</v>
      </c>
      <c r="P154" t="str">
        <f>IF(J154&lt;&gt;"-",VLOOKUP(J154,travail2!$A$2:$N$33,4),"")</f>
        <v/>
      </c>
      <c r="Q154" t="s">
        <v>605</v>
      </c>
      <c r="R154" t="str">
        <f>IF(J154&lt;&gt;"-",VLOOKUP(J154,travail2!$A$2:$N$33,5),"")</f>
        <v/>
      </c>
      <c r="S154" t="s">
        <v>605</v>
      </c>
      <c r="T154" t="str">
        <f>IF(J154&lt;&gt;"-",VLOOKUP(J154,travail2!$A$2:$N$33,6),"")</f>
        <v/>
      </c>
      <c r="U154" t="s">
        <v>605</v>
      </c>
      <c r="V154" s="121" t="str">
        <f>IF(J154&lt;&gt;"-",VLOOKUP(J154,travail2!$A$2:$N$33,7),"")</f>
        <v/>
      </c>
      <c r="W154" t="s">
        <v>605</v>
      </c>
      <c r="X154" t="str">
        <f>IF(J154&lt;&gt;"-",VLOOKUP(J154,travail2!$A$2:$N$33,8),"")</f>
        <v/>
      </c>
      <c r="Y154" t="s">
        <v>605</v>
      </c>
      <c r="Z154" t="str">
        <f>IF(J154&lt;&gt;"-",VLOOKUP(J154,travail2!$A$2:$N$33,9),"")</f>
        <v/>
      </c>
      <c r="AA154" t="s">
        <v>605</v>
      </c>
      <c r="AB154" t="str">
        <f>IF(J154&lt;&gt;"-",VLOOKUP(J154,travail2!$A$2:$N$33,10),"")</f>
        <v/>
      </c>
      <c r="AC154" t="s">
        <v>605</v>
      </c>
      <c r="AD154" t="str">
        <f>IF(J154&lt;&gt;"-",VLOOKUP(J154,travail2!$A$2:$N$33,11),"")</f>
        <v/>
      </c>
      <c r="AE154" t="s">
        <v>605</v>
      </c>
      <c r="AF154" t="str">
        <f>IF(J154&lt;&gt;"-",VLOOKUP(J154,travail2!$A$2:$N$33,13),"")</f>
        <v/>
      </c>
      <c r="AG154" t="s">
        <v>605</v>
      </c>
      <c r="AH154" t="str">
        <f>IF(J154&lt;&gt;"-",VLOOKUP(J154,travail2!$A$2:$N$33,14),"")</f>
        <v/>
      </c>
      <c r="AI154" t="s">
        <v>928</v>
      </c>
      <c r="AJ154" s="122" t="s">
        <v>925</v>
      </c>
      <c r="AK154" t="s">
        <v>928</v>
      </c>
      <c r="AL154" t="s">
        <v>166</v>
      </c>
      <c r="AM154" t="s">
        <v>904</v>
      </c>
      <c r="AO154" s="123" t="str">
        <f t="shared" si="12"/>
        <v>var zone = new Array("Honduras", "-6", "00", "", "-", "", "", "", "", "", "", "", "", "", "", "", ""); zones["Honduras"]=zone;</v>
      </c>
      <c r="AP154" t="str">
        <f t="shared" si="13"/>
        <v>var zone = new Array("Honduras", "-6", "00", "", "-", "", "", "", "", "", "", "", "", "", "</v>
      </c>
      <c r="AQ154" t="str">
        <f t="shared" si="17"/>
        <v>", "", ""); zones["Honduras"]=zone;</v>
      </c>
      <c r="AR154" s="125" t="str">
        <f t="shared" si="14"/>
        <v>&lt;option value="Honduras"&gt;Honduras&lt;/option&gt;</v>
      </c>
      <c r="AS154" t="s">
        <v>930</v>
      </c>
      <c r="AT154" t="str">
        <f t="shared" si="15"/>
        <v>Honduras</v>
      </c>
      <c r="AU154" t="s">
        <v>932</v>
      </c>
      <c r="AV154" t="str">
        <f t="shared" si="16"/>
        <v>Honduras</v>
      </c>
      <c r="AW154" t="s">
        <v>931</v>
      </c>
    </row>
    <row r="155" spans="1:49" x14ac:dyDescent="0.25">
      <c r="A155" t="s">
        <v>903</v>
      </c>
      <c r="B155" t="s">
        <v>110</v>
      </c>
      <c r="C155" t="s">
        <v>605</v>
      </c>
      <c r="D155">
        <v>1</v>
      </c>
      <c r="E155" t="s">
        <v>605</v>
      </c>
      <c r="F155" t="s">
        <v>898</v>
      </c>
      <c r="G155" t="s">
        <v>605</v>
      </c>
      <c r="H155" s="6" t="s">
        <v>890</v>
      </c>
      <c r="I155" t="s">
        <v>605</v>
      </c>
      <c r="J155" s="6" t="s">
        <v>92</v>
      </c>
      <c r="K155" t="s">
        <v>605</v>
      </c>
      <c r="L155" t="str">
        <f>IF(J155&lt;&gt;"-",VLOOKUP(J155,travail2!$A$2:$N$33,2),"")</f>
        <v>u</v>
      </c>
      <c r="M155" t="s">
        <v>605</v>
      </c>
      <c r="N155" t="str">
        <f>IF(J155&lt;&gt;"-",VLOOKUP(J155,travail2!$A$2:$N$33,3),"")</f>
        <v>1</v>
      </c>
      <c r="O155" t="s">
        <v>605</v>
      </c>
      <c r="P155" t="str">
        <f>IF(J155&lt;&gt;"-",VLOOKUP(J155,travail2!$A$2:$N$33,4),"")</f>
        <v>d</v>
      </c>
      <c r="Q155" t="s">
        <v>605</v>
      </c>
      <c r="R155">
        <f>IF(J155&lt;&gt;"-",VLOOKUP(J155,travail2!$A$2:$N$33,5),"")</f>
        <v>0</v>
      </c>
      <c r="S155" t="s">
        <v>605</v>
      </c>
      <c r="T155" t="str">
        <f>IF(J155&lt;&gt;"-",VLOOKUP(J155,travail2!$A$2:$N$33,6),"")</f>
        <v>00</v>
      </c>
      <c r="U155" t="s">
        <v>605</v>
      </c>
      <c r="V155" s="121" t="str">
        <f>IF(J155&lt;&gt;"-",VLOOKUP(J155,travail2!$A$2:$N$33,7),"")</f>
        <v>3</v>
      </c>
      <c r="W155" t="s">
        <v>605</v>
      </c>
      <c r="X155" t="str">
        <f>IF(J155&lt;&gt;"-",VLOOKUP(J155,travail2!$A$2:$N$33,8),"")</f>
        <v>u</v>
      </c>
      <c r="Y155" t="s">
        <v>605</v>
      </c>
      <c r="Z155" t="str">
        <f>IF(J155&lt;&gt;"-",VLOOKUP(J155,travail2!$A$2:$N$33,9),"")</f>
        <v>1</v>
      </c>
      <c r="AA155" t="s">
        <v>605</v>
      </c>
      <c r="AB155" t="str">
        <f>IF(J155&lt;&gt;"-",VLOOKUP(J155,travail2!$A$2:$N$33,10),"")</f>
        <v>d</v>
      </c>
      <c r="AC155" t="s">
        <v>605</v>
      </c>
      <c r="AD155">
        <f>IF(J155&lt;&gt;"-",VLOOKUP(J155,travail2!$A$2:$N$33,11),"")</f>
        <v>0</v>
      </c>
      <c r="AE155" t="s">
        <v>605</v>
      </c>
      <c r="AF155" t="str">
        <f>IF(J155&lt;&gt;"-",VLOOKUP(J155,travail2!$A$2:$N$33,13),"")</f>
        <v>00</v>
      </c>
      <c r="AG155" t="s">
        <v>605</v>
      </c>
      <c r="AH155" t="str">
        <f>IF(J155&lt;&gt;"-",VLOOKUP(J155,travail2!$A$2:$N$33,14),"")</f>
        <v>10</v>
      </c>
      <c r="AI155" t="s">
        <v>928</v>
      </c>
      <c r="AJ155" s="122" t="s">
        <v>925</v>
      </c>
      <c r="AK155" t="s">
        <v>928</v>
      </c>
      <c r="AL155" t="s">
        <v>110</v>
      </c>
      <c r="AM155" t="s">
        <v>904</v>
      </c>
      <c r="AO155" s="123" t="str">
        <f t="shared" si="12"/>
        <v>var zone = new Array("Hungary", "1", "00", "1", "EU", "u", "1", "d", "0", "00", "3", "u", "1", "d", "0", "00", "10"); zones["Hungary"]=zone;</v>
      </c>
      <c r="AP155" t="str">
        <f t="shared" si="13"/>
        <v>var zone = new Array("Hungary", "1", "00", "1", "EU", "u", "1", "d", "0", "00", "3", "u", "1", "d", "0</v>
      </c>
      <c r="AQ155" t="str">
        <f t="shared" si="17"/>
        <v>", "00", "10"); zones["Hungary"]=zone;</v>
      </c>
      <c r="AR155" s="125" t="str">
        <f t="shared" si="14"/>
        <v>&lt;option value="Hungary"&gt;Hungary&lt;/option&gt;</v>
      </c>
      <c r="AS155" t="s">
        <v>930</v>
      </c>
      <c r="AT155" t="str">
        <f t="shared" si="15"/>
        <v>Hungary</v>
      </c>
      <c r="AU155" t="s">
        <v>932</v>
      </c>
      <c r="AV155" t="str">
        <f t="shared" si="16"/>
        <v>Hungary</v>
      </c>
      <c r="AW155" t="s">
        <v>931</v>
      </c>
    </row>
    <row r="156" spans="1:49" x14ac:dyDescent="0.25">
      <c r="A156" t="s">
        <v>903</v>
      </c>
      <c r="B156" t="s">
        <v>111</v>
      </c>
      <c r="C156" t="s">
        <v>605</v>
      </c>
      <c r="D156">
        <v>0</v>
      </c>
      <c r="E156" t="s">
        <v>605</v>
      </c>
      <c r="F156" t="s">
        <v>898</v>
      </c>
      <c r="G156" t="s">
        <v>605</v>
      </c>
      <c r="H156" t="str">
        <f>IF(J156&lt;&gt;"-",VLOOKUP(J156,DST_ON!A:C,3),"")</f>
        <v/>
      </c>
      <c r="I156" t="s">
        <v>605</v>
      </c>
      <c r="J156" s="6" t="s">
        <v>106</v>
      </c>
      <c r="K156" t="s">
        <v>605</v>
      </c>
      <c r="L156" t="str">
        <f>IF(J156&lt;&gt;"-",VLOOKUP(J156,travail2!$A$2:$N$33,2),"")</f>
        <v/>
      </c>
      <c r="M156" t="s">
        <v>605</v>
      </c>
      <c r="N156" t="str">
        <f>IF(J156&lt;&gt;"-",VLOOKUP(J156,travail2!$A$2:$N$33,3),"")</f>
        <v/>
      </c>
      <c r="O156" t="s">
        <v>605</v>
      </c>
      <c r="P156" t="str">
        <f>IF(J156&lt;&gt;"-",VLOOKUP(J156,travail2!$A$2:$N$33,4),"")</f>
        <v/>
      </c>
      <c r="Q156" t="s">
        <v>605</v>
      </c>
      <c r="R156" t="str">
        <f>IF(J156&lt;&gt;"-",VLOOKUP(J156,travail2!$A$2:$N$33,5),"")</f>
        <v/>
      </c>
      <c r="S156" t="s">
        <v>605</v>
      </c>
      <c r="T156" t="str">
        <f>IF(J156&lt;&gt;"-",VLOOKUP(J156,travail2!$A$2:$N$33,6),"")</f>
        <v/>
      </c>
      <c r="U156" t="s">
        <v>605</v>
      </c>
      <c r="V156" s="121" t="str">
        <f>IF(J156&lt;&gt;"-",VLOOKUP(J156,travail2!$A$2:$N$33,7),"")</f>
        <v/>
      </c>
      <c r="W156" t="s">
        <v>605</v>
      </c>
      <c r="X156" t="str">
        <f>IF(J156&lt;&gt;"-",VLOOKUP(J156,travail2!$A$2:$N$33,8),"")</f>
        <v/>
      </c>
      <c r="Y156" t="s">
        <v>605</v>
      </c>
      <c r="Z156" t="str">
        <f>IF(J156&lt;&gt;"-",VLOOKUP(J156,travail2!$A$2:$N$33,9),"")</f>
        <v/>
      </c>
      <c r="AA156" t="s">
        <v>605</v>
      </c>
      <c r="AB156" t="str">
        <f>IF(J156&lt;&gt;"-",VLOOKUP(J156,travail2!$A$2:$N$33,10),"")</f>
        <v/>
      </c>
      <c r="AC156" t="s">
        <v>605</v>
      </c>
      <c r="AD156" t="str">
        <f>IF(J156&lt;&gt;"-",VLOOKUP(J156,travail2!$A$2:$N$33,11),"")</f>
        <v/>
      </c>
      <c r="AE156" t="s">
        <v>605</v>
      </c>
      <c r="AF156" t="str">
        <f>IF(J156&lt;&gt;"-",VLOOKUP(J156,travail2!$A$2:$N$33,13),"")</f>
        <v/>
      </c>
      <c r="AG156" t="s">
        <v>605</v>
      </c>
      <c r="AH156" t="str">
        <f>IF(J156&lt;&gt;"-",VLOOKUP(J156,travail2!$A$2:$N$33,14),"")</f>
        <v/>
      </c>
      <c r="AI156" t="s">
        <v>928</v>
      </c>
      <c r="AJ156" s="122" t="s">
        <v>925</v>
      </c>
      <c r="AK156" t="s">
        <v>928</v>
      </c>
      <c r="AL156" t="s">
        <v>111</v>
      </c>
      <c r="AM156" t="s">
        <v>904</v>
      </c>
      <c r="AO156" s="123" t="str">
        <f t="shared" si="12"/>
        <v>var zone = new Array("Iceland", "0", "00", "", "-", "", "", "", "", "", "", "", "", "", "", "", ""); zones["Iceland"]=zone;</v>
      </c>
      <c r="AP156" t="str">
        <f t="shared" si="13"/>
        <v>var zone = new Array("Iceland", "0", "00", "", "-", "", "", "", "", "", "", "", "", "", "</v>
      </c>
      <c r="AQ156" t="str">
        <f t="shared" si="17"/>
        <v>", "", ""); zones["Iceland"]=zone;</v>
      </c>
      <c r="AR156" s="125" t="str">
        <f t="shared" si="14"/>
        <v>&lt;option value="Iceland"&gt;Iceland&lt;/option&gt;</v>
      </c>
      <c r="AS156" t="s">
        <v>930</v>
      </c>
      <c r="AT156" t="str">
        <f t="shared" si="15"/>
        <v>Iceland</v>
      </c>
      <c r="AU156" t="s">
        <v>932</v>
      </c>
      <c r="AV156" t="str">
        <f t="shared" si="16"/>
        <v>Iceland</v>
      </c>
      <c r="AW156" t="s">
        <v>931</v>
      </c>
    </row>
    <row r="157" spans="1:49" x14ac:dyDescent="0.25">
      <c r="A157" t="s">
        <v>903</v>
      </c>
      <c r="B157" t="s">
        <v>226</v>
      </c>
      <c r="C157" t="s">
        <v>605</v>
      </c>
      <c r="D157">
        <v>5</v>
      </c>
      <c r="E157" t="s">
        <v>605</v>
      </c>
      <c r="F157" t="s">
        <v>926</v>
      </c>
      <c r="G157" t="s">
        <v>605</v>
      </c>
      <c r="H157" t="str">
        <f>IF(J157&lt;&gt;"-",VLOOKUP(J157,DST_ON!A:C,3),"")</f>
        <v/>
      </c>
      <c r="I157" t="s">
        <v>605</v>
      </c>
      <c r="J157" s="6" t="s">
        <v>106</v>
      </c>
      <c r="K157" t="s">
        <v>605</v>
      </c>
      <c r="L157" t="str">
        <f>IF(J157&lt;&gt;"-",VLOOKUP(J157,travail2!$A$2:$N$33,2),"")</f>
        <v/>
      </c>
      <c r="M157" t="s">
        <v>605</v>
      </c>
      <c r="N157" t="str">
        <f>IF(J157&lt;&gt;"-",VLOOKUP(J157,travail2!$A$2:$N$33,3),"")</f>
        <v/>
      </c>
      <c r="O157" t="s">
        <v>605</v>
      </c>
      <c r="P157" t="str">
        <f>IF(J157&lt;&gt;"-",VLOOKUP(J157,travail2!$A$2:$N$33,4),"")</f>
        <v/>
      </c>
      <c r="Q157" t="s">
        <v>605</v>
      </c>
      <c r="R157" t="str">
        <f>IF(J157&lt;&gt;"-",VLOOKUP(J157,travail2!$A$2:$N$33,5),"")</f>
        <v/>
      </c>
      <c r="S157" t="s">
        <v>605</v>
      </c>
      <c r="T157" t="str">
        <f>IF(J157&lt;&gt;"-",VLOOKUP(J157,travail2!$A$2:$N$33,6),"")</f>
        <v/>
      </c>
      <c r="U157" t="s">
        <v>605</v>
      </c>
      <c r="V157" s="121" t="str">
        <f>IF(J157&lt;&gt;"-",VLOOKUP(J157,travail2!$A$2:$N$33,7),"")</f>
        <v/>
      </c>
      <c r="W157" t="s">
        <v>605</v>
      </c>
      <c r="X157" t="str">
        <f>IF(J157&lt;&gt;"-",VLOOKUP(J157,travail2!$A$2:$N$33,8),"")</f>
        <v/>
      </c>
      <c r="Y157" t="s">
        <v>605</v>
      </c>
      <c r="Z157" t="str">
        <f>IF(J157&lt;&gt;"-",VLOOKUP(J157,travail2!$A$2:$N$33,9),"")</f>
        <v/>
      </c>
      <c r="AA157" t="s">
        <v>605</v>
      </c>
      <c r="AB157" t="str">
        <f>IF(J157&lt;&gt;"-",VLOOKUP(J157,travail2!$A$2:$N$33,10),"")</f>
        <v/>
      </c>
      <c r="AC157" t="s">
        <v>605</v>
      </c>
      <c r="AD157" t="str">
        <f>IF(J157&lt;&gt;"-",VLOOKUP(J157,travail2!$A$2:$N$33,11),"")</f>
        <v/>
      </c>
      <c r="AE157" t="s">
        <v>605</v>
      </c>
      <c r="AF157" t="str">
        <f>IF(J157&lt;&gt;"-",VLOOKUP(J157,travail2!$A$2:$N$33,13),"")</f>
        <v/>
      </c>
      <c r="AG157" t="s">
        <v>605</v>
      </c>
      <c r="AH157" t="str">
        <f>IF(J157&lt;&gt;"-",VLOOKUP(J157,travail2!$A$2:$N$33,14),"")</f>
        <v/>
      </c>
      <c r="AI157" t="s">
        <v>928</v>
      </c>
      <c r="AJ157" s="122" t="s">
        <v>925</v>
      </c>
      <c r="AK157" t="s">
        <v>928</v>
      </c>
      <c r="AL157" t="s">
        <v>226</v>
      </c>
      <c r="AM157" t="s">
        <v>904</v>
      </c>
      <c r="AO157" s="123" t="str">
        <f t="shared" si="12"/>
        <v>var zone = new Array("India", "5", "30", "", "-", "", "", "", "", "", "", "", "", "", "", "", ""); zones["India"]=zone;</v>
      </c>
      <c r="AP157" t="str">
        <f t="shared" si="13"/>
        <v>var zone = new Array("India", "5", "30", "", "-", "", "", "", "", "", "", "", "", "", "</v>
      </c>
      <c r="AQ157" t="str">
        <f t="shared" si="17"/>
        <v>", "", ""); zones["India"]=zone;</v>
      </c>
      <c r="AR157" s="125" t="str">
        <f t="shared" si="14"/>
        <v>&lt;option value="India"&gt;India&lt;/option&gt;</v>
      </c>
      <c r="AS157" t="s">
        <v>930</v>
      </c>
      <c r="AT157" t="str">
        <f t="shared" si="15"/>
        <v>India</v>
      </c>
      <c r="AU157" t="s">
        <v>932</v>
      </c>
      <c r="AV157" t="str">
        <f t="shared" si="16"/>
        <v>India</v>
      </c>
      <c r="AW157" t="s">
        <v>931</v>
      </c>
    </row>
    <row r="158" spans="1:49" x14ac:dyDescent="0.25">
      <c r="A158" t="s">
        <v>903</v>
      </c>
      <c r="B158" t="s">
        <v>451</v>
      </c>
      <c r="C158" t="s">
        <v>605</v>
      </c>
      <c r="D158">
        <v>7</v>
      </c>
      <c r="E158" t="s">
        <v>605</v>
      </c>
      <c r="F158" t="s">
        <v>898</v>
      </c>
      <c r="G158" t="s">
        <v>605</v>
      </c>
      <c r="H158" t="str">
        <f>IF(J158&lt;&gt;"-",VLOOKUP(J158,DST_ON!A:C,3),"")</f>
        <v/>
      </c>
      <c r="I158" t="s">
        <v>605</v>
      </c>
      <c r="J158" s="6" t="s">
        <v>106</v>
      </c>
      <c r="K158" t="s">
        <v>605</v>
      </c>
      <c r="L158" t="str">
        <f>IF(J158&lt;&gt;"-",VLOOKUP(J158,travail2!$A$2:$N$33,2),"")</f>
        <v/>
      </c>
      <c r="M158" t="s">
        <v>605</v>
      </c>
      <c r="N158" t="str">
        <f>IF(J158&lt;&gt;"-",VLOOKUP(J158,travail2!$A$2:$N$33,3),"")</f>
        <v/>
      </c>
      <c r="O158" t="s">
        <v>605</v>
      </c>
      <c r="P158" t="str">
        <f>IF(J158&lt;&gt;"-",VLOOKUP(J158,travail2!$A$2:$N$33,4),"")</f>
        <v/>
      </c>
      <c r="Q158" t="s">
        <v>605</v>
      </c>
      <c r="R158" t="str">
        <f>IF(J158&lt;&gt;"-",VLOOKUP(J158,travail2!$A$2:$N$33,5),"")</f>
        <v/>
      </c>
      <c r="S158" t="s">
        <v>605</v>
      </c>
      <c r="T158" t="str">
        <f>IF(J158&lt;&gt;"-",VLOOKUP(J158,travail2!$A$2:$N$33,6),"")</f>
        <v/>
      </c>
      <c r="U158" t="s">
        <v>605</v>
      </c>
      <c r="V158" s="121" t="str">
        <f>IF(J158&lt;&gt;"-",VLOOKUP(J158,travail2!$A$2:$N$33,7),"")</f>
        <v/>
      </c>
      <c r="W158" t="s">
        <v>605</v>
      </c>
      <c r="X158" t="str">
        <f>IF(J158&lt;&gt;"-",VLOOKUP(J158,travail2!$A$2:$N$33,8),"")</f>
        <v/>
      </c>
      <c r="Y158" t="s">
        <v>605</v>
      </c>
      <c r="Z158" t="str">
        <f>IF(J158&lt;&gt;"-",VLOOKUP(J158,travail2!$A$2:$N$33,9),"")</f>
        <v/>
      </c>
      <c r="AA158" t="s">
        <v>605</v>
      </c>
      <c r="AB158" t="str">
        <f>IF(J158&lt;&gt;"-",VLOOKUP(J158,travail2!$A$2:$N$33,10),"")</f>
        <v/>
      </c>
      <c r="AC158" t="s">
        <v>605</v>
      </c>
      <c r="AD158" t="str">
        <f>IF(J158&lt;&gt;"-",VLOOKUP(J158,travail2!$A$2:$N$33,11),"")</f>
        <v/>
      </c>
      <c r="AE158" t="s">
        <v>605</v>
      </c>
      <c r="AF158" t="str">
        <f>IF(J158&lt;&gt;"-",VLOOKUP(J158,travail2!$A$2:$N$33,13),"")</f>
        <v/>
      </c>
      <c r="AG158" t="s">
        <v>605</v>
      </c>
      <c r="AH158" t="str">
        <f>IF(J158&lt;&gt;"-",VLOOKUP(J158,travail2!$A$2:$N$33,14),"")</f>
        <v/>
      </c>
      <c r="AI158" t="s">
        <v>928</v>
      </c>
      <c r="AJ158" s="122" t="s">
        <v>925</v>
      </c>
      <c r="AK158" t="s">
        <v>928</v>
      </c>
      <c r="AL158" t="s">
        <v>451</v>
      </c>
      <c r="AM158" t="s">
        <v>904</v>
      </c>
      <c r="AO158" s="123" t="str">
        <f t="shared" si="12"/>
        <v>var zone = new Array("Indonesia/Jakarta", "7", "00", "", "-", "", "", "", "", "", "", "", "", "", "", "", ""); zones["Indonesia/Jakarta"]=zone;</v>
      </c>
      <c r="AP158" t="str">
        <f t="shared" si="13"/>
        <v>var zone = new Array("Indonesia/Jakarta", "7", "00", "", "-", "", "", "", "", "", "", "", "", "", "</v>
      </c>
      <c r="AQ158" t="str">
        <f t="shared" si="17"/>
        <v>", "", ""); zones["Indonesia/Jakarta"]=zone;</v>
      </c>
      <c r="AR158" s="125" t="str">
        <f t="shared" si="14"/>
        <v>&lt;option value="Indonesia/Jakarta"&gt;Indonesia/Jakarta&lt;/option&gt;</v>
      </c>
      <c r="AS158" t="s">
        <v>930</v>
      </c>
      <c r="AT158" t="str">
        <f t="shared" si="15"/>
        <v>Indonesia/Jakarta</v>
      </c>
      <c r="AU158" t="s">
        <v>932</v>
      </c>
      <c r="AV158" t="str">
        <f t="shared" si="16"/>
        <v>Indonesia/Jakarta</v>
      </c>
      <c r="AW158" t="s">
        <v>931</v>
      </c>
    </row>
    <row r="159" spans="1:49" x14ac:dyDescent="0.25">
      <c r="A159" t="s">
        <v>903</v>
      </c>
      <c r="B159" t="s">
        <v>454</v>
      </c>
      <c r="C159" t="s">
        <v>605</v>
      </c>
      <c r="D159">
        <v>9</v>
      </c>
      <c r="E159" t="s">
        <v>605</v>
      </c>
      <c r="F159" t="s">
        <v>898</v>
      </c>
      <c r="G159" t="s">
        <v>605</v>
      </c>
      <c r="H159" t="str">
        <f>IF(J159&lt;&gt;"-",VLOOKUP(J159,DST_ON!A:C,3),"")</f>
        <v/>
      </c>
      <c r="I159" t="s">
        <v>605</v>
      </c>
      <c r="J159" s="6" t="s">
        <v>106</v>
      </c>
      <c r="K159" t="s">
        <v>605</v>
      </c>
      <c r="L159" t="str">
        <f>IF(J159&lt;&gt;"-",VLOOKUP(J159,travail2!$A$2:$N$33,2),"")</f>
        <v/>
      </c>
      <c r="M159" t="s">
        <v>605</v>
      </c>
      <c r="N159" t="str">
        <f>IF(J159&lt;&gt;"-",VLOOKUP(J159,travail2!$A$2:$N$33,3),"")</f>
        <v/>
      </c>
      <c r="O159" t="s">
        <v>605</v>
      </c>
      <c r="P159" t="str">
        <f>IF(J159&lt;&gt;"-",VLOOKUP(J159,travail2!$A$2:$N$33,4),"")</f>
        <v/>
      </c>
      <c r="Q159" t="s">
        <v>605</v>
      </c>
      <c r="R159" t="str">
        <f>IF(J159&lt;&gt;"-",VLOOKUP(J159,travail2!$A$2:$N$33,5),"")</f>
        <v/>
      </c>
      <c r="S159" t="s">
        <v>605</v>
      </c>
      <c r="T159" t="str">
        <f>IF(J159&lt;&gt;"-",VLOOKUP(J159,travail2!$A$2:$N$33,6),"")</f>
        <v/>
      </c>
      <c r="U159" t="s">
        <v>605</v>
      </c>
      <c r="V159" s="121" t="str">
        <f>IF(J159&lt;&gt;"-",VLOOKUP(J159,travail2!$A$2:$N$33,7),"")</f>
        <v/>
      </c>
      <c r="W159" t="s">
        <v>605</v>
      </c>
      <c r="X159" t="str">
        <f>IF(J159&lt;&gt;"-",VLOOKUP(J159,travail2!$A$2:$N$33,8),"")</f>
        <v/>
      </c>
      <c r="Y159" t="s">
        <v>605</v>
      </c>
      <c r="Z159" t="str">
        <f>IF(J159&lt;&gt;"-",VLOOKUP(J159,travail2!$A$2:$N$33,9),"")</f>
        <v/>
      </c>
      <c r="AA159" t="s">
        <v>605</v>
      </c>
      <c r="AB159" t="str">
        <f>IF(J159&lt;&gt;"-",VLOOKUP(J159,travail2!$A$2:$N$33,10),"")</f>
        <v/>
      </c>
      <c r="AC159" t="s">
        <v>605</v>
      </c>
      <c r="AD159" t="str">
        <f>IF(J159&lt;&gt;"-",VLOOKUP(J159,travail2!$A$2:$N$33,11),"")</f>
        <v/>
      </c>
      <c r="AE159" t="s">
        <v>605</v>
      </c>
      <c r="AF159" t="str">
        <f>IF(J159&lt;&gt;"-",VLOOKUP(J159,travail2!$A$2:$N$33,13),"")</f>
        <v/>
      </c>
      <c r="AG159" t="s">
        <v>605</v>
      </c>
      <c r="AH159" t="str">
        <f>IF(J159&lt;&gt;"-",VLOOKUP(J159,travail2!$A$2:$N$33,14),"")</f>
        <v/>
      </c>
      <c r="AI159" t="s">
        <v>928</v>
      </c>
      <c r="AJ159" s="122" t="s">
        <v>925</v>
      </c>
      <c r="AK159" t="s">
        <v>928</v>
      </c>
      <c r="AL159" t="s">
        <v>454</v>
      </c>
      <c r="AM159" t="s">
        <v>904</v>
      </c>
      <c r="AO159" s="123" t="str">
        <f t="shared" si="12"/>
        <v>var zone = new Array("Indonesia/Jayapura", "9", "00", "", "-", "", "", "", "", "", "", "", "", "", "", "", ""); zones["Indonesia/Jayapura"]=zone;</v>
      </c>
      <c r="AP159" t="str">
        <f t="shared" si="13"/>
        <v>var zone = new Array("Indonesia/Jayapura", "9", "00", "", "-", "", "", "", "", "", "", "", "", "", "</v>
      </c>
      <c r="AQ159" t="str">
        <f t="shared" si="17"/>
        <v>", "", ""); zones["Indonesia/Jayapura"]=zone;</v>
      </c>
      <c r="AR159" s="125" t="str">
        <f t="shared" si="14"/>
        <v>&lt;option value="Indonesia/Jayapura"&gt;Indonesia/Jayapura&lt;/option&gt;</v>
      </c>
      <c r="AS159" t="s">
        <v>930</v>
      </c>
      <c r="AT159" t="str">
        <f t="shared" si="15"/>
        <v>Indonesia/Jayapura</v>
      </c>
      <c r="AU159" t="s">
        <v>932</v>
      </c>
      <c r="AV159" t="str">
        <f t="shared" si="16"/>
        <v>Indonesia/Jayapura</v>
      </c>
      <c r="AW159" t="s">
        <v>931</v>
      </c>
    </row>
    <row r="160" spans="1:49" x14ac:dyDescent="0.25">
      <c r="A160" t="s">
        <v>903</v>
      </c>
      <c r="B160" t="s">
        <v>453</v>
      </c>
      <c r="C160" t="s">
        <v>605</v>
      </c>
      <c r="D160">
        <v>8</v>
      </c>
      <c r="E160" t="s">
        <v>605</v>
      </c>
      <c r="F160" t="s">
        <v>898</v>
      </c>
      <c r="G160" t="s">
        <v>605</v>
      </c>
      <c r="H160" t="str">
        <f>IF(J160&lt;&gt;"-",VLOOKUP(J160,DST_ON!A:C,3),"")</f>
        <v/>
      </c>
      <c r="I160" t="s">
        <v>605</v>
      </c>
      <c r="J160" s="6" t="s">
        <v>106</v>
      </c>
      <c r="K160" t="s">
        <v>605</v>
      </c>
      <c r="L160" t="str">
        <f>IF(J160&lt;&gt;"-",VLOOKUP(J160,travail2!$A$2:$N$33,2),"")</f>
        <v/>
      </c>
      <c r="M160" t="s">
        <v>605</v>
      </c>
      <c r="N160" t="str">
        <f>IF(J160&lt;&gt;"-",VLOOKUP(J160,travail2!$A$2:$N$33,3),"")</f>
        <v/>
      </c>
      <c r="O160" t="s">
        <v>605</v>
      </c>
      <c r="P160" t="str">
        <f>IF(J160&lt;&gt;"-",VLOOKUP(J160,travail2!$A$2:$N$33,4),"")</f>
        <v/>
      </c>
      <c r="Q160" t="s">
        <v>605</v>
      </c>
      <c r="R160" t="str">
        <f>IF(J160&lt;&gt;"-",VLOOKUP(J160,travail2!$A$2:$N$33,5),"")</f>
        <v/>
      </c>
      <c r="S160" t="s">
        <v>605</v>
      </c>
      <c r="T160" t="str">
        <f>IF(J160&lt;&gt;"-",VLOOKUP(J160,travail2!$A$2:$N$33,6),"")</f>
        <v/>
      </c>
      <c r="U160" t="s">
        <v>605</v>
      </c>
      <c r="V160" s="121" t="str">
        <f>IF(J160&lt;&gt;"-",VLOOKUP(J160,travail2!$A$2:$N$33,7),"")</f>
        <v/>
      </c>
      <c r="W160" t="s">
        <v>605</v>
      </c>
      <c r="X160" t="str">
        <f>IF(J160&lt;&gt;"-",VLOOKUP(J160,travail2!$A$2:$N$33,8),"")</f>
        <v/>
      </c>
      <c r="Y160" t="s">
        <v>605</v>
      </c>
      <c r="Z160" t="str">
        <f>IF(J160&lt;&gt;"-",VLOOKUP(J160,travail2!$A$2:$N$33,9),"")</f>
        <v/>
      </c>
      <c r="AA160" t="s">
        <v>605</v>
      </c>
      <c r="AB160" t="str">
        <f>IF(J160&lt;&gt;"-",VLOOKUP(J160,travail2!$A$2:$N$33,10),"")</f>
        <v/>
      </c>
      <c r="AC160" t="s">
        <v>605</v>
      </c>
      <c r="AD160" t="str">
        <f>IF(J160&lt;&gt;"-",VLOOKUP(J160,travail2!$A$2:$N$33,11),"")</f>
        <v/>
      </c>
      <c r="AE160" t="s">
        <v>605</v>
      </c>
      <c r="AF160" t="str">
        <f>IF(J160&lt;&gt;"-",VLOOKUP(J160,travail2!$A$2:$N$33,13),"")</f>
        <v/>
      </c>
      <c r="AG160" t="s">
        <v>605</v>
      </c>
      <c r="AH160" t="str">
        <f>IF(J160&lt;&gt;"-",VLOOKUP(J160,travail2!$A$2:$N$33,14),"")</f>
        <v/>
      </c>
      <c r="AI160" t="s">
        <v>928</v>
      </c>
      <c r="AJ160" s="122" t="s">
        <v>925</v>
      </c>
      <c r="AK160" t="s">
        <v>928</v>
      </c>
      <c r="AL160" t="s">
        <v>453</v>
      </c>
      <c r="AM160" t="s">
        <v>904</v>
      </c>
      <c r="AO160" s="123" t="str">
        <f t="shared" si="12"/>
        <v>var zone = new Array("Indonesia/Makassar", "8", "00", "", "-", "", "", "", "", "", "", "", "", "", "", "", ""); zones["Indonesia/Makassar"]=zone;</v>
      </c>
      <c r="AP160" t="str">
        <f t="shared" si="13"/>
        <v>var zone = new Array("Indonesia/Makassar", "8", "00", "", "-", "", "", "", "", "", "", "", "", "", "</v>
      </c>
      <c r="AQ160" t="str">
        <f t="shared" si="17"/>
        <v>", "", ""); zones["Indonesia/Makassar"]=zone;</v>
      </c>
      <c r="AR160" s="125" t="str">
        <f t="shared" si="14"/>
        <v>&lt;option value="Indonesia/Makassar"&gt;Indonesia/Makassar&lt;/option&gt;</v>
      </c>
      <c r="AS160" t="s">
        <v>930</v>
      </c>
      <c r="AT160" t="str">
        <f t="shared" si="15"/>
        <v>Indonesia/Makassar</v>
      </c>
      <c r="AU160" t="s">
        <v>932</v>
      </c>
      <c r="AV160" t="str">
        <f t="shared" si="16"/>
        <v>Indonesia/Makassar</v>
      </c>
      <c r="AW160" t="s">
        <v>931</v>
      </c>
    </row>
    <row r="161" spans="1:49" x14ac:dyDescent="0.25">
      <c r="A161" t="s">
        <v>903</v>
      </c>
      <c r="B161" t="s">
        <v>452</v>
      </c>
      <c r="C161" t="s">
        <v>605</v>
      </c>
      <c r="D161">
        <v>7</v>
      </c>
      <c r="E161" t="s">
        <v>605</v>
      </c>
      <c r="F161" t="s">
        <v>898</v>
      </c>
      <c r="G161" t="s">
        <v>605</v>
      </c>
      <c r="H161" t="str">
        <f>IF(J161&lt;&gt;"-",VLOOKUP(J161,DST_ON!A:C,3),"")</f>
        <v/>
      </c>
      <c r="I161" t="s">
        <v>605</v>
      </c>
      <c r="J161" s="6" t="s">
        <v>106</v>
      </c>
      <c r="K161" t="s">
        <v>605</v>
      </c>
      <c r="L161" t="str">
        <f>IF(J161&lt;&gt;"-",VLOOKUP(J161,travail2!$A$2:$N$33,2),"")</f>
        <v/>
      </c>
      <c r="M161" t="s">
        <v>605</v>
      </c>
      <c r="N161" t="str">
        <f>IF(J161&lt;&gt;"-",VLOOKUP(J161,travail2!$A$2:$N$33,3),"")</f>
        <v/>
      </c>
      <c r="O161" t="s">
        <v>605</v>
      </c>
      <c r="P161" t="str">
        <f>IF(J161&lt;&gt;"-",VLOOKUP(J161,travail2!$A$2:$N$33,4),"")</f>
        <v/>
      </c>
      <c r="Q161" t="s">
        <v>605</v>
      </c>
      <c r="R161" t="str">
        <f>IF(J161&lt;&gt;"-",VLOOKUP(J161,travail2!$A$2:$N$33,5),"")</f>
        <v/>
      </c>
      <c r="S161" t="s">
        <v>605</v>
      </c>
      <c r="T161" t="str">
        <f>IF(J161&lt;&gt;"-",VLOOKUP(J161,travail2!$A$2:$N$33,6),"")</f>
        <v/>
      </c>
      <c r="U161" t="s">
        <v>605</v>
      </c>
      <c r="V161" s="121" t="str">
        <f>IF(J161&lt;&gt;"-",VLOOKUP(J161,travail2!$A$2:$N$33,7),"")</f>
        <v/>
      </c>
      <c r="W161" t="s">
        <v>605</v>
      </c>
      <c r="X161" t="str">
        <f>IF(J161&lt;&gt;"-",VLOOKUP(J161,travail2!$A$2:$N$33,8),"")</f>
        <v/>
      </c>
      <c r="Y161" t="s">
        <v>605</v>
      </c>
      <c r="Z161" t="str">
        <f>IF(J161&lt;&gt;"-",VLOOKUP(J161,travail2!$A$2:$N$33,9),"")</f>
        <v/>
      </c>
      <c r="AA161" t="s">
        <v>605</v>
      </c>
      <c r="AB161" t="str">
        <f>IF(J161&lt;&gt;"-",VLOOKUP(J161,travail2!$A$2:$N$33,10),"")</f>
        <v/>
      </c>
      <c r="AC161" t="s">
        <v>605</v>
      </c>
      <c r="AD161" t="str">
        <f>IF(J161&lt;&gt;"-",VLOOKUP(J161,travail2!$A$2:$N$33,11),"")</f>
        <v/>
      </c>
      <c r="AE161" t="s">
        <v>605</v>
      </c>
      <c r="AF161" t="str">
        <f>IF(J161&lt;&gt;"-",VLOOKUP(J161,travail2!$A$2:$N$33,13),"")</f>
        <v/>
      </c>
      <c r="AG161" t="s">
        <v>605</v>
      </c>
      <c r="AH161" t="str">
        <f>IF(J161&lt;&gt;"-",VLOOKUP(J161,travail2!$A$2:$N$33,14),"")</f>
        <v/>
      </c>
      <c r="AI161" t="s">
        <v>928</v>
      </c>
      <c r="AJ161" s="122" t="s">
        <v>925</v>
      </c>
      <c r="AK161" t="s">
        <v>928</v>
      </c>
      <c r="AL161" t="s">
        <v>452</v>
      </c>
      <c r="AM161" t="s">
        <v>904</v>
      </c>
      <c r="AO161" s="123" t="str">
        <f t="shared" si="12"/>
        <v>var zone = new Array("Indonesia/Pontianak", "7", "00", "", "-", "", "", "", "", "", "", "", "", "", "", "", ""); zones["Indonesia/Pontianak"]=zone;</v>
      </c>
      <c r="AP161" t="str">
        <f t="shared" si="13"/>
        <v>var zone = new Array("Indonesia/Pontianak", "7", "00", "", "-", "", "", "", "", "", "", "", "", "", "</v>
      </c>
      <c r="AQ161" t="str">
        <f t="shared" si="17"/>
        <v>", "", ""); zones["Indonesia/Pontianak"]=zone;</v>
      </c>
      <c r="AR161" s="125" t="str">
        <f t="shared" si="14"/>
        <v>&lt;option value="Indonesia/Pontianak"&gt;Indonesia/Pontianak&lt;/option&gt;</v>
      </c>
      <c r="AS161" t="s">
        <v>930</v>
      </c>
      <c r="AT161" t="str">
        <f t="shared" si="15"/>
        <v>Indonesia/Pontianak</v>
      </c>
      <c r="AU161" t="s">
        <v>932</v>
      </c>
      <c r="AV161" t="str">
        <f t="shared" si="16"/>
        <v>Indonesia/Pontianak</v>
      </c>
      <c r="AW161" t="s">
        <v>931</v>
      </c>
    </row>
    <row r="162" spans="1:49" x14ac:dyDescent="0.25">
      <c r="A162" t="s">
        <v>903</v>
      </c>
      <c r="B162" t="s">
        <v>205</v>
      </c>
      <c r="C162" t="s">
        <v>605</v>
      </c>
      <c r="D162">
        <v>3</v>
      </c>
      <c r="E162" t="s">
        <v>605</v>
      </c>
      <c r="F162" t="s">
        <v>926</v>
      </c>
      <c r="G162" t="s">
        <v>605</v>
      </c>
      <c r="H162" s="6" t="s">
        <v>890</v>
      </c>
      <c r="I162" t="s">
        <v>605</v>
      </c>
      <c r="J162" s="6" t="s">
        <v>205</v>
      </c>
      <c r="K162" t="s">
        <v>605</v>
      </c>
      <c r="L162" t="str">
        <f>IF(J162&lt;&gt;"-",VLOOKUP(J162,travail2!$A$2:$N$33,2),"")</f>
        <v>w</v>
      </c>
      <c r="M162" t="s">
        <v>605</v>
      </c>
      <c r="N162" t="str">
        <f>IF(J162&lt;&gt;"-",VLOOKUP(J162,travail2!$A$2:$N$33,3),"")</f>
        <v>2</v>
      </c>
      <c r="O162" t="s">
        <v>605</v>
      </c>
      <c r="P162" t="str">
        <f>IF(J162&lt;&gt;"-",VLOOKUP(J162,travail2!$A$2:$N$33,4),"")</f>
        <v>s</v>
      </c>
      <c r="Q162" t="s">
        <v>605</v>
      </c>
      <c r="R162">
        <f>IF(J162&lt;&gt;"-",VLOOKUP(J162,travail2!$A$2:$N$33,5),"")</f>
        <v>0</v>
      </c>
      <c r="S162" t="s">
        <v>605</v>
      </c>
      <c r="T162" t="str">
        <f>IF(J162&lt;&gt;"-",VLOOKUP(J162,travail2!$A$2:$N$33,6),"")</f>
        <v>01</v>
      </c>
      <c r="U162" t="s">
        <v>605</v>
      </c>
      <c r="V162" s="121" t="str">
        <f>IF(J162&lt;&gt;"-",VLOOKUP(J162,travail2!$A$2:$N$33,7),"")</f>
        <v>9</v>
      </c>
      <c r="W162" t="s">
        <v>605</v>
      </c>
      <c r="X162" t="str">
        <f>IF(J162&lt;&gt;"-",VLOOKUP(J162,travail2!$A$2:$N$33,8),"")</f>
        <v>w</v>
      </c>
      <c r="Y162" t="s">
        <v>605</v>
      </c>
      <c r="Z162" t="str">
        <f>IF(J162&lt;&gt;"-",VLOOKUP(J162,travail2!$A$2:$N$33,9),"")</f>
        <v>2</v>
      </c>
      <c r="AA162" t="s">
        <v>605</v>
      </c>
      <c r="AB162" t="str">
        <f>IF(J162&lt;&gt;"-",VLOOKUP(J162,travail2!$A$2:$N$33,10),"")</f>
        <v>s</v>
      </c>
      <c r="AC162" t="s">
        <v>605</v>
      </c>
      <c r="AD162">
        <f>IF(J162&lt;&gt;"-",VLOOKUP(J162,travail2!$A$2:$N$33,11),"")</f>
        <v>0</v>
      </c>
      <c r="AE162" t="s">
        <v>605</v>
      </c>
      <c r="AF162" t="str">
        <f>IF(J162&lt;&gt;"-",VLOOKUP(J162,travail2!$A$2:$N$33,13),"")</f>
        <v>15</v>
      </c>
      <c r="AG162" t="s">
        <v>605</v>
      </c>
      <c r="AH162" t="str">
        <f>IF(J162&lt;&gt;"-",VLOOKUP(J162,travail2!$A$2:$N$33,14),"")</f>
        <v>4</v>
      </c>
      <c r="AI162" t="s">
        <v>928</v>
      </c>
      <c r="AJ162" s="122" t="s">
        <v>925</v>
      </c>
      <c r="AK162" t="s">
        <v>928</v>
      </c>
      <c r="AL162" t="s">
        <v>205</v>
      </c>
      <c r="AM162" t="s">
        <v>904</v>
      </c>
      <c r="AO162" s="123" t="str">
        <f t="shared" si="12"/>
        <v>var zone = new Array("Iran", "3", "30", "1", "Iran", "w", "2", "s", "0", "01", "9", "w", "2", "s", "0", "15", "4"); zones["Iran"]=zone;</v>
      </c>
      <c r="AP162" t="str">
        <f t="shared" si="13"/>
        <v>var zone = new Array("Iran", "3", "30", "1", "Iran", "w", "2", "s", "0", "01", "9", "w", "2", "s", "0</v>
      </c>
      <c r="AQ162" t="str">
        <f t="shared" si="17"/>
        <v>", "15", "4"); zones["Iran"]=zone;</v>
      </c>
      <c r="AR162" s="125" t="str">
        <f t="shared" si="14"/>
        <v>&lt;option value="Iran"&gt;Iran&lt;/option&gt;</v>
      </c>
      <c r="AS162" t="s">
        <v>930</v>
      </c>
      <c r="AT162" t="str">
        <f t="shared" si="15"/>
        <v>Iran</v>
      </c>
      <c r="AU162" t="s">
        <v>932</v>
      </c>
      <c r="AV162" t="str">
        <f t="shared" si="16"/>
        <v>Iran</v>
      </c>
      <c r="AW162" t="s">
        <v>931</v>
      </c>
    </row>
    <row r="163" spans="1:49" x14ac:dyDescent="0.25">
      <c r="A163" t="s">
        <v>903</v>
      </c>
      <c r="B163" t="s">
        <v>206</v>
      </c>
      <c r="C163" t="s">
        <v>605</v>
      </c>
      <c r="D163">
        <v>3</v>
      </c>
      <c r="E163" t="s">
        <v>605</v>
      </c>
      <c r="F163" t="s">
        <v>898</v>
      </c>
      <c r="G163" t="s">
        <v>605</v>
      </c>
      <c r="H163" s="6" t="s">
        <v>890</v>
      </c>
      <c r="I163" t="s">
        <v>605</v>
      </c>
      <c r="J163" s="6" t="s">
        <v>206</v>
      </c>
      <c r="K163" t="s">
        <v>605</v>
      </c>
      <c r="L163" t="str">
        <f>IF(J163&lt;&gt;"-",VLOOKUP(J163,travail2!$A$2:$N$33,2),"")</f>
        <v>s</v>
      </c>
      <c r="M163" t="s">
        <v>605</v>
      </c>
      <c r="N163" t="str">
        <f>IF(J163&lt;&gt;"-",VLOOKUP(J163,travail2!$A$2:$N$33,3),"")</f>
        <v>3</v>
      </c>
      <c r="O163" t="s">
        <v>605</v>
      </c>
      <c r="P163" t="str">
        <f>IF(J163&lt;&gt;"-",VLOOKUP(J163,travail2!$A$2:$N$33,4),"")</f>
        <v>e</v>
      </c>
      <c r="Q163" t="s">
        <v>605</v>
      </c>
      <c r="R163">
        <f>IF(J163&lt;&gt;"-",VLOOKUP(J163,travail2!$A$2:$N$33,5),"")</f>
        <v>0</v>
      </c>
      <c r="S163" t="s">
        <v>605</v>
      </c>
      <c r="T163" t="str">
        <f>IF(J163&lt;&gt;"-",VLOOKUP(J163,travail2!$A$2:$N$33,6),"")</f>
        <v>01</v>
      </c>
      <c r="U163" t="s">
        <v>605</v>
      </c>
      <c r="V163" s="121" t="str">
        <f>IF(J163&lt;&gt;"-",VLOOKUP(J163,travail2!$A$2:$N$33,7),"")</f>
        <v>4</v>
      </c>
      <c r="W163" t="s">
        <v>605</v>
      </c>
      <c r="X163" t="str">
        <f>IF(J163&lt;&gt;"-",VLOOKUP(J163,travail2!$A$2:$N$33,8),"")</f>
        <v>s</v>
      </c>
      <c r="Y163" t="s">
        <v>605</v>
      </c>
      <c r="Z163" t="str">
        <f>IF(J163&lt;&gt;"-",VLOOKUP(J163,travail2!$A$2:$N$33,9),"")</f>
        <v>3</v>
      </c>
      <c r="AA163" t="s">
        <v>605</v>
      </c>
      <c r="AB163" t="str">
        <f>IF(J163&lt;&gt;"-",VLOOKUP(J163,travail2!$A$2:$N$33,10),"")</f>
        <v>e</v>
      </c>
      <c r="AC163" t="s">
        <v>605</v>
      </c>
      <c r="AD163">
        <f>IF(J163&lt;&gt;"-",VLOOKUP(J163,travail2!$A$2:$N$33,11),"")</f>
        <v>0</v>
      </c>
      <c r="AE163" t="s">
        <v>605</v>
      </c>
      <c r="AF163" t="str">
        <f>IF(J163&lt;&gt;"-",VLOOKUP(J163,travail2!$A$2:$N$33,13),"")</f>
        <v>01</v>
      </c>
      <c r="AG163" t="s">
        <v>605</v>
      </c>
      <c r="AH163" t="str">
        <f>IF(J163&lt;&gt;"-",VLOOKUP(J163,travail2!$A$2:$N$33,14),"")</f>
        <v>10</v>
      </c>
      <c r="AI163" t="s">
        <v>928</v>
      </c>
      <c r="AJ163" s="122" t="s">
        <v>925</v>
      </c>
      <c r="AK163" t="s">
        <v>928</v>
      </c>
      <c r="AL163" t="s">
        <v>206</v>
      </c>
      <c r="AM163" t="s">
        <v>904</v>
      </c>
      <c r="AO163" s="123" t="str">
        <f t="shared" si="12"/>
        <v>var zone = new Array("Iraq", "3", "00", "1", "Iraq", "s", "3", "e", "0", "01", "4", "s", "3", "e", "0", "01", "10"); zones["Iraq"]=zone;</v>
      </c>
      <c r="AP163" t="str">
        <f t="shared" si="13"/>
        <v>var zone = new Array("Iraq", "3", "00", "1", "Iraq", "s", "3", "e", "0", "01", "4", "s", "3", "e", "0</v>
      </c>
      <c r="AQ163" t="str">
        <f t="shared" si="17"/>
        <v>", "01", "10"); zones["Iraq"]=zone;</v>
      </c>
      <c r="AR163" s="125" t="str">
        <f t="shared" si="14"/>
        <v>&lt;option value="Iraq"&gt;Iraq&lt;/option&gt;</v>
      </c>
      <c r="AS163" t="s">
        <v>930</v>
      </c>
      <c r="AT163" t="str">
        <f t="shared" si="15"/>
        <v>Iraq</v>
      </c>
      <c r="AU163" t="s">
        <v>932</v>
      </c>
      <c r="AV163" t="str">
        <f t="shared" si="16"/>
        <v>Iraq</v>
      </c>
      <c r="AW163" t="s">
        <v>931</v>
      </c>
    </row>
    <row r="164" spans="1:49" x14ac:dyDescent="0.25">
      <c r="A164" t="s">
        <v>903</v>
      </c>
      <c r="B164" t="s">
        <v>112</v>
      </c>
      <c r="C164" t="s">
        <v>605</v>
      </c>
      <c r="D164">
        <v>0</v>
      </c>
      <c r="E164" t="s">
        <v>605</v>
      </c>
      <c r="F164" t="s">
        <v>898</v>
      </c>
      <c r="G164" t="s">
        <v>605</v>
      </c>
      <c r="H164" s="6" t="s">
        <v>890</v>
      </c>
      <c r="I164" t="s">
        <v>605</v>
      </c>
      <c r="J164" s="6" t="s">
        <v>92</v>
      </c>
      <c r="K164" t="s">
        <v>605</v>
      </c>
      <c r="L164" t="str">
        <f>IF(J164&lt;&gt;"-",VLOOKUP(J164,travail2!$A$2:$N$33,2),"")</f>
        <v>u</v>
      </c>
      <c r="M164" t="s">
        <v>605</v>
      </c>
      <c r="N164" t="str">
        <f>IF(J164&lt;&gt;"-",VLOOKUP(J164,travail2!$A$2:$N$33,3),"")</f>
        <v>1</v>
      </c>
      <c r="O164" t="s">
        <v>605</v>
      </c>
      <c r="P164" t="str">
        <f>IF(J164&lt;&gt;"-",VLOOKUP(J164,travail2!$A$2:$N$33,4),"")</f>
        <v>d</v>
      </c>
      <c r="Q164" t="s">
        <v>605</v>
      </c>
      <c r="R164">
        <f>IF(J164&lt;&gt;"-",VLOOKUP(J164,travail2!$A$2:$N$33,5),"")</f>
        <v>0</v>
      </c>
      <c r="S164" t="s">
        <v>605</v>
      </c>
      <c r="T164" t="str">
        <f>IF(J164&lt;&gt;"-",VLOOKUP(J164,travail2!$A$2:$N$33,6),"")</f>
        <v>00</v>
      </c>
      <c r="U164" t="s">
        <v>605</v>
      </c>
      <c r="V164" s="121" t="str">
        <f>IF(J164&lt;&gt;"-",VLOOKUP(J164,travail2!$A$2:$N$33,7),"")</f>
        <v>3</v>
      </c>
      <c r="W164" t="s">
        <v>605</v>
      </c>
      <c r="X164" t="str">
        <f>IF(J164&lt;&gt;"-",VLOOKUP(J164,travail2!$A$2:$N$33,8),"")</f>
        <v>u</v>
      </c>
      <c r="Y164" t="s">
        <v>605</v>
      </c>
      <c r="Z164" t="str">
        <f>IF(J164&lt;&gt;"-",VLOOKUP(J164,travail2!$A$2:$N$33,9),"")</f>
        <v>1</v>
      </c>
      <c r="AA164" t="s">
        <v>605</v>
      </c>
      <c r="AB164" t="str">
        <f>IF(J164&lt;&gt;"-",VLOOKUP(J164,travail2!$A$2:$N$33,10),"")</f>
        <v>d</v>
      </c>
      <c r="AC164" t="s">
        <v>605</v>
      </c>
      <c r="AD164">
        <f>IF(J164&lt;&gt;"-",VLOOKUP(J164,travail2!$A$2:$N$33,11),"")</f>
        <v>0</v>
      </c>
      <c r="AE164" t="s">
        <v>605</v>
      </c>
      <c r="AF164" t="str">
        <f>IF(J164&lt;&gt;"-",VLOOKUP(J164,travail2!$A$2:$N$33,13),"")</f>
        <v>00</v>
      </c>
      <c r="AG164" t="s">
        <v>605</v>
      </c>
      <c r="AH164" t="str">
        <f>IF(J164&lt;&gt;"-",VLOOKUP(J164,travail2!$A$2:$N$33,14),"")</f>
        <v>10</v>
      </c>
      <c r="AI164" t="s">
        <v>928</v>
      </c>
      <c r="AJ164" s="122" t="s">
        <v>925</v>
      </c>
      <c r="AK164" t="s">
        <v>928</v>
      </c>
      <c r="AL164" t="s">
        <v>112</v>
      </c>
      <c r="AM164" t="s">
        <v>904</v>
      </c>
      <c r="AO164" s="123" t="str">
        <f t="shared" si="12"/>
        <v>var zone = new Array("Ireland (Eire)", "0", "00", "1", "EU", "u", "1", "d", "0", "00", "3", "u", "1", "d", "0", "00", "10"); zones["Ireland (Eire)"]=zone;</v>
      </c>
      <c r="AP164" t="str">
        <f t="shared" si="13"/>
        <v>var zone = new Array("Ireland (Eire)", "0", "00", "1", "EU", "u", "1", "d", "0", "00", "3", "u", "1", "d", "0</v>
      </c>
      <c r="AQ164" t="str">
        <f t="shared" si="17"/>
        <v>", "00", "10"); zones["Ireland (Eire)"]=zone;</v>
      </c>
      <c r="AR164" s="125" t="str">
        <f t="shared" si="14"/>
        <v>&lt;option value="Ireland (Eire)"&gt;Ireland (Eire)&lt;/option&gt;</v>
      </c>
      <c r="AS164" t="s">
        <v>930</v>
      </c>
      <c r="AT164" t="str">
        <f t="shared" si="15"/>
        <v>Ireland (Eire)</v>
      </c>
      <c r="AU164" t="s">
        <v>932</v>
      </c>
      <c r="AV164" t="str">
        <f t="shared" si="16"/>
        <v>Ireland (Eire)</v>
      </c>
      <c r="AW164" t="s">
        <v>931</v>
      </c>
    </row>
    <row r="165" spans="1:49" x14ac:dyDescent="0.25">
      <c r="A165" t="s">
        <v>903</v>
      </c>
      <c r="B165" t="s">
        <v>207</v>
      </c>
      <c r="C165" t="s">
        <v>605</v>
      </c>
      <c r="D165">
        <v>2</v>
      </c>
      <c r="E165" t="s">
        <v>605</v>
      </c>
      <c r="F165" t="s">
        <v>898</v>
      </c>
      <c r="G165" t="s">
        <v>605</v>
      </c>
      <c r="H165" s="6" t="s">
        <v>890</v>
      </c>
      <c r="I165" t="s">
        <v>605</v>
      </c>
      <c r="J165" s="6" t="s">
        <v>208</v>
      </c>
      <c r="K165" t="s">
        <v>605</v>
      </c>
      <c r="L165" t="str">
        <f>IF(J165&lt;&gt;"-",VLOOKUP(J165,travail2!$A$2:$N$33,2),"")</f>
        <v>w</v>
      </c>
      <c r="M165" t="s">
        <v>605</v>
      </c>
      <c r="N165" t="str">
        <f>IF(J165&lt;&gt;"-",VLOOKUP(J165,travail2!$A$2:$N$33,3),"")</f>
        <v>2</v>
      </c>
      <c r="O165" t="s">
        <v>605</v>
      </c>
      <c r="P165" t="str">
        <f>IF(J165&lt;&gt;"-",VLOOKUP(J165,travail2!$A$2:$N$33,4),"")</f>
        <v>s</v>
      </c>
      <c r="Q165" t="s">
        <v>605</v>
      </c>
      <c r="R165">
        <f>IF(J165&lt;&gt;"-",VLOOKUP(J165,travail2!$A$2:$N$33,5),"")</f>
        <v>0</v>
      </c>
      <c r="S165" t="s">
        <v>605</v>
      </c>
      <c r="T165" t="str">
        <f>IF(J165&lt;&gt;"-",VLOOKUP(J165,travail2!$A$2:$N$33,6),"")</f>
        <v>01</v>
      </c>
      <c r="U165" t="s">
        <v>605</v>
      </c>
      <c r="V165" s="121" t="str">
        <f>IF(J165&lt;&gt;"-",VLOOKUP(J165,travail2!$A$2:$N$33,7),"")</f>
        <v>4</v>
      </c>
      <c r="W165" t="s">
        <v>605</v>
      </c>
      <c r="X165" t="str">
        <f>IF(J165&lt;&gt;"-",VLOOKUP(J165,travail2!$A$2:$N$33,8),"")</f>
        <v>s</v>
      </c>
      <c r="Y165" t="s">
        <v>605</v>
      </c>
      <c r="Z165" t="str">
        <f>IF(J165&lt;&gt;"-",VLOOKUP(J165,travail2!$A$2:$N$33,9),"")</f>
        <v>2</v>
      </c>
      <c r="AA165" t="s">
        <v>605</v>
      </c>
      <c r="AB165" t="str">
        <f>IF(J165&lt;&gt;"-",VLOOKUP(J165,travail2!$A$2:$N$33,10),"")</f>
        <v>d</v>
      </c>
      <c r="AC165" t="s">
        <v>605</v>
      </c>
      <c r="AD165">
        <f>IF(J165&lt;&gt;"-",VLOOKUP(J165,travail2!$A$2:$N$33,11),"")</f>
        <v>0</v>
      </c>
      <c r="AE165" t="s">
        <v>605</v>
      </c>
      <c r="AF165" t="str">
        <f>IF(J165&lt;&gt;"-",VLOOKUP(J165,travail2!$A$2:$N$33,13),"")</f>
        <v>00</v>
      </c>
      <c r="AG165" t="s">
        <v>605</v>
      </c>
      <c r="AH165" t="str">
        <f>IF(J165&lt;&gt;"-",VLOOKUP(J165,travail2!$A$2:$N$33,14),"")</f>
        <v>10</v>
      </c>
      <c r="AI165" t="s">
        <v>928</v>
      </c>
      <c r="AJ165" s="122" t="s">
        <v>925</v>
      </c>
      <c r="AK165" t="s">
        <v>928</v>
      </c>
      <c r="AL165" t="s">
        <v>207</v>
      </c>
      <c r="AM165" t="s">
        <v>904</v>
      </c>
      <c r="AO165" s="123" t="str">
        <f t="shared" si="12"/>
        <v>var zone = new Array("Israel", "2", "00", "1", "Zion", "w", "2", "s", "0", "01", "4", "s", "2", "d", "0", "00", "10"); zones["Israel"]=zone;</v>
      </c>
      <c r="AP165" t="str">
        <f t="shared" si="13"/>
        <v>var zone = new Array("Israel", "2", "00", "1", "Zion", "w", "2", "s", "0", "01", "4", "s", "2", "d", "0</v>
      </c>
      <c r="AQ165" t="str">
        <f t="shared" si="17"/>
        <v>", "00", "10"); zones["Israel"]=zone;</v>
      </c>
      <c r="AR165" s="125" t="str">
        <f t="shared" si="14"/>
        <v>&lt;option value="Israel"&gt;Israel&lt;/option&gt;</v>
      </c>
      <c r="AS165" t="s">
        <v>930</v>
      </c>
      <c r="AT165" t="str">
        <f t="shared" si="15"/>
        <v>Israel</v>
      </c>
      <c r="AU165" t="s">
        <v>932</v>
      </c>
      <c r="AV165" t="str">
        <f t="shared" si="16"/>
        <v>Israel</v>
      </c>
      <c r="AW165" t="s">
        <v>931</v>
      </c>
    </row>
    <row r="166" spans="1:49" x14ac:dyDescent="0.25">
      <c r="A166" t="s">
        <v>903</v>
      </c>
      <c r="B166" t="s">
        <v>113</v>
      </c>
      <c r="C166" t="s">
        <v>605</v>
      </c>
      <c r="D166">
        <v>1</v>
      </c>
      <c r="E166" t="s">
        <v>605</v>
      </c>
      <c r="F166" t="s">
        <v>898</v>
      </c>
      <c r="G166" t="s">
        <v>605</v>
      </c>
      <c r="H166" s="6" t="s">
        <v>890</v>
      </c>
      <c r="I166" t="s">
        <v>605</v>
      </c>
      <c r="J166" s="6" t="s">
        <v>92</v>
      </c>
      <c r="K166" t="s">
        <v>605</v>
      </c>
      <c r="L166" t="str">
        <f>IF(J166&lt;&gt;"-",VLOOKUP(J166,travail2!$A$2:$N$33,2),"")</f>
        <v>u</v>
      </c>
      <c r="M166" t="s">
        <v>605</v>
      </c>
      <c r="N166" t="str">
        <f>IF(J166&lt;&gt;"-",VLOOKUP(J166,travail2!$A$2:$N$33,3),"")</f>
        <v>1</v>
      </c>
      <c r="O166" t="s">
        <v>605</v>
      </c>
      <c r="P166" t="str">
        <f>IF(J166&lt;&gt;"-",VLOOKUP(J166,travail2!$A$2:$N$33,4),"")</f>
        <v>d</v>
      </c>
      <c r="Q166" t="s">
        <v>605</v>
      </c>
      <c r="R166">
        <f>IF(J166&lt;&gt;"-",VLOOKUP(J166,travail2!$A$2:$N$33,5),"")</f>
        <v>0</v>
      </c>
      <c r="S166" t="s">
        <v>605</v>
      </c>
      <c r="T166" t="str">
        <f>IF(J166&lt;&gt;"-",VLOOKUP(J166,travail2!$A$2:$N$33,6),"")</f>
        <v>00</v>
      </c>
      <c r="U166" t="s">
        <v>605</v>
      </c>
      <c r="V166" s="121" t="str">
        <f>IF(J166&lt;&gt;"-",VLOOKUP(J166,travail2!$A$2:$N$33,7),"")</f>
        <v>3</v>
      </c>
      <c r="W166" t="s">
        <v>605</v>
      </c>
      <c r="X166" t="str">
        <f>IF(J166&lt;&gt;"-",VLOOKUP(J166,travail2!$A$2:$N$33,8),"")</f>
        <v>u</v>
      </c>
      <c r="Y166" t="s">
        <v>605</v>
      </c>
      <c r="Z166" t="str">
        <f>IF(J166&lt;&gt;"-",VLOOKUP(J166,travail2!$A$2:$N$33,9),"")</f>
        <v>1</v>
      </c>
      <c r="AA166" t="s">
        <v>605</v>
      </c>
      <c r="AB166" t="str">
        <f>IF(J166&lt;&gt;"-",VLOOKUP(J166,travail2!$A$2:$N$33,10),"")</f>
        <v>d</v>
      </c>
      <c r="AC166" t="s">
        <v>605</v>
      </c>
      <c r="AD166">
        <f>IF(J166&lt;&gt;"-",VLOOKUP(J166,travail2!$A$2:$N$33,11),"")</f>
        <v>0</v>
      </c>
      <c r="AE166" t="s">
        <v>605</v>
      </c>
      <c r="AF166" t="str">
        <f>IF(J166&lt;&gt;"-",VLOOKUP(J166,travail2!$A$2:$N$33,13),"")</f>
        <v>00</v>
      </c>
      <c r="AG166" t="s">
        <v>605</v>
      </c>
      <c r="AH166" t="str">
        <f>IF(J166&lt;&gt;"-",VLOOKUP(J166,travail2!$A$2:$N$33,14),"")</f>
        <v>10</v>
      </c>
      <c r="AI166" t="s">
        <v>928</v>
      </c>
      <c r="AJ166" s="122" t="s">
        <v>925</v>
      </c>
      <c r="AK166" t="s">
        <v>928</v>
      </c>
      <c r="AL166" t="s">
        <v>113</v>
      </c>
      <c r="AM166" t="s">
        <v>904</v>
      </c>
      <c r="AO166" s="123" t="str">
        <f t="shared" si="12"/>
        <v>var zone = new Array("Italy, Vatican, San Marino", "1", "00", "1", "EU", "u", "1", "d", "0", "00", "3", "u", "1", "d", "0", "00", "10"); zones["Italy, Vatican, San Marino"]=zone;</v>
      </c>
      <c r="AP166" t="str">
        <f t="shared" si="13"/>
        <v>var zone = new Array("Italy, Vatican, San Marino", "1", "00", "1", "EU", "u", "1", "d", "0", "00", "3", "u", "1", "d", "0</v>
      </c>
      <c r="AQ166" t="str">
        <f t="shared" si="17"/>
        <v>", "00", "10"); zones["Italy, Vatican, San Marino"]=zone;</v>
      </c>
      <c r="AR166" s="125" t="str">
        <f t="shared" si="14"/>
        <v>&lt;option value="Italy, Vatican, San Marino"&gt;Italy, Vatican, San Marino&lt;/option&gt;</v>
      </c>
      <c r="AS166" t="s">
        <v>930</v>
      </c>
      <c r="AT166" t="str">
        <f t="shared" si="15"/>
        <v>Italy, Vatican, San Marino</v>
      </c>
      <c r="AU166" t="s">
        <v>932</v>
      </c>
      <c r="AV166" t="str">
        <f t="shared" si="16"/>
        <v>Italy, Vatican, San Marino</v>
      </c>
      <c r="AW166" t="s">
        <v>931</v>
      </c>
    </row>
    <row r="167" spans="1:49" x14ac:dyDescent="0.25">
      <c r="A167" t="s">
        <v>903</v>
      </c>
      <c r="B167" t="s">
        <v>167</v>
      </c>
      <c r="C167" t="s">
        <v>605</v>
      </c>
      <c r="D167">
        <v>-5</v>
      </c>
      <c r="E167" t="s">
        <v>605</v>
      </c>
      <c r="F167" t="s">
        <v>898</v>
      </c>
      <c r="G167" t="s">
        <v>605</v>
      </c>
      <c r="H167" t="str">
        <f>IF(J167&lt;&gt;"-",VLOOKUP(J167,DST_ON!A:C,3),"")</f>
        <v/>
      </c>
      <c r="I167" t="s">
        <v>605</v>
      </c>
      <c r="J167" s="6" t="s">
        <v>106</v>
      </c>
      <c r="K167" t="s">
        <v>605</v>
      </c>
      <c r="L167" t="str">
        <f>IF(J167&lt;&gt;"-",VLOOKUP(J167,travail2!$A$2:$N$33,2),"")</f>
        <v/>
      </c>
      <c r="M167" t="s">
        <v>605</v>
      </c>
      <c r="N167" t="str">
        <f>IF(J167&lt;&gt;"-",VLOOKUP(J167,travail2!$A$2:$N$33,3),"")</f>
        <v/>
      </c>
      <c r="O167" t="s">
        <v>605</v>
      </c>
      <c r="P167" t="str">
        <f>IF(J167&lt;&gt;"-",VLOOKUP(J167,travail2!$A$2:$N$33,4),"")</f>
        <v/>
      </c>
      <c r="Q167" t="s">
        <v>605</v>
      </c>
      <c r="R167" t="str">
        <f>IF(J167&lt;&gt;"-",VLOOKUP(J167,travail2!$A$2:$N$33,5),"")</f>
        <v/>
      </c>
      <c r="S167" t="s">
        <v>605</v>
      </c>
      <c r="T167" t="str">
        <f>IF(J167&lt;&gt;"-",VLOOKUP(J167,travail2!$A$2:$N$33,6),"")</f>
        <v/>
      </c>
      <c r="U167" t="s">
        <v>605</v>
      </c>
      <c r="V167" s="121" t="str">
        <f>IF(J167&lt;&gt;"-",VLOOKUP(J167,travail2!$A$2:$N$33,7),"")</f>
        <v/>
      </c>
      <c r="W167" t="s">
        <v>605</v>
      </c>
      <c r="X167" t="str">
        <f>IF(J167&lt;&gt;"-",VLOOKUP(J167,travail2!$A$2:$N$33,8),"")</f>
        <v/>
      </c>
      <c r="Y167" t="s">
        <v>605</v>
      </c>
      <c r="Z167" t="str">
        <f>IF(J167&lt;&gt;"-",VLOOKUP(J167,travail2!$A$2:$N$33,9),"")</f>
        <v/>
      </c>
      <c r="AA167" t="s">
        <v>605</v>
      </c>
      <c r="AB167" t="str">
        <f>IF(J167&lt;&gt;"-",VLOOKUP(J167,travail2!$A$2:$N$33,10),"")</f>
        <v/>
      </c>
      <c r="AC167" t="s">
        <v>605</v>
      </c>
      <c r="AD167" t="str">
        <f>IF(J167&lt;&gt;"-",VLOOKUP(J167,travail2!$A$2:$N$33,11),"")</f>
        <v/>
      </c>
      <c r="AE167" t="s">
        <v>605</v>
      </c>
      <c r="AF167" t="str">
        <f>IF(J167&lt;&gt;"-",VLOOKUP(J167,travail2!$A$2:$N$33,13),"")</f>
        <v/>
      </c>
      <c r="AG167" t="s">
        <v>605</v>
      </c>
      <c r="AH167" t="str">
        <f>IF(J167&lt;&gt;"-",VLOOKUP(J167,travail2!$A$2:$N$33,14),"")</f>
        <v/>
      </c>
      <c r="AI167" t="s">
        <v>928</v>
      </c>
      <c r="AJ167" s="122" t="s">
        <v>925</v>
      </c>
      <c r="AK167" t="s">
        <v>928</v>
      </c>
      <c r="AL167" t="s">
        <v>167</v>
      </c>
      <c r="AM167" t="s">
        <v>904</v>
      </c>
      <c r="AO167" s="123" t="str">
        <f t="shared" si="12"/>
        <v>var zone = new Array("Jamaica", "-5", "00", "", "-", "", "", "", "", "", "", "", "", "", "", "", ""); zones["Jamaica"]=zone;</v>
      </c>
      <c r="AP167" t="str">
        <f t="shared" si="13"/>
        <v>var zone = new Array("Jamaica", "-5", "00", "", "-", "", "", "", "", "", "", "", "", "", "</v>
      </c>
      <c r="AQ167" t="str">
        <f t="shared" si="17"/>
        <v>", "", ""); zones["Jamaica"]=zone;</v>
      </c>
      <c r="AR167" s="125" t="str">
        <f t="shared" si="14"/>
        <v>&lt;option value="Jamaica"&gt;Jamaica&lt;/option&gt;</v>
      </c>
      <c r="AS167" t="s">
        <v>930</v>
      </c>
      <c r="AT167" t="str">
        <f t="shared" si="15"/>
        <v>Jamaica</v>
      </c>
      <c r="AU167" t="s">
        <v>932</v>
      </c>
      <c r="AV167" t="str">
        <f t="shared" si="16"/>
        <v>Jamaica</v>
      </c>
      <c r="AW167" t="s">
        <v>931</v>
      </c>
    </row>
    <row r="168" spans="1:49" x14ac:dyDescent="0.25">
      <c r="A168" t="s">
        <v>903</v>
      </c>
      <c r="B168" t="s">
        <v>227</v>
      </c>
      <c r="C168" t="s">
        <v>605</v>
      </c>
      <c r="D168">
        <v>9</v>
      </c>
      <c r="E168" t="s">
        <v>605</v>
      </c>
      <c r="F168" t="s">
        <v>898</v>
      </c>
      <c r="G168" t="s">
        <v>605</v>
      </c>
      <c r="H168" t="str">
        <f>IF(J168&lt;&gt;"-",VLOOKUP(J168,DST_ON!A:C,3),"")</f>
        <v/>
      </c>
      <c r="I168" t="s">
        <v>605</v>
      </c>
      <c r="J168" s="6" t="s">
        <v>106</v>
      </c>
      <c r="K168" t="s">
        <v>605</v>
      </c>
      <c r="L168" t="str">
        <f>IF(J168&lt;&gt;"-",VLOOKUP(J168,travail2!$A$2:$N$33,2),"")</f>
        <v/>
      </c>
      <c r="M168" t="s">
        <v>605</v>
      </c>
      <c r="N168" t="str">
        <f>IF(J168&lt;&gt;"-",VLOOKUP(J168,travail2!$A$2:$N$33,3),"")</f>
        <v/>
      </c>
      <c r="O168" t="s">
        <v>605</v>
      </c>
      <c r="P168" t="str">
        <f>IF(J168&lt;&gt;"-",VLOOKUP(J168,travail2!$A$2:$N$33,4),"")</f>
        <v/>
      </c>
      <c r="Q168" t="s">
        <v>605</v>
      </c>
      <c r="R168" t="str">
        <f>IF(J168&lt;&gt;"-",VLOOKUP(J168,travail2!$A$2:$N$33,5),"")</f>
        <v/>
      </c>
      <c r="S168" t="s">
        <v>605</v>
      </c>
      <c r="T168" t="str">
        <f>IF(J168&lt;&gt;"-",VLOOKUP(J168,travail2!$A$2:$N$33,6),"")</f>
        <v/>
      </c>
      <c r="U168" t="s">
        <v>605</v>
      </c>
      <c r="V168" s="121" t="str">
        <f>IF(J168&lt;&gt;"-",VLOOKUP(J168,travail2!$A$2:$N$33,7),"")</f>
        <v/>
      </c>
      <c r="W168" t="s">
        <v>605</v>
      </c>
      <c r="X168" t="str">
        <f>IF(J168&lt;&gt;"-",VLOOKUP(J168,travail2!$A$2:$N$33,8),"")</f>
        <v/>
      </c>
      <c r="Y168" t="s">
        <v>605</v>
      </c>
      <c r="Z168" t="str">
        <f>IF(J168&lt;&gt;"-",VLOOKUP(J168,travail2!$A$2:$N$33,9),"")</f>
        <v/>
      </c>
      <c r="AA168" t="s">
        <v>605</v>
      </c>
      <c r="AB168" t="str">
        <f>IF(J168&lt;&gt;"-",VLOOKUP(J168,travail2!$A$2:$N$33,10),"")</f>
        <v/>
      </c>
      <c r="AC168" t="s">
        <v>605</v>
      </c>
      <c r="AD168" t="str">
        <f>IF(J168&lt;&gt;"-",VLOOKUP(J168,travail2!$A$2:$N$33,11),"")</f>
        <v/>
      </c>
      <c r="AE168" t="s">
        <v>605</v>
      </c>
      <c r="AF168" t="str">
        <f>IF(J168&lt;&gt;"-",VLOOKUP(J168,travail2!$A$2:$N$33,13),"")</f>
        <v/>
      </c>
      <c r="AG168" t="s">
        <v>605</v>
      </c>
      <c r="AH168" t="str">
        <f>IF(J168&lt;&gt;"-",VLOOKUP(J168,travail2!$A$2:$N$33,14),"")</f>
        <v/>
      </c>
      <c r="AI168" t="s">
        <v>928</v>
      </c>
      <c r="AJ168" s="122" t="s">
        <v>925</v>
      </c>
      <c r="AK168" t="s">
        <v>928</v>
      </c>
      <c r="AL168" t="s">
        <v>227</v>
      </c>
      <c r="AM168" t="s">
        <v>904</v>
      </c>
      <c r="AO168" s="123" t="str">
        <f t="shared" si="12"/>
        <v>var zone = new Array("Japan", "9", "00", "", "-", "", "", "", "", "", "", "", "", "", "", "", ""); zones["Japan"]=zone;</v>
      </c>
      <c r="AP168" t="str">
        <f t="shared" si="13"/>
        <v>var zone = new Array("Japan", "9", "00", "", "-", "", "", "", "", "", "", "", "", "", "</v>
      </c>
      <c r="AQ168" t="str">
        <f t="shared" si="17"/>
        <v>", "", ""); zones["Japan"]=zone;</v>
      </c>
      <c r="AR168" s="125" t="str">
        <f t="shared" si="14"/>
        <v>&lt;option value="Japan"&gt;Japan&lt;/option&gt;</v>
      </c>
      <c r="AS168" t="s">
        <v>930</v>
      </c>
      <c r="AT168" t="str">
        <f t="shared" si="15"/>
        <v>Japan</v>
      </c>
      <c r="AU168" t="s">
        <v>932</v>
      </c>
      <c r="AV168" t="str">
        <f t="shared" si="16"/>
        <v>Japan</v>
      </c>
      <c r="AW168" t="s">
        <v>931</v>
      </c>
    </row>
    <row r="169" spans="1:49" x14ac:dyDescent="0.25">
      <c r="A169" t="s">
        <v>903</v>
      </c>
      <c r="B169" t="s">
        <v>114</v>
      </c>
      <c r="C169" t="s">
        <v>605</v>
      </c>
      <c r="D169">
        <v>2</v>
      </c>
      <c r="E169" t="s">
        <v>605</v>
      </c>
      <c r="F169" t="s">
        <v>898</v>
      </c>
      <c r="G169" t="s">
        <v>605</v>
      </c>
      <c r="H169" s="6" t="s">
        <v>890</v>
      </c>
      <c r="I169" t="s">
        <v>605</v>
      </c>
      <c r="J169" s="6" t="s">
        <v>92</v>
      </c>
      <c r="K169" t="s">
        <v>605</v>
      </c>
      <c r="L169" t="str">
        <f>IF(J169&lt;&gt;"-",VLOOKUP(J169,travail2!$A$2:$N$33,2),"")</f>
        <v>u</v>
      </c>
      <c r="M169" t="s">
        <v>605</v>
      </c>
      <c r="N169" t="str">
        <f>IF(J169&lt;&gt;"-",VLOOKUP(J169,travail2!$A$2:$N$33,3),"")</f>
        <v>1</v>
      </c>
      <c r="O169" t="s">
        <v>605</v>
      </c>
      <c r="P169" t="str">
        <f>IF(J169&lt;&gt;"-",VLOOKUP(J169,travail2!$A$2:$N$33,4),"")</f>
        <v>d</v>
      </c>
      <c r="Q169" t="s">
        <v>605</v>
      </c>
      <c r="R169">
        <f>IF(J169&lt;&gt;"-",VLOOKUP(J169,travail2!$A$2:$N$33,5),"")</f>
        <v>0</v>
      </c>
      <c r="S169" t="s">
        <v>605</v>
      </c>
      <c r="T169" t="str">
        <f>IF(J169&lt;&gt;"-",VLOOKUP(J169,travail2!$A$2:$N$33,6),"")</f>
        <v>00</v>
      </c>
      <c r="U169" t="s">
        <v>605</v>
      </c>
      <c r="V169" s="121" t="str">
        <f>IF(J169&lt;&gt;"-",VLOOKUP(J169,travail2!$A$2:$N$33,7),"")</f>
        <v>3</v>
      </c>
      <c r="W169" t="s">
        <v>605</v>
      </c>
      <c r="X169" t="str">
        <f>IF(J169&lt;&gt;"-",VLOOKUP(J169,travail2!$A$2:$N$33,8),"")</f>
        <v>u</v>
      </c>
      <c r="Y169" t="s">
        <v>605</v>
      </c>
      <c r="Z169" t="str">
        <f>IF(J169&lt;&gt;"-",VLOOKUP(J169,travail2!$A$2:$N$33,9),"")</f>
        <v>1</v>
      </c>
      <c r="AA169" t="s">
        <v>605</v>
      </c>
      <c r="AB169" t="str">
        <f>IF(J169&lt;&gt;"-",VLOOKUP(J169,travail2!$A$2:$N$33,10),"")</f>
        <v>d</v>
      </c>
      <c r="AC169" t="s">
        <v>605</v>
      </c>
      <c r="AD169">
        <f>IF(J169&lt;&gt;"-",VLOOKUP(J169,travail2!$A$2:$N$33,11),"")</f>
        <v>0</v>
      </c>
      <c r="AE169" t="s">
        <v>605</v>
      </c>
      <c r="AF169" t="str">
        <f>IF(J169&lt;&gt;"-",VLOOKUP(J169,travail2!$A$2:$N$33,13),"")</f>
        <v>00</v>
      </c>
      <c r="AG169" t="s">
        <v>605</v>
      </c>
      <c r="AH169" t="str">
        <f>IF(J169&lt;&gt;"-",VLOOKUP(J169,travail2!$A$2:$N$33,14),"")</f>
        <v>10</v>
      </c>
      <c r="AI169" t="s">
        <v>928</v>
      </c>
      <c r="AJ169" s="122" t="s">
        <v>925</v>
      </c>
      <c r="AK169" t="s">
        <v>928</v>
      </c>
      <c r="AL169" t="s">
        <v>114</v>
      </c>
      <c r="AM169" t="s">
        <v>904</v>
      </c>
      <c r="AO169" s="123" t="str">
        <f t="shared" si="12"/>
        <v>var zone = new Array("Jersey", "2", "00", "1", "EU", "u", "1", "d", "0", "00", "3", "u", "1", "d", "0", "00", "10"); zones["Jersey"]=zone;</v>
      </c>
      <c r="AP169" t="str">
        <f t="shared" si="13"/>
        <v>var zone = new Array("Jersey", "2", "00", "1", "EU", "u", "1", "d", "0", "00", "3", "u", "1", "d", "0</v>
      </c>
      <c r="AQ169" t="str">
        <f t="shared" si="17"/>
        <v>", "00", "10"); zones["Jersey"]=zone;</v>
      </c>
      <c r="AR169" s="125" t="str">
        <f t="shared" si="14"/>
        <v>&lt;option value="Jersey"&gt;Jersey&lt;/option&gt;</v>
      </c>
      <c r="AS169" t="s">
        <v>930</v>
      </c>
      <c r="AT169" t="str">
        <f t="shared" si="15"/>
        <v>Jersey</v>
      </c>
      <c r="AU169" t="s">
        <v>932</v>
      </c>
      <c r="AV169" t="str">
        <f t="shared" si="16"/>
        <v>Jersey</v>
      </c>
      <c r="AW169" t="s">
        <v>931</v>
      </c>
    </row>
    <row r="170" spans="1:49" x14ac:dyDescent="0.25">
      <c r="A170" t="s">
        <v>903</v>
      </c>
      <c r="B170" t="s">
        <v>209</v>
      </c>
      <c r="C170" t="s">
        <v>605</v>
      </c>
      <c r="D170">
        <v>2</v>
      </c>
      <c r="E170" t="s">
        <v>605</v>
      </c>
      <c r="F170" t="s">
        <v>898</v>
      </c>
      <c r="G170" t="s">
        <v>605</v>
      </c>
      <c r="H170" s="6" t="s">
        <v>890</v>
      </c>
      <c r="I170" t="s">
        <v>605</v>
      </c>
      <c r="J170" s="6" t="s">
        <v>209</v>
      </c>
      <c r="K170" t="s">
        <v>605</v>
      </c>
      <c r="L170" t="str">
        <f>IF(J170&lt;&gt;"-",VLOOKUP(J170,travail2!$A$2:$N$33,2),"")</f>
        <v>s</v>
      </c>
      <c r="M170" t="s">
        <v>605</v>
      </c>
      <c r="N170" t="str">
        <f>IF(J170&lt;&gt;"-",VLOOKUP(J170,travail2!$A$2:$N$33,3),"")</f>
        <v>0</v>
      </c>
      <c r="O170" t="s">
        <v>605</v>
      </c>
      <c r="P170" t="str">
        <f>IF(J170&lt;&gt;"-",VLOOKUP(J170,travail2!$A$2:$N$33,4),"")</f>
        <v>d</v>
      </c>
      <c r="Q170" t="s">
        <v>605</v>
      </c>
      <c r="R170">
        <f>IF(J170&lt;&gt;"-",VLOOKUP(J170,travail2!$A$2:$N$33,5),"")</f>
        <v>2</v>
      </c>
      <c r="S170" t="s">
        <v>605</v>
      </c>
      <c r="T170" t="str">
        <f>IF(J170&lt;&gt;"-",VLOOKUP(J170,travail2!$A$2:$N$33,6),"")</f>
        <v>00</v>
      </c>
      <c r="U170" t="s">
        <v>605</v>
      </c>
      <c r="V170" s="121" t="str">
        <f>IF(J170&lt;&gt;"-",VLOOKUP(J170,travail2!$A$2:$N$33,7),"")</f>
        <v>3</v>
      </c>
      <c r="W170" t="s">
        <v>605</v>
      </c>
      <c r="X170" t="str">
        <f>IF(J170&lt;&gt;"-",VLOOKUP(J170,travail2!$A$2:$N$33,8),"")</f>
        <v>s</v>
      </c>
      <c r="Y170" t="s">
        <v>605</v>
      </c>
      <c r="Z170" t="str">
        <f>IF(J170&lt;&gt;"-",VLOOKUP(J170,travail2!$A$2:$N$33,9),"")</f>
        <v>0</v>
      </c>
      <c r="AA170" t="s">
        <v>605</v>
      </c>
      <c r="AB170" t="str">
        <f>IF(J170&lt;&gt;"-",VLOOKUP(J170,travail2!$A$2:$N$33,10),"")</f>
        <v>d</v>
      </c>
      <c r="AC170" t="s">
        <v>605</v>
      </c>
      <c r="AD170">
        <f>IF(J170&lt;&gt;"-",VLOOKUP(J170,travail2!$A$2:$N$33,11),"")</f>
        <v>2</v>
      </c>
      <c r="AE170" t="s">
        <v>605</v>
      </c>
      <c r="AF170" t="str">
        <f>IF(J170&lt;&gt;"-",VLOOKUP(J170,travail2!$A$2:$N$33,13),"")</f>
        <v>00</v>
      </c>
      <c r="AG170" t="s">
        <v>605</v>
      </c>
      <c r="AH170" t="str">
        <f>IF(J170&lt;&gt;"-",VLOOKUP(J170,travail2!$A$2:$N$33,14),"")</f>
        <v>9</v>
      </c>
      <c r="AI170" t="s">
        <v>928</v>
      </c>
      <c r="AJ170" s="122" t="s">
        <v>925</v>
      </c>
      <c r="AK170" t="s">
        <v>928</v>
      </c>
      <c r="AL170" t="s">
        <v>209</v>
      </c>
      <c r="AM170" t="s">
        <v>904</v>
      </c>
      <c r="AO170" s="123" t="str">
        <f t="shared" si="12"/>
        <v>var zone = new Array("Jordan", "2", "00", "1", "Jordan", "s", "0", "d", "2", "00", "3", "s", "0", "d", "2", "00", "9"); zones["Jordan"]=zone;</v>
      </c>
      <c r="AP170" t="str">
        <f t="shared" si="13"/>
        <v>var zone = new Array("Jordan", "2", "00", "1", "Jordan", "s", "0", "d", "2", "00", "3", "s", "0", "d", "2</v>
      </c>
      <c r="AQ170" t="str">
        <f t="shared" si="17"/>
        <v>", "00", "9"); zones["Jordan"]=zone;</v>
      </c>
      <c r="AR170" s="125" t="str">
        <f t="shared" si="14"/>
        <v>&lt;option value="Jordan"&gt;Jordan&lt;/option&gt;</v>
      </c>
      <c r="AS170" t="s">
        <v>930</v>
      </c>
      <c r="AT170" t="str">
        <f t="shared" si="15"/>
        <v>Jordan</v>
      </c>
      <c r="AU170" t="s">
        <v>932</v>
      </c>
      <c r="AV170" t="str">
        <f t="shared" si="16"/>
        <v>Jordan</v>
      </c>
      <c r="AW170" t="s">
        <v>931</v>
      </c>
    </row>
    <row r="171" spans="1:49" x14ac:dyDescent="0.25">
      <c r="A171" t="s">
        <v>903</v>
      </c>
      <c r="B171" t="s">
        <v>379</v>
      </c>
      <c r="C171" t="s">
        <v>605</v>
      </c>
      <c r="D171">
        <v>6</v>
      </c>
      <c r="E171" t="s">
        <v>605</v>
      </c>
      <c r="F171" t="s">
        <v>898</v>
      </c>
      <c r="G171" t="s">
        <v>605</v>
      </c>
      <c r="H171" t="str">
        <f>IF(J171&lt;&gt;"-",VLOOKUP(J171,DST_ON!A:C,3),"")</f>
        <v/>
      </c>
      <c r="I171" t="s">
        <v>605</v>
      </c>
      <c r="J171" s="6" t="s">
        <v>106</v>
      </c>
      <c r="K171" t="s">
        <v>605</v>
      </c>
      <c r="L171" t="str">
        <f>IF(J171&lt;&gt;"-",VLOOKUP(J171,travail2!$A$2:$N$33,2),"")</f>
        <v/>
      </c>
      <c r="M171" t="s">
        <v>605</v>
      </c>
      <c r="N171" t="str">
        <f>IF(J171&lt;&gt;"-",VLOOKUP(J171,travail2!$A$2:$N$33,3),"")</f>
        <v/>
      </c>
      <c r="O171" t="s">
        <v>605</v>
      </c>
      <c r="P171" t="str">
        <f>IF(J171&lt;&gt;"-",VLOOKUP(J171,travail2!$A$2:$N$33,4),"")</f>
        <v/>
      </c>
      <c r="Q171" t="s">
        <v>605</v>
      </c>
      <c r="R171" t="str">
        <f>IF(J171&lt;&gt;"-",VLOOKUP(J171,travail2!$A$2:$N$33,5),"")</f>
        <v/>
      </c>
      <c r="S171" t="s">
        <v>605</v>
      </c>
      <c r="T171" t="str">
        <f>IF(J171&lt;&gt;"-",VLOOKUP(J171,travail2!$A$2:$N$33,6),"")</f>
        <v/>
      </c>
      <c r="U171" t="s">
        <v>605</v>
      </c>
      <c r="V171" s="121" t="str">
        <f>IF(J171&lt;&gt;"-",VLOOKUP(J171,travail2!$A$2:$N$33,7),"")</f>
        <v/>
      </c>
      <c r="W171" t="s">
        <v>605</v>
      </c>
      <c r="X171" t="str">
        <f>IF(J171&lt;&gt;"-",VLOOKUP(J171,travail2!$A$2:$N$33,8),"")</f>
        <v/>
      </c>
      <c r="Y171" t="s">
        <v>605</v>
      </c>
      <c r="Z171" t="str">
        <f>IF(J171&lt;&gt;"-",VLOOKUP(J171,travail2!$A$2:$N$33,9),"")</f>
        <v/>
      </c>
      <c r="AA171" t="s">
        <v>605</v>
      </c>
      <c r="AB171" t="str">
        <f>IF(J171&lt;&gt;"-",VLOOKUP(J171,travail2!$A$2:$N$33,10),"")</f>
        <v/>
      </c>
      <c r="AC171" t="s">
        <v>605</v>
      </c>
      <c r="AD171" t="str">
        <f>IF(J171&lt;&gt;"-",VLOOKUP(J171,travail2!$A$2:$N$33,11),"")</f>
        <v/>
      </c>
      <c r="AE171" t="s">
        <v>605</v>
      </c>
      <c r="AF171" t="str">
        <f>IF(J171&lt;&gt;"-",VLOOKUP(J171,travail2!$A$2:$N$33,13),"")</f>
        <v/>
      </c>
      <c r="AG171" t="s">
        <v>605</v>
      </c>
      <c r="AH171" t="str">
        <f>IF(J171&lt;&gt;"-",VLOOKUP(J171,travail2!$A$2:$N$33,14),"")</f>
        <v/>
      </c>
      <c r="AI171" t="s">
        <v>928</v>
      </c>
      <c r="AJ171" s="122" t="s">
        <v>925</v>
      </c>
      <c r="AK171" t="s">
        <v>928</v>
      </c>
      <c r="AL171" t="s">
        <v>379</v>
      </c>
      <c r="AM171" t="s">
        <v>904</v>
      </c>
      <c r="AO171" s="123" t="str">
        <f t="shared" si="12"/>
        <v>var zone = new Array("Kazakhstan/Almaty", "6", "00", "", "-", "", "", "", "", "", "", "", "", "", "", "", ""); zones["Kazakhstan/Almaty"]=zone;</v>
      </c>
      <c r="AP171" t="str">
        <f t="shared" si="13"/>
        <v>var zone = new Array("Kazakhstan/Almaty", "6", "00", "", "-", "", "", "", "", "", "", "", "", "", "</v>
      </c>
      <c r="AQ171" t="str">
        <f t="shared" si="17"/>
        <v>", "", ""); zones["Kazakhstan/Almaty"]=zone;</v>
      </c>
      <c r="AR171" s="125" t="str">
        <f t="shared" si="14"/>
        <v>&lt;option value="Kazakhstan/Almaty"&gt;Kazakhstan/Almaty&lt;/option&gt;</v>
      </c>
      <c r="AS171" t="s">
        <v>930</v>
      </c>
      <c r="AT171" t="str">
        <f t="shared" si="15"/>
        <v>Kazakhstan/Almaty</v>
      </c>
      <c r="AU171" t="s">
        <v>932</v>
      </c>
      <c r="AV171" t="str">
        <f t="shared" si="16"/>
        <v>Kazakhstan/Almaty</v>
      </c>
      <c r="AW171" t="s">
        <v>931</v>
      </c>
    </row>
    <row r="172" spans="1:49" x14ac:dyDescent="0.25">
      <c r="A172" t="s">
        <v>903</v>
      </c>
      <c r="B172" t="s">
        <v>382</v>
      </c>
      <c r="C172" t="s">
        <v>605</v>
      </c>
      <c r="D172">
        <v>5</v>
      </c>
      <c r="E172" t="s">
        <v>605</v>
      </c>
      <c r="F172" t="s">
        <v>898</v>
      </c>
      <c r="G172" t="s">
        <v>605</v>
      </c>
      <c r="H172" t="str">
        <f>IF(J172&lt;&gt;"-",VLOOKUP(J172,DST_ON!A:C,3),"")</f>
        <v/>
      </c>
      <c r="I172" t="s">
        <v>605</v>
      </c>
      <c r="J172" s="6" t="s">
        <v>106</v>
      </c>
      <c r="K172" t="s">
        <v>605</v>
      </c>
      <c r="L172" t="str">
        <f>IF(J172&lt;&gt;"-",VLOOKUP(J172,travail2!$A$2:$N$33,2),"")</f>
        <v/>
      </c>
      <c r="M172" t="s">
        <v>605</v>
      </c>
      <c r="N172" t="str">
        <f>IF(J172&lt;&gt;"-",VLOOKUP(J172,travail2!$A$2:$N$33,3),"")</f>
        <v/>
      </c>
      <c r="O172" t="s">
        <v>605</v>
      </c>
      <c r="P172" t="str">
        <f>IF(J172&lt;&gt;"-",VLOOKUP(J172,travail2!$A$2:$N$33,4),"")</f>
        <v/>
      </c>
      <c r="Q172" t="s">
        <v>605</v>
      </c>
      <c r="R172" t="str">
        <f>IF(J172&lt;&gt;"-",VLOOKUP(J172,travail2!$A$2:$N$33,5),"")</f>
        <v/>
      </c>
      <c r="S172" t="s">
        <v>605</v>
      </c>
      <c r="T172" t="str">
        <f>IF(J172&lt;&gt;"-",VLOOKUP(J172,travail2!$A$2:$N$33,6),"")</f>
        <v/>
      </c>
      <c r="U172" t="s">
        <v>605</v>
      </c>
      <c r="V172" s="121" t="str">
        <f>IF(J172&lt;&gt;"-",VLOOKUP(J172,travail2!$A$2:$N$33,7),"")</f>
        <v/>
      </c>
      <c r="W172" t="s">
        <v>605</v>
      </c>
      <c r="X172" t="str">
        <f>IF(J172&lt;&gt;"-",VLOOKUP(J172,travail2!$A$2:$N$33,8),"")</f>
        <v/>
      </c>
      <c r="Y172" t="s">
        <v>605</v>
      </c>
      <c r="Z172" t="str">
        <f>IF(J172&lt;&gt;"-",VLOOKUP(J172,travail2!$A$2:$N$33,9),"")</f>
        <v/>
      </c>
      <c r="AA172" t="s">
        <v>605</v>
      </c>
      <c r="AB172" t="str">
        <f>IF(J172&lt;&gt;"-",VLOOKUP(J172,travail2!$A$2:$N$33,10),"")</f>
        <v/>
      </c>
      <c r="AC172" t="s">
        <v>605</v>
      </c>
      <c r="AD172" t="str">
        <f>IF(J172&lt;&gt;"-",VLOOKUP(J172,travail2!$A$2:$N$33,11),"")</f>
        <v/>
      </c>
      <c r="AE172" t="s">
        <v>605</v>
      </c>
      <c r="AF172" t="str">
        <f>IF(J172&lt;&gt;"-",VLOOKUP(J172,travail2!$A$2:$N$33,13),"")</f>
        <v/>
      </c>
      <c r="AG172" t="s">
        <v>605</v>
      </c>
      <c r="AH172" t="str">
        <f>IF(J172&lt;&gt;"-",VLOOKUP(J172,travail2!$A$2:$N$33,14),"")</f>
        <v/>
      </c>
      <c r="AI172" t="s">
        <v>928</v>
      </c>
      <c r="AJ172" s="122" t="s">
        <v>925</v>
      </c>
      <c r="AK172" t="s">
        <v>928</v>
      </c>
      <c r="AL172" t="s">
        <v>382</v>
      </c>
      <c r="AM172" t="s">
        <v>904</v>
      </c>
      <c r="AO172" s="123" t="str">
        <f t="shared" si="12"/>
        <v>var zone = new Array("Kazakhstan/Aqtau", "5", "00", "", "-", "", "", "", "", "", "", "", "", "", "", "", ""); zones["Kazakhstan/Aqtau"]=zone;</v>
      </c>
      <c r="AP172" t="str">
        <f t="shared" si="13"/>
        <v>var zone = new Array("Kazakhstan/Aqtau", "5", "00", "", "-", "", "", "", "", "", "", "", "", "", "</v>
      </c>
      <c r="AQ172" t="str">
        <f t="shared" si="17"/>
        <v>", "", ""); zones["Kazakhstan/Aqtau"]=zone;</v>
      </c>
      <c r="AR172" s="125" t="str">
        <f t="shared" si="14"/>
        <v>&lt;option value="Kazakhstan/Aqtau"&gt;Kazakhstan/Aqtau&lt;/option&gt;</v>
      </c>
      <c r="AS172" t="s">
        <v>930</v>
      </c>
      <c r="AT172" t="str">
        <f t="shared" si="15"/>
        <v>Kazakhstan/Aqtau</v>
      </c>
      <c r="AU172" t="s">
        <v>932</v>
      </c>
      <c r="AV172" t="str">
        <f t="shared" si="16"/>
        <v>Kazakhstan/Aqtau</v>
      </c>
      <c r="AW172" t="s">
        <v>931</v>
      </c>
    </row>
    <row r="173" spans="1:49" x14ac:dyDescent="0.25">
      <c r="A173" t="s">
        <v>903</v>
      </c>
      <c r="B173" t="s">
        <v>381</v>
      </c>
      <c r="C173" t="s">
        <v>605</v>
      </c>
      <c r="D173">
        <v>5</v>
      </c>
      <c r="E173" t="s">
        <v>605</v>
      </c>
      <c r="F173" t="s">
        <v>898</v>
      </c>
      <c r="G173" t="s">
        <v>605</v>
      </c>
      <c r="H173" t="str">
        <f>IF(J173&lt;&gt;"-",VLOOKUP(J173,DST_ON!A:C,3),"")</f>
        <v/>
      </c>
      <c r="I173" t="s">
        <v>605</v>
      </c>
      <c r="J173" s="6" t="s">
        <v>106</v>
      </c>
      <c r="K173" t="s">
        <v>605</v>
      </c>
      <c r="L173" t="str">
        <f>IF(J173&lt;&gt;"-",VLOOKUP(J173,travail2!$A$2:$N$33,2),"")</f>
        <v/>
      </c>
      <c r="M173" t="s">
        <v>605</v>
      </c>
      <c r="N173" t="str">
        <f>IF(J173&lt;&gt;"-",VLOOKUP(J173,travail2!$A$2:$N$33,3),"")</f>
        <v/>
      </c>
      <c r="O173" t="s">
        <v>605</v>
      </c>
      <c r="P173" t="str">
        <f>IF(J173&lt;&gt;"-",VLOOKUP(J173,travail2!$A$2:$N$33,4),"")</f>
        <v/>
      </c>
      <c r="Q173" t="s">
        <v>605</v>
      </c>
      <c r="R173" t="str">
        <f>IF(J173&lt;&gt;"-",VLOOKUP(J173,travail2!$A$2:$N$33,5),"")</f>
        <v/>
      </c>
      <c r="S173" t="s">
        <v>605</v>
      </c>
      <c r="T173" t="str">
        <f>IF(J173&lt;&gt;"-",VLOOKUP(J173,travail2!$A$2:$N$33,6),"")</f>
        <v/>
      </c>
      <c r="U173" t="s">
        <v>605</v>
      </c>
      <c r="V173" s="121" t="str">
        <f>IF(J173&lt;&gt;"-",VLOOKUP(J173,travail2!$A$2:$N$33,7),"")</f>
        <v/>
      </c>
      <c r="W173" t="s">
        <v>605</v>
      </c>
      <c r="X173" t="str">
        <f>IF(J173&lt;&gt;"-",VLOOKUP(J173,travail2!$A$2:$N$33,8),"")</f>
        <v/>
      </c>
      <c r="Y173" t="s">
        <v>605</v>
      </c>
      <c r="Z173" t="str">
        <f>IF(J173&lt;&gt;"-",VLOOKUP(J173,travail2!$A$2:$N$33,9),"")</f>
        <v/>
      </c>
      <c r="AA173" t="s">
        <v>605</v>
      </c>
      <c r="AB173" t="str">
        <f>IF(J173&lt;&gt;"-",VLOOKUP(J173,travail2!$A$2:$N$33,10),"")</f>
        <v/>
      </c>
      <c r="AC173" t="s">
        <v>605</v>
      </c>
      <c r="AD173" t="str">
        <f>IF(J173&lt;&gt;"-",VLOOKUP(J173,travail2!$A$2:$N$33,11),"")</f>
        <v/>
      </c>
      <c r="AE173" t="s">
        <v>605</v>
      </c>
      <c r="AF173" t="str">
        <f>IF(J173&lt;&gt;"-",VLOOKUP(J173,travail2!$A$2:$N$33,13),"")</f>
        <v/>
      </c>
      <c r="AG173" t="s">
        <v>605</v>
      </c>
      <c r="AH173" t="str">
        <f>IF(J173&lt;&gt;"-",VLOOKUP(J173,travail2!$A$2:$N$33,14),"")</f>
        <v/>
      </c>
      <c r="AI173" t="s">
        <v>928</v>
      </c>
      <c r="AJ173" s="122" t="s">
        <v>925</v>
      </c>
      <c r="AK173" t="s">
        <v>928</v>
      </c>
      <c r="AL173" t="s">
        <v>381</v>
      </c>
      <c r="AM173" t="s">
        <v>904</v>
      </c>
      <c r="AO173" s="123" t="str">
        <f t="shared" si="12"/>
        <v>var zone = new Array("Kazakhstan/Aqtobe", "5", "00", "", "-", "", "", "", "", "", "", "", "", "", "", "", ""); zones["Kazakhstan/Aqtobe"]=zone;</v>
      </c>
      <c r="AP173" t="str">
        <f t="shared" si="13"/>
        <v>var zone = new Array("Kazakhstan/Aqtobe", "5", "00", "", "-", "", "", "", "", "", "", "", "", "", "</v>
      </c>
      <c r="AQ173" t="str">
        <f t="shared" si="17"/>
        <v>", "", ""); zones["Kazakhstan/Aqtobe"]=zone;</v>
      </c>
      <c r="AR173" s="125" t="str">
        <f t="shared" si="14"/>
        <v>&lt;option value="Kazakhstan/Aqtobe"&gt;Kazakhstan/Aqtobe&lt;/option&gt;</v>
      </c>
      <c r="AS173" t="s">
        <v>930</v>
      </c>
      <c r="AT173" t="str">
        <f t="shared" si="15"/>
        <v>Kazakhstan/Aqtobe</v>
      </c>
      <c r="AU173" t="s">
        <v>932</v>
      </c>
      <c r="AV173" t="str">
        <f t="shared" si="16"/>
        <v>Kazakhstan/Aqtobe</v>
      </c>
      <c r="AW173" t="s">
        <v>931</v>
      </c>
    </row>
    <row r="174" spans="1:49" x14ac:dyDescent="0.25">
      <c r="A174" t="s">
        <v>903</v>
      </c>
      <c r="B174" t="s">
        <v>383</v>
      </c>
      <c r="C174" t="s">
        <v>605</v>
      </c>
      <c r="D174">
        <v>5</v>
      </c>
      <c r="E174" t="s">
        <v>605</v>
      </c>
      <c r="F174" t="s">
        <v>898</v>
      </c>
      <c r="G174" t="s">
        <v>605</v>
      </c>
      <c r="H174" t="str">
        <f>IF(J174&lt;&gt;"-",VLOOKUP(J174,DST_ON!A:C,3),"")</f>
        <v/>
      </c>
      <c r="I174" t="s">
        <v>605</v>
      </c>
      <c r="J174" s="6" t="s">
        <v>106</v>
      </c>
      <c r="K174" t="s">
        <v>605</v>
      </c>
      <c r="L174" t="str">
        <f>IF(J174&lt;&gt;"-",VLOOKUP(J174,travail2!$A$2:$N$33,2),"")</f>
        <v/>
      </c>
      <c r="M174" t="s">
        <v>605</v>
      </c>
      <c r="N174" t="str">
        <f>IF(J174&lt;&gt;"-",VLOOKUP(J174,travail2!$A$2:$N$33,3),"")</f>
        <v/>
      </c>
      <c r="O174" t="s">
        <v>605</v>
      </c>
      <c r="P174" t="str">
        <f>IF(J174&lt;&gt;"-",VLOOKUP(J174,travail2!$A$2:$N$33,4),"")</f>
        <v/>
      </c>
      <c r="Q174" t="s">
        <v>605</v>
      </c>
      <c r="R174" t="str">
        <f>IF(J174&lt;&gt;"-",VLOOKUP(J174,travail2!$A$2:$N$33,5),"")</f>
        <v/>
      </c>
      <c r="S174" t="s">
        <v>605</v>
      </c>
      <c r="T174" t="str">
        <f>IF(J174&lt;&gt;"-",VLOOKUP(J174,travail2!$A$2:$N$33,6),"")</f>
        <v/>
      </c>
      <c r="U174" t="s">
        <v>605</v>
      </c>
      <c r="V174" s="121" t="str">
        <f>IF(J174&lt;&gt;"-",VLOOKUP(J174,travail2!$A$2:$N$33,7),"")</f>
        <v/>
      </c>
      <c r="W174" t="s">
        <v>605</v>
      </c>
      <c r="X174" t="str">
        <f>IF(J174&lt;&gt;"-",VLOOKUP(J174,travail2!$A$2:$N$33,8),"")</f>
        <v/>
      </c>
      <c r="Y174" t="s">
        <v>605</v>
      </c>
      <c r="Z174" t="str">
        <f>IF(J174&lt;&gt;"-",VLOOKUP(J174,travail2!$A$2:$N$33,9),"")</f>
        <v/>
      </c>
      <c r="AA174" t="s">
        <v>605</v>
      </c>
      <c r="AB174" t="str">
        <f>IF(J174&lt;&gt;"-",VLOOKUP(J174,travail2!$A$2:$N$33,10),"")</f>
        <v/>
      </c>
      <c r="AC174" t="s">
        <v>605</v>
      </c>
      <c r="AD174" t="str">
        <f>IF(J174&lt;&gt;"-",VLOOKUP(J174,travail2!$A$2:$N$33,11),"")</f>
        <v/>
      </c>
      <c r="AE174" t="s">
        <v>605</v>
      </c>
      <c r="AF174" t="str">
        <f>IF(J174&lt;&gt;"-",VLOOKUP(J174,travail2!$A$2:$N$33,13),"")</f>
        <v/>
      </c>
      <c r="AG174" t="s">
        <v>605</v>
      </c>
      <c r="AH174" t="str">
        <f>IF(J174&lt;&gt;"-",VLOOKUP(J174,travail2!$A$2:$N$33,14),"")</f>
        <v/>
      </c>
      <c r="AI174" t="s">
        <v>928</v>
      </c>
      <c r="AJ174" s="122" t="s">
        <v>925</v>
      </c>
      <c r="AK174" t="s">
        <v>928</v>
      </c>
      <c r="AL174" t="s">
        <v>383</v>
      </c>
      <c r="AM174" t="s">
        <v>904</v>
      </c>
      <c r="AO174" s="123" t="str">
        <f t="shared" si="12"/>
        <v>var zone = new Array("Kazakhstan/Oral", "5", "00", "", "-", "", "", "", "", "", "", "", "", "", "", "", ""); zones["Kazakhstan/Oral"]=zone;</v>
      </c>
      <c r="AP174" t="str">
        <f t="shared" si="13"/>
        <v>var zone = new Array("Kazakhstan/Oral", "5", "00", "", "-", "", "", "", "", "", "", "", "", "", "</v>
      </c>
      <c r="AQ174" t="str">
        <f t="shared" si="17"/>
        <v>", "", ""); zones["Kazakhstan/Oral"]=zone;</v>
      </c>
      <c r="AR174" s="125" t="str">
        <f t="shared" si="14"/>
        <v>&lt;option value="Kazakhstan/Oral"&gt;Kazakhstan/Oral&lt;/option&gt;</v>
      </c>
      <c r="AS174" t="s">
        <v>930</v>
      </c>
      <c r="AT174" t="str">
        <f t="shared" si="15"/>
        <v>Kazakhstan/Oral</v>
      </c>
      <c r="AU174" t="s">
        <v>932</v>
      </c>
      <c r="AV174" t="str">
        <f t="shared" si="16"/>
        <v>Kazakhstan/Oral</v>
      </c>
      <c r="AW174" t="s">
        <v>931</v>
      </c>
    </row>
    <row r="175" spans="1:49" x14ac:dyDescent="0.25">
      <c r="A175" t="s">
        <v>903</v>
      </c>
      <c r="B175" t="s">
        <v>380</v>
      </c>
      <c r="C175" t="s">
        <v>605</v>
      </c>
      <c r="D175">
        <v>6</v>
      </c>
      <c r="E175" t="s">
        <v>605</v>
      </c>
      <c r="F175" t="s">
        <v>898</v>
      </c>
      <c r="G175" t="s">
        <v>605</v>
      </c>
      <c r="H175" t="str">
        <f>IF(J175&lt;&gt;"-",VLOOKUP(J175,DST_ON!A:C,3),"")</f>
        <v/>
      </c>
      <c r="I175" t="s">
        <v>605</v>
      </c>
      <c r="J175" s="6" t="s">
        <v>106</v>
      </c>
      <c r="K175" t="s">
        <v>605</v>
      </c>
      <c r="L175" t="str">
        <f>IF(J175&lt;&gt;"-",VLOOKUP(J175,travail2!$A$2:$N$33,2),"")</f>
        <v/>
      </c>
      <c r="M175" t="s">
        <v>605</v>
      </c>
      <c r="N175" t="str">
        <f>IF(J175&lt;&gt;"-",VLOOKUP(J175,travail2!$A$2:$N$33,3),"")</f>
        <v/>
      </c>
      <c r="O175" t="s">
        <v>605</v>
      </c>
      <c r="P175" t="str">
        <f>IF(J175&lt;&gt;"-",VLOOKUP(J175,travail2!$A$2:$N$33,4),"")</f>
        <v/>
      </c>
      <c r="Q175" t="s">
        <v>605</v>
      </c>
      <c r="R175" t="str">
        <f>IF(J175&lt;&gt;"-",VLOOKUP(J175,travail2!$A$2:$N$33,5),"")</f>
        <v/>
      </c>
      <c r="S175" t="s">
        <v>605</v>
      </c>
      <c r="T175" t="str">
        <f>IF(J175&lt;&gt;"-",VLOOKUP(J175,travail2!$A$2:$N$33,6),"")</f>
        <v/>
      </c>
      <c r="U175" t="s">
        <v>605</v>
      </c>
      <c r="V175" s="121" t="str">
        <f>IF(J175&lt;&gt;"-",VLOOKUP(J175,travail2!$A$2:$N$33,7),"")</f>
        <v/>
      </c>
      <c r="W175" t="s">
        <v>605</v>
      </c>
      <c r="X175" t="str">
        <f>IF(J175&lt;&gt;"-",VLOOKUP(J175,travail2!$A$2:$N$33,8),"")</f>
        <v/>
      </c>
      <c r="Y175" t="s">
        <v>605</v>
      </c>
      <c r="Z175" t="str">
        <f>IF(J175&lt;&gt;"-",VLOOKUP(J175,travail2!$A$2:$N$33,9),"")</f>
        <v/>
      </c>
      <c r="AA175" t="s">
        <v>605</v>
      </c>
      <c r="AB175" t="str">
        <f>IF(J175&lt;&gt;"-",VLOOKUP(J175,travail2!$A$2:$N$33,10),"")</f>
        <v/>
      </c>
      <c r="AC175" t="s">
        <v>605</v>
      </c>
      <c r="AD175" t="str">
        <f>IF(J175&lt;&gt;"-",VLOOKUP(J175,travail2!$A$2:$N$33,11),"")</f>
        <v/>
      </c>
      <c r="AE175" t="s">
        <v>605</v>
      </c>
      <c r="AF175" t="str">
        <f>IF(J175&lt;&gt;"-",VLOOKUP(J175,travail2!$A$2:$N$33,13),"")</f>
        <v/>
      </c>
      <c r="AG175" t="s">
        <v>605</v>
      </c>
      <c r="AH175" t="str">
        <f>IF(J175&lt;&gt;"-",VLOOKUP(J175,travail2!$A$2:$N$33,14),"")</f>
        <v/>
      </c>
      <c r="AI175" t="s">
        <v>928</v>
      </c>
      <c r="AJ175" s="122" t="s">
        <v>925</v>
      </c>
      <c r="AK175" t="s">
        <v>928</v>
      </c>
      <c r="AL175" t="s">
        <v>380</v>
      </c>
      <c r="AM175" t="s">
        <v>904</v>
      </c>
      <c r="AO175" s="123" t="str">
        <f t="shared" si="12"/>
        <v>var zone = new Array("Kazakhstan/Qyzylorda", "6", "00", "", "-", "", "", "", "", "", "", "", "", "", "", "", ""); zones["Kazakhstan/Qyzylorda"]=zone;</v>
      </c>
      <c r="AP175" t="str">
        <f t="shared" si="13"/>
        <v>var zone = new Array("Kazakhstan/Qyzylorda", "6", "00", "", "-", "", "", "", "", "", "", "", "", "", "</v>
      </c>
      <c r="AQ175" t="str">
        <f t="shared" si="17"/>
        <v>", "", ""); zones["Kazakhstan/Qyzylorda"]=zone;</v>
      </c>
      <c r="AR175" s="125" t="str">
        <f t="shared" si="14"/>
        <v>&lt;option value="Kazakhstan/Qyzylorda"&gt;Kazakhstan/Qyzylorda&lt;/option&gt;</v>
      </c>
      <c r="AS175" t="s">
        <v>930</v>
      </c>
      <c r="AT175" t="str">
        <f t="shared" si="15"/>
        <v>Kazakhstan/Qyzylorda</v>
      </c>
      <c r="AU175" t="s">
        <v>932</v>
      </c>
      <c r="AV175" t="str">
        <f t="shared" si="16"/>
        <v>Kazakhstan/Qyzylorda</v>
      </c>
      <c r="AW175" t="s">
        <v>931</v>
      </c>
    </row>
    <row r="176" spans="1:49" x14ac:dyDescent="0.25">
      <c r="A176" t="s">
        <v>903</v>
      </c>
      <c r="B176" t="s">
        <v>304</v>
      </c>
      <c r="C176" t="s">
        <v>605</v>
      </c>
      <c r="D176">
        <v>3</v>
      </c>
      <c r="E176" t="s">
        <v>605</v>
      </c>
      <c r="F176" t="s">
        <v>898</v>
      </c>
      <c r="G176" t="s">
        <v>605</v>
      </c>
      <c r="H176" t="str">
        <f>IF(J176&lt;&gt;"-",VLOOKUP(J176,DST_ON!A:C,3),"")</f>
        <v/>
      </c>
      <c r="I176" t="s">
        <v>605</v>
      </c>
      <c r="J176" s="6" t="s">
        <v>106</v>
      </c>
      <c r="K176" t="s">
        <v>605</v>
      </c>
      <c r="L176" t="str">
        <f>IF(J176&lt;&gt;"-",VLOOKUP(J176,travail2!$A$2:$N$33,2),"")</f>
        <v/>
      </c>
      <c r="M176" t="s">
        <v>605</v>
      </c>
      <c r="N176" t="str">
        <f>IF(J176&lt;&gt;"-",VLOOKUP(J176,travail2!$A$2:$N$33,3),"")</f>
        <v/>
      </c>
      <c r="O176" t="s">
        <v>605</v>
      </c>
      <c r="P176" t="str">
        <f>IF(J176&lt;&gt;"-",VLOOKUP(J176,travail2!$A$2:$N$33,4),"")</f>
        <v/>
      </c>
      <c r="Q176" t="s">
        <v>605</v>
      </c>
      <c r="R176" t="str">
        <f>IF(J176&lt;&gt;"-",VLOOKUP(J176,travail2!$A$2:$N$33,5),"")</f>
        <v/>
      </c>
      <c r="S176" t="s">
        <v>605</v>
      </c>
      <c r="T176" t="str">
        <f>IF(J176&lt;&gt;"-",VLOOKUP(J176,travail2!$A$2:$N$33,6),"")</f>
        <v/>
      </c>
      <c r="U176" t="s">
        <v>605</v>
      </c>
      <c r="V176" s="121" t="str">
        <f>IF(J176&lt;&gt;"-",VLOOKUP(J176,travail2!$A$2:$N$33,7),"")</f>
        <v/>
      </c>
      <c r="W176" t="s">
        <v>605</v>
      </c>
      <c r="X176" t="str">
        <f>IF(J176&lt;&gt;"-",VLOOKUP(J176,travail2!$A$2:$N$33,8),"")</f>
        <v/>
      </c>
      <c r="Y176" t="s">
        <v>605</v>
      </c>
      <c r="Z176" t="str">
        <f>IF(J176&lt;&gt;"-",VLOOKUP(J176,travail2!$A$2:$N$33,9),"")</f>
        <v/>
      </c>
      <c r="AA176" t="s">
        <v>605</v>
      </c>
      <c r="AB176" t="str">
        <f>IF(J176&lt;&gt;"-",VLOOKUP(J176,travail2!$A$2:$N$33,10),"")</f>
        <v/>
      </c>
      <c r="AC176" t="s">
        <v>605</v>
      </c>
      <c r="AD176" t="str">
        <f>IF(J176&lt;&gt;"-",VLOOKUP(J176,travail2!$A$2:$N$33,11),"")</f>
        <v/>
      </c>
      <c r="AE176" t="s">
        <v>605</v>
      </c>
      <c r="AF176" t="str">
        <f>IF(J176&lt;&gt;"-",VLOOKUP(J176,travail2!$A$2:$N$33,13),"")</f>
        <v/>
      </c>
      <c r="AG176" t="s">
        <v>605</v>
      </c>
      <c r="AH176" t="str">
        <f>IF(J176&lt;&gt;"-",VLOOKUP(J176,travail2!$A$2:$N$33,14),"")</f>
        <v/>
      </c>
      <c r="AI176" t="s">
        <v>928</v>
      </c>
      <c r="AJ176" s="122" t="s">
        <v>925</v>
      </c>
      <c r="AK176" t="s">
        <v>928</v>
      </c>
      <c r="AL176" t="s">
        <v>304</v>
      </c>
      <c r="AM176" t="s">
        <v>904</v>
      </c>
      <c r="AO176" s="123" t="str">
        <f t="shared" si="12"/>
        <v>var zone = new Array("Kenya", "3", "00", "", "-", "", "", "", "", "", "", "", "", "", "", "", ""); zones["Kenya"]=zone;</v>
      </c>
      <c r="AP176" t="str">
        <f t="shared" si="13"/>
        <v>var zone = new Array("Kenya", "3", "00", "", "-", "", "", "", "", "", "", "", "", "", "</v>
      </c>
      <c r="AQ176" t="str">
        <f t="shared" si="17"/>
        <v>", "", ""); zones["Kenya"]=zone;</v>
      </c>
      <c r="AR176" s="125" t="str">
        <f t="shared" si="14"/>
        <v>&lt;option value="Kenya"&gt;Kenya&lt;/option&gt;</v>
      </c>
      <c r="AS176" t="s">
        <v>930</v>
      </c>
      <c r="AT176" t="str">
        <f t="shared" si="15"/>
        <v>Kenya</v>
      </c>
      <c r="AU176" t="s">
        <v>932</v>
      </c>
      <c r="AV176" t="str">
        <f t="shared" si="16"/>
        <v>Kenya</v>
      </c>
      <c r="AW176" t="s">
        <v>931</v>
      </c>
    </row>
    <row r="177" spans="1:49" x14ac:dyDescent="0.25">
      <c r="A177" t="s">
        <v>903</v>
      </c>
      <c r="B177" t="s">
        <v>456</v>
      </c>
      <c r="C177" t="s">
        <v>605</v>
      </c>
      <c r="D177">
        <v>9</v>
      </c>
      <c r="E177" t="s">
        <v>605</v>
      </c>
      <c r="F177" t="s">
        <v>898</v>
      </c>
      <c r="G177" t="s">
        <v>605</v>
      </c>
      <c r="H177" t="str">
        <f>IF(J177&lt;&gt;"-",VLOOKUP(J177,DST_ON!A:C,3),"")</f>
        <v/>
      </c>
      <c r="I177" t="s">
        <v>605</v>
      </c>
      <c r="J177" s="6" t="s">
        <v>106</v>
      </c>
      <c r="K177" t="s">
        <v>605</v>
      </c>
      <c r="L177" t="str">
        <f>IF(J177&lt;&gt;"-",VLOOKUP(J177,travail2!$A$2:$N$33,2),"")</f>
        <v/>
      </c>
      <c r="M177" t="s">
        <v>605</v>
      </c>
      <c r="N177" t="str">
        <f>IF(J177&lt;&gt;"-",VLOOKUP(J177,travail2!$A$2:$N$33,3),"")</f>
        <v/>
      </c>
      <c r="O177" t="s">
        <v>605</v>
      </c>
      <c r="P177" t="str">
        <f>IF(J177&lt;&gt;"-",VLOOKUP(J177,travail2!$A$2:$N$33,4),"")</f>
        <v/>
      </c>
      <c r="Q177" t="s">
        <v>605</v>
      </c>
      <c r="R177" t="str">
        <f>IF(J177&lt;&gt;"-",VLOOKUP(J177,travail2!$A$2:$N$33,5),"")</f>
        <v/>
      </c>
      <c r="S177" t="s">
        <v>605</v>
      </c>
      <c r="T177" t="str">
        <f>IF(J177&lt;&gt;"-",VLOOKUP(J177,travail2!$A$2:$N$33,6),"")</f>
        <v/>
      </c>
      <c r="U177" t="s">
        <v>605</v>
      </c>
      <c r="V177" s="121" t="str">
        <f>IF(J177&lt;&gt;"-",VLOOKUP(J177,travail2!$A$2:$N$33,7),"")</f>
        <v/>
      </c>
      <c r="W177" t="s">
        <v>605</v>
      </c>
      <c r="X177" t="str">
        <f>IF(J177&lt;&gt;"-",VLOOKUP(J177,travail2!$A$2:$N$33,8),"")</f>
        <v/>
      </c>
      <c r="Y177" t="s">
        <v>605</v>
      </c>
      <c r="Z177" t="str">
        <f>IF(J177&lt;&gt;"-",VLOOKUP(J177,travail2!$A$2:$N$33,9),"")</f>
        <v/>
      </c>
      <c r="AA177" t="s">
        <v>605</v>
      </c>
      <c r="AB177" t="str">
        <f>IF(J177&lt;&gt;"-",VLOOKUP(J177,travail2!$A$2:$N$33,10),"")</f>
        <v/>
      </c>
      <c r="AC177" t="s">
        <v>605</v>
      </c>
      <c r="AD177" t="str">
        <f>IF(J177&lt;&gt;"-",VLOOKUP(J177,travail2!$A$2:$N$33,11),"")</f>
        <v/>
      </c>
      <c r="AE177" t="s">
        <v>605</v>
      </c>
      <c r="AF177" t="str">
        <f>IF(J177&lt;&gt;"-",VLOOKUP(J177,travail2!$A$2:$N$33,13),"")</f>
        <v/>
      </c>
      <c r="AG177" t="s">
        <v>605</v>
      </c>
      <c r="AH177" t="str">
        <f>IF(J177&lt;&gt;"-",VLOOKUP(J177,travail2!$A$2:$N$33,14),"")</f>
        <v/>
      </c>
      <c r="AI177" t="s">
        <v>928</v>
      </c>
      <c r="AJ177" s="122" t="s">
        <v>925</v>
      </c>
      <c r="AK177" t="s">
        <v>928</v>
      </c>
      <c r="AL177" t="s">
        <v>456</v>
      </c>
      <c r="AM177" t="s">
        <v>904</v>
      </c>
      <c r="AO177" s="123" t="str">
        <f t="shared" si="12"/>
        <v>var zone = new Array("Koea/Pyongyang", "9", "00", "", "-", "", "", "", "", "", "", "", "", "", "", "", ""); zones["Koea/Pyongyang"]=zone;</v>
      </c>
      <c r="AP177" t="str">
        <f t="shared" si="13"/>
        <v>var zone = new Array("Koea/Pyongyang", "9", "00", "", "-", "", "", "", "", "", "", "", "", "", "</v>
      </c>
      <c r="AQ177" t="str">
        <f t="shared" si="17"/>
        <v>", "", ""); zones["Koea/Pyongyang"]=zone;</v>
      </c>
      <c r="AR177" s="125" t="str">
        <f t="shared" si="14"/>
        <v>&lt;option value="Koea/Pyongyang"&gt;Koea/Pyongyang&lt;/option&gt;</v>
      </c>
      <c r="AS177" t="s">
        <v>930</v>
      </c>
      <c r="AT177" t="str">
        <f t="shared" si="15"/>
        <v>Koea/Pyongyang</v>
      </c>
      <c r="AU177" t="s">
        <v>932</v>
      </c>
      <c r="AV177" t="str">
        <f t="shared" si="16"/>
        <v>Koea/Pyongyang</v>
      </c>
      <c r="AW177" t="s">
        <v>931</v>
      </c>
    </row>
    <row r="178" spans="1:49" x14ac:dyDescent="0.25">
      <c r="A178" t="s">
        <v>903</v>
      </c>
      <c r="B178" t="s">
        <v>455</v>
      </c>
      <c r="C178" t="s">
        <v>605</v>
      </c>
      <c r="D178">
        <v>9</v>
      </c>
      <c r="E178" t="s">
        <v>605</v>
      </c>
      <c r="F178" t="s">
        <v>898</v>
      </c>
      <c r="G178" t="s">
        <v>605</v>
      </c>
      <c r="H178" t="str">
        <f>IF(J178&lt;&gt;"-",VLOOKUP(J178,DST_ON!A:C,3),"")</f>
        <v/>
      </c>
      <c r="I178" t="s">
        <v>605</v>
      </c>
      <c r="J178" s="6" t="s">
        <v>106</v>
      </c>
      <c r="K178" t="s">
        <v>605</v>
      </c>
      <c r="L178" t="str">
        <f>IF(J178&lt;&gt;"-",VLOOKUP(J178,travail2!$A$2:$N$33,2),"")</f>
        <v/>
      </c>
      <c r="M178" t="s">
        <v>605</v>
      </c>
      <c r="N178" t="str">
        <f>IF(J178&lt;&gt;"-",VLOOKUP(J178,travail2!$A$2:$N$33,3),"")</f>
        <v/>
      </c>
      <c r="O178" t="s">
        <v>605</v>
      </c>
      <c r="P178" t="str">
        <f>IF(J178&lt;&gt;"-",VLOOKUP(J178,travail2!$A$2:$N$33,4),"")</f>
        <v/>
      </c>
      <c r="Q178" t="s">
        <v>605</v>
      </c>
      <c r="R178" t="str">
        <f>IF(J178&lt;&gt;"-",VLOOKUP(J178,travail2!$A$2:$N$33,5),"")</f>
        <v/>
      </c>
      <c r="S178" t="s">
        <v>605</v>
      </c>
      <c r="T178" t="str">
        <f>IF(J178&lt;&gt;"-",VLOOKUP(J178,travail2!$A$2:$N$33,6),"")</f>
        <v/>
      </c>
      <c r="U178" t="s">
        <v>605</v>
      </c>
      <c r="V178" s="121" t="str">
        <f>IF(J178&lt;&gt;"-",VLOOKUP(J178,travail2!$A$2:$N$33,7),"")</f>
        <v/>
      </c>
      <c r="W178" t="s">
        <v>605</v>
      </c>
      <c r="X178" t="str">
        <f>IF(J178&lt;&gt;"-",VLOOKUP(J178,travail2!$A$2:$N$33,8),"")</f>
        <v/>
      </c>
      <c r="Y178" t="s">
        <v>605</v>
      </c>
      <c r="Z178" t="str">
        <f>IF(J178&lt;&gt;"-",VLOOKUP(J178,travail2!$A$2:$N$33,9),"")</f>
        <v/>
      </c>
      <c r="AA178" t="s">
        <v>605</v>
      </c>
      <c r="AB178" t="str">
        <f>IF(J178&lt;&gt;"-",VLOOKUP(J178,travail2!$A$2:$N$33,10),"")</f>
        <v/>
      </c>
      <c r="AC178" t="s">
        <v>605</v>
      </c>
      <c r="AD178" t="str">
        <f>IF(J178&lt;&gt;"-",VLOOKUP(J178,travail2!$A$2:$N$33,11),"")</f>
        <v/>
      </c>
      <c r="AE178" t="s">
        <v>605</v>
      </c>
      <c r="AF178" t="str">
        <f>IF(J178&lt;&gt;"-",VLOOKUP(J178,travail2!$A$2:$N$33,13),"")</f>
        <v/>
      </c>
      <c r="AG178" t="s">
        <v>605</v>
      </c>
      <c r="AH178" t="str">
        <f>IF(J178&lt;&gt;"-",VLOOKUP(J178,travail2!$A$2:$N$33,14),"")</f>
        <v/>
      </c>
      <c r="AI178" t="s">
        <v>928</v>
      </c>
      <c r="AJ178" s="122" t="s">
        <v>925</v>
      </c>
      <c r="AK178" t="s">
        <v>928</v>
      </c>
      <c r="AL178" t="s">
        <v>455</v>
      </c>
      <c r="AM178" t="s">
        <v>904</v>
      </c>
      <c r="AO178" s="123" t="str">
        <f t="shared" si="12"/>
        <v>var zone = new Array("Korea/Seoul", "9", "00", "", "-", "", "", "", "", "", "", "", "", "", "", "", ""); zones["Korea/Seoul"]=zone;</v>
      </c>
      <c r="AP178" t="str">
        <f t="shared" si="13"/>
        <v>var zone = new Array("Korea/Seoul", "9", "00", "", "-", "", "", "", "", "", "", "", "", "", "</v>
      </c>
      <c r="AQ178" t="str">
        <f t="shared" si="17"/>
        <v>", "", ""); zones["Korea/Seoul"]=zone;</v>
      </c>
      <c r="AR178" s="125" t="str">
        <f t="shared" si="14"/>
        <v>&lt;option value="Korea/Seoul"&gt;Korea/Seoul&lt;/option&gt;</v>
      </c>
      <c r="AS178" t="s">
        <v>930</v>
      </c>
      <c r="AT178" t="str">
        <f t="shared" si="15"/>
        <v>Korea/Seoul</v>
      </c>
      <c r="AU178" t="s">
        <v>932</v>
      </c>
      <c r="AV178" t="str">
        <f t="shared" si="16"/>
        <v>Korea/Seoul</v>
      </c>
      <c r="AW178" t="s">
        <v>931</v>
      </c>
    </row>
    <row r="179" spans="1:49" x14ac:dyDescent="0.25">
      <c r="A179" t="s">
        <v>903</v>
      </c>
      <c r="B179" t="s">
        <v>210</v>
      </c>
      <c r="C179" t="s">
        <v>605</v>
      </c>
      <c r="D179">
        <v>3</v>
      </c>
      <c r="E179" t="s">
        <v>605</v>
      </c>
      <c r="F179" t="s">
        <v>898</v>
      </c>
      <c r="G179" t="s">
        <v>605</v>
      </c>
      <c r="H179" t="str">
        <f>IF(J179&lt;&gt;"-",VLOOKUP(J179,DST_ON!A:C,3),"")</f>
        <v/>
      </c>
      <c r="I179" t="s">
        <v>605</v>
      </c>
      <c r="J179" s="6" t="s">
        <v>106</v>
      </c>
      <c r="K179" t="s">
        <v>605</v>
      </c>
      <c r="L179" t="str">
        <f>IF(J179&lt;&gt;"-",VLOOKUP(J179,travail2!$A$2:$N$33,2),"")</f>
        <v/>
      </c>
      <c r="M179" t="s">
        <v>605</v>
      </c>
      <c r="N179" t="str">
        <f>IF(J179&lt;&gt;"-",VLOOKUP(J179,travail2!$A$2:$N$33,3),"")</f>
        <v/>
      </c>
      <c r="O179" t="s">
        <v>605</v>
      </c>
      <c r="P179" t="str">
        <f>IF(J179&lt;&gt;"-",VLOOKUP(J179,travail2!$A$2:$N$33,4),"")</f>
        <v/>
      </c>
      <c r="Q179" t="s">
        <v>605</v>
      </c>
      <c r="R179" t="str">
        <f>IF(J179&lt;&gt;"-",VLOOKUP(J179,travail2!$A$2:$N$33,5),"")</f>
        <v/>
      </c>
      <c r="S179" t="s">
        <v>605</v>
      </c>
      <c r="T179" t="str">
        <f>IF(J179&lt;&gt;"-",VLOOKUP(J179,travail2!$A$2:$N$33,6),"")</f>
        <v/>
      </c>
      <c r="U179" t="s">
        <v>605</v>
      </c>
      <c r="V179" s="121" t="str">
        <f>IF(J179&lt;&gt;"-",VLOOKUP(J179,travail2!$A$2:$N$33,7),"")</f>
        <v/>
      </c>
      <c r="W179" t="s">
        <v>605</v>
      </c>
      <c r="X179" t="str">
        <f>IF(J179&lt;&gt;"-",VLOOKUP(J179,travail2!$A$2:$N$33,8),"")</f>
        <v/>
      </c>
      <c r="Y179" t="s">
        <v>605</v>
      </c>
      <c r="Z179" t="str">
        <f>IF(J179&lt;&gt;"-",VLOOKUP(J179,travail2!$A$2:$N$33,9),"")</f>
        <v/>
      </c>
      <c r="AA179" t="s">
        <v>605</v>
      </c>
      <c r="AB179" t="str">
        <f>IF(J179&lt;&gt;"-",VLOOKUP(J179,travail2!$A$2:$N$33,10),"")</f>
        <v/>
      </c>
      <c r="AC179" t="s">
        <v>605</v>
      </c>
      <c r="AD179" t="str">
        <f>IF(J179&lt;&gt;"-",VLOOKUP(J179,travail2!$A$2:$N$33,11),"")</f>
        <v/>
      </c>
      <c r="AE179" t="s">
        <v>605</v>
      </c>
      <c r="AF179" t="str">
        <f>IF(J179&lt;&gt;"-",VLOOKUP(J179,travail2!$A$2:$N$33,13),"")</f>
        <v/>
      </c>
      <c r="AG179" t="s">
        <v>605</v>
      </c>
      <c r="AH179" t="str">
        <f>IF(J179&lt;&gt;"-",VLOOKUP(J179,travail2!$A$2:$N$33,14),"")</f>
        <v/>
      </c>
      <c r="AI179" t="s">
        <v>928</v>
      </c>
      <c r="AJ179" s="122" t="s">
        <v>925</v>
      </c>
      <c r="AK179" t="s">
        <v>928</v>
      </c>
      <c r="AL179" t="s">
        <v>210</v>
      </c>
      <c r="AM179" t="s">
        <v>904</v>
      </c>
      <c r="AO179" s="123" t="str">
        <f t="shared" si="12"/>
        <v>var zone = new Array("Kuwait", "3", "00", "", "-", "", "", "", "", "", "", "", "", "", "", "", ""); zones["Kuwait"]=zone;</v>
      </c>
      <c r="AP179" t="str">
        <f t="shared" si="13"/>
        <v>var zone = new Array("Kuwait", "3", "00", "", "-", "", "", "", "", "", "", "", "", "", "</v>
      </c>
      <c r="AQ179" t="str">
        <f t="shared" si="17"/>
        <v>", "", ""); zones["Kuwait"]=zone;</v>
      </c>
      <c r="AR179" s="125" t="str">
        <f t="shared" si="14"/>
        <v>&lt;option value="Kuwait"&gt;Kuwait&lt;/option&gt;</v>
      </c>
      <c r="AS179" t="s">
        <v>930</v>
      </c>
      <c r="AT179" t="str">
        <f t="shared" si="15"/>
        <v>Kuwait</v>
      </c>
      <c r="AU179" t="s">
        <v>932</v>
      </c>
      <c r="AV179" t="str">
        <f t="shared" si="16"/>
        <v>Kuwait</v>
      </c>
      <c r="AW179" t="s">
        <v>931</v>
      </c>
    </row>
    <row r="180" spans="1:49" x14ac:dyDescent="0.25">
      <c r="A180" t="s">
        <v>903</v>
      </c>
      <c r="B180" t="s">
        <v>140</v>
      </c>
      <c r="C180" t="s">
        <v>605</v>
      </c>
      <c r="D180">
        <v>6</v>
      </c>
      <c r="E180" t="s">
        <v>605</v>
      </c>
      <c r="F180" t="s">
        <v>898</v>
      </c>
      <c r="G180" t="s">
        <v>605</v>
      </c>
      <c r="H180" t="str">
        <f>IF(J180&lt;&gt;"-",VLOOKUP(J180,DST_ON!A:C,3),"")</f>
        <v/>
      </c>
      <c r="I180" t="s">
        <v>605</v>
      </c>
      <c r="J180" s="6" t="s">
        <v>106</v>
      </c>
      <c r="K180" t="s">
        <v>605</v>
      </c>
      <c r="L180" t="str">
        <f>IF(J180&lt;&gt;"-",VLOOKUP(J180,travail2!$A$2:$N$33,2),"")</f>
        <v/>
      </c>
      <c r="M180" t="s">
        <v>605</v>
      </c>
      <c r="N180" t="str">
        <f>IF(J180&lt;&gt;"-",VLOOKUP(J180,travail2!$A$2:$N$33,3),"")</f>
        <v/>
      </c>
      <c r="O180" t="s">
        <v>605</v>
      </c>
      <c r="P180" t="str">
        <f>IF(J180&lt;&gt;"-",VLOOKUP(J180,travail2!$A$2:$N$33,4),"")</f>
        <v/>
      </c>
      <c r="Q180" t="s">
        <v>605</v>
      </c>
      <c r="R180" t="str">
        <f>IF(J180&lt;&gt;"-",VLOOKUP(J180,travail2!$A$2:$N$33,5),"")</f>
        <v/>
      </c>
      <c r="S180" t="s">
        <v>605</v>
      </c>
      <c r="T180" t="str">
        <f>IF(J180&lt;&gt;"-",VLOOKUP(J180,travail2!$A$2:$N$33,6),"")</f>
        <v/>
      </c>
      <c r="U180" t="s">
        <v>605</v>
      </c>
      <c r="V180" s="121" t="str">
        <f>IF(J180&lt;&gt;"-",VLOOKUP(J180,travail2!$A$2:$N$33,7),"")</f>
        <v/>
      </c>
      <c r="W180" t="s">
        <v>605</v>
      </c>
      <c r="X180" t="str">
        <f>IF(J180&lt;&gt;"-",VLOOKUP(J180,travail2!$A$2:$N$33,8),"")</f>
        <v/>
      </c>
      <c r="Y180" t="s">
        <v>605</v>
      </c>
      <c r="Z180" t="str">
        <f>IF(J180&lt;&gt;"-",VLOOKUP(J180,travail2!$A$2:$N$33,9),"")</f>
        <v/>
      </c>
      <c r="AA180" t="s">
        <v>605</v>
      </c>
      <c r="AB180" t="str">
        <f>IF(J180&lt;&gt;"-",VLOOKUP(J180,travail2!$A$2:$N$33,10),"")</f>
        <v/>
      </c>
      <c r="AC180" t="s">
        <v>605</v>
      </c>
      <c r="AD180" t="str">
        <f>IF(J180&lt;&gt;"-",VLOOKUP(J180,travail2!$A$2:$N$33,11),"")</f>
        <v/>
      </c>
      <c r="AE180" t="s">
        <v>605</v>
      </c>
      <c r="AF180" t="str">
        <f>IF(J180&lt;&gt;"-",VLOOKUP(J180,travail2!$A$2:$N$33,13),"")</f>
        <v/>
      </c>
      <c r="AG180" t="s">
        <v>605</v>
      </c>
      <c r="AH180" t="str">
        <f>IF(J180&lt;&gt;"-",VLOOKUP(J180,travail2!$A$2:$N$33,14),"")</f>
        <v/>
      </c>
      <c r="AI180" t="s">
        <v>928</v>
      </c>
      <c r="AJ180" s="122" t="s">
        <v>925</v>
      </c>
      <c r="AK180" t="s">
        <v>928</v>
      </c>
      <c r="AL180" t="s">
        <v>140</v>
      </c>
      <c r="AM180" t="s">
        <v>904</v>
      </c>
      <c r="AO180" s="123" t="str">
        <f t="shared" si="12"/>
        <v>var zone = new Array("Kyrgyzstan", "6", "00", "", "-", "", "", "", "", "", "", "", "", "", "", "", ""); zones["Kyrgyzstan"]=zone;</v>
      </c>
      <c r="AP180" t="str">
        <f t="shared" si="13"/>
        <v>var zone = new Array("Kyrgyzstan", "6", "00", "", "-", "", "", "", "", "", "", "", "", "", "</v>
      </c>
      <c r="AQ180" t="str">
        <f t="shared" si="17"/>
        <v>", "", ""); zones["Kyrgyzstan"]=zone;</v>
      </c>
      <c r="AR180" s="125" t="str">
        <f t="shared" si="14"/>
        <v>&lt;option value="Kyrgyzstan"&gt;Kyrgyzstan&lt;/option&gt;</v>
      </c>
      <c r="AS180" t="s">
        <v>930</v>
      </c>
      <c r="AT180" t="str">
        <f t="shared" si="15"/>
        <v>Kyrgyzstan</v>
      </c>
      <c r="AU180" t="s">
        <v>932</v>
      </c>
      <c r="AV180" t="str">
        <f t="shared" si="16"/>
        <v>Kyrgyzstan</v>
      </c>
      <c r="AW180" t="s">
        <v>931</v>
      </c>
    </row>
    <row r="181" spans="1:49" x14ac:dyDescent="0.25">
      <c r="A181" t="s">
        <v>903</v>
      </c>
      <c r="B181" t="s">
        <v>228</v>
      </c>
      <c r="C181" t="s">
        <v>605</v>
      </c>
      <c r="D181">
        <v>7</v>
      </c>
      <c r="E181" t="s">
        <v>605</v>
      </c>
      <c r="F181" t="s">
        <v>898</v>
      </c>
      <c r="G181" t="s">
        <v>605</v>
      </c>
      <c r="H181" t="str">
        <f>IF(J181&lt;&gt;"-",VLOOKUP(J181,DST_ON!A:C,3),"")</f>
        <v/>
      </c>
      <c r="I181" t="s">
        <v>605</v>
      </c>
      <c r="J181" s="6" t="s">
        <v>106</v>
      </c>
      <c r="K181" t="s">
        <v>605</v>
      </c>
      <c r="L181" t="str">
        <f>IF(J181&lt;&gt;"-",VLOOKUP(J181,travail2!$A$2:$N$33,2),"")</f>
        <v/>
      </c>
      <c r="M181" t="s">
        <v>605</v>
      </c>
      <c r="N181" t="str">
        <f>IF(J181&lt;&gt;"-",VLOOKUP(J181,travail2!$A$2:$N$33,3),"")</f>
        <v/>
      </c>
      <c r="O181" t="s">
        <v>605</v>
      </c>
      <c r="P181" t="str">
        <f>IF(J181&lt;&gt;"-",VLOOKUP(J181,travail2!$A$2:$N$33,4),"")</f>
        <v/>
      </c>
      <c r="Q181" t="s">
        <v>605</v>
      </c>
      <c r="R181" t="str">
        <f>IF(J181&lt;&gt;"-",VLOOKUP(J181,travail2!$A$2:$N$33,5),"")</f>
        <v/>
      </c>
      <c r="S181" t="s">
        <v>605</v>
      </c>
      <c r="T181" t="str">
        <f>IF(J181&lt;&gt;"-",VLOOKUP(J181,travail2!$A$2:$N$33,6),"")</f>
        <v/>
      </c>
      <c r="U181" t="s">
        <v>605</v>
      </c>
      <c r="V181" s="121" t="str">
        <f>IF(J181&lt;&gt;"-",VLOOKUP(J181,travail2!$A$2:$N$33,7),"")</f>
        <v/>
      </c>
      <c r="W181" t="s">
        <v>605</v>
      </c>
      <c r="X181" t="str">
        <f>IF(J181&lt;&gt;"-",VLOOKUP(J181,travail2!$A$2:$N$33,8),"")</f>
        <v/>
      </c>
      <c r="Y181" t="s">
        <v>605</v>
      </c>
      <c r="Z181" t="str">
        <f>IF(J181&lt;&gt;"-",VLOOKUP(J181,travail2!$A$2:$N$33,9),"")</f>
        <v/>
      </c>
      <c r="AA181" t="s">
        <v>605</v>
      </c>
      <c r="AB181" t="str">
        <f>IF(J181&lt;&gt;"-",VLOOKUP(J181,travail2!$A$2:$N$33,10),"")</f>
        <v/>
      </c>
      <c r="AC181" t="s">
        <v>605</v>
      </c>
      <c r="AD181" t="str">
        <f>IF(J181&lt;&gt;"-",VLOOKUP(J181,travail2!$A$2:$N$33,11),"")</f>
        <v/>
      </c>
      <c r="AE181" t="s">
        <v>605</v>
      </c>
      <c r="AF181" t="str">
        <f>IF(J181&lt;&gt;"-",VLOOKUP(J181,travail2!$A$2:$N$33,13),"")</f>
        <v/>
      </c>
      <c r="AG181" t="s">
        <v>605</v>
      </c>
      <c r="AH181" t="str">
        <f>IF(J181&lt;&gt;"-",VLOOKUP(J181,travail2!$A$2:$N$33,14),"")</f>
        <v/>
      </c>
      <c r="AI181" t="s">
        <v>928</v>
      </c>
      <c r="AJ181" s="122" t="s">
        <v>925</v>
      </c>
      <c r="AK181" t="s">
        <v>928</v>
      </c>
      <c r="AL181" t="s">
        <v>228</v>
      </c>
      <c r="AM181" t="s">
        <v>904</v>
      </c>
      <c r="AO181" s="123" t="str">
        <f t="shared" si="12"/>
        <v>var zone = new Array("Laos", "7", "00", "", "-", "", "", "", "", "", "", "", "", "", "", "", ""); zones["Laos"]=zone;</v>
      </c>
      <c r="AP181" t="str">
        <f t="shared" si="13"/>
        <v>var zone = new Array("Laos", "7", "00", "", "-", "", "", "", "", "", "", "", "", "", "</v>
      </c>
      <c r="AQ181" t="str">
        <f t="shared" si="17"/>
        <v>", "", ""); zones["Laos"]=zone;</v>
      </c>
      <c r="AR181" s="125" t="str">
        <f t="shared" si="14"/>
        <v>&lt;option value="Laos"&gt;Laos&lt;/option&gt;</v>
      </c>
      <c r="AS181" t="s">
        <v>930</v>
      </c>
      <c r="AT181" t="str">
        <f t="shared" si="15"/>
        <v>Laos</v>
      </c>
      <c r="AU181" t="s">
        <v>932</v>
      </c>
      <c r="AV181" t="str">
        <f t="shared" si="16"/>
        <v>Laos</v>
      </c>
      <c r="AW181" t="s">
        <v>931</v>
      </c>
    </row>
    <row r="182" spans="1:49" x14ac:dyDescent="0.25">
      <c r="A182" t="s">
        <v>903</v>
      </c>
      <c r="B182" t="s">
        <v>211</v>
      </c>
      <c r="C182" t="s">
        <v>605</v>
      </c>
      <c r="D182">
        <v>2</v>
      </c>
      <c r="E182" t="s">
        <v>605</v>
      </c>
      <c r="F182" t="s">
        <v>898</v>
      </c>
      <c r="G182" t="s">
        <v>605</v>
      </c>
      <c r="H182" s="6" t="s">
        <v>890</v>
      </c>
      <c r="I182" t="s">
        <v>605</v>
      </c>
      <c r="J182" s="6" t="s">
        <v>211</v>
      </c>
      <c r="K182" t="s">
        <v>605</v>
      </c>
      <c r="L182" t="str">
        <f>IF(J182&lt;&gt;"-",VLOOKUP(J182,travail2!$A$2:$N$33,2),"")</f>
        <v>w</v>
      </c>
      <c r="M182" t="s">
        <v>605</v>
      </c>
      <c r="N182" t="str">
        <f>IF(J182&lt;&gt;"-",VLOOKUP(J182,travail2!$A$2:$N$33,3),"")</f>
        <v>0</v>
      </c>
      <c r="O182" t="s">
        <v>605</v>
      </c>
      <c r="P182" t="str">
        <f>IF(J182&lt;&gt;"-",VLOOKUP(J182,travail2!$A$2:$N$33,4),"")</f>
        <v>d</v>
      </c>
      <c r="Q182" t="s">
        <v>605</v>
      </c>
      <c r="R182">
        <f>IF(J182&lt;&gt;"-",VLOOKUP(J182,travail2!$A$2:$N$33,5),"")</f>
        <v>0</v>
      </c>
      <c r="S182" t="s">
        <v>605</v>
      </c>
      <c r="T182" t="str">
        <f>IF(J182&lt;&gt;"-",VLOOKUP(J182,travail2!$A$2:$N$33,6),"")</f>
        <v>00</v>
      </c>
      <c r="U182" t="s">
        <v>605</v>
      </c>
      <c r="V182" s="121" t="str">
        <f>IF(J182&lt;&gt;"-",VLOOKUP(J182,travail2!$A$2:$N$33,7),"")</f>
        <v>3</v>
      </c>
      <c r="W182" t="s">
        <v>605</v>
      </c>
      <c r="X182" t="str">
        <f>IF(J182&lt;&gt;"-",VLOOKUP(J182,travail2!$A$2:$N$33,8),"")</f>
        <v>w</v>
      </c>
      <c r="Y182" t="s">
        <v>605</v>
      </c>
      <c r="Z182" t="str">
        <f>IF(J182&lt;&gt;"-",VLOOKUP(J182,travail2!$A$2:$N$33,9),"")</f>
        <v>0</v>
      </c>
      <c r="AA182" t="s">
        <v>605</v>
      </c>
      <c r="AB182" t="str">
        <f>IF(J182&lt;&gt;"-",VLOOKUP(J182,travail2!$A$2:$N$33,10),"")</f>
        <v>d</v>
      </c>
      <c r="AC182" t="s">
        <v>605</v>
      </c>
      <c r="AD182">
        <f>IF(J182&lt;&gt;"-",VLOOKUP(J182,travail2!$A$2:$N$33,11),"")</f>
        <v>0</v>
      </c>
      <c r="AE182" t="s">
        <v>605</v>
      </c>
      <c r="AF182" t="str">
        <f>IF(J182&lt;&gt;"-",VLOOKUP(J182,travail2!$A$2:$N$33,13),"")</f>
        <v>00</v>
      </c>
      <c r="AG182" t="s">
        <v>605</v>
      </c>
      <c r="AH182" t="str">
        <f>IF(J182&lt;&gt;"-",VLOOKUP(J182,travail2!$A$2:$N$33,14),"")</f>
        <v>10</v>
      </c>
      <c r="AI182" t="s">
        <v>928</v>
      </c>
      <c r="AJ182" s="122" t="s">
        <v>925</v>
      </c>
      <c r="AK182" t="s">
        <v>928</v>
      </c>
      <c r="AL182" t="s">
        <v>211</v>
      </c>
      <c r="AM182" t="s">
        <v>904</v>
      </c>
      <c r="AO182" s="123" t="str">
        <f t="shared" si="12"/>
        <v>var zone = new Array("Lebanon", "2", "00", "1", "Lebanon", "w", "0", "d", "0", "00", "3", "w", "0", "d", "0", "00", "10"); zones["Lebanon"]=zone;</v>
      </c>
      <c r="AP182" t="str">
        <f t="shared" si="13"/>
        <v>var zone = new Array("Lebanon", "2", "00", "1", "Lebanon", "w", "0", "d", "0", "00", "3", "w", "0", "d", "0</v>
      </c>
      <c r="AQ182" t="str">
        <f t="shared" si="17"/>
        <v>", "00", "10"); zones["Lebanon"]=zone;</v>
      </c>
      <c r="AR182" s="125" t="str">
        <f t="shared" si="14"/>
        <v>&lt;option value="Lebanon"&gt;Lebanon&lt;/option&gt;</v>
      </c>
      <c r="AS182" t="s">
        <v>930</v>
      </c>
      <c r="AT182" t="str">
        <f t="shared" si="15"/>
        <v>Lebanon</v>
      </c>
      <c r="AU182" t="s">
        <v>932</v>
      </c>
      <c r="AV182" t="str">
        <f t="shared" si="16"/>
        <v>Lebanon</v>
      </c>
      <c r="AW182" t="s">
        <v>931</v>
      </c>
    </row>
    <row r="183" spans="1:49" x14ac:dyDescent="0.25">
      <c r="A183" t="s">
        <v>903</v>
      </c>
      <c r="B183" t="s">
        <v>305</v>
      </c>
      <c r="C183" t="s">
        <v>605</v>
      </c>
      <c r="D183">
        <v>2</v>
      </c>
      <c r="E183" t="s">
        <v>605</v>
      </c>
      <c r="F183" t="s">
        <v>898</v>
      </c>
      <c r="G183" t="s">
        <v>605</v>
      </c>
      <c r="H183" t="str">
        <f>IF(J183&lt;&gt;"-",VLOOKUP(J183,DST_ON!A:C,3),"")</f>
        <v/>
      </c>
      <c r="I183" t="s">
        <v>605</v>
      </c>
      <c r="J183" s="6" t="s">
        <v>106</v>
      </c>
      <c r="K183" t="s">
        <v>605</v>
      </c>
      <c r="L183" t="str">
        <f>IF(J183&lt;&gt;"-",VLOOKUP(J183,travail2!$A$2:$N$33,2),"")</f>
        <v/>
      </c>
      <c r="M183" t="s">
        <v>605</v>
      </c>
      <c r="N183" t="str">
        <f>IF(J183&lt;&gt;"-",VLOOKUP(J183,travail2!$A$2:$N$33,3),"")</f>
        <v/>
      </c>
      <c r="O183" t="s">
        <v>605</v>
      </c>
      <c r="P183" t="str">
        <f>IF(J183&lt;&gt;"-",VLOOKUP(J183,travail2!$A$2:$N$33,4),"")</f>
        <v/>
      </c>
      <c r="Q183" t="s">
        <v>605</v>
      </c>
      <c r="R183" t="str">
        <f>IF(J183&lt;&gt;"-",VLOOKUP(J183,travail2!$A$2:$N$33,5),"")</f>
        <v/>
      </c>
      <c r="S183" t="s">
        <v>605</v>
      </c>
      <c r="T183" t="str">
        <f>IF(J183&lt;&gt;"-",VLOOKUP(J183,travail2!$A$2:$N$33,6),"")</f>
        <v/>
      </c>
      <c r="U183" t="s">
        <v>605</v>
      </c>
      <c r="V183" s="121" t="str">
        <f>IF(J183&lt;&gt;"-",VLOOKUP(J183,travail2!$A$2:$N$33,7),"")</f>
        <v/>
      </c>
      <c r="W183" t="s">
        <v>605</v>
      </c>
      <c r="X183" t="str">
        <f>IF(J183&lt;&gt;"-",VLOOKUP(J183,travail2!$A$2:$N$33,8),"")</f>
        <v/>
      </c>
      <c r="Y183" t="s">
        <v>605</v>
      </c>
      <c r="Z183" t="str">
        <f>IF(J183&lt;&gt;"-",VLOOKUP(J183,travail2!$A$2:$N$33,9),"")</f>
        <v/>
      </c>
      <c r="AA183" t="s">
        <v>605</v>
      </c>
      <c r="AB183" t="str">
        <f>IF(J183&lt;&gt;"-",VLOOKUP(J183,travail2!$A$2:$N$33,10),"")</f>
        <v/>
      </c>
      <c r="AC183" t="s">
        <v>605</v>
      </c>
      <c r="AD183" t="str">
        <f>IF(J183&lt;&gt;"-",VLOOKUP(J183,travail2!$A$2:$N$33,11),"")</f>
        <v/>
      </c>
      <c r="AE183" t="s">
        <v>605</v>
      </c>
      <c r="AF183" t="str">
        <f>IF(J183&lt;&gt;"-",VLOOKUP(J183,travail2!$A$2:$N$33,13),"")</f>
        <v/>
      </c>
      <c r="AG183" t="s">
        <v>605</v>
      </c>
      <c r="AH183" t="str">
        <f>IF(J183&lt;&gt;"-",VLOOKUP(J183,travail2!$A$2:$N$33,14),"")</f>
        <v/>
      </c>
      <c r="AI183" t="s">
        <v>928</v>
      </c>
      <c r="AJ183" s="122" t="s">
        <v>925</v>
      </c>
      <c r="AK183" t="s">
        <v>928</v>
      </c>
      <c r="AL183" t="s">
        <v>305</v>
      </c>
      <c r="AM183" t="s">
        <v>904</v>
      </c>
      <c r="AO183" s="123" t="str">
        <f t="shared" si="12"/>
        <v>var zone = new Array("Lesotho", "2", "00", "", "-", "", "", "", "", "", "", "", "", "", "", "", ""); zones["Lesotho"]=zone;</v>
      </c>
      <c r="AP183" t="str">
        <f t="shared" si="13"/>
        <v>var zone = new Array("Lesotho", "2", "00", "", "-", "", "", "", "", "", "", "", "", "", "</v>
      </c>
      <c r="AQ183" t="str">
        <f t="shared" si="17"/>
        <v>", "", ""); zones["Lesotho"]=zone;</v>
      </c>
      <c r="AR183" s="125" t="str">
        <f t="shared" si="14"/>
        <v>&lt;option value="Lesotho"&gt;Lesotho&lt;/option&gt;</v>
      </c>
      <c r="AS183" t="s">
        <v>930</v>
      </c>
      <c r="AT183" t="str">
        <f t="shared" si="15"/>
        <v>Lesotho</v>
      </c>
      <c r="AU183" t="s">
        <v>932</v>
      </c>
      <c r="AV183" t="str">
        <f t="shared" si="16"/>
        <v>Lesotho</v>
      </c>
      <c r="AW183" t="s">
        <v>931</v>
      </c>
    </row>
    <row r="184" spans="1:49" x14ac:dyDescent="0.25">
      <c r="A184" t="s">
        <v>903</v>
      </c>
      <c r="B184" t="s">
        <v>306</v>
      </c>
      <c r="C184" t="s">
        <v>605</v>
      </c>
      <c r="D184">
        <v>0</v>
      </c>
      <c r="E184" t="s">
        <v>605</v>
      </c>
      <c r="F184" t="s">
        <v>898</v>
      </c>
      <c r="G184" t="s">
        <v>605</v>
      </c>
      <c r="H184" t="str">
        <f>IF(J184&lt;&gt;"-",VLOOKUP(J184,DST_ON!A:C,3),"")</f>
        <v/>
      </c>
      <c r="I184" t="s">
        <v>605</v>
      </c>
      <c r="J184" s="6" t="s">
        <v>106</v>
      </c>
      <c r="K184" t="s">
        <v>605</v>
      </c>
      <c r="L184" t="str">
        <f>IF(J184&lt;&gt;"-",VLOOKUP(J184,travail2!$A$2:$N$33,2),"")</f>
        <v/>
      </c>
      <c r="M184" t="s">
        <v>605</v>
      </c>
      <c r="N184" t="str">
        <f>IF(J184&lt;&gt;"-",VLOOKUP(J184,travail2!$A$2:$N$33,3),"")</f>
        <v/>
      </c>
      <c r="O184" t="s">
        <v>605</v>
      </c>
      <c r="P184" t="str">
        <f>IF(J184&lt;&gt;"-",VLOOKUP(J184,travail2!$A$2:$N$33,4),"")</f>
        <v/>
      </c>
      <c r="Q184" t="s">
        <v>605</v>
      </c>
      <c r="R184" t="str">
        <f>IF(J184&lt;&gt;"-",VLOOKUP(J184,travail2!$A$2:$N$33,5),"")</f>
        <v/>
      </c>
      <c r="S184" t="s">
        <v>605</v>
      </c>
      <c r="T184" t="str">
        <f>IF(J184&lt;&gt;"-",VLOOKUP(J184,travail2!$A$2:$N$33,6),"")</f>
        <v/>
      </c>
      <c r="U184" t="s">
        <v>605</v>
      </c>
      <c r="V184" s="121" t="str">
        <f>IF(J184&lt;&gt;"-",VLOOKUP(J184,travail2!$A$2:$N$33,7),"")</f>
        <v/>
      </c>
      <c r="W184" t="s">
        <v>605</v>
      </c>
      <c r="X184" t="str">
        <f>IF(J184&lt;&gt;"-",VLOOKUP(J184,travail2!$A$2:$N$33,8),"")</f>
        <v/>
      </c>
      <c r="Y184" t="s">
        <v>605</v>
      </c>
      <c r="Z184" t="str">
        <f>IF(J184&lt;&gt;"-",VLOOKUP(J184,travail2!$A$2:$N$33,9),"")</f>
        <v/>
      </c>
      <c r="AA184" t="s">
        <v>605</v>
      </c>
      <c r="AB184" t="str">
        <f>IF(J184&lt;&gt;"-",VLOOKUP(J184,travail2!$A$2:$N$33,10),"")</f>
        <v/>
      </c>
      <c r="AC184" t="s">
        <v>605</v>
      </c>
      <c r="AD184" t="str">
        <f>IF(J184&lt;&gt;"-",VLOOKUP(J184,travail2!$A$2:$N$33,11),"")</f>
        <v/>
      </c>
      <c r="AE184" t="s">
        <v>605</v>
      </c>
      <c r="AF184" t="str">
        <f>IF(J184&lt;&gt;"-",VLOOKUP(J184,travail2!$A$2:$N$33,13),"")</f>
        <v/>
      </c>
      <c r="AG184" t="s">
        <v>605</v>
      </c>
      <c r="AH184" t="str">
        <f>IF(J184&lt;&gt;"-",VLOOKUP(J184,travail2!$A$2:$N$33,14),"")</f>
        <v/>
      </c>
      <c r="AI184" t="s">
        <v>928</v>
      </c>
      <c r="AJ184" s="122" t="s">
        <v>925</v>
      </c>
      <c r="AK184" t="s">
        <v>928</v>
      </c>
      <c r="AL184" t="s">
        <v>306</v>
      </c>
      <c r="AM184" t="s">
        <v>904</v>
      </c>
      <c r="AO184" s="123" t="str">
        <f t="shared" si="12"/>
        <v>var zone = new Array("Liberia", "0", "00", "", "-", "", "", "", "", "", "", "", "", "", "", "", ""); zones["Liberia"]=zone;</v>
      </c>
      <c r="AP184" t="str">
        <f t="shared" si="13"/>
        <v>var zone = new Array("Liberia", "0", "00", "", "-", "", "", "", "", "", "", "", "", "", "</v>
      </c>
      <c r="AQ184" t="str">
        <f t="shared" si="17"/>
        <v>", "", ""); zones["Liberia"]=zone;</v>
      </c>
      <c r="AR184" s="125" t="str">
        <f t="shared" si="14"/>
        <v>&lt;option value="Liberia"&gt;Liberia&lt;/option&gt;</v>
      </c>
      <c r="AS184" t="s">
        <v>930</v>
      </c>
      <c r="AT184" t="str">
        <f t="shared" si="15"/>
        <v>Liberia</v>
      </c>
      <c r="AU184" t="s">
        <v>932</v>
      </c>
      <c r="AV184" t="str">
        <f t="shared" si="16"/>
        <v>Liberia</v>
      </c>
      <c r="AW184" t="s">
        <v>931</v>
      </c>
    </row>
    <row r="185" spans="1:49" x14ac:dyDescent="0.25">
      <c r="A185" t="s">
        <v>903</v>
      </c>
      <c r="B185" t="s">
        <v>307</v>
      </c>
      <c r="C185" t="s">
        <v>605</v>
      </c>
      <c r="D185">
        <v>2</v>
      </c>
      <c r="E185" t="s">
        <v>605</v>
      </c>
      <c r="F185" t="s">
        <v>898</v>
      </c>
      <c r="G185" t="s">
        <v>605</v>
      </c>
      <c r="H185" t="str">
        <f>IF(J185&lt;&gt;"-",VLOOKUP(J185,DST_ON!A:C,3),"")</f>
        <v/>
      </c>
      <c r="I185" t="s">
        <v>605</v>
      </c>
      <c r="J185" s="6" t="s">
        <v>106</v>
      </c>
      <c r="K185" t="s">
        <v>605</v>
      </c>
      <c r="L185" t="str">
        <f>IF(J185&lt;&gt;"-",VLOOKUP(J185,travail2!$A$2:$N$33,2),"")</f>
        <v/>
      </c>
      <c r="M185" t="s">
        <v>605</v>
      </c>
      <c r="N185" t="str">
        <f>IF(J185&lt;&gt;"-",VLOOKUP(J185,travail2!$A$2:$N$33,3),"")</f>
        <v/>
      </c>
      <c r="O185" t="s">
        <v>605</v>
      </c>
      <c r="P185" t="str">
        <f>IF(J185&lt;&gt;"-",VLOOKUP(J185,travail2!$A$2:$N$33,4),"")</f>
        <v/>
      </c>
      <c r="Q185" t="s">
        <v>605</v>
      </c>
      <c r="R185" t="str">
        <f>IF(J185&lt;&gt;"-",VLOOKUP(J185,travail2!$A$2:$N$33,5),"")</f>
        <v/>
      </c>
      <c r="S185" t="s">
        <v>605</v>
      </c>
      <c r="T185" t="str">
        <f>IF(J185&lt;&gt;"-",VLOOKUP(J185,travail2!$A$2:$N$33,6),"")</f>
        <v/>
      </c>
      <c r="U185" t="s">
        <v>605</v>
      </c>
      <c r="V185" s="121" t="str">
        <f>IF(J185&lt;&gt;"-",VLOOKUP(J185,travail2!$A$2:$N$33,7),"")</f>
        <v/>
      </c>
      <c r="W185" t="s">
        <v>605</v>
      </c>
      <c r="X185" t="str">
        <f>IF(J185&lt;&gt;"-",VLOOKUP(J185,travail2!$A$2:$N$33,8),"")</f>
        <v/>
      </c>
      <c r="Y185" t="s">
        <v>605</v>
      </c>
      <c r="Z185" t="str">
        <f>IF(J185&lt;&gt;"-",VLOOKUP(J185,travail2!$A$2:$N$33,9),"")</f>
        <v/>
      </c>
      <c r="AA185" t="s">
        <v>605</v>
      </c>
      <c r="AB185" t="str">
        <f>IF(J185&lt;&gt;"-",VLOOKUP(J185,travail2!$A$2:$N$33,10),"")</f>
        <v/>
      </c>
      <c r="AC185" t="s">
        <v>605</v>
      </c>
      <c r="AD185" t="str">
        <f>IF(J185&lt;&gt;"-",VLOOKUP(J185,travail2!$A$2:$N$33,11),"")</f>
        <v/>
      </c>
      <c r="AE185" t="s">
        <v>605</v>
      </c>
      <c r="AF185" t="str">
        <f>IF(J185&lt;&gt;"-",VLOOKUP(J185,travail2!$A$2:$N$33,13),"")</f>
        <v/>
      </c>
      <c r="AG185" t="s">
        <v>605</v>
      </c>
      <c r="AH185" t="str">
        <f>IF(J185&lt;&gt;"-",VLOOKUP(J185,travail2!$A$2:$N$33,14),"")</f>
        <v/>
      </c>
      <c r="AI185" t="s">
        <v>928</v>
      </c>
      <c r="AJ185" s="122" t="s">
        <v>925</v>
      </c>
      <c r="AK185" t="s">
        <v>928</v>
      </c>
      <c r="AL185" t="s">
        <v>307</v>
      </c>
      <c r="AM185" t="s">
        <v>904</v>
      </c>
      <c r="AO185" s="123" t="str">
        <f t="shared" si="12"/>
        <v>var zone = new Array("Libya", "2", "00", "", "-", "", "", "", "", "", "", "", "", "", "", "", ""); zones["Libya"]=zone;</v>
      </c>
      <c r="AP185" t="str">
        <f t="shared" si="13"/>
        <v>var zone = new Array("Libya", "2", "00", "", "-", "", "", "", "", "", "", "", "", "", "</v>
      </c>
      <c r="AQ185" t="str">
        <f t="shared" si="17"/>
        <v>", "", ""); zones["Libya"]=zone;</v>
      </c>
      <c r="AR185" s="125" t="str">
        <f t="shared" si="14"/>
        <v>&lt;option value="Libya"&gt;Libya&lt;/option&gt;</v>
      </c>
      <c r="AS185" t="s">
        <v>930</v>
      </c>
      <c r="AT185" t="str">
        <f t="shared" si="15"/>
        <v>Libya</v>
      </c>
      <c r="AU185" t="s">
        <v>932</v>
      </c>
      <c r="AV185" t="str">
        <f t="shared" si="16"/>
        <v>Libya</v>
      </c>
      <c r="AW185" t="s">
        <v>931</v>
      </c>
    </row>
    <row r="186" spans="1:49" x14ac:dyDescent="0.25">
      <c r="A186" t="s">
        <v>903</v>
      </c>
      <c r="B186" t="s">
        <v>115</v>
      </c>
      <c r="C186" t="s">
        <v>605</v>
      </c>
      <c r="D186">
        <v>1</v>
      </c>
      <c r="E186" t="s">
        <v>605</v>
      </c>
      <c r="F186" t="s">
        <v>898</v>
      </c>
      <c r="G186" t="s">
        <v>605</v>
      </c>
      <c r="H186" s="6" t="s">
        <v>890</v>
      </c>
      <c r="I186" t="s">
        <v>605</v>
      </c>
      <c r="J186" s="6" t="s">
        <v>92</v>
      </c>
      <c r="K186" t="s">
        <v>605</v>
      </c>
      <c r="L186" t="str">
        <f>IF(J186&lt;&gt;"-",VLOOKUP(J186,travail2!$A$2:$N$33,2),"")</f>
        <v>u</v>
      </c>
      <c r="M186" t="s">
        <v>605</v>
      </c>
      <c r="N186" t="str">
        <f>IF(J186&lt;&gt;"-",VLOOKUP(J186,travail2!$A$2:$N$33,3),"")</f>
        <v>1</v>
      </c>
      <c r="O186" t="s">
        <v>605</v>
      </c>
      <c r="P186" t="str">
        <f>IF(J186&lt;&gt;"-",VLOOKUP(J186,travail2!$A$2:$N$33,4),"")</f>
        <v>d</v>
      </c>
      <c r="Q186" t="s">
        <v>605</v>
      </c>
      <c r="R186">
        <f>IF(J186&lt;&gt;"-",VLOOKUP(J186,travail2!$A$2:$N$33,5),"")</f>
        <v>0</v>
      </c>
      <c r="S186" t="s">
        <v>605</v>
      </c>
      <c r="T186" t="str">
        <f>IF(J186&lt;&gt;"-",VLOOKUP(J186,travail2!$A$2:$N$33,6),"")</f>
        <v>00</v>
      </c>
      <c r="U186" t="s">
        <v>605</v>
      </c>
      <c r="V186" s="121" t="str">
        <f>IF(J186&lt;&gt;"-",VLOOKUP(J186,travail2!$A$2:$N$33,7),"")</f>
        <v>3</v>
      </c>
      <c r="W186" t="s">
        <v>605</v>
      </c>
      <c r="X186" t="str">
        <f>IF(J186&lt;&gt;"-",VLOOKUP(J186,travail2!$A$2:$N$33,8),"")</f>
        <v>u</v>
      </c>
      <c r="Y186" t="s">
        <v>605</v>
      </c>
      <c r="Z186" t="str">
        <f>IF(J186&lt;&gt;"-",VLOOKUP(J186,travail2!$A$2:$N$33,9),"")</f>
        <v>1</v>
      </c>
      <c r="AA186" t="s">
        <v>605</v>
      </c>
      <c r="AB186" t="str">
        <f>IF(J186&lt;&gt;"-",VLOOKUP(J186,travail2!$A$2:$N$33,10),"")</f>
        <v>d</v>
      </c>
      <c r="AC186" t="s">
        <v>605</v>
      </c>
      <c r="AD186">
        <f>IF(J186&lt;&gt;"-",VLOOKUP(J186,travail2!$A$2:$N$33,11),"")</f>
        <v>0</v>
      </c>
      <c r="AE186" t="s">
        <v>605</v>
      </c>
      <c r="AF186" t="str">
        <f>IF(J186&lt;&gt;"-",VLOOKUP(J186,travail2!$A$2:$N$33,13),"")</f>
        <v>00</v>
      </c>
      <c r="AG186" t="s">
        <v>605</v>
      </c>
      <c r="AH186" t="str">
        <f>IF(J186&lt;&gt;"-",VLOOKUP(J186,travail2!$A$2:$N$33,14),"")</f>
        <v>10</v>
      </c>
      <c r="AI186" t="s">
        <v>928</v>
      </c>
      <c r="AJ186" s="122" t="s">
        <v>925</v>
      </c>
      <c r="AK186" t="s">
        <v>928</v>
      </c>
      <c r="AL186" t="s">
        <v>115</v>
      </c>
      <c r="AM186" t="s">
        <v>904</v>
      </c>
      <c r="AO186" s="123" t="str">
        <f t="shared" si="12"/>
        <v>var zone = new Array("Liechtenstein", "1", "00", "1", "EU", "u", "1", "d", "0", "00", "3", "u", "1", "d", "0", "00", "10"); zones["Liechtenstein"]=zone;</v>
      </c>
      <c r="AP186" t="str">
        <f t="shared" si="13"/>
        <v>var zone = new Array("Liechtenstein", "1", "00", "1", "EU", "u", "1", "d", "0", "00", "3", "u", "1", "d", "0</v>
      </c>
      <c r="AQ186" t="str">
        <f t="shared" si="17"/>
        <v>", "00", "10"); zones["Liechtenstein"]=zone;</v>
      </c>
      <c r="AR186" s="125" t="str">
        <f t="shared" si="14"/>
        <v>&lt;option value="Liechtenstein"&gt;Liechtenstein&lt;/option&gt;</v>
      </c>
      <c r="AS186" t="s">
        <v>930</v>
      </c>
      <c r="AT186" t="str">
        <f t="shared" si="15"/>
        <v>Liechtenstein</v>
      </c>
      <c r="AU186" t="s">
        <v>932</v>
      </c>
      <c r="AV186" t="str">
        <f t="shared" si="16"/>
        <v>Liechtenstein</v>
      </c>
      <c r="AW186" t="s">
        <v>931</v>
      </c>
    </row>
    <row r="187" spans="1:49" x14ac:dyDescent="0.25">
      <c r="A187" t="s">
        <v>903</v>
      </c>
      <c r="B187" t="s">
        <v>260</v>
      </c>
      <c r="C187" t="s">
        <v>605</v>
      </c>
      <c r="D187">
        <v>14</v>
      </c>
      <c r="E187" t="s">
        <v>605</v>
      </c>
      <c r="F187" t="s">
        <v>898</v>
      </c>
      <c r="G187" t="s">
        <v>605</v>
      </c>
      <c r="H187" t="str">
        <f>IF(J187&lt;&gt;"-",VLOOKUP(J187,DST_ON!A:C,3),"")</f>
        <v/>
      </c>
      <c r="I187" t="s">
        <v>605</v>
      </c>
      <c r="J187" s="6" t="s">
        <v>106</v>
      </c>
      <c r="K187" t="s">
        <v>605</v>
      </c>
      <c r="L187" t="str">
        <f>IF(J187&lt;&gt;"-",VLOOKUP(J187,travail2!$A$2:$N$33,2),"")</f>
        <v/>
      </c>
      <c r="M187" t="s">
        <v>605</v>
      </c>
      <c r="N187" t="str">
        <f>IF(J187&lt;&gt;"-",VLOOKUP(J187,travail2!$A$2:$N$33,3),"")</f>
        <v/>
      </c>
      <c r="O187" t="s">
        <v>605</v>
      </c>
      <c r="P187" t="str">
        <f>IF(J187&lt;&gt;"-",VLOOKUP(J187,travail2!$A$2:$N$33,4),"")</f>
        <v/>
      </c>
      <c r="Q187" t="s">
        <v>605</v>
      </c>
      <c r="R187" t="str">
        <f>IF(J187&lt;&gt;"-",VLOOKUP(J187,travail2!$A$2:$N$33,5),"")</f>
        <v/>
      </c>
      <c r="S187" t="s">
        <v>605</v>
      </c>
      <c r="T187" t="str">
        <f>IF(J187&lt;&gt;"-",VLOOKUP(J187,travail2!$A$2:$N$33,6),"")</f>
        <v/>
      </c>
      <c r="U187" t="s">
        <v>605</v>
      </c>
      <c r="V187" s="121" t="str">
        <f>IF(J187&lt;&gt;"-",VLOOKUP(J187,travail2!$A$2:$N$33,7),"")</f>
        <v/>
      </c>
      <c r="W187" t="s">
        <v>605</v>
      </c>
      <c r="X187" t="str">
        <f>IF(J187&lt;&gt;"-",VLOOKUP(J187,travail2!$A$2:$N$33,8),"")</f>
        <v/>
      </c>
      <c r="Y187" t="s">
        <v>605</v>
      </c>
      <c r="Z187" t="str">
        <f>IF(J187&lt;&gt;"-",VLOOKUP(J187,travail2!$A$2:$N$33,9),"")</f>
        <v/>
      </c>
      <c r="AA187" t="s">
        <v>605</v>
      </c>
      <c r="AB187" t="str">
        <f>IF(J187&lt;&gt;"-",VLOOKUP(J187,travail2!$A$2:$N$33,10),"")</f>
        <v/>
      </c>
      <c r="AC187" t="s">
        <v>605</v>
      </c>
      <c r="AD187" t="str">
        <f>IF(J187&lt;&gt;"-",VLOOKUP(J187,travail2!$A$2:$N$33,11),"")</f>
        <v/>
      </c>
      <c r="AE187" t="s">
        <v>605</v>
      </c>
      <c r="AF187" t="str">
        <f>IF(J187&lt;&gt;"-",VLOOKUP(J187,travail2!$A$2:$N$33,13),"")</f>
        <v/>
      </c>
      <c r="AG187" t="s">
        <v>605</v>
      </c>
      <c r="AH187" t="str">
        <f>IF(J187&lt;&gt;"-",VLOOKUP(J187,travail2!$A$2:$N$33,14),"")</f>
        <v/>
      </c>
      <c r="AI187" t="s">
        <v>928</v>
      </c>
      <c r="AJ187" s="122" t="s">
        <v>925</v>
      </c>
      <c r="AK187" t="s">
        <v>928</v>
      </c>
      <c r="AL187" t="s">
        <v>260</v>
      </c>
      <c r="AM187" t="s">
        <v>904</v>
      </c>
      <c r="AO187" s="123" t="str">
        <f t="shared" si="12"/>
        <v>var zone = new Array("Line Islands", "14", "00", "", "-", "", "", "", "", "", "", "", "", "", "", "", ""); zones["Line Islands"]=zone;</v>
      </c>
      <c r="AP187" t="str">
        <f t="shared" si="13"/>
        <v>var zone = new Array("Line Islands", "14", "00", "", "-", "", "", "", "", "", "", "", "", "", "</v>
      </c>
      <c r="AQ187" t="str">
        <f t="shared" si="17"/>
        <v>", "", ""); zones["Line Islands"]=zone;</v>
      </c>
      <c r="AR187" s="125" t="str">
        <f t="shared" si="14"/>
        <v>&lt;option value="Line Islands"&gt;Line Islands&lt;/option&gt;</v>
      </c>
      <c r="AS187" t="s">
        <v>930</v>
      </c>
      <c r="AT187" t="str">
        <f t="shared" si="15"/>
        <v>Line Islands</v>
      </c>
      <c r="AU187" t="s">
        <v>932</v>
      </c>
      <c r="AV187" t="str">
        <f t="shared" si="16"/>
        <v>Line Islands</v>
      </c>
      <c r="AW187" t="s">
        <v>931</v>
      </c>
    </row>
    <row r="188" spans="1:49" x14ac:dyDescent="0.25">
      <c r="A188" t="s">
        <v>903</v>
      </c>
      <c r="B188" t="s">
        <v>116</v>
      </c>
      <c r="C188" t="s">
        <v>605</v>
      </c>
      <c r="D188">
        <v>2</v>
      </c>
      <c r="E188" t="s">
        <v>605</v>
      </c>
      <c r="F188" t="s">
        <v>898</v>
      </c>
      <c r="G188" t="s">
        <v>605</v>
      </c>
      <c r="H188" s="6" t="s">
        <v>890</v>
      </c>
      <c r="I188" t="s">
        <v>605</v>
      </c>
      <c r="J188" s="6" t="s">
        <v>92</v>
      </c>
      <c r="K188" t="s">
        <v>605</v>
      </c>
      <c r="L188" t="str">
        <f>IF(J188&lt;&gt;"-",VLOOKUP(J188,travail2!$A$2:$N$33,2),"")</f>
        <v>u</v>
      </c>
      <c r="M188" t="s">
        <v>605</v>
      </c>
      <c r="N188" t="str">
        <f>IF(J188&lt;&gt;"-",VLOOKUP(J188,travail2!$A$2:$N$33,3),"")</f>
        <v>1</v>
      </c>
      <c r="O188" t="s">
        <v>605</v>
      </c>
      <c r="P188" t="str">
        <f>IF(J188&lt;&gt;"-",VLOOKUP(J188,travail2!$A$2:$N$33,4),"")</f>
        <v>d</v>
      </c>
      <c r="Q188" t="s">
        <v>605</v>
      </c>
      <c r="R188">
        <f>IF(J188&lt;&gt;"-",VLOOKUP(J188,travail2!$A$2:$N$33,5),"")</f>
        <v>0</v>
      </c>
      <c r="S188" t="s">
        <v>605</v>
      </c>
      <c r="T188" t="str">
        <f>IF(J188&lt;&gt;"-",VLOOKUP(J188,travail2!$A$2:$N$33,6),"")</f>
        <v>00</v>
      </c>
      <c r="U188" t="s">
        <v>605</v>
      </c>
      <c r="V188" s="121" t="str">
        <f>IF(J188&lt;&gt;"-",VLOOKUP(J188,travail2!$A$2:$N$33,7),"")</f>
        <v>3</v>
      </c>
      <c r="W188" t="s">
        <v>605</v>
      </c>
      <c r="X188" t="str">
        <f>IF(J188&lt;&gt;"-",VLOOKUP(J188,travail2!$A$2:$N$33,8),"")</f>
        <v>u</v>
      </c>
      <c r="Y188" t="s">
        <v>605</v>
      </c>
      <c r="Z188" t="str">
        <f>IF(J188&lt;&gt;"-",VLOOKUP(J188,travail2!$A$2:$N$33,9),"")</f>
        <v>1</v>
      </c>
      <c r="AA188" t="s">
        <v>605</v>
      </c>
      <c r="AB188" t="str">
        <f>IF(J188&lt;&gt;"-",VLOOKUP(J188,travail2!$A$2:$N$33,10),"")</f>
        <v>d</v>
      </c>
      <c r="AC188" t="s">
        <v>605</v>
      </c>
      <c r="AD188">
        <f>IF(J188&lt;&gt;"-",VLOOKUP(J188,travail2!$A$2:$N$33,11),"")</f>
        <v>0</v>
      </c>
      <c r="AE188" t="s">
        <v>605</v>
      </c>
      <c r="AF188" t="str">
        <f>IF(J188&lt;&gt;"-",VLOOKUP(J188,travail2!$A$2:$N$33,13),"")</f>
        <v>00</v>
      </c>
      <c r="AG188" t="s">
        <v>605</v>
      </c>
      <c r="AH188" t="str">
        <f>IF(J188&lt;&gt;"-",VLOOKUP(J188,travail2!$A$2:$N$33,14),"")</f>
        <v>10</v>
      </c>
      <c r="AI188" t="s">
        <v>928</v>
      </c>
      <c r="AJ188" s="122" t="s">
        <v>925</v>
      </c>
      <c r="AK188" t="s">
        <v>928</v>
      </c>
      <c r="AL188" t="s">
        <v>116</v>
      </c>
      <c r="AM188" t="s">
        <v>904</v>
      </c>
      <c r="AO188" s="123" t="str">
        <f t="shared" si="12"/>
        <v>var zone = new Array("Lithuania", "2", "00", "1", "EU", "u", "1", "d", "0", "00", "3", "u", "1", "d", "0", "00", "10"); zones["Lithuania"]=zone;</v>
      </c>
      <c r="AP188" t="str">
        <f t="shared" si="13"/>
        <v>var zone = new Array("Lithuania", "2", "00", "1", "EU", "u", "1", "d", "0", "00", "3", "u", "1", "d", "0</v>
      </c>
      <c r="AQ188" t="str">
        <f t="shared" si="17"/>
        <v>", "00", "10"); zones["Lithuania"]=zone;</v>
      </c>
      <c r="AR188" s="125" t="str">
        <f t="shared" si="14"/>
        <v>&lt;option value="Lithuania"&gt;Lithuania&lt;/option&gt;</v>
      </c>
      <c r="AS188" t="s">
        <v>930</v>
      </c>
      <c r="AT188" t="str">
        <f t="shared" si="15"/>
        <v>Lithuania</v>
      </c>
      <c r="AU188" t="s">
        <v>932</v>
      </c>
      <c r="AV188" t="str">
        <f t="shared" si="16"/>
        <v>Lithuania</v>
      </c>
      <c r="AW188" t="s">
        <v>931</v>
      </c>
    </row>
    <row r="189" spans="1:49" x14ac:dyDescent="0.25">
      <c r="A189" t="s">
        <v>903</v>
      </c>
      <c r="B189" t="s">
        <v>117</v>
      </c>
      <c r="C189" t="s">
        <v>605</v>
      </c>
      <c r="D189">
        <v>1</v>
      </c>
      <c r="E189" t="s">
        <v>605</v>
      </c>
      <c r="F189" t="s">
        <v>898</v>
      </c>
      <c r="G189" t="s">
        <v>605</v>
      </c>
      <c r="H189" s="6" t="s">
        <v>890</v>
      </c>
      <c r="I189" t="s">
        <v>605</v>
      </c>
      <c r="J189" s="6" t="s">
        <v>92</v>
      </c>
      <c r="K189" t="s">
        <v>605</v>
      </c>
      <c r="L189" t="str">
        <f>IF(J189&lt;&gt;"-",VLOOKUP(J189,travail2!$A$2:$N$33,2),"")</f>
        <v>u</v>
      </c>
      <c r="M189" t="s">
        <v>605</v>
      </c>
      <c r="N189" t="str">
        <f>IF(J189&lt;&gt;"-",VLOOKUP(J189,travail2!$A$2:$N$33,3),"")</f>
        <v>1</v>
      </c>
      <c r="O189" t="s">
        <v>605</v>
      </c>
      <c r="P189" t="str">
        <f>IF(J189&lt;&gt;"-",VLOOKUP(J189,travail2!$A$2:$N$33,4),"")</f>
        <v>d</v>
      </c>
      <c r="Q189" t="s">
        <v>605</v>
      </c>
      <c r="R189">
        <f>IF(J189&lt;&gt;"-",VLOOKUP(J189,travail2!$A$2:$N$33,5),"")</f>
        <v>0</v>
      </c>
      <c r="S189" t="s">
        <v>605</v>
      </c>
      <c r="T189" t="str">
        <f>IF(J189&lt;&gt;"-",VLOOKUP(J189,travail2!$A$2:$N$33,6),"")</f>
        <v>00</v>
      </c>
      <c r="U189" t="s">
        <v>605</v>
      </c>
      <c r="V189" s="121" t="str">
        <f>IF(J189&lt;&gt;"-",VLOOKUP(J189,travail2!$A$2:$N$33,7),"")</f>
        <v>3</v>
      </c>
      <c r="W189" t="s">
        <v>605</v>
      </c>
      <c r="X189" t="str">
        <f>IF(J189&lt;&gt;"-",VLOOKUP(J189,travail2!$A$2:$N$33,8),"")</f>
        <v>u</v>
      </c>
      <c r="Y189" t="s">
        <v>605</v>
      </c>
      <c r="Z189" t="str">
        <f>IF(J189&lt;&gt;"-",VLOOKUP(J189,travail2!$A$2:$N$33,9),"")</f>
        <v>1</v>
      </c>
      <c r="AA189" t="s">
        <v>605</v>
      </c>
      <c r="AB189" t="str">
        <f>IF(J189&lt;&gt;"-",VLOOKUP(J189,travail2!$A$2:$N$33,10),"")</f>
        <v>d</v>
      </c>
      <c r="AC189" t="s">
        <v>605</v>
      </c>
      <c r="AD189">
        <f>IF(J189&lt;&gt;"-",VLOOKUP(J189,travail2!$A$2:$N$33,11),"")</f>
        <v>0</v>
      </c>
      <c r="AE189" t="s">
        <v>605</v>
      </c>
      <c r="AF189" t="str">
        <f>IF(J189&lt;&gt;"-",VLOOKUP(J189,travail2!$A$2:$N$33,13),"")</f>
        <v>00</v>
      </c>
      <c r="AG189" t="s">
        <v>605</v>
      </c>
      <c r="AH189" t="str">
        <f>IF(J189&lt;&gt;"-",VLOOKUP(J189,travail2!$A$2:$N$33,14),"")</f>
        <v>10</v>
      </c>
      <c r="AI189" t="s">
        <v>928</v>
      </c>
      <c r="AJ189" s="122" t="s">
        <v>925</v>
      </c>
      <c r="AK189" t="s">
        <v>928</v>
      </c>
      <c r="AL189" t="s">
        <v>117</v>
      </c>
      <c r="AM189" t="s">
        <v>904</v>
      </c>
      <c r="AO189" s="123" t="str">
        <f t="shared" si="12"/>
        <v>var zone = new Array("Luxembourg", "1", "00", "1", "EU", "u", "1", "d", "0", "00", "3", "u", "1", "d", "0", "00", "10"); zones["Luxembourg"]=zone;</v>
      </c>
      <c r="AP189" t="str">
        <f t="shared" si="13"/>
        <v>var zone = new Array("Luxembourg", "1", "00", "1", "EU", "u", "1", "d", "0", "00", "3", "u", "1", "d", "0</v>
      </c>
      <c r="AQ189" t="str">
        <f t="shared" si="17"/>
        <v>", "00", "10"); zones["Luxembourg"]=zone;</v>
      </c>
      <c r="AR189" s="125" t="str">
        <f t="shared" si="14"/>
        <v>&lt;option value="Luxembourg"&gt;Luxembourg&lt;/option&gt;</v>
      </c>
      <c r="AS189" t="s">
        <v>930</v>
      </c>
      <c r="AT189" t="str">
        <f t="shared" si="15"/>
        <v>Luxembourg</v>
      </c>
      <c r="AU189" t="s">
        <v>932</v>
      </c>
      <c r="AV189" t="str">
        <f t="shared" si="16"/>
        <v>Luxembourg</v>
      </c>
      <c r="AW189" t="s">
        <v>931</v>
      </c>
    </row>
    <row r="190" spans="1:49" x14ac:dyDescent="0.25">
      <c r="A190" t="s">
        <v>903</v>
      </c>
      <c r="B190" t="s">
        <v>308</v>
      </c>
      <c r="C190" t="s">
        <v>605</v>
      </c>
      <c r="D190">
        <v>3</v>
      </c>
      <c r="E190" t="s">
        <v>605</v>
      </c>
      <c r="F190" t="s">
        <v>898</v>
      </c>
      <c r="G190" t="s">
        <v>605</v>
      </c>
      <c r="H190" t="str">
        <f>IF(J190&lt;&gt;"-",VLOOKUP(J190,DST_ON!A:C,3),"")</f>
        <v/>
      </c>
      <c r="I190" t="s">
        <v>605</v>
      </c>
      <c r="J190" s="6" t="s">
        <v>106</v>
      </c>
      <c r="K190" t="s">
        <v>605</v>
      </c>
      <c r="L190" t="str">
        <f>IF(J190&lt;&gt;"-",VLOOKUP(J190,travail2!$A$2:$N$33,2),"")</f>
        <v/>
      </c>
      <c r="M190" t="s">
        <v>605</v>
      </c>
      <c r="N190" t="str">
        <f>IF(J190&lt;&gt;"-",VLOOKUP(J190,travail2!$A$2:$N$33,3),"")</f>
        <v/>
      </c>
      <c r="O190" t="s">
        <v>605</v>
      </c>
      <c r="P190" t="str">
        <f>IF(J190&lt;&gt;"-",VLOOKUP(J190,travail2!$A$2:$N$33,4),"")</f>
        <v/>
      </c>
      <c r="Q190" t="s">
        <v>605</v>
      </c>
      <c r="R190" t="str">
        <f>IF(J190&lt;&gt;"-",VLOOKUP(J190,travail2!$A$2:$N$33,5),"")</f>
        <v/>
      </c>
      <c r="S190" t="s">
        <v>605</v>
      </c>
      <c r="T190" t="str">
        <f>IF(J190&lt;&gt;"-",VLOOKUP(J190,travail2!$A$2:$N$33,6),"")</f>
        <v/>
      </c>
      <c r="U190" t="s">
        <v>605</v>
      </c>
      <c r="V190" s="121" t="str">
        <f>IF(J190&lt;&gt;"-",VLOOKUP(J190,travail2!$A$2:$N$33,7),"")</f>
        <v/>
      </c>
      <c r="W190" t="s">
        <v>605</v>
      </c>
      <c r="X190" t="str">
        <f>IF(J190&lt;&gt;"-",VLOOKUP(J190,travail2!$A$2:$N$33,8),"")</f>
        <v/>
      </c>
      <c r="Y190" t="s">
        <v>605</v>
      </c>
      <c r="Z190" t="str">
        <f>IF(J190&lt;&gt;"-",VLOOKUP(J190,travail2!$A$2:$N$33,9),"")</f>
        <v/>
      </c>
      <c r="AA190" t="s">
        <v>605</v>
      </c>
      <c r="AB190" t="str">
        <f>IF(J190&lt;&gt;"-",VLOOKUP(J190,travail2!$A$2:$N$33,10),"")</f>
        <v/>
      </c>
      <c r="AC190" t="s">
        <v>605</v>
      </c>
      <c r="AD190" t="str">
        <f>IF(J190&lt;&gt;"-",VLOOKUP(J190,travail2!$A$2:$N$33,11),"")</f>
        <v/>
      </c>
      <c r="AE190" t="s">
        <v>605</v>
      </c>
      <c r="AF190" t="str">
        <f>IF(J190&lt;&gt;"-",VLOOKUP(J190,travail2!$A$2:$N$33,13),"")</f>
        <v/>
      </c>
      <c r="AG190" t="s">
        <v>605</v>
      </c>
      <c r="AH190" t="str">
        <f>IF(J190&lt;&gt;"-",VLOOKUP(J190,travail2!$A$2:$N$33,14),"")</f>
        <v/>
      </c>
      <c r="AI190" t="s">
        <v>928</v>
      </c>
      <c r="AJ190" s="122" t="s">
        <v>925</v>
      </c>
      <c r="AK190" t="s">
        <v>928</v>
      </c>
      <c r="AL190" t="s">
        <v>308</v>
      </c>
      <c r="AM190" t="s">
        <v>904</v>
      </c>
      <c r="AO190" s="123" t="str">
        <f t="shared" si="12"/>
        <v>var zone = new Array("Madagascar", "3", "00", "", "-", "", "", "", "", "", "", "", "", "", "", "", ""); zones["Madagascar"]=zone;</v>
      </c>
      <c r="AP190" t="str">
        <f t="shared" si="13"/>
        <v>var zone = new Array("Madagascar", "3", "00", "", "-", "", "", "", "", "", "", "", "", "", "</v>
      </c>
      <c r="AQ190" t="str">
        <f t="shared" si="17"/>
        <v>", "", ""); zones["Madagascar"]=zone;</v>
      </c>
      <c r="AR190" s="125" t="str">
        <f t="shared" si="14"/>
        <v>&lt;option value="Madagascar"&gt;Madagascar&lt;/option&gt;</v>
      </c>
      <c r="AS190" t="s">
        <v>930</v>
      </c>
      <c r="AT190" t="str">
        <f t="shared" si="15"/>
        <v>Madagascar</v>
      </c>
      <c r="AU190" t="s">
        <v>932</v>
      </c>
      <c r="AV190" t="str">
        <f t="shared" si="16"/>
        <v>Madagascar</v>
      </c>
      <c r="AW190" t="s">
        <v>931</v>
      </c>
    </row>
    <row r="191" spans="1:49" x14ac:dyDescent="0.25">
      <c r="A191" t="s">
        <v>903</v>
      </c>
      <c r="B191" t="s">
        <v>309</v>
      </c>
      <c r="C191" t="s">
        <v>605</v>
      </c>
      <c r="D191">
        <v>2</v>
      </c>
      <c r="E191" t="s">
        <v>605</v>
      </c>
      <c r="F191" t="s">
        <v>898</v>
      </c>
      <c r="G191" t="s">
        <v>605</v>
      </c>
      <c r="H191" t="str">
        <f>IF(J191&lt;&gt;"-",VLOOKUP(J191,DST_ON!A:C,3),"")</f>
        <v/>
      </c>
      <c r="I191" t="s">
        <v>605</v>
      </c>
      <c r="J191" s="6" t="s">
        <v>106</v>
      </c>
      <c r="K191" t="s">
        <v>605</v>
      </c>
      <c r="L191" t="str">
        <f>IF(J191&lt;&gt;"-",VLOOKUP(J191,travail2!$A$2:$N$33,2),"")</f>
        <v/>
      </c>
      <c r="M191" t="s">
        <v>605</v>
      </c>
      <c r="N191" t="str">
        <f>IF(J191&lt;&gt;"-",VLOOKUP(J191,travail2!$A$2:$N$33,3),"")</f>
        <v/>
      </c>
      <c r="O191" t="s">
        <v>605</v>
      </c>
      <c r="P191" t="str">
        <f>IF(J191&lt;&gt;"-",VLOOKUP(J191,travail2!$A$2:$N$33,4),"")</f>
        <v/>
      </c>
      <c r="Q191" t="s">
        <v>605</v>
      </c>
      <c r="R191" t="str">
        <f>IF(J191&lt;&gt;"-",VLOOKUP(J191,travail2!$A$2:$N$33,5),"")</f>
        <v/>
      </c>
      <c r="S191" t="s">
        <v>605</v>
      </c>
      <c r="T191" t="str">
        <f>IF(J191&lt;&gt;"-",VLOOKUP(J191,travail2!$A$2:$N$33,6),"")</f>
        <v/>
      </c>
      <c r="U191" t="s">
        <v>605</v>
      </c>
      <c r="V191" s="121" t="str">
        <f>IF(J191&lt;&gt;"-",VLOOKUP(J191,travail2!$A$2:$N$33,7),"")</f>
        <v/>
      </c>
      <c r="W191" t="s">
        <v>605</v>
      </c>
      <c r="X191" t="str">
        <f>IF(J191&lt;&gt;"-",VLOOKUP(J191,travail2!$A$2:$N$33,8),"")</f>
        <v/>
      </c>
      <c r="Y191" t="s">
        <v>605</v>
      </c>
      <c r="Z191" t="str">
        <f>IF(J191&lt;&gt;"-",VLOOKUP(J191,travail2!$A$2:$N$33,9),"")</f>
        <v/>
      </c>
      <c r="AA191" t="s">
        <v>605</v>
      </c>
      <c r="AB191" t="str">
        <f>IF(J191&lt;&gt;"-",VLOOKUP(J191,travail2!$A$2:$N$33,10),"")</f>
        <v/>
      </c>
      <c r="AC191" t="s">
        <v>605</v>
      </c>
      <c r="AD191" t="str">
        <f>IF(J191&lt;&gt;"-",VLOOKUP(J191,travail2!$A$2:$N$33,11),"")</f>
        <v/>
      </c>
      <c r="AE191" t="s">
        <v>605</v>
      </c>
      <c r="AF191" t="str">
        <f>IF(J191&lt;&gt;"-",VLOOKUP(J191,travail2!$A$2:$N$33,13),"")</f>
        <v/>
      </c>
      <c r="AG191" t="s">
        <v>605</v>
      </c>
      <c r="AH191" t="str">
        <f>IF(J191&lt;&gt;"-",VLOOKUP(J191,travail2!$A$2:$N$33,14),"")</f>
        <v/>
      </c>
      <c r="AI191" t="s">
        <v>928</v>
      </c>
      <c r="AJ191" s="122" t="s">
        <v>925</v>
      </c>
      <c r="AK191" t="s">
        <v>928</v>
      </c>
      <c r="AL191" t="s">
        <v>309</v>
      </c>
      <c r="AM191" t="s">
        <v>904</v>
      </c>
      <c r="AO191" s="123" t="str">
        <f t="shared" si="12"/>
        <v>var zone = new Array("Malawi", "2", "00", "", "-", "", "", "", "", "", "", "", "", "", "", "", ""); zones["Malawi"]=zone;</v>
      </c>
      <c r="AP191" t="str">
        <f t="shared" si="13"/>
        <v>var zone = new Array("Malawi", "2", "00", "", "-", "", "", "", "", "", "", "", "", "", "</v>
      </c>
      <c r="AQ191" t="str">
        <f t="shared" si="17"/>
        <v>", "", ""); zones["Malawi"]=zone;</v>
      </c>
      <c r="AR191" s="125" t="str">
        <f t="shared" si="14"/>
        <v>&lt;option value="Malawi"&gt;Malawi&lt;/option&gt;</v>
      </c>
      <c r="AS191" t="s">
        <v>930</v>
      </c>
      <c r="AT191" t="str">
        <f t="shared" si="15"/>
        <v>Malawi</v>
      </c>
      <c r="AU191" t="s">
        <v>932</v>
      </c>
      <c r="AV191" t="str">
        <f t="shared" si="16"/>
        <v>Malawi</v>
      </c>
      <c r="AW191" t="s">
        <v>931</v>
      </c>
    </row>
    <row r="192" spans="1:49" x14ac:dyDescent="0.25">
      <c r="A192" t="s">
        <v>903</v>
      </c>
      <c r="B192" t="s">
        <v>457</v>
      </c>
      <c r="C192" t="s">
        <v>605</v>
      </c>
      <c r="D192">
        <v>8</v>
      </c>
      <c r="E192" t="s">
        <v>605</v>
      </c>
      <c r="F192" t="s">
        <v>898</v>
      </c>
      <c r="G192" t="s">
        <v>605</v>
      </c>
      <c r="H192" t="str">
        <f>IF(J192&lt;&gt;"-",VLOOKUP(J192,DST_ON!A:C,3),"")</f>
        <v/>
      </c>
      <c r="I192" t="s">
        <v>605</v>
      </c>
      <c r="J192" s="6" t="s">
        <v>106</v>
      </c>
      <c r="K192" t="s">
        <v>605</v>
      </c>
      <c r="L192" t="str">
        <f>IF(J192&lt;&gt;"-",VLOOKUP(J192,travail2!$A$2:$N$33,2),"")</f>
        <v/>
      </c>
      <c r="M192" t="s">
        <v>605</v>
      </c>
      <c r="N192" t="str">
        <f>IF(J192&lt;&gt;"-",VLOOKUP(J192,travail2!$A$2:$N$33,3),"")</f>
        <v/>
      </c>
      <c r="O192" t="s">
        <v>605</v>
      </c>
      <c r="P192" t="str">
        <f>IF(J192&lt;&gt;"-",VLOOKUP(J192,travail2!$A$2:$N$33,4),"")</f>
        <v/>
      </c>
      <c r="Q192" t="s">
        <v>605</v>
      </c>
      <c r="R192" t="str">
        <f>IF(J192&lt;&gt;"-",VLOOKUP(J192,travail2!$A$2:$N$33,5),"")</f>
        <v/>
      </c>
      <c r="S192" t="s">
        <v>605</v>
      </c>
      <c r="T192" t="str">
        <f>IF(J192&lt;&gt;"-",VLOOKUP(J192,travail2!$A$2:$N$33,6),"")</f>
        <v/>
      </c>
      <c r="U192" t="s">
        <v>605</v>
      </c>
      <c r="V192" s="121" t="str">
        <f>IF(J192&lt;&gt;"-",VLOOKUP(J192,travail2!$A$2:$N$33,7),"")</f>
        <v/>
      </c>
      <c r="W192" t="s">
        <v>605</v>
      </c>
      <c r="X192" t="str">
        <f>IF(J192&lt;&gt;"-",VLOOKUP(J192,travail2!$A$2:$N$33,8),"")</f>
        <v/>
      </c>
      <c r="Y192" t="s">
        <v>605</v>
      </c>
      <c r="Z192" t="str">
        <f>IF(J192&lt;&gt;"-",VLOOKUP(J192,travail2!$A$2:$N$33,9),"")</f>
        <v/>
      </c>
      <c r="AA192" t="s">
        <v>605</v>
      </c>
      <c r="AB192" t="str">
        <f>IF(J192&lt;&gt;"-",VLOOKUP(J192,travail2!$A$2:$N$33,10),"")</f>
        <v/>
      </c>
      <c r="AC192" t="s">
        <v>605</v>
      </c>
      <c r="AD192" t="str">
        <f>IF(J192&lt;&gt;"-",VLOOKUP(J192,travail2!$A$2:$N$33,11),"")</f>
        <v/>
      </c>
      <c r="AE192" t="s">
        <v>605</v>
      </c>
      <c r="AF192" t="str">
        <f>IF(J192&lt;&gt;"-",VLOOKUP(J192,travail2!$A$2:$N$33,13),"")</f>
        <v/>
      </c>
      <c r="AG192" t="s">
        <v>605</v>
      </c>
      <c r="AH192" t="str">
        <f>IF(J192&lt;&gt;"-",VLOOKUP(J192,travail2!$A$2:$N$33,14),"")</f>
        <v/>
      </c>
      <c r="AI192" t="s">
        <v>928</v>
      </c>
      <c r="AJ192" s="122" t="s">
        <v>925</v>
      </c>
      <c r="AK192" t="s">
        <v>928</v>
      </c>
      <c r="AL192" t="s">
        <v>457</v>
      </c>
      <c r="AM192" t="s">
        <v>904</v>
      </c>
      <c r="AO192" s="123" t="str">
        <f t="shared" si="12"/>
        <v>var zone = new Array("Malaysia/Kuala_Lumpur", "8", "00", "", "-", "", "", "", "", "", "", "", "", "", "", "", ""); zones["Malaysia/Kuala_Lumpur"]=zone;</v>
      </c>
      <c r="AP192" t="str">
        <f t="shared" si="13"/>
        <v>var zone = new Array("Malaysia/Kuala_Lumpur", "8", "00", "", "-", "", "", "", "", "", "", "", "", "", "</v>
      </c>
      <c r="AQ192" t="str">
        <f t="shared" si="17"/>
        <v>", "", ""); zones["Malaysia/Kuala_Lumpur"]=zone;</v>
      </c>
      <c r="AR192" s="125" t="str">
        <f t="shared" si="14"/>
        <v>&lt;option value="Malaysia/Kuala_Lumpur"&gt;Malaysia/Kuala_Lumpur&lt;/option&gt;</v>
      </c>
      <c r="AS192" t="s">
        <v>930</v>
      </c>
      <c r="AT192" t="str">
        <f t="shared" si="15"/>
        <v>Malaysia/Kuala_Lumpur</v>
      </c>
      <c r="AU192" t="s">
        <v>932</v>
      </c>
      <c r="AV192" t="str">
        <f t="shared" si="16"/>
        <v>Malaysia/Kuala_Lumpur</v>
      </c>
      <c r="AW192" t="s">
        <v>931</v>
      </c>
    </row>
    <row r="193" spans="1:49" x14ac:dyDescent="0.25">
      <c r="A193" t="s">
        <v>903</v>
      </c>
      <c r="B193" t="s">
        <v>458</v>
      </c>
      <c r="C193" t="s">
        <v>605</v>
      </c>
      <c r="D193">
        <v>8</v>
      </c>
      <c r="E193" t="s">
        <v>605</v>
      </c>
      <c r="F193" t="s">
        <v>898</v>
      </c>
      <c r="G193" t="s">
        <v>605</v>
      </c>
      <c r="H193" t="str">
        <f>IF(J193&lt;&gt;"-",VLOOKUP(J193,DST_ON!A:C,3),"")</f>
        <v/>
      </c>
      <c r="I193" t="s">
        <v>605</v>
      </c>
      <c r="J193" s="6" t="s">
        <v>106</v>
      </c>
      <c r="K193" t="s">
        <v>605</v>
      </c>
      <c r="L193" t="str">
        <f>IF(J193&lt;&gt;"-",VLOOKUP(J193,travail2!$A$2:$N$33,2),"")</f>
        <v/>
      </c>
      <c r="M193" t="s">
        <v>605</v>
      </c>
      <c r="N193" t="str">
        <f>IF(J193&lt;&gt;"-",VLOOKUP(J193,travail2!$A$2:$N$33,3),"")</f>
        <v/>
      </c>
      <c r="O193" t="s">
        <v>605</v>
      </c>
      <c r="P193" t="str">
        <f>IF(J193&lt;&gt;"-",VLOOKUP(J193,travail2!$A$2:$N$33,4),"")</f>
        <v/>
      </c>
      <c r="Q193" t="s">
        <v>605</v>
      </c>
      <c r="R193" t="str">
        <f>IF(J193&lt;&gt;"-",VLOOKUP(J193,travail2!$A$2:$N$33,5),"")</f>
        <v/>
      </c>
      <c r="S193" t="s">
        <v>605</v>
      </c>
      <c r="T193" t="str">
        <f>IF(J193&lt;&gt;"-",VLOOKUP(J193,travail2!$A$2:$N$33,6),"")</f>
        <v/>
      </c>
      <c r="U193" t="s">
        <v>605</v>
      </c>
      <c r="V193" s="121" t="str">
        <f>IF(J193&lt;&gt;"-",VLOOKUP(J193,travail2!$A$2:$N$33,7),"")</f>
        <v/>
      </c>
      <c r="W193" t="s">
        <v>605</v>
      </c>
      <c r="X193" t="str">
        <f>IF(J193&lt;&gt;"-",VLOOKUP(J193,travail2!$A$2:$N$33,8),"")</f>
        <v/>
      </c>
      <c r="Y193" t="s">
        <v>605</v>
      </c>
      <c r="Z193" t="str">
        <f>IF(J193&lt;&gt;"-",VLOOKUP(J193,travail2!$A$2:$N$33,9),"")</f>
        <v/>
      </c>
      <c r="AA193" t="s">
        <v>605</v>
      </c>
      <c r="AB193" t="str">
        <f>IF(J193&lt;&gt;"-",VLOOKUP(J193,travail2!$A$2:$N$33,10),"")</f>
        <v/>
      </c>
      <c r="AC193" t="s">
        <v>605</v>
      </c>
      <c r="AD193" t="str">
        <f>IF(J193&lt;&gt;"-",VLOOKUP(J193,travail2!$A$2:$N$33,11),"")</f>
        <v/>
      </c>
      <c r="AE193" t="s">
        <v>605</v>
      </c>
      <c r="AF193" t="str">
        <f>IF(J193&lt;&gt;"-",VLOOKUP(J193,travail2!$A$2:$N$33,13),"")</f>
        <v/>
      </c>
      <c r="AG193" t="s">
        <v>605</v>
      </c>
      <c r="AH193" t="str">
        <f>IF(J193&lt;&gt;"-",VLOOKUP(J193,travail2!$A$2:$N$33,14),"")</f>
        <v/>
      </c>
      <c r="AI193" t="s">
        <v>928</v>
      </c>
      <c r="AJ193" s="122" t="s">
        <v>925</v>
      </c>
      <c r="AK193" t="s">
        <v>928</v>
      </c>
      <c r="AL193" t="s">
        <v>458</v>
      </c>
      <c r="AM193" t="s">
        <v>904</v>
      </c>
      <c r="AO193" s="123" t="str">
        <f t="shared" si="12"/>
        <v>var zone = new Array("Malaysia/Kuching", "8", "00", "", "-", "", "", "", "", "", "", "", "", "", "", "", ""); zones["Malaysia/Kuching"]=zone;</v>
      </c>
      <c r="AP193" t="str">
        <f t="shared" si="13"/>
        <v>var zone = new Array("Malaysia/Kuching", "8", "00", "", "-", "", "", "", "", "", "", "", "", "", "</v>
      </c>
      <c r="AQ193" t="str">
        <f t="shared" si="17"/>
        <v>", "", ""); zones["Malaysia/Kuching"]=zone;</v>
      </c>
      <c r="AR193" s="125" t="str">
        <f t="shared" si="14"/>
        <v>&lt;option value="Malaysia/Kuching"&gt;Malaysia/Kuching&lt;/option&gt;</v>
      </c>
      <c r="AS193" t="s">
        <v>930</v>
      </c>
      <c r="AT193" t="str">
        <f t="shared" si="15"/>
        <v>Malaysia/Kuching</v>
      </c>
      <c r="AU193" t="s">
        <v>932</v>
      </c>
      <c r="AV193" t="str">
        <f t="shared" si="16"/>
        <v>Malaysia/Kuching</v>
      </c>
      <c r="AW193" t="s">
        <v>931</v>
      </c>
    </row>
    <row r="194" spans="1:49" x14ac:dyDescent="0.25">
      <c r="A194" t="s">
        <v>903</v>
      </c>
      <c r="B194" t="s">
        <v>229</v>
      </c>
      <c r="C194" t="s">
        <v>605</v>
      </c>
      <c r="D194">
        <v>5</v>
      </c>
      <c r="E194" t="s">
        <v>605</v>
      </c>
      <c r="F194" t="s">
        <v>898</v>
      </c>
      <c r="G194" t="s">
        <v>605</v>
      </c>
      <c r="H194" t="str">
        <f>IF(J194&lt;&gt;"-",VLOOKUP(J194,DST_ON!A:C,3),"")</f>
        <v/>
      </c>
      <c r="I194" t="s">
        <v>605</v>
      </c>
      <c r="J194" s="6" t="s">
        <v>106</v>
      </c>
      <c r="K194" t="s">
        <v>605</v>
      </c>
      <c r="L194" t="str">
        <f>IF(J194&lt;&gt;"-",VLOOKUP(J194,travail2!$A$2:$N$33,2),"")</f>
        <v/>
      </c>
      <c r="M194" t="s">
        <v>605</v>
      </c>
      <c r="N194" t="str">
        <f>IF(J194&lt;&gt;"-",VLOOKUP(J194,travail2!$A$2:$N$33,3),"")</f>
        <v/>
      </c>
      <c r="O194" t="s">
        <v>605</v>
      </c>
      <c r="P194" t="str">
        <f>IF(J194&lt;&gt;"-",VLOOKUP(J194,travail2!$A$2:$N$33,4),"")</f>
        <v/>
      </c>
      <c r="Q194" t="s">
        <v>605</v>
      </c>
      <c r="R194" t="str">
        <f>IF(J194&lt;&gt;"-",VLOOKUP(J194,travail2!$A$2:$N$33,5),"")</f>
        <v/>
      </c>
      <c r="S194" t="s">
        <v>605</v>
      </c>
      <c r="T194" t="str">
        <f>IF(J194&lt;&gt;"-",VLOOKUP(J194,travail2!$A$2:$N$33,6),"")</f>
        <v/>
      </c>
      <c r="U194" t="s">
        <v>605</v>
      </c>
      <c r="V194" s="121" t="str">
        <f>IF(J194&lt;&gt;"-",VLOOKUP(J194,travail2!$A$2:$N$33,7),"")</f>
        <v/>
      </c>
      <c r="W194" t="s">
        <v>605</v>
      </c>
      <c r="X194" t="str">
        <f>IF(J194&lt;&gt;"-",VLOOKUP(J194,travail2!$A$2:$N$33,8),"")</f>
        <v/>
      </c>
      <c r="Y194" t="s">
        <v>605</v>
      </c>
      <c r="Z194" t="str">
        <f>IF(J194&lt;&gt;"-",VLOOKUP(J194,travail2!$A$2:$N$33,9),"")</f>
        <v/>
      </c>
      <c r="AA194" t="s">
        <v>605</v>
      </c>
      <c r="AB194" t="str">
        <f>IF(J194&lt;&gt;"-",VLOOKUP(J194,travail2!$A$2:$N$33,10),"")</f>
        <v/>
      </c>
      <c r="AC194" t="s">
        <v>605</v>
      </c>
      <c r="AD194" t="str">
        <f>IF(J194&lt;&gt;"-",VLOOKUP(J194,travail2!$A$2:$N$33,11),"")</f>
        <v/>
      </c>
      <c r="AE194" t="s">
        <v>605</v>
      </c>
      <c r="AF194" t="str">
        <f>IF(J194&lt;&gt;"-",VLOOKUP(J194,travail2!$A$2:$N$33,13),"")</f>
        <v/>
      </c>
      <c r="AG194" t="s">
        <v>605</v>
      </c>
      <c r="AH194" t="str">
        <f>IF(J194&lt;&gt;"-",VLOOKUP(J194,travail2!$A$2:$N$33,14),"")</f>
        <v/>
      </c>
      <c r="AI194" t="s">
        <v>928</v>
      </c>
      <c r="AJ194" s="122" t="s">
        <v>925</v>
      </c>
      <c r="AK194" t="s">
        <v>928</v>
      </c>
      <c r="AL194" t="s">
        <v>229</v>
      </c>
      <c r="AM194" t="s">
        <v>904</v>
      </c>
      <c r="AO194" s="123" t="str">
        <f t="shared" si="12"/>
        <v>var zone = new Array("Maldives", "5", "00", "", "-", "", "", "", "", "", "", "", "", "", "", "", ""); zones["Maldives"]=zone;</v>
      </c>
      <c r="AP194" t="str">
        <f t="shared" si="13"/>
        <v>var zone = new Array("Maldives", "5", "00", "", "-", "", "", "", "", "", "", "", "", "", "</v>
      </c>
      <c r="AQ194" t="str">
        <f t="shared" si="17"/>
        <v>", "", ""); zones["Maldives"]=zone;</v>
      </c>
      <c r="AR194" s="125" t="str">
        <f t="shared" si="14"/>
        <v>&lt;option value="Maldives"&gt;Maldives&lt;/option&gt;</v>
      </c>
      <c r="AS194" t="s">
        <v>930</v>
      </c>
      <c r="AT194" t="str">
        <f t="shared" si="15"/>
        <v>Maldives</v>
      </c>
      <c r="AU194" t="s">
        <v>932</v>
      </c>
      <c r="AV194" t="str">
        <f t="shared" si="16"/>
        <v>Maldives</v>
      </c>
      <c r="AW194" t="s">
        <v>931</v>
      </c>
    </row>
    <row r="195" spans="1:49" x14ac:dyDescent="0.25">
      <c r="A195" t="s">
        <v>903</v>
      </c>
      <c r="B195" t="s">
        <v>475</v>
      </c>
      <c r="C195" t="s">
        <v>605</v>
      </c>
      <c r="D195">
        <v>0</v>
      </c>
      <c r="E195" t="s">
        <v>605</v>
      </c>
      <c r="F195" t="s">
        <v>898</v>
      </c>
      <c r="G195" t="s">
        <v>605</v>
      </c>
      <c r="H195" t="str">
        <f>IF(J195&lt;&gt;"-",VLOOKUP(J195,DST_ON!A:C,3),"")</f>
        <v/>
      </c>
      <c r="I195" t="s">
        <v>605</v>
      </c>
      <c r="J195" s="6" t="s">
        <v>106</v>
      </c>
      <c r="K195" t="s">
        <v>605</v>
      </c>
      <c r="L195" t="str">
        <f>IF(J195&lt;&gt;"-",VLOOKUP(J195,travail2!$A$2:$N$33,2),"")</f>
        <v/>
      </c>
      <c r="M195" t="s">
        <v>605</v>
      </c>
      <c r="N195" t="str">
        <f>IF(J195&lt;&gt;"-",VLOOKUP(J195,travail2!$A$2:$N$33,3),"")</f>
        <v/>
      </c>
      <c r="O195" t="s">
        <v>605</v>
      </c>
      <c r="P195" t="str">
        <f>IF(J195&lt;&gt;"-",VLOOKUP(J195,travail2!$A$2:$N$33,4),"")</f>
        <v/>
      </c>
      <c r="Q195" t="s">
        <v>605</v>
      </c>
      <c r="R195" t="str">
        <f>IF(J195&lt;&gt;"-",VLOOKUP(J195,travail2!$A$2:$N$33,5),"")</f>
        <v/>
      </c>
      <c r="S195" t="s">
        <v>605</v>
      </c>
      <c r="T195" t="str">
        <f>IF(J195&lt;&gt;"-",VLOOKUP(J195,travail2!$A$2:$N$33,6),"")</f>
        <v/>
      </c>
      <c r="U195" t="s">
        <v>605</v>
      </c>
      <c r="V195" s="121" t="str">
        <f>IF(J195&lt;&gt;"-",VLOOKUP(J195,travail2!$A$2:$N$33,7),"")</f>
        <v/>
      </c>
      <c r="W195" t="s">
        <v>605</v>
      </c>
      <c r="X195" t="str">
        <f>IF(J195&lt;&gt;"-",VLOOKUP(J195,travail2!$A$2:$N$33,8),"")</f>
        <v/>
      </c>
      <c r="Y195" t="s">
        <v>605</v>
      </c>
      <c r="Z195" t="str">
        <f>IF(J195&lt;&gt;"-",VLOOKUP(J195,travail2!$A$2:$N$33,9),"")</f>
        <v/>
      </c>
      <c r="AA195" t="s">
        <v>605</v>
      </c>
      <c r="AB195" t="str">
        <f>IF(J195&lt;&gt;"-",VLOOKUP(J195,travail2!$A$2:$N$33,10),"")</f>
        <v/>
      </c>
      <c r="AC195" t="s">
        <v>605</v>
      </c>
      <c r="AD195" t="str">
        <f>IF(J195&lt;&gt;"-",VLOOKUP(J195,travail2!$A$2:$N$33,11),"")</f>
        <v/>
      </c>
      <c r="AE195" t="s">
        <v>605</v>
      </c>
      <c r="AF195" t="str">
        <f>IF(J195&lt;&gt;"-",VLOOKUP(J195,travail2!$A$2:$N$33,13),"")</f>
        <v/>
      </c>
      <c r="AG195" t="s">
        <v>605</v>
      </c>
      <c r="AH195" t="str">
        <f>IF(J195&lt;&gt;"-",VLOOKUP(J195,travail2!$A$2:$N$33,14),"")</f>
        <v/>
      </c>
      <c r="AI195" t="s">
        <v>928</v>
      </c>
      <c r="AJ195" s="122" t="s">
        <v>925</v>
      </c>
      <c r="AK195" t="s">
        <v>928</v>
      </c>
      <c r="AL195" t="s">
        <v>475</v>
      </c>
      <c r="AM195" t="s">
        <v>904</v>
      </c>
      <c r="AO195" s="123" t="str">
        <f t="shared" si="12"/>
        <v>var zone = new Array("Mali/Bamako", "0", "00", "", "-", "", "", "", "", "", "", "", "", "", "", "", ""); zones["Mali/Bamako"]=zone;</v>
      </c>
      <c r="AP195" t="str">
        <f t="shared" si="13"/>
        <v>var zone = new Array("Mali/Bamako", "0", "00", "", "-", "", "", "", "", "", "", "", "", "", "</v>
      </c>
      <c r="AQ195" t="str">
        <f t="shared" si="17"/>
        <v>", "", ""); zones["Mali/Bamako"]=zone;</v>
      </c>
      <c r="AR195" s="125" t="str">
        <f t="shared" si="14"/>
        <v>&lt;option value="Mali/Bamako"&gt;Mali/Bamako&lt;/option&gt;</v>
      </c>
      <c r="AS195" t="s">
        <v>930</v>
      </c>
      <c r="AT195" t="str">
        <f t="shared" si="15"/>
        <v>Mali/Bamako</v>
      </c>
      <c r="AU195" t="s">
        <v>932</v>
      </c>
      <c r="AV195" t="str">
        <f t="shared" si="16"/>
        <v>Mali/Bamako</v>
      </c>
      <c r="AW195" t="s">
        <v>931</v>
      </c>
    </row>
    <row r="196" spans="1:49" x14ac:dyDescent="0.25">
      <c r="A196" t="s">
        <v>903</v>
      </c>
      <c r="B196" t="s">
        <v>476</v>
      </c>
      <c r="C196" t="s">
        <v>605</v>
      </c>
      <c r="D196">
        <v>0</v>
      </c>
      <c r="E196" t="s">
        <v>605</v>
      </c>
      <c r="F196" t="s">
        <v>898</v>
      </c>
      <c r="G196" t="s">
        <v>605</v>
      </c>
      <c r="H196" t="str">
        <f>IF(J196&lt;&gt;"-",VLOOKUP(J196,DST_ON!A:C,3),"")</f>
        <v/>
      </c>
      <c r="I196" t="s">
        <v>605</v>
      </c>
      <c r="J196" s="6" t="s">
        <v>106</v>
      </c>
      <c r="K196" t="s">
        <v>605</v>
      </c>
      <c r="L196" t="str">
        <f>IF(J196&lt;&gt;"-",VLOOKUP(J196,travail2!$A$2:$N$33,2),"")</f>
        <v/>
      </c>
      <c r="M196" t="s">
        <v>605</v>
      </c>
      <c r="N196" t="str">
        <f>IF(J196&lt;&gt;"-",VLOOKUP(J196,travail2!$A$2:$N$33,3),"")</f>
        <v/>
      </c>
      <c r="O196" t="s">
        <v>605</v>
      </c>
      <c r="P196" t="str">
        <f>IF(J196&lt;&gt;"-",VLOOKUP(J196,travail2!$A$2:$N$33,4),"")</f>
        <v/>
      </c>
      <c r="Q196" t="s">
        <v>605</v>
      </c>
      <c r="R196" t="str">
        <f>IF(J196&lt;&gt;"-",VLOOKUP(J196,travail2!$A$2:$N$33,5),"")</f>
        <v/>
      </c>
      <c r="S196" t="s">
        <v>605</v>
      </c>
      <c r="T196" t="str">
        <f>IF(J196&lt;&gt;"-",VLOOKUP(J196,travail2!$A$2:$N$33,6),"")</f>
        <v/>
      </c>
      <c r="U196" t="s">
        <v>605</v>
      </c>
      <c r="V196" s="121" t="str">
        <f>IF(J196&lt;&gt;"-",VLOOKUP(J196,travail2!$A$2:$N$33,7),"")</f>
        <v/>
      </c>
      <c r="W196" t="s">
        <v>605</v>
      </c>
      <c r="X196" t="str">
        <f>IF(J196&lt;&gt;"-",VLOOKUP(J196,travail2!$A$2:$N$33,8),"")</f>
        <v/>
      </c>
      <c r="Y196" t="s">
        <v>605</v>
      </c>
      <c r="Z196" t="str">
        <f>IF(J196&lt;&gt;"-",VLOOKUP(J196,travail2!$A$2:$N$33,9),"")</f>
        <v/>
      </c>
      <c r="AA196" t="s">
        <v>605</v>
      </c>
      <c r="AB196" t="str">
        <f>IF(J196&lt;&gt;"-",VLOOKUP(J196,travail2!$A$2:$N$33,10),"")</f>
        <v/>
      </c>
      <c r="AC196" t="s">
        <v>605</v>
      </c>
      <c r="AD196" t="str">
        <f>IF(J196&lt;&gt;"-",VLOOKUP(J196,travail2!$A$2:$N$33,11),"")</f>
        <v/>
      </c>
      <c r="AE196" t="s">
        <v>605</v>
      </c>
      <c r="AF196" t="str">
        <f>IF(J196&lt;&gt;"-",VLOOKUP(J196,travail2!$A$2:$N$33,13),"")</f>
        <v/>
      </c>
      <c r="AG196" t="s">
        <v>605</v>
      </c>
      <c r="AH196" t="str">
        <f>IF(J196&lt;&gt;"-",VLOOKUP(J196,travail2!$A$2:$N$33,14),"")</f>
        <v/>
      </c>
      <c r="AI196" t="s">
        <v>928</v>
      </c>
      <c r="AJ196" s="122" t="s">
        <v>925</v>
      </c>
      <c r="AK196" t="s">
        <v>928</v>
      </c>
      <c r="AL196" t="s">
        <v>476</v>
      </c>
      <c r="AM196" t="s">
        <v>904</v>
      </c>
      <c r="AO196" s="123" t="str">
        <f t="shared" si="12"/>
        <v>var zone = new Array("Mali/Timbuktu", "0", "00", "", "-", "", "", "", "", "", "", "", "", "", "", "", ""); zones["Mali/Timbuktu"]=zone;</v>
      </c>
      <c r="AP196" t="str">
        <f t="shared" si="13"/>
        <v>var zone = new Array("Mali/Timbuktu", "0", "00", "", "-", "", "", "", "", "", "", "", "", "", "</v>
      </c>
      <c r="AQ196" t="str">
        <f t="shared" si="17"/>
        <v>", "", ""); zones["Mali/Timbuktu"]=zone;</v>
      </c>
      <c r="AR196" s="125" t="str">
        <f t="shared" si="14"/>
        <v>&lt;option value="Mali/Timbuktu"&gt;Mali/Timbuktu&lt;/option&gt;</v>
      </c>
      <c r="AS196" t="s">
        <v>930</v>
      </c>
      <c r="AT196" t="str">
        <f t="shared" si="15"/>
        <v>Mali/Timbuktu</v>
      </c>
      <c r="AU196" t="s">
        <v>932</v>
      </c>
      <c r="AV196" t="str">
        <f t="shared" si="16"/>
        <v>Mali/Timbuktu</v>
      </c>
      <c r="AW196" t="s">
        <v>931</v>
      </c>
    </row>
    <row r="197" spans="1:49" x14ac:dyDescent="0.25">
      <c r="A197" t="s">
        <v>903</v>
      </c>
      <c r="B197" t="s">
        <v>118</v>
      </c>
      <c r="C197" t="s">
        <v>605</v>
      </c>
      <c r="D197">
        <v>1</v>
      </c>
      <c r="E197" t="s">
        <v>605</v>
      </c>
      <c r="F197" t="s">
        <v>898</v>
      </c>
      <c r="G197" t="s">
        <v>605</v>
      </c>
      <c r="H197" s="6" t="s">
        <v>890</v>
      </c>
      <c r="I197" t="s">
        <v>605</v>
      </c>
      <c r="J197" s="6" t="s">
        <v>92</v>
      </c>
      <c r="K197" t="s">
        <v>605</v>
      </c>
      <c r="L197" t="str">
        <f>IF(J197&lt;&gt;"-",VLOOKUP(J197,travail2!$A$2:$N$33,2),"")</f>
        <v>u</v>
      </c>
      <c r="M197" t="s">
        <v>605</v>
      </c>
      <c r="N197" t="str">
        <f>IF(J197&lt;&gt;"-",VLOOKUP(J197,travail2!$A$2:$N$33,3),"")</f>
        <v>1</v>
      </c>
      <c r="O197" t="s">
        <v>605</v>
      </c>
      <c r="P197" t="str">
        <f>IF(J197&lt;&gt;"-",VLOOKUP(J197,travail2!$A$2:$N$33,4),"")</f>
        <v>d</v>
      </c>
      <c r="Q197" t="s">
        <v>605</v>
      </c>
      <c r="R197">
        <f>IF(J197&lt;&gt;"-",VLOOKUP(J197,travail2!$A$2:$N$33,5),"")</f>
        <v>0</v>
      </c>
      <c r="S197" t="s">
        <v>605</v>
      </c>
      <c r="T197" t="str">
        <f>IF(J197&lt;&gt;"-",VLOOKUP(J197,travail2!$A$2:$N$33,6),"")</f>
        <v>00</v>
      </c>
      <c r="U197" t="s">
        <v>605</v>
      </c>
      <c r="V197" s="121" t="str">
        <f>IF(J197&lt;&gt;"-",VLOOKUP(J197,travail2!$A$2:$N$33,7),"")</f>
        <v>3</v>
      </c>
      <c r="W197" t="s">
        <v>605</v>
      </c>
      <c r="X197" t="str">
        <f>IF(J197&lt;&gt;"-",VLOOKUP(J197,travail2!$A$2:$N$33,8),"")</f>
        <v>u</v>
      </c>
      <c r="Y197" t="s">
        <v>605</v>
      </c>
      <c r="Z197" t="str">
        <f>IF(J197&lt;&gt;"-",VLOOKUP(J197,travail2!$A$2:$N$33,9),"")</f>
        <v>1</v>
      </c>
      <c r="AA197" t="s">
        <v>605</v>
      </c>
      <c r="AB197" t="str">
        <f>IF(J197&lt;&gt;"-",VLOOKUP(J197,travail2!$A$2:$N$33,10),"")</f>
        <v>d</v>
      </c>
      <c r="AC197" t="s">
        <v>605</v>
      </c>
      <c r="AD197">
        <f>IF(J197&lt;&gt;"-",VLOOKUP(J197,travail2!$A$2:$N$33,11),"")</f>
        <v>0</v>
      </c>
      <c r="AE197" t="s">
        <v>605</v>
      </c>
      <c r="AF197" t="str">
        <f>IF(J197&lt;&gt;"-",VLOOKUP(J197,travail2!$A$2:$N$33,13),"")</f>
        <v>00</v>
      </c>
      <c r="AG197" t="s">
        <v>605</v>
      </c>
      <c r="AH197" t="str">
        <f>IF(J197&lt;&gt;"-",VLOOKUP(J197,travail2!$A$2:$N$33,14),"")</f>
        <v>10</v>
      </c>
      <c r="AI197" t="s">
        <v>928</v>
      </c>
      <c r="AJ197" s="122" t="s">
        <v>925</v>
      </c>
      <c r="AK197" t="s">
        <v>928</v>
      </c>
      <c r="AL197" t="s">
        <v>118</v>
      </c>
      <c r="AM197" t="s">
        <v>904</v>
      </c>
      <c r="AO197" s="123" t="str">
        <f t="shared" ref="AO197:AO260" si="18">CONCATENATE(AP197,AQ197)</f>
        <v>var zone = new Array("Malta", "1", "00", "1", "EU", "u", "1", "d", "0", "00", "3", "u", "1", "d", "0", "00", "10"); zones["Malta"]=zone;</v>
      </c>
      <c r="AP197" t="str">
        <f t="shared" ref="AP197:AP260" si="19">CONCATENATE(A197,B197,C197,D197,E197,F197,G197,H197,I197,J197,K197,L197,M197,N197,O197,P197,Q197,R197,S197,T197,U197,V197,W197,X197,Y197,Z197,AA197,AB197,AC197,AD197)</f>
        <v>var zone = new Array("Malta", "1", "00", "1", "EU", "u", "1", "d", "0", "00", "3", "u", "1", "d", "0</v>
      </c>
      <c r="AQ197" t="str">
        <f t="shared" si="17"/>
        <v>", "00", "10"); zones["Malta"]=zone;</v>
      </c>
      <c r="AR197" s="125" t="str">
        <f t="shared" ref="AR197:AR260" si="20">CONCATENATE(AS197,AT197,AU197,AV197,AW197)</f>
        <v>&lt;option value="Malta"&gt;Malta&lt;/option&gt;</v>
      </c>
      <c r="AS197" t="s">
        <v>930</v>
      </c>
      <c r="AT197" t="str">
        <f t="shared" ref="AT197:AT260" si="21">B197</f>
        <v>Malta</v>
      </c>
      <c r="AU197" t="s">
        <v>932</v>
      </c>
      <c r="AV197" t="str">
        <f t="shared" ref="AV197:AV260" si="22">B197</f>
        <v>Malta</v>
      </c>
      <c r="AW197" t="s">
        <v>931</v>
      </c>
    </row>
    <row r="198" spans="1:49" x14ac:dyDescent="0.25">
      <c r="A198" t="s">
        <v>903</v>
      </c>
      <c r="B198" t="s">
        <v>466</v>
      </c>
      <c r="C198" t="s">
        <v>605</v>
      </c>
      <c r="D198">
        <v>12</v>
      </c>
      <c r="E198" t="s">
        <v>605</v>
      </c>
      <c r="F198" t="s">
        <v>898</v>
      </c>
      <c r="G198" t="s">
        <v>605</v>
      </c>
      <c r="H198" t="str">
        <f>IF(J198&lt;&gt;"-",VLOOKUP(J198,DST_ON!A:C,3),"")</f>
        <v/>
      </c>
      <c r="I198" t="s">
        <v>605</v>
      </c>
      <c r="J198" s="6" t="s">
        <v>106</v>
      </c>
      <c r="K198" t="s">
        <v>605</v>
      </c>
      <c r="L198" t="str">
        <f>IF(J198&lt;&gt;"-",VLOOKUP(J198,travail2!$A$2:$N$33,2),"")</f>
        <v/>
      </c>
      <c r="M198" t="s">
        <v>605</v>
      </c>
      <c r="N198" t="str">
        <f>IF(J198&lt;&gt;"-",VLOOKUP(J198,travail2!$A$2:$N$33,3),"")</f>
        <v/>
      </c>
      <c r="O198" t="s">
        <v>605</v>
      </c>
      <c r="P198" t="str">
        <f>IF(J198&lt;&gt;"-",VLOOKUP(J198,travail2!$A$2:$N$33,4),"")</f>
        <v/>
      </c>
      <c r="Q198" t="s">
        <v>605</v>
      </c>
      <c r="R198" t="str">
        <f>IF(J198&lt;&gt;"-",VLOOKUP(J198,travail2!$A$2:$N$33,5),"")</f>
        <v/>
      </c>
      <c r="S198" t="s">
        <v>605</v>
      </c>
      <c r="T198" t="str">
        <f>IF(J198&lt;&gt;"-",VLOOKUP(J198,travail2!$A$2:$N$33,6),"")</f>
        <v/>
      </c>
      <c r="U198" t="s">
        <v>605</v>
      </c>
      <c r="V198" s="121" t="str">
        <f>IF(J198&lt;&gt;"-",VLOOKUP(J198,travail2!$A$2:$N$33,7),"")</f>
        <v/>
      </c>
      <c r="W198" t="s">
        <v>605</v>
      </c>
      <c r="X198" t="str">
        <f>IF(J198&lt;&gt;"-",VLOOKUP(J198,travail2!$A$2:$N$33,8),"")</f>
        <v/>
      </c>
      <c r="Y198" t="s">
        <v>605</v>
      </c>
      <c r="Z198" t="str">
        <f>IF(J198&lt;&gt;"-",VLOOKUP(J198,travail2!$A$2:$N$33,9),"")</f>
        <v/>
      </c>
      <c r="AA198" t="s">
        <v>605</v>
      </c>
      <c r="AB198" t="str">
        <f>IF(J198&lt;&gt;"-",VLOOKUP(J198,travail2!$A$2:$N$33,10),"")</f>
        <v/>
      </c>
      <c r="AC198" t="s">
        <v>605</v>
      </c>
      <c r="AD198" t="str">
        <f>IF(J198&lt;&gt;"-",VLOOKUP(J198,travail2!$A$2:$N$33,11),"")</f>
        <v/>
      </c>
      <c r="AE198" t="s">
        <v>605</v>
      </c>
      <c r="AF198" t="str">
        <f>IF(J198&lt;&gt;"-",VLOOKUP(J198,travail2!$A$2:$N$33,13),"")</f>
        <v/>
      </c>
      <c r="AG198" t="s">
        <v>605</v>
      </c>
      <c r="AH198" t="str">
        <f>IF(J198&lt;&gt;"-",VLOOKUP(J198,travail2!$A$2:$N$33,14),"")</f>
        <v/>
      </c>
      <c r="AI198" t="s">
        <v>928</v>
      </c>
      <c r="AJ198" s="122" t="s">
        <v>925</v>
      </c>
      <c r="AK198" t="s">
        <v>928</v>
      </c>
      <c r="AL198" t="s">
        <v>466</v>
      </c>
      <c r="AM198" t="s">
        <v>904</v>
      </c>
      <c r="AO198" s="123" t="str">
        <f t="shared" si="18"/>
        <v>var zone = new Array("Marshall Islands/Kwajalein", "12", "00", "", "-", "", "", "", "", "", "", "", "", "", "", "", ""); zones["Marshall Islands/Kwajalein"]=zone;</v>
      </c>
      <c r="AP198" t="str">
        <f t="shared" si="19"/>
        <v>var zone = new Array("Marshall Islands/Kwajalein", "12", "00", "", "-", "", "", "", "", "", "", "", "", "", "</v>
      </c>
      <c r="AQ198" t="str">
        <f t="shared" si="17"/>
        <v>", "", ""); zones["Marshall Islands/Kwajalein"]=zone;</v>
      </c>
      <c r="AR198" s="125" t="str">
        <f t="shared" si="20"/>
        <v>&lt;option value="Marshall Islands/Kwajalein"&gt;Marshall Islands/Kwajalein&lt;/option&gt;</v>
      </c>
      <c r="AS198" t="s">
        <v>930</v>
      </c>
      <c r="AT198" t="str">
        <f t="shared" si="21"/>
        <v>Marshall Islands/Kwajalein</v>
      </c>
      <c r="AU198" t="s">
        <v>932</v>
      </c>
      <c r="AV198" t="str">
        <f t="shared" si="22"/>
        <v>Marshall Islands/Kwajalein</v>
      </c>
      <c r="AW198" t="s">
        <v>931</v>
      </c>
    </row>
    <row r="199" spans="1:49" x14ac:dyDescent="0.25">
      <c r="A199" t="s">
        <v>903</v>
      </c>
      <c r="B199" t="s">
        <v>465</v>
      </c>
      <c r="C199" t="s">
        <v>605</v>
      </c>
      <c r="D199">
        <v>12</v>
      </c>
      <c r="E199" t="s">
        <v>605</v>
      </c>
      <c r="F199" t="s">
        <v>898</v>
      </c>
      <c r="G199" t="s">
        <v>605</v>
      </c>
      <c r="H199" t="str">
        <f>IF(J199&lt;&gt;"-",VLOOKUP(J199,DST_ON!A:C,3),"")</f>
        <v/>
      </c>
      <c r="I199" t="s">
        <v>605</v>
      </c>
      <c r="J199" s="6" t="s">
        <v>106</v>
      </c>
      <c r="K199" t="s">
        <v>605</v>
      </c>
      <c r="L199" t="str">
        <f>IF(J199&lt;&gt;"-",VLOOKUP(J199,travail2!$A$2:$N$33,2),"")</f>
        <v/>
      </c>
      <c r="M199" t="s">
        <v>605</v>
      </c>
      <c r="N199" t="str">
        <f>IF(J199&lt;&gt;"-",VLOOKUP(J199,travail2!$A$2:$N$33,3),"")</f>
        <v/>
      </c>
      <c r="O199" t="s">
        <v>605</v>
      </c>
      <c r="P199" t="str">
        <f>IF(J199&lt;&gt;"-",VLOOKUP(J199,travail2!$A$2:$N$33,4),"")</f>
        <v/>
      </c>
      <c r="Q199" t="s">
        <v>605</v>
      </c>
      <c r="R199" t="str">
        <f>IF(J199&lt;&gt;"-",VLOOKUP(J199,travail2!$A$2:$N$33,5),"")</f>
        <v/>
      </c>
      <c r="S199" t="s">
        <v>605</v>
      </c>
      <c r="T199" t="str">
        <f>IF(J199&lt;&gt;"-",VLOOKUP(J199,travail2!$A$2:$N$33,6),"")</f>
        <v/>
      </c>
      <c r="U199" t="s">
        <v>605</v>
      </c>
      <c r="V199" s="121" t="str">
        <f>IF(J199&lt;&gt;"-",VLOOKUP(J199,travail2!$A$2:$N$33,7),"")</f>
        <v/>
      </c>
      <c r="W199" t="s">
        <v>605</v>
      </c>
      <c r="X199" t="str">
        <f>IF(J199&lt;&gt;"-",VLOOKUP(J199,travail2!$A$2:$N$33,8),"")</f>
        <v/>
      </c>
      <c r="Y199" t="s">
        <v>605</v>
      </c>
      <c r="Z199" t="str">
        <f>IF(J199&lt;&gt;"-",VLOOKUP(J199,travail2!$A$2:$N$33,9),"")</f>
        <v/>
      </c>
      <c r="AA199" t="s">
        <v>605</v>
      </c>
      <c r="AB199" t="str">
        <f>IF(J199&lt;&gt;"-",VLOOKUP(J199,travail2!$A$2:$N$33,10),"")</f>
        <v/>
      </c>
      <c r="AC199" t="s">
        <v>605</v>
      </c>
      <c r="AD199" t="str">
        <f>IF(J199&lt;&gt;"-",VLOOKUP(J199,travail2!$A$2:$N$33,11),"")</f>
        <v/>
      </c>
      <c r="AE199" t="s">
        <v>605</v>
      </c>
      <c r="AF199" t="str">
        <f>IF(J199&lt;&gt;"-",VLOOKUP(J199,travail2!$A$2:$N$33,13),"")</f>
        <v/>
      </c>
      <c r="AG199" t="s">
        <v>605</v>
      </c>
      <c r="AH199" t="str">
        <f>IF(J199&lt;&gt;"-",VLOOKUP(J199,travail2!$A$2:$N$33,14),"")</f>
        <v/>
      </c>
      <c r="AI199" t="s">
        <v>928</v>
      </c>
      <c r="AJ199" s="122" t="s">
        <v>925</v>
      </c>
      <c r="AK199" t="s">
        <v>928</v>
      </c>
      <c r="AL199" t="s">
        <v>465</v>
      </c>
      <c r="AM199" t="s">
        <v>904</v>
      </c>
      <c r="AO199" s="123" t="str">
        <f t="shared" si="18"/>
        <v>var zone = new Array("Marshall Islands/Majuro", "12", "00", "", "-", "", "", "", "", "", "", "", "", "", "", "", ""); zones["Marshall Islands/Majuro"]=zone;</v>
      </c>
      <c r="AP199" t="str">
        <f t="shared" si="19"/>
        <v>var zone = new Array("Marshall Islands/Majuro", "12", "00", "", "-", "", "", "", "", "", "", "", "", "", "</v>
      </c>
      <c r="AQ199" t="str">
        <f t="shared" ref="AQ199:AQ262" si="23">CONCATENATE(AE199,AF199,AG199,AH199,AI199,AJ199,AK199,AL199,AM199)</f>
        <v>", "", ""); zones["Marshall Islands/Majuro"]=zone;</v>
      </c>
      <c r="AR199" s="125" t="str">
        <f t="shared" si="20"/>
        <v>&lt;option value="Marshall Islands/Majuro"&gt;Marshall Islands/Majuro&lt;/option&gt;</v>
      </c>
      <c r="AS199" t="s">
        <v>930</v>
      </c>
      <c r="AT199" t="str">
        <f t="shared" si="21"/>
        <v>Marshall Islands/Majuro</v>
      </c>
      <c r="AU199" t="s">
        <v>932</v>
      </c>
      <c r="AV199" t="str">
        <f t="shared" si="22"/>
        <v>Marshall Islands/Majuro</v>
      </c>
      <c r="AW199" t="s">
        <v>931</v>
      </c>
    </row>
    <row r="200" spans="1:49" x14ac:dyDescent="0.25">
      <c r="A200" t="s">
        <v>903</v>
      </c>
      <c r="B200" t="s">
        <v>168</v>
      </c>
      <c r="C200" t="s">
        <v>605</v>
      </c>
      <c r="D200">
        <v>-4</v>
      </c>
      <c r="E200" t="s">
        <v>605</v>
      </c>
      <c r="F200" t="s">
        <v>898</v>
      </c>
      <c r="G200" t="s">
        <v>605</v>
      </c>
      <c r="H200" t="str">
        <f>IF(J200&lt;&gt;"-",VLOOKUP(J200,DST_ON!A:C,3),"")</f>
        <v/>
      </c>
      <c r="I200" t="s">
        <v>605</v>
      </c>
      <c r="J200" s="6" t="s">
        <v>106</v>
      </c>
      <c r="K200" t="s">
        <v>605</v>
      </c>
      <c r="L200" t="str">
        <f>IF(J200&lt;&gt;"-",VLOOKUP(J200,travail2!$A$2:$N$33,2),"")</f>
        <v/>
      </c>
      <c r="M200" t="s">
        <v>605</v>
      </c>
      <c r="N200" t="str">
        <f>IF(J200&lt;&gt;"-",VLOOKUP(J200,travail2!$A$2:$N$33,3),"")</f>
        <v/>
      </c>
      <c r="O200" t="s">
        <v>605</v>
      </c>
      <c r="P200" t="str">
        <f>IF(J200&lt;&gt;"-",VLOOKUP(J200,travail2!$A$2:$N$33,4),"")</f>
        <v/>
      </c>
      <c r="Q200" t="s">
        <v>605</v>
      </c>
      <c r="R200" t="str">
        <f>IF(J200&lt;&gt;"-",VLOOKUP(J200,travail2!$A$2:$N$33,5),"")</f>
        <v/>
      </c>
      <c r="S200" t="s">
        <v>605</v>
      </c>
      <c r="T200" t="str">
        <f>IF(J200&lt;&gt;"-",VLOOKUP(J200,travail2!$A$2:$N$33,6),"")</f>
        <v/>
      </c>
      <c r="U200" t="s">
        <v>605</v>
      </c>
      <c r="V200" s="121" t="str">
        <f>IF(J200&lt;&gt;"-",VLOOKUP(J200,travail2!$A$2:$N$33,7),"")</f>
        <v/>
      </c>
      <c r="W200" t="s">
        <v>605</v>
      </c>
      <c r="X200" t="str">
        <f>IF(J200&lt;&gt;"-",VLOOKUP(J200,travail2!$A$2:$N$33,8),"")</f>
        <v/>
      </c>
      <c r="Y200" t="s">
        <v>605</v>
      </c>
      <c r="Z200" t="str">
        <f>IF(J200&lt;&gt;"-",VLOOKUP(J200,travail2!$A$2:$N$33,9),"")</f>
        <v/>
      </c>
      <c r="AA200" t="s">
        <v>605</v>
      </c>
      <c r="AB200" t="str">
        <f>IF(J200&lt;&gt;"-",VLOOKUP(J200,travail2!$A$2:$N$33,10),"")</f>
        <v/>
      </c>
      <c r="AC200" t="s">
        <v>605</v>
      </c>
      <c r="AD200" t="str">
        <f>IF(J200&lt;&gt;"-",VLOOKUP(J200,travail2!$A$2:$N$33,11),"")</f>
        <v/>
      </c>
      <c r="AE200" t="s">
        <v>605</v>
      </c>
      <c r="AF200" t="str">
        <f>IF(J200&lt;&gt;"-",VLOOKUP(J200,travail2!$A$2:$N$33,13),"")</f>
        <v/>
      </c>
      <c r="AG200" t="s">
        <v>605</v>
      </c>
      <c r="AH200" t="str">
        <f>IF(J200&lt;&gt;"-",VLOOKUP(J200,travail2!$A$2:$N$33,14),"")</f>
        <v/>
      </c>
      <c r="AI200" t="s">
        <v>928</v>
      </c>
      <c r="AJ200" s="122" t="s">
        <v>925</v>
      </c>
      <c r="AK200" t="s">
        <v>928</v>
      </c>
      <c r="AL200" t="s">
        <v>168</v>
      </c>
      <c r="AM200" t="s">
        <v>904</v>
      </c>
      <c r="AO200" s="123" t="str">
        <f t="shared" si="18"/>
        <v>var zone = new Array("Martinique", "-4", "00", "", "-", "", "", "", "", "", "", "", "", "", "", "", ""); zones["Martinique"]=zone;</v>
      </c>
      <c r="AP200" t="str">
        <f t="shared" si="19"/>
        <v>var zone = new Array("Martinique", "-4", "00", "", "-", "", "", "", "", "", "", "", "", "", "</v>
      </c>
      <c r="AQ200" t="str">
        <f t="shared" si="23"/>
        <v>", "", ""); zones["Martinique"]=zone;</v>
      </c>
      <c r="AR200" s="125" t="str">
        <f t="shared" si="20"/>
        <v>&lt;option value="Martinique"&gt;Martinique&lt;/option&gt;</v>
      </c>
      <c r="AS200" t="s">
        <v>930</v>
      </c>
      <c r="AT200" t="str">
        <f t="shared" si="21"/>
        <v>Martinique</v>
      </c>
      <c r="AU200" t="s">
        <v>932</v>
      </c>
      <c r="AV200" t="str">
        <f t="shared" si="22"/>
        <v>Martinique</v>
      </c>
      <c r="AW200" t="s">
        <v>931</v>
      </c>
    </row>
    <row r="201" spans="1:49" x14ac:dyDescent="0.25">
      <c r="A201" t="s">
        <v>903</v>
      </c>
      <c r="B201" t="s">
        <v>310</v>
      </c>
      <c r="C201" t="s">
        <v>605</v>
      </c>
      <c r="D201">
        <v>0</v>
      </c>
      <c r="E201" t="s">
        <v>605</v>
      </c>
      <c r="F201" t="s">
        <v>898</v>
      </c>
      <c r="G201" t="s">
        <v>605</v>
      </c>
      <c r="H201" t="str">
        <f>IF(J201&lt;&gt;"-",VLOOKUP(J201,DST_ON!A:C,3),"")</f>
        <v/>
      </c>
      <c r="I201" t="s">
        <v>605</v>
      </c>
      <c r="J201" s="6" t="s">
        <v>106</v>
      </c>
      <c r="K201" t="s">
        <v>605</v>
      </c>
      <c r="L201" t="str">
        <f>IF(J201&lt;&gt;"-",VLOOKUP(J201,travail2!$A$2:$N$33,2),"")</f>
        <v/>
      </c>
      <c r="M201" t="s">
        <v>605</v>
      </c>
      <c r="N201" t="str">
        <f>IF(J201&lt;&gt;"-",VLOOKUP(J201,travail2!$A$2:$N$33,3),"")</f>
        <v/>
      </c>
      <c r="O201" t="s">
        <v>605</v>
      </c>
      <c r="P201" t="str">
        <f>IF(J201&lt;&gt;"-",VLOOKUP(J201,travail2!$A$2:$N$33,4),"")</f>
        <v/>
      </c>
      <c r="Q201" t="s">
        <v>605</v>
      </c>
      <c r="R201" t="str">
        <f>IF(J201&lt;&gt;"-",VLOOKUP(J201,travail2!$A$2:$N$33,5),"")</f>
        <v/>
      </c>
      <c r="S201" t="s">
        <v>605</v>
      </c>
      <c r="T201" t="str">
        <f>IF(J201&lt;&gt;"-",VLOOKUP(J201,travail2!$A$2:$N$33,6),"")</f>
        <v/>
      </c>
      <c r="U201" t="s">
        <v>605</v>
      </c>
      <c r="V201" s="121" t="str">
        <f>IF(J201&lt;&gt;"-",VLOOKUP(J201,travail2!$A$2:$N$33,7),"")</f>
        <v/>
      </c>
      <c r="W201" t="s">
        <v>605</v>
      </c>
      <c r="X201" t="str">
        <f>IF(J201&lt;&gt;"-",VLOOKUP(J201,travail2!$A$2:$N$33,8),"")</f>
        <v/>
      </c>
      <c r="Y201" t="s">
        <v>605</v>
      </c>
      <c r="Z201" t="str">
        <f>IF(J201&lt;&gt;"-",VLOOKUP(J201,travail2!$A$2:$N$33,9),"")</f>
        <v/>
      </c>
      <c r="AA201" t="s">
        <v>605</v>
      </c>
      <c r="AB201" t="str">
        <f>IF(J201&lt;&gt;"-",VLOOKUP(J201,travail2!$A$2:$N$33,10),"")</f>
        <v/>
      </c>
      <c r="AC201" t="s">
        <v>605</v>
      </c>
      <c r="AD201" t="str">
        <f>IF(J201&lt;&gt;"-",VLOOKUP(J201,travail2!$A$2:$N$33,11),"")</f>
        <v/>
      </c>
      <c r="AE201" t="s">
        <v>605</v>
      </c>
      <c r="AF201" t="str">
        <f>IF(J201&lt;&gt;"-",VLOOKUP(J201,travail2!$A$2:$N$33,13),"")</f>
        <v/>
      </c>
      <c r="AG201" t="s">
        <v>605</v>
      </c>
      <c r="AH201" t="str">
        <f>IF(J201&lt;&gt;"-",VLOOKUP(J201,travail2!$A$2:$N$33,14),"")</f>
        <v/>
      </c>
      <c r="AI201" t="s">
        <v>928</v>
      </c>
      <c r="AJ201" s="122" t="s">
        <v>925</v>
      </c>
      <c r="AK201" t="s">
        <v>928</v>
      </c>
      <c r="AL201" t="s">
        <v>310</v>
      </c>
      <c r="AM201" t="s">
        <v>904</v>
      </c>
      <c r="AO201" s="123" t="str">
        <f t="shared" si="18"/>
        <v>var zone = new Array("Mauritania", "0", "00", "", "-", "", "", "", "", "", "", "", "", "", "", "", ""); zones["Mauritania"]=zone;</v>
      </c>
      <c r="AP201" t="str">
        <f t="shared" si="19"/>
        <v>var zone = new Array("Mauritania", "0", "00", "", "-", "", "", "", "", "", "", "", "", "", "</v>
      </c>
      <c r="AQ201" t="str">
        <f t="shared" si="23"/>
        <v>", "", ""); zones["Mauritania"]=zone;</v>
      </c>
      <c r="AR201" s="125" t="str">
        <f t="shared" si="20"/>
        <v>&lt;option value="Mauritania"&gt;Mauritania&lt;/option&gt;</v>
      </c>
      <c r="AS201" t="s">
        <v>930</v>
      </c>
      <c r="AT201" t="str">
        <f t="shared" si="21"/>
        <v>Mauritania</v>
      </c>
      <c r="AU201" t="s">
        <v>932</v>
      </c>
      <c r="AV201" t="str">
        <f t="shared" si="22"/>
        <v>Mauritania</v>
      </c>
      <c r="AW201" t="s">
        <v>931</v>
      </c>
    </row>
    <row r="202" spans="1:49" x14ac:dyDescent="0.25">
      <c r="A202" t="s">
        <v>903</v>
      </c>
      <c r="B202" t="s">
        <v>311</v>
      </c>
      <c r="C202" t="s">
        <v>605</v>
      </c>
      <c r="D202">
        <v>4</v>
      </c>
      <c r="E202" t="s">
        <v>605</v>
      </c>
      <c r="F202" t="s">
        <v>898</v>
      </c>
      <c r="G202" t="s">
        <v>605</v>
      </c>
      <c r="H202" t="str">
        <f>IF(J202&lt;&gt;"-",VLOOKUP(J202,DST_ON!A:C,3),"")</f>
        <v/>
      </c>
      <c r="I202" t="s">
        <v>605</v>
      </c>
      <c r="J202" s="6" t="s">
        <v>106</v>
      </c>
      <c r="K202" t="s">
        <v>605</v>
      </c>
      <c r="L202" t="str">
        <f>IF(J202&lt;&gt;"-",VLOOKUP(J202,travail2!$A$2:$N$33,2),"")</f>
        <v/>
      </c>
      <c r="M202" t="s">
        <v>605</v>
      </c>
      <c r="N202" t="str">
        <f>IF(J202&lt;&gt;"-",VLOOKUP(J202,travail2!$A$2:$N$33,3),"")</f>
        <v/>
      </c>
      <c r="O202" t="s">
        <v>605</v>
      </c>
      <c r="P202" t="str">
        <f>IF(J202&lt;&gt;"-",VLOOKUP(J202,travail2!$A$2:$N$33,4),"")</f>
        <v/>
      </c>
      <c r="Q202" t="s">
        <v>605</v>
      </c>
      <c r="R202" t="str">
        <f>IF(J202&lt;&gt;"-",VLOOKUP(J202,travail2!$A$2:$N$33,5),"")</f>
        <v/>
      </c>
      <c r="S202" t="s">
        <v>605</v>
      </c>
      <c r="T202" t="str">
        <f>IF(J202&lt;&gt;"-",VLOOKUP(J202,travail2!$A$2:$N$33,6),"")</f>
        <v/>
      </c>
      <c r="U202" t="s">
        <v>605</v>
      </c>
      <c r="V202" s="121" t="str">
        <f>IF(J202&lt;&gt;"-",VLOOKUP(J202,travail2!$A$2:$N$33,7),"")</f>
        <v/>
      </c>
      <c r="W202" t="s">
        <v>605</v>
      </c>
      <c r="X202" t="str">
        <f>IF(J202&lt;&gt;"-",VLOOKUP(J202,travail2!$A$2:$N$33,8),"")</f>
        <v/>
      </c>
      <c r="Y202" t="s">
        <v>605</v>
      </c>
      <c r="Z202" t="str">
        <f>IF(J202&lt;&gt;"-",VLOOKUP(J202,travail2!$A$2:$N$33,9),"")</f>
        <v/>
      </c>
      <c r="AA202" t="s">
        <v>605</v>
      </c>
      <c r="AB202" t="str">
        <f>IF(J202&lt;&gt;"-",VLOOKUP(J202,travail2!$A$2:$N$33,10),"")</f>
        <v/>
      </c>
      <c r="AC202" t="s">
        <v>605</v>
      </c>
      <c r="AD202" t="str">
        <f>IF(J202&lt;&gt;"-",VLOOKUP(J202,travail2!$A$2:$N$33,11),"")</f>
        <v/>
      </c>
      <c r="AE202" t="s">
        <v>605</v>
      </c>
      <c r="AF202" t="str">
        <f>IF(J202&lt;&gt;"-",VLOOKUP(J202,travail2!$A$2:$N$33,13),"")</f>
        <v/>
      </c>
      <c r="AG202" t="s">
        <v>605</v>
      </c>
      <c r="AH202" t="str">
        <f>IF(J202&lt;&gt;"-",VLOOKUP(J202,travail2!$A$2:$N$33,14),"")</f>
        <v/>
      </c>
      <c r="AI202" t="s">
        <v>928</v>
      </c>
      <c r="AJ202" s="122" t="s">
        <v>925</v>
      </c>
      <c r="AK202" t="s">
        <v>928</v>
      </c>
      <c r="AL202" t="s">
        <v>311</v>
      </c>
      <c r="AM202" t="s">
        <v>904</v>
      </c>
      <c r="AO202" s="123" t="str">
        <f t="shared" si="18"/>
        <v>var zone = new Array("Mauritius", "4", "00", "", "-", "", "", "", "", "", "", "", "", "", "", "", ""); zones["Mauritius"]=zone;</v>
      </c>
      <c r="AP202" t="str">
        <f t="shared" si="19"/>
        <v>var zone = new Array("Mauritius", "4", "00", "", "-", "", "", "", "", "", "", "", "", "", "</v>
      </c>
      <c r="AQ202" t="str">
        <f t="shared" si="23"/>
        <v>", "", ""); zones["Mauritius"]=zone;</v>
      </c>
      <c r="AR202" s="125" t="str">
        <f t="shared" si="20"/>
        <v>&lt;option value="Mauritius"&gt;Mauritius&lt;/option&gt;</v>
      </c>
      <c r="AS202" t="s">
        <v>930</v>
      </c>
      <c r="AT202" t="str">
        <f t="shared" si="21"/>
        <v>Mauritius</v>
      </c>
      <c r="AU202" t="s">
        <v>932</v>
      </c>
      <c r="AV202" t="str">
        <f t="shared" si="22"/>
        <v>Mauritius</v>
      </c>
      <c r="AW202" t="s">
        <v>931</v>
      </c>
    </row>
    <row r="203" spans="1:49" x14ac:dyDescent="0.25">
      <c r="A203" t="s">
        <v>903</v>
      </c>
      <c r="B203" t="s">
        <v>312</v>
      </c>
      <c r="C203" t="s">
        <v>605</v>
      </c>
      <c r="D203">
        <v>3</v>
      </c>
      <c r="E203" t="s">
        <v>605</v>
      </c>
      <c r="F203" t="s">
        <v>898</v>
      </c>
      <c r="G203" t="s">
        <v>605</v>
      </c>
      <c r="H203" t="str">
        <f>IF(J203&lt;&gt;"-",VLOOKUP(J203,DST_ON!A:C,3),"")</f>
        <v/>
      </c>
      <c r="I203" t="s">
        <v>605</v>
      </c>
      <c r="J203" s="6" t="s">
        <v>106</v>
      </c>
      <c r="K203" t="s">
        <v>605</v>
      </c>
      <c r="L203" t="str">
        <f>IF(J203&lt;&gt;"-",VLOOKUP(J203,travail2!$A$2:$N$33,2),"")</f>
        <v/>
      </c>
      <c r="M203" t="s">
        <v>605</v>
      </c>
      <c r="N203" t="str">
        <f>IF(J203&lt;&gt;"-",VLOOKUP(J203,travail2!$A$2:$N$33,3),"")</f>
        <v/>
      </c>
      <c r="O203" t="s">
        <v>605</v>
      </c>
      <c r="P203" t="str">
        <f>IF(J203&lt;&gt;"-",VLOOKUP(J203,travail2!$A$2:$N$33,4),"")</f>
        <v/>
      </c>
      <c r="Q203" t="s">
        <v>605</v>
      </c>
      <c r="R203" t="str">
        <f>IF(J203&lt;&gt;"-",VLOOKUP(J203,travail2!$A$2:$N$33,5),"")</f>
        <v/>
      </c>
      <c r="S203" t="s">
        <v>605</v>
      </c>
      <c r="T203" t="str">
        <f>IF(J203&lt;&gt;"-",VLOOKUP(J203,travail2!$A$2:$N$33,6),"")</f>
        <v/>
      </c>
      <c r="U203" t="s">
        <v>605</v>
      </c>
      <c r="V203" s="121" t="str">
        <f>IF(J203&lt;&gt;"-",VLOOKUP(J203,travail2!$A$2:$N$33,7),"")</f>
        <v/>
      </c>
      <c r="W203" t="s">
        <v>605</v>
      </c>
      <c r="X203" t="str">
        <f>IF(J203&lt;&gt;"-",VLOOKUP(J203,travail2!$A$2:$N$33,8),"")</f>
        <v/>
      </c>
      <c r="Y203" t="s">
        <v>605</v>
      </c>
      <c r="Z203" t="str">
        <f>IF(J203&lt;&gt;"-",VLOOKUP(J203,travail2!$A$2:$N$33,9),"")</f>
        <v/>
      </c>
      <c r="AA203" t="s">
        <v>605</v>
      </c>
      <c r="AB203" t="str">
        <f>IF(J203&lt;&gt;"-",VLOOKUP(J203,travail2!$A$2:$N$33,10),"")</f>
        <v/>
      </c>
      <c r="AC203" t="s">
        <v>605</v>
      </c>
      <c r="AD203" t="str">
        <f>IF(J203&lt;&gt;"-",VLOOKUP(J203,travail2!$A$2:$N$33,11),"")</f>
        <v/>
      </c>
      <c r="AE203" t="s">
        <v>605</v>
      </c>
      <c r="AF203" t="str">
        <f>IF(J203&lt;&gt;"-",VLOOKUP(J203,travail2!$A$2:$N$33,13),"")</f>
        <v/>
      </c>
      <c r="AG203" t="s">
        <v>605</v>
      </c>
      <c r="AH203" t="str">
        <f>IF(J203&lt;&gt;"-",VLOOKUP(J203,travail2!$A$2:$N$33,14),"")</f>
        <v/>
      </c>
      <c r="AI203" t="s">
        <v>928</v>
      </c>
      <c r="AJ203" s="122" t="s">
        <v>925</v>
      </c>
      <c r="AK203" t="s">
        <v>928</v>
      </c>
      <c r="AL203" t="s">
        <v>312</v>
      </c>
      <c r="AM203" t="s">
        <v>904</v>
      </c>
      <c r="AO203" s="123" t="str">
        <f t="shared" si="18"/>
        <v>var zone = new Array("Mayotte", "3", "00", "", "-", "", "", "", "", "", "", "", "", "", "", "", ""); zones["Mayotte"]=zone;</v>
      </c>
      <c r="AP203" t="str">
        <f t="shared" si="19"/>
        <v>var zone = new Array("Mayotte", "3", "00", "", "-", "", "", "", "", "", "", "", "", "", "</v>
      </c>
      <c r="AQ203" t="str">
        <f t="shared" si="23"/>
        <v>", "", ""); zones["Mayotte"]=zone;</v>
      </c>
      <c r="AR203" s="125" t="str">
        <f t="shared" si="20"/>
        <v>&lt;option value="Mayotte"&gt;Mayotte&lt;/option&gt;</v>
      </c>
      <c r="AS203" t="s">
        <v>930</v>
      </c>
      <c r="AT203" t="str">
        <f t="shared" si="21"/>
        <v>Mayotte</v>
      </c>
      <c r="AU203" t="s">
        <v>932</v>
      </c>
      <c r="AV203" t="str">
        <f t="shared" si="22"/>
        <v>Mayotte</v>
      </c>
      <c r="AW203" t="s">
        <v>931</v>
      </c>
    </row>
    <row r="204" spans="1:49" x14ac:dyDescent="0.25">
      <c r="A204" t="s">
        <v>903</v>
      </c>
      <c r="B204" t="s">
        <v>433</v>
      </c>
      <c r="C204" t="s">
        <v>605</v>
      </c>
      <c r="D204">
        <v>-6</v>
      </c>
      <c r="E204" t="s">
        <v>605</v>
      </c>
      <c r="F204" t="s">
        <v>898</v>
      </c>
      <c r="G204" t="s">
        <v>605</v>
      </c>
      <c r="H204" s="6" t="s">
        <v>890</v>
      </c>
      <c r="I204" t="s">
        <v>605</v>
      </c>
      <c r="J204" s="6" t="s">
        <v>169</v>
      </c>
      <c r="K204" t="s">
        <v>605</v>
      </c>
      <c r="L204" t="str">
        <f>IF(J204&lt;&gt;"-",VLOOKUP(J204,travail2!$A$2:$N$33,2),"")</f>
        <v>w</v>
      </c>
      <c r="M204" t="s">
        <v>605</v>
      </c>
      <c r="N204" t="str">
        <f>IF(J204&lt;&gt;"-",VLOOKUP(J204,travail2!$A$2:$N$33,3),"")</f>
        <v>2</v>
      </c>
      <c r="O204" t="s">
        <v>605</v>
      </c>
      <c r="P204" t="str">
        <f>IF(J204&lt;&gt;"-",VLOOKUP(J204,travail2!$A$2:$N$33,4),"")</f>
        <v>s</v>
      </c>
      <c r="Q204" t="s">
        <v>605</v>
      </c>
      <c r="R204">
        <f>IF(J204&lt;&gt;"-",VLOOKUP(J204,travail2!$A$2:$N$33,5),"")</f>
        <v>0</v>
      </c>
      <c r="S204" t="s">
        <v>605</v>
      </c>
      <c r="T204" t="str">
        <f>IF(J204&lt;&gt;"-",VLOOKUP(J204,travail2!$A$2:$N$33,6),"")</f>
        <v>01</v>
      </c>
      <c r="U204" t="s">
        <v>605</v>
      </c>
      <c r="V204" s="121" t="str">
        <f>IF(J204&lt;&gt;"-",VLOOKUP(J204,travail2!$A$2:$N$33,7),"")</f>
        <v>4</v>
      </c>
      <c r="W204" t="s">
        <v>605</v>
      </c>
      <c r="X204" t="str">
        <f>IF(J204&lt;&gt;"-",VLOOKUP(J204,travail2!$A$2:$N$33,8),"")</f>
        <v>w</v>
      </c>
      <c r="Y204" t="s">
        <v>605</v>
      </c>
      <c r="Z204" t="str">
        <f>IF(J204&lt;&gt;"-",VLOOKUP(J204,travail2!$A$2:$N$33,9),"")</f>
        <v>2</v>
      </c>
      <c r="AA204" t="s">
        <v>605</v>
      </c>
      <c r="AB204" t="str">
        <f>IF(J204&lt;&gt;"-",VLOOKUP(J204,travail2!$A$2:$N$33,10),"")</f>
        <v>d</v>
      </c>
      <c r="AC204" t="s">
        <v>605</v>
      </c>
      <c r="AD204">
        <f>IF(J204&lt;&gt;"-",VLOOKUP(J204,travail2!$A$2:$N$33,11),"")</f>
        <v>0</v>
      </c>
      <c r="AE204" t="s">
        <v>605</v>
      </c>
      <c r="AF204" t="str">
        <f>IF(J204&lt;&gt;"-",VLOOKUP(J204,travail2!$A$2:$N$33,13),"")</f>
        <v>00</v>
      </c>
      <c r="AG204" t="s">
        <v>605</v>
      </c>
      <c r="AH204" t="str">
        <f>IF(J204&lt;&gt;"-",VLOOKUP(J204,travail2!$A$2:$N$33,14),"")</f>
        <v>10</v>
      </c>
      <c r="AI204" t="s">
        <v>928</v>
      </c>
      <c r="AJ204" s="122" t="s">
        <v>925</v>
      </c>
      <c r="AK204" t="s">
        <v>928</v>
      </c>
      <c r="AL204" t="s">
        <v>433</v>
      </c>
      <c r="AM204" t="s">
        <v>904</v>
      </c>
      <c r="AO204" s="123" t="str">
        <f t="shared" si="18"/>
        <v>var zone = new Array("Mexico/Cancun", "-6", "00", "1", "Mexico", "w", "2", "s", "0", "01", "4", "w", "2", "d", "0", "00", "10"); zones["Mexico/Cancun"]=zone;</v>
      </c>
      <c r="AP204" t="str">
        <f t="shared" si="19"/>
        <v>var zone = new Array("Mexico/Cancun", "-6", "00", "1", "Mexico", "w", "2", "s", "0", "01", "4", "w", "2", "d", "0</v>
      </c>
      <c r="AQ204" t="str">
        <f t="shared" si="23"/>
        <v>", "00", "10"); zones["Mexico/Cancun"]=zone;</v>
      </c>
      <c r="AR204" s="125" t="str">
        <f t="shared" si="20"/>
        <v>&lt;option value="Mexico/Cancun"&gt;Mexico/Cancun&lt;/option&gt;</v>
      </c>
      <c r="AS204" t="s">
        <v>930</v>
      </c>
      <c r="AT204" t="str">
        <f t="shared" si="21"/>
        <v>Mexico/Cancun</v>
      </c>
      <c r="AU204" t="s">
        <v>932</v>
      </c>
      <c r="AV204" t="str">
        <f t="shared" si="22"/>
        <v>Mexico/Cancun</v>
      </c>
      <c r="AW204" t="s">
        <v>931</v>
      </c>
    </row>
    <row r="205" spans="1:49" x14ac:dyDescent="0.25">
      <c r="A205" t="s">
        <v>903</v>
      </c>
      <c r="B205" t="s">
        <v>437</v>
      </c>
      <c r="C205" t="s">
        <v>605</v>
      </c>
      <c r="D205">
        <v>-7</v>
      </c>
      <c r="E205" t="s">
        <v>605</v>
      </c>
      <c r="F205" t="s">
        <v>898</v>
      </c>
      <c r="G205" t="s">
        <v>605</v>
      </c>
      <c r="H205" s="6" t="s">
        <v>890</v>
      </c>
      <c r="I205" t="s">
        <v>605</v>
      </c>
      <c r="J205" s="6" t="s">
        <v>169</v>
      </c>
      <c r="K205" t="s">
        <v>605</v>
      </c>
      <c r="L205" t="str">
        <f>IF(J205&lt;&gt;"-",VLOOKUP(J205,travail2!$A$2:$N$33,2),"")</f>
        <v>w</v>
      </c>
      <c r="M205" t="s">
        <v>605</v>
      </c>
      <c r="N205" t="str">
        <f>IF(J205&lt;&gt;"-",VLOOKUP(J205,travail2!$A$2:$N$33,3),"")</f>
        <v>2</v>
      </c>
      <c r="O205" t="s">
        <v>605</v>
      </c>
      <c r="P205" t="str">
        <f>IF(J205&lt;&gt;"-",VLOOKUP(J205,travail2!$A$2:$N$33,4),"")</f>
        <v>s</v>
      </c>
      <c r="Q205" t="s">
        <v>605</v>
      </c>
      <c r="R205">
        <f>IF(J205&lt;&gt;"-",VLOOKUP(J205,travail2!$A$2:$N$33,5),"")</f>
        <v>0</v>
      </c>
      <c r="S205" t="s">
        <v>605</v>
      </c>
      <c r="T205" t="str">
        <f>IF(J205&lt;&gt;"-",VLOOKUP(J205,travail2!$A$2:$N$33,6),"")</f>
        <v>01</v>
      </c>
      <c r="U205" t="s">
        <v>605</v>
      </c>
      <c r="V205" s="121" t="str">
        <f>IF(J205&lt;&gt;"-",VLOOKUP(J205,travail2!$A$2:$N$33,7),"")</f>
        <v>4</v>
      </c>
      <c r="W205" t="s">
        <v>605</v>
      </c>
      <c r="X205" t="str">
        <f>IF(J205&lt;&gt;"-",VLOOKUP(J205,travail2!$A$2:$N$33,8),"")</f>
        <v>w</v>
      </c>
      <c r="Y205" t="s">
        <v>605</v>
      </c>
      <c r="Z205" t="str">
        <f>IF(J205&lt;&gt;"-",VLOOKUP(J205,travail2!$A$2:$N$33,9),"")</f>
        <v>2</v>
      </c>
      <c r="AA205" t="s">
        <v>605</v>
      </c>
      <c r="AB205" t="str">
        <f>IF(J205&lt;&gt;"-",VLOOKUP(J205,travail2!$A$2:$N$33,10),"")</f>
        <v>d</v>
      </c>
      <c r="AC205" t="s">
        <v>605</v>
      </c>
      <c r="AD205">
        <f>IF(J205&lt;&gt;"-",VLOOKUP(J205,travail2!$A$2:$N$33,11),"")</f>
        <v>0</v>
      </c>
      <c r="AE205" t="s">
        <v>605</v>
      </c>
      <c r="AF205" t="str">
        <f>IF(J205&lt;&gt;"-",VLOOKUP(J205,travail2!$A$2:$N$33,13),"")</f>
        <v>00</v>
      </c>
      <c r="AG205" t="s">
        <v>605</v>
      </c>
      <c r="AH205" t="str">
        <f>IF(J205&lt;&gt;"-",VLOOKUP(J205,travail2!$A$2:$N$33,14),"")</f>
        <v>10</v>
      </c>
      <c r="AI205" t="s">
        <v>928</v>
      </c>
      <c r="AJ205" s="122" t="s">
        <v>925</v>
      </c>
      <c r="AK205" t="s">
        <v>928</v>
      </c>
      <c r="AL205" t="s">
        <v>437</v>
      </c>
      <c r="AM205" t="s">
        <v>904</v>
      </c>
      <c r="AO205" s="123" t="str">
        <f t="shared" si="18"/>
        <v>var zone = new Array("Mexico/Chihuahua", "-7", "00", "1", "Mexico", "w", "2", "s", "0", "01", "4", "w", "2", "d", "0", "00", "10"); zones["Mexico/Chihuahua"]=zone;</v>
      </c>
      <c r="AP205" t="str">
        <f t="shared" si="19"/>
        <v>var zone = new Array("Mexico/Chihuahua", "-7", "00", "1", "Mexico", "w", "2", "s", "0", "01", "4", "w", "2", "d", "0</v>
      </c>
      <c r="AQ205" t="str">
        <f t="shared" si="23"/>
        <v>", "00", "10"); zones["Mexico/Chihuahua"]=zone;</v>
      </c>
      <c r="AR205" s="125" t="str">
        <f t="shared" si="20"/>
        <v>&lt;option value="Mexico/Chihuahua"&gt;Mexico/Chihuahua&lt;/option&gt;</v>
      </c>
      <c r="AS205" t="s">
        <v>930</v>
      </c>
      <c r="AT205" t="str">
        <f t="shared" si="21"/>
        <v>Mexico/Chihuahua</v>
      </c>
      <c r="AU205" t="s">
        <v>932</v>
      </c>
      <c r="AV205" t="str">
        <f t="shared" si="22"/>
        <v>Mexico/Chihuahua</v>
      </c>
      <c r="AW205" t="s">
        <v>931</v>
      </c>
    </row>
    <row r="206" spans="1:49" x14ac:dyDescent="0.25">
      <c r="A206" t="s">
        <v>903</v>
      </c>
      <c r="B206" t="s">
        <v>438</v>
      </c>
      <c r="C206" t="s">
        <v>605</v>
      </c>
      <c r="D206">
        <v>-7</v>
      </c>
      <c r="E206" t="s">
        <v>605</v>
      </c>
      <c r="F206" t="s">
        <v>898</v>
      </c>
      <c r="G206" t="s">
        <v>605</v>
      </c>
      <c r="H206" t="str">
        <f>IF(J206&lt;&gt;"-",VLOOKUP(J206,DST_ON!A:C,3),"")</f>
        <v/>
      </c>
      <c r="I206" t="s">
        <v>605</v>
      </c>
      <c r="J206" s="6" t="s">
        <v>106</v>
      </c>
      <c r="K206" t="s">
        <v>605</v>
      </c>
      <c r="L206" t="str">
        <f>IF(J206&lt;&gt;"-",VLOOKUP(J206,travail2!$A$2:$N$33,2),"")</f>
        <v/>
      </c>
      <c r="M206" t="s">
        <v>605</v>
      </c>
      <c r="N206" t="str">
        <f>IF(J206&lt;&gt;"-",VLOOKUP(J206,travail2!$A$2:$N$33,3),"")</f>
        <v/>
      </c>
      <c r="O206" t="s">
        <v>605</v>
      </c>
      <c r="P206" t="str">
        <f>IF(J206&lt;&gt;"-",VLOOKUP(J206,travail2!$A$2:$N$33,4),"")</f>
        <v/>
      </c>
      <c r="Q206" t="s">
        <v>605</v>
      </c>
      <c r="R206" t="str">
        <f>IF(J206&lt;&gt;"-",VLOOKUP(J206,travail2!$A$2:$N$33,5),"")</f>
        <v/>
      </c>
      <c r="S206" t="s">
        <v>605</v>
      </c>
      <c r="T206" t="str">
        <f>IF(J206&lt;&gt;"-",VLOOKUP(J206,travail2!$A$2:$N$33,6),"")</f>
        <v/>
      </c>
      <c r="U206" t="s">
        <v>605</v>
      </c>
      <c r="V206" s="121" t="str">
        <f>IF(J206&lt;&gt;"-",VLOOKUP(J206,travail2!$A$2:$N$33,7),"")</f>
        <v/>
      </c>
      <c r="W206" t="s">
        <v>605</v>
      </c>
      <c r="X206" t="str">
        <f>IF(J206&lt;&gt;"-",VLOOKUP(J206,travail2!$A$2:$N$33,8),"")</f>
        <v/>
      </c>
      <c r="Y206" t="s">
        <v>605</v>
      </c>
      <c r="Z206" t="str">
        <f>IF(J206&lt;&gt;"-",VLOOKUP(J206,travail2!$A$2:$N$33,9),"")</f>
        <v/>
      </c>
      <c r="AA206" t="s">
        <v>605</v>
      </c>
      <c r="AB206" t="str">
        <f>IF(J206&lt;&gt;"-",VLOOKUP(J206,travail2!$A$2:$N$33,10),"")</f>
        <v/>
      </c>
      <c r="AC206" t="s">
        <v>605</v>
      </c>
      <c r="AD206" t="str">
        <f>IF(J206&lt;&gt;"-",VLOOKUP(J206,travail2!$A$2:$N$33,11),"")</f>
        <v/>
      </c>
      <c r="AE206" t="s">
        <v>605</v>
      </c>
      <c r="AF206" t="str">
        <f>IF(J206&lt;&gt;"-",VLOOKUP(J206,travail2!$A$2:$N$33,13),"")</f>
        <v/>
      </c>
      <c r="AG206" t="s">
        <v>605</v>
      </c>
      <c r="AH206" t="str">
        <f>IF(J206&lt;&gt;"-",VLOOKUP(J206,travail2!$A$2:$N$33,14),"")</f>
        <v/>
      </c>
      <c r="AI206" t="s">
        <v>928</v>
      </c>
      <c r="AJ206" s="122" t="s">
        <v>925</v>
      </c>
      <c r="AK206" t="s">
        <v>928</v>
      </c>
      <c r="AL206" t="s">
        <v>438</v>
      </c>
      <c r="AM206" t="s">
        <v>904</v>
      </c>
      <c r="AO206" s="123" t="str">
        <f t="shared" si="18"/>
        <v>var zone = new Array("Mexico/Hermosillo", "-7", "00", "", "-", "", "", "", "", "", "", "", "", "", "", "", ""); zones["Mexico/Hermosillo"]=zone;</v>
      </c>
      <c r="AP206" t="str">
        <f t="shared" si="19"/>
        <v>var zone = new Array("Mexico/Hermosillo", "-7", "00", "", "-", "", "", "", "", "", "", "", "", "", "</v>
      </c>
      <c r="AQ206" t="str">
        <f t="shared" si="23"/>
        <v>", "", ""); zones["Mexico/Hermosillo"]=zone;</v>
      </c>
      <c r="AR206" s="125" t="str">
        <f t="shared" si="20"/>
        <v>&lt;option value="Mexico/Hermosillo"&gt;Mexico/Hermosillo&lt;/option&gt;</v>
      </c>
      <c r="AS206" t="s">
        <v>930</v>
      </c>
      <c r="AT206" t="str">
        <f t="shared" si="21"/>
        <v>Mexico/Hermosillo</v>
      </c>
      <c r="AU206" t="s">
        <v>932</v>
      </c>
      <c r="AV206" t="str">
        <f t="shared" si="22"/>
        <v>Mexico/Hermosillo</v>
      </c>
      <c r="AW206" t="s">
        <v>931</v>
      </c>
    </row>
    <row r="207" spans="1:49" x14ac:dyDescent="0.25">
      <c r="A207" t="s">
        <v>903</v>
      </c>
      <c r="B207" t="s">
        <v>439</v>
      </c>
      <c r="C207" t="s">
        <v>605</v>
      </c>
      <c r="D207">
        <v>-7</v>
      </c>
      <c r="E207" t="s">
        <v>605</v>
      </c>
      <c r="F207" t="s">
        <v>898</v>
      </c>
      <c r="G207" t="s">
        <v>605</v>
      </c>
      <c r="H207" s="6" t="s">
        <v>890</v>
      </c>
      <c r="I207" t="s">
        <v>605</v>
      </c>
      <c r="J207" s="6" t="s">
        <v>169</v>
      </c>
      <c r="K207" t="s">
        <v>605</v>
      </c>
      <c r="L207" t="str">
        <f>IF(J207&lt;&gt;"-",VLOOKUP(J207,travail2!$A$2:$N$33,2),"")</f>
        <v>w</v>
      </c>
      <c r="M207" t="s">
        <v>605</v>
      </c>
      <c r="N207" t="str">
        <f>IF(J207&lt;&gt;"-",VLOOKUP(J207,travail2!$A$2:$N$33,3),"")</f>
        <v>2</v>
      </c>
      <c r="O207" t="s">
        <v>605</v>
      </c>
      <c r="P207" t="str">
        <f>IF(J207&lt;&gt;"-",VLOOKUP(J207,travail2!$A$2:$N$33,4),"")</f>
        <v>s</v>
      </c>
      <c r="Q207" t="s">
        <v>605</v>
      </c>
      <c r="R207">
        <f>IF(J207&lt;&gt;"-",VLOOKUP(J207,travail2!$A$2:$N$33,5),"")</f>
        <v>0</v>
      </c>
      <c r="S207" t="s">
        <v>605</v>
      </c>
      <c r="T207" t="str">
        <f>IF(J207&lt;&gt;"-",VLOOKUP(J207,travail2!$A$2:$N$33,6),"")</f>
        <v>01</v>
      </c>
      <c r="U207" t="s">
        <v>605</v>
      </c>
      <c r="V207" s="121" t="str">
        <f>IF(J207&lt;&gt;"-",VLOOKUP(J207,travail2!$A$2:$N$33,7),"")</f>
        <v>4</v>
      </c>
      <c r="W207" t="s">
        <v>605</v>
      </c>
      <c r="X207" t="str">
        <f>IF(J207&lt;&gt;"-",VLOOKUP(J207,travail2!$A$2:$N$33,8),"")</f>
        <v>w</v>
      </c>
      <c r="Y207" t="s">
        <v>605</v>
      </c>
      <c r="Z207" t="str">
        <f>IF(J207&lt;&gt;"-",VLOOKUP(J207,travail2!$A$2:$N$33,9),"")</f>
        <v>2</v>
      </c>
      <c r="AA207" t="s">
        <v>605</v>
      </c>
      <c r="AB207" t="str">
        <f>IF(J207&lt;&gt;"-",VLOOKUP(J207,travail2!$A$2:$N$33,10),"")</f>
        <v>d</v>
      </c>
      <c r="AC207" t="s">
        <v>605</v>
      </c>
      <c r="AD207">
        <f>IF(J207&lt;&gt;"-",VLOOKUP(J207,travail2!$A$2:$N$33,11),"")</f>
        <v>0</v>
      </c>
      <c r="AE207" t="s">
        <v>605</v>
      </c>
      <c r="AF207" t="str">
        <f>IF(J207&lt;&gt;"-",VLOOKUP(J207,travail2!$A$2:$N$33,13),"")</f>
        <v>00</v>
      </c>
      <c r="AG207" t="s">
        <v>605</v>
      </c>
      <c r="AH207" t="str">
        <f>IF(J207&lt;&gt;"-",VLOOKUP(J207,travail2!$A$2:$N$33,14),"")</f>
        <v>10</v>
      </c>
      <c r="AI207" t="s">
        <v>928</v>
      </c>
      <c r="AJ207" s="122" t="s">
        <v>925</v>
      </c>
      <c r="AK207" t="s">
        <v>928</v>
      </c>
      <c r="AL207" t="s">
        <v>439</v>
      </c>
      <c r="AM207" t="s">
        <v>904</v>
      </c>
      <c r="AO207" s="123" t="str">
        <f t="shared" si="18"/>
        <v>var zone = new Array("Mexico/Mazatlan", "-7", "00", "1", "Mexico", "w", "2", "s", "0", "01", "4", "w", "2", "d", "0", "00", "10"); zones["Mexico/Mazatlan"]=zone;</v>
      </c>
      <c r="AP207" t="str">
        <f t="shared" si="19"/>
        <v>var zone = new Array("Mexico/Mazatlan", "-7", "00", "1", "Mexico", "w", "2", "s", "0", "01", "4", "w", "2", "d", "0</v>
      </c>
      <c r="AQ207" t="str">
        <f t="shared" si="23"/>
        <v>", "00", "10"); zones["Mexico/Mazatlan"]=zone;</v>
      </c>
      <c r="AR207" s="125" t="str">
        <f t="shared" si="20"/>
        <v>&lt;option value="Mexico/Mazatlan"&gt;Mexico/Mazatlan&lt;/option&gt;</v>
      </c>
      <c r="AS207" t="s">
        <v>930</v>
      </c>
      <c r="AT207" t="str">
        <f t="shared" si="21"/>
        <v>Mexico/Mazatlan</v>
      </c>
      <c r="AU207" t="s">
        <v>932</v>
      </c>
      <c r="AV207" t="str">
        <f t="shared" si="22"/>
        <v>Mexico/Mazatlan</v>
      </c>
      <c r="AW207" t="s">
        <v>931</v>
      </c>
    </row>
    <row r="208" spans="1:49" x14ac:dyDescent="0.25">
      <c r="A208" t="s">
        <v>903</v>
      </c>
      <c r="B208" t="s">
        <v>434</v>
      </c>
      <c r="C208" t="s">
        <v>605</v>
      </c>
      <c r="D208">
        <v>-6</v>
      </c>
      <c r="E208" t="s">
        <v>605</v>
      </c>
      <c r="F208" t="s">
        <v>898</v>
      </c>
      <c r="G208" t="s">
        <v>605</v>
      </c>
      <c r="H208" s="6" t="s">
        <v>890</v>
      </c>
      <c r="I208" t="s">
        <v>605</v>
      </c>
      <c r="J208" s="6" t="s">
        <v>169</v>
      </c>
      <c r="K208" t="s">
        <v>605</v>
      </c>
      <c r="L208" t="str">
        <f>IF(J208&lt;&gt;"-",VLOOKUP(J208,travail2!$A$2:$N$33,2),"")</f>
        <v>w</v>
      </c>
      <c r="M208" t="s">
        <v>605</v>
      </c>
      <c r="N208" t="str">
        <f>IF(J208&lt;&gt;"-",VLOOKUP(J208,travail2!$A$2:$N$33,3),"")</f>
        <v>2</v>
      </c>
      <c r="O208" t="s">
        <v>605</v>
      </c>
      <c r="P208" t="str">
        <f>IF(J208&lt;&gt;"-",VLOOKUP(J208,travail2!$A$2:$N$33,4),"")</f>
        <v>s</v>
      </c>
      <c r="Q208" t="s">
        <v>605</v>
      </c>
      <c r="R208">
        <f>IF(J208&lt;&gt;"-",VLOOKUP(J208,travail2!$A$2:$N$33,5),"")</f>
        <v>0</v>
      </c>
      <c r="S208" t="s">
        <v>605</v>
      </c>
      <c r="T208" t="str">
        <f>IF(J208&lt;&gt;"-",VLOOKUP(J208,travail2!$A$2:$N$33,6),"")</f>
        <v>01</v>
      </c>
      <c r="U208" t="s">
        <v>605</v>
      </c>
      <c r="V208" s="121" t="str">
        <f>IF(J208&lt;&gt;"-",VLOOKUP(J208,travail2!$A$2:$N$33,7),"")</f>
        <v>4</v>
      </c>
      <c r="W208" t="s">
        <v>605</v>
      </c>
      <c r="X208" t="str">
        <f>IF(J208&lt;&gt;"-",VLOOKUP(J208,travail2!$A$2:$N$33,8),"")</f>
        <v>w</v>
      </c>
      <c r="Y208" t="s">
        <v>605</v>
      </c>
      <c r="Z208" t="str">
        <f>IF(J208&lt;&gt;"-",VLOOKUP(J208,travail2!$A$2:$N$33,9),"")</f>
        <v>2</v>
      </c>
      <c r="AA208" t="s">
        <v>605</v>
      </c>
      <c r="AB208" t="str">
        <f>IF(J208&lt;&gt;"-",VLOOKUP(J208,travail2!$A$2:$N$33,10),"")</f>
        <v>d</v>
      </c>
      <c r="AC208" t="s">
        <v>605</v>
      </c>
      <c r="AD208">
        <f>IF(J208&lt;&gt;"-",VLOOKUP(J208,travail2!$A$2:$N$33,11),"")</f>
        <v>0</v>
      </c>
      <c r="AE208" t="s">
        <v>605</v>
      </c>
      <c r="AF208" t="str">
        <f>IF(J208&lt;&gt;"-",VLOOKUP(J208,travail2!$A$2:$N$33,13),"")</f>
        <v>00</v>
      </c>
      <c r="AG208" t="s">
        <v>605</v>
      </c>
      <c r="AH208" t="str">
        <f>IF(J208&lt;&gt;"-",VLOOKUP(J208,travail2!$A$2:$N$33,14),"")</f>
        <v>10</v>
      </c>
      <c r="AI208" t="s">
        <v>928</v>
      </c>
      <c r="AJ208" s="122" t="s">
        <v>925</v>
      </c>
      <c r="AK208" t="s">
        <v>928</v>
      </c>
      <c r="AL208" t="s">
        <v>434</v>
      </c>
      <c r="AM208" t="s">
        <v>904</v>
      </c>
      <c r="AO208" s="123" t="str">
        <f t="shared" si="18"/>
        <v>var zone = new Array("Mexico/Merida", "-6", "00", "1", "Mexico", "w", "2", "s", "0", "01", "4", "w", "2", "d", "0", "00", "10"); zones["Mexico/Merida"]=zone;</v>
      </c>
      <c r="AP208" t="str">
        <f t="shared" si="19"/>
        <v>var zone = new Array("Mexico/Merida", "-6", "00", "1", "Mexico", "w", "2", "s", "0", "01", "4", "w", "2", "d", "0</v>
      </c>
      <c r="AQ208" t="str">
        <f t="shared" si="23"/>
        <v>", "00", "10"); zones["Mexico/Merida"]=zone;</v>
      </c>
      <c r="AR208" s="125" t="str">
        <f t="shared" si="20"/>
        <v>&lt;option value="Mexico/Merida"&gt;Mexico/Merida&lt;/option&gt;</v>
      </c>
      <c r="AS208" t="s">
        <v>930</v>
      </c>
      <c r="AT208" t="str">
        <f t="shared" si="21"/>
        <v>Mexico/Merida</v>
      </c>
      <c r="AU208" t="s">
        <v>932</v>
      </c>
      <c r="AV208" t="str">
        <f t="shared" si="22"/>
        <v>Mexico/Merida</v>
      </c>
      <c r="AW208" t="s">
        <v>931</v>
      </c>
    </row>
    <row r="209" spans="1:49" x14ac:dyDescent="0.25">
      <c r="A209" t="s">
        <v>903</v>
      </c>
      <c r="B209" t="s">
        <v>436</v>
      </c>
      <c r="C209" t="s">
        <v>605</v>
      </c>
      <c r="D209">
        <v>-6</v>
      </c>
      <c r="E209" t="s">
        <v>605</v>
      </c>
      <c r="F209" t="s">
        <v>898</v>
      </c>
      <c r="G209" t="s">
        <v>605</v>
      </c>
      <c r="H209" s="6" t="s">
        <v>890</v>
      </c>
      <c r="I209" t="s">
        <v>605</v>
      </c>
      <c r="J209" s="6" t="s">
        <v>169</v>
      </c>
      <c r="K209" t="s">
        <v>605</v>
      </c>
      <c r="L209" t="str">
        <f>IF(J209&lt;&gt;"-",VLOOKUP(J209,travail2!$A$2:$N$33,2),"")</f>
        <v>w</v>
      </c>
      <c r="M209" t="s">
        <v>605</v>
      </c>
      <c r="N209" t="str">
        <f>IF(J209&lt;&gt;"-",VLOOKUP(J209,travail2!$A$2:$N$33,3),"")</f>
        <v>2</v>
      </c>
      <c r="O209" t="s">
        <v>605</v>
      </c>
      <c r="P209" t="str">
        <f>IF(J209&lt;&gt;"-",VLOOKUP(J209,travail2!$A$2:$N$33,4),"")</f>
        <v>s</v>
      </c>
      <c r="Q209" t="s">
        <v>605</v>
      </c>
      <c r="R209">
        <f>IF(J209&lt;&gt;"-",VLOOKUP(J209,travail2!$A$2:$N$33,5),"")</f>
        <v>0</v>
      </c>
      <c r="S209" t="s">
        <v>605</v>
      </c>
      <c r="T209" t="str">
        <f>IF(J209&lt;&gt;"-",VLOOKUP(J209,travail2!$A$2:$N$33,6),"")</f>
        <v>01</v>
      </c>
      <c r="U209" t="s">
        <v>605</v>
      </c>
      <c r="V209" s="121" t="str">
        <f>IF(J209&lt;&gt;"-",VLOOKUP(J209,travail2!$A$2:$N$33,7),"")</f>
        <v>4</v>
      </c>
      <c r="W209" t="s">
        <v>605</v>
      </c>
      <c r="X209" t="str">
        <f>IF(J209&lt;&gt;"-",VLOOKUP(J209,travail2!$A$2:$N$33,8),"")</f>
        <v>w</v>
      </c>
      <c r="Y209" t="s">
        <v>605</v>
      </c>
      <c r="Z209" t="str">
        <f>IF(J209&lt;&gt;"-",VLOOKUP(J209,travail2!$A$2:$N$33,9),"")</f>
        <v>2</v>
      </c>
      <c r="AA209" t="s">
        <v>605</v>
      </c>
      <c r="AB209" t="str">
        <f>IF(J209&lt;&gt;"-",VLOOKUP(J209,travail2!$A$2:$N$33,10),"")</f>
        <v>d</v>
      </c>
      <c r="AC209" t="s">
        <v>605</v>
      </c>
      <c r="AD209">
        <f>IF(J209&lt;&gt;"-",VLOOKUP(J209,travail2!$A$2:$N$33,11),"")</f>
        <v>0</v>
      </c>
      <c r="AE209" t="s">
        <v>605</v>
      </c>
      <c r="AF209" t="str">
        <f>IF(J209&lt;&gt;"-",VLOOKUP(J209,travail2!$A$2:$N$33,13),"")</f>
        <v>00</v>
      </c>
      <c r="AG209" t="s">
        <v>605</v>
      </c>
      <c r="AH209" t="str">
        <f>IF(J209&lt;&gt;"-",VLOOKUP(J209,travail2!$A$2:$N$33,14),"")</f>
        <v>10</v>
      </c>
      <c r="AI209" t="s">
        <v>928</v>
      </c>
      <c r="AJ209" s="122" t="s">
        <v>925</v>
      </c>
      <c r="AK209" t="s">
        <v>928</v>
      </c>
      <c r="AL209" t="s">
        <v>436</v>
      </c>
      <c r="AM209" t="s">
        <v>904</v>
      </c>
      <c r="AO209" s="123" t="str">
        <f t="shared" si="18"/>
        <v>var zone = new Array("Mexico/Mexico_City", "-6", "00", "1", "Mexico", "w", "2", "s", "0", "01", "4", "w", "2", "d", "0", "00", "10"); zones["Mexico/Mexico_City"]=zone;</v>
      </c>
      <c r="AP209" t="str">
        <f t="shared" si="19"/>
        <v>var zone = new Array("Mexico/Mexico_City", "-6", "00", "1", "Mexico", "w", "2", "s", "0", "01", "4", "w", "2", "d", "0</v>
      </c>
      <c r="AQ209" t="str">
        <f t="shared" si="23"/>
        <v>", "00", "10"); zones["Mexico/Mexico_City"]=zone;</v>
      </c>
      <c r="AR209" s="125" t="str">
        <f t="shared" si="20"/>
        <v>&lt;option value="Mexico/Mexico_City"&gt;Mexico/Mexico_City&lt;/option&gt;</v>
      </c>
      <c r="AS209" t="s">
        <v>930</v>
      </c>
      <c r="AT209" t="str">
        <f t="shared" si="21"/>
        <v>Mexico/Mexico_City</v>
      </c>
      <c r="AU209" t="s">
        <v>932</v>
      </c>
      <c r="AV209" t="str">
        <f t="shared" si="22"/>
        <v>Mexico/Mexico_City</v>
      </c>
      <c r="AW209" t="s">
        <v>931</v>
      </c>
    </row>
    <row r="210" spans="1:49" x14ac:dyDescent="0.25">
      <c r="A210" t="s">
        <v>903</v>
      </c>
      <c r="B210" t="s">
        <v>435</v>
      </c>
      <c r="C210" t="s">
        <v>605</v>
      </c>
      <c r="D210">
        <v>-6</v>
      </c>
      <c r="E210" t="s">
        <v>605</v>
      </c>
      <c r="F210" t="s">
        <v>898</v>
      </c>
      <c r="G210" t="s">
        <v>605</v>
      </c>
      <c r="H210" s="6" t="s">
        <v>890</v>
      </c>
      <c r="I210" t="s">
        <v>605</v>
      </c>
      <c r="J210" s="6" t="s">
        <v>169</v>
      </c>
      <c r="K210" t="s">
        <v>605</v>
      </c>
      <c r="L210" t="str">
        <f>IF(J210&lt;&gt;"-",VLOOKUP(J210,travail2!$A$2:$N$33,2),"")</f>
        <v>w</v>
      </c>
      <c r="M210" t="s">
        <v>605</v>
      </c>
      <c r="N210" t="str">
        <f>IF(J210&lt;&gt;"-",VLOOKUP(J210,travail2!$A$2:$N$33,3),"")</f>
        <v>2</v>
      </c>
      <c r="O210" t="s">
        <v>605</v>
      </c>
      <c r="P210" t="str">
        <f>IF(J210&lt;&gt;"-",VLOOKUP(J210,travail2!$A$2:$N$33,4),"")</f>
        <v>s</v>
      </c>
      <c r="Q210" t="s">
        <v>605</v>
      </c>
      <c r="R210">
        <f>IF(J210&lt;&gt;"-",VLOOKUP(J210,travail2!$A$2:$N$33,5),"")</f>
        <v>0</v>
      </c>
      <c r="S210" t="s">
        <v>605</v>
      </c>
      <c r="T210" t="str">
        <f>IF(J210&lt;&gt;"-",VLOOKUP(J210,travail2!$A$2:$N$33,6),"")</f>
        <v>01</v>
      </c>
      <c r="U210" t="s">
        <v>605</v>
      </c>
      <c r="V210" s="121" t="str">
        <f>IF(J210&lt;&gt;"-",VLOOKUP(J210,travail2!$A$2:$N$33,7),"")</f>
        <v>4</v>
      </c>
      <c r="W210" t="s">
        <v>605</v>
      </c>
      <c r="X210" t="str">
        <f>IF(J210&lt;&gt;"-",VLOOKUP(J210,travail2!$A$2:$N$33,8),"")</f>
        <v>w</v>
      </c>
      <c r="Y210" t="s">
        <v>605</v>
      </c>
      <c r="Z210" t="str">
        <f>IF(J210&lt;&gt;"-",VLOOKUP(J210,travail2!$A$2:$N$33,9),"")</f>
        <v>2</v>
      </c>
      <c r="AA210" t="s">
        <v>605</v>
      </c>
      <c r="AB210" t="str">
        <f>IF(J210&lt;&gt;"-",VLOOKUP(J210,travail2!$A$2:$N$33,10),"")</f>
        <v>d</v>
      </c>
      <c r="AC210" t="s">
        <v>605</v>
      </c>
      <c r="AD210">
        <f>IF(J210&lt;&gt;"-",VLOOKUP(J210,travail2!$A$2:$N$33,11),"")</f>
        <v>0</v>
      </c>
      <c r="AE210" t="s">
        <v>605</v>
      </c>
      <c r="AF210" t="str">
        <f>IF(J210&lt;&gt;"-",VLOOKUP(J210,travail2!$A$2:$N$33,13),"")</f>
        <v>00</v>
      </c>
      <c r="AG210" t="s">
        <v>605</v>
      </c>
      <c r="AH210" t="str">
        <f>IF(J210&lt;&gt;"-",VLOOKUP(J210,travail2!$A$2:$N$33,14),"")</f>
        <v>10</v>
      </c>
      <c r="AI210" t="s">
        <v>928</v>
      </c>
      <c r="AJ210" s="122" t="s">
        <v>925</v>
      </c>
      <c r="AK210" t="s">
        <v>928</v>
      </c>
      <c r="AL210" t="s">
        <v>435</v>
      </c>
      <c r="AM210" t="s">
        <v>904</v>
      </c>
      <c r="AO210" s="123" t="str">
        <f t="shared" si="18"/>
        <v>var zone = new Array("Mexico/Monterrey", "-6", "00", "1", "Mexico", "w", "2", "s", "0", "01", "4", "w", "2", "d", "0", "00", "10"); zones["Mexico/Monterrey"]=zone;</v>
      </c>
      <c r="AP210" t="str">
        <f t="shared" si="19"/>
        <v>var zone = new Array("Mexico/Monterrey", "-6", "00", "1", "Mexico", "w", "2", "s", "0", "01", "4", "w", "2", "d", "0</v>
      </c>
      <c r="AQ210" t="str">
        <f t="shared" si="23"/>
        <v>", "00", "10"); zones["Mexico/Monterrey"]=zone;</v>
      </c>
      <c r="AR210" s="125" t="str">
        <f t="shared" si="20"/>
        <v>&lt;option value="Mexico/Monterrey"&gt;Mexico/Monterrey&lt;/option&gt;</v>
      </c>
      <c r="AS210" t="s">
        <v>930</v>
      </c>
      <c r="AT210" t="str">
        <f t="shared" si="21"/>
        <v>Mexico/Monterrey</v>
      </c>
      <c r="AU210" t="s">
        <v>932</v>
      </c>
      <c r="AV210" t="str">
        <f t="shared" si="22"/>
        <v>Mexico/Monterrey</v>
      </c>
      <c r="AW210" t="s">
        <v>931</v>
      </c>
    </row>
    <row r="211" spans="1:49" x14ac:dyDescent="0.25">
      <c r="A211" t="s">
        <v>903</v>
      </c>
      <c r="B211" t="s">
        <v>440</v>
      </c>
      <c r="C211" t="s">
        <v>605</v>
      </c>
      <c r="D211">
        <v>-8</v>
      </c>
      <c r="E211" t="s">
        <v>605</v>
      </c>
      <c r="F211" t="s">
        <v>898</v>
      </c>
      <c r="G211" t="s">
        <v>605</v>
      </c>
      <c r="H211" s="6" t="s">
        <v>890</v>
      </c>
      <c r="I211" t="s">
        <v>605</v>
      </c>
      <c r="J211" s="6" t="s">
        <v>169</v>
      </c>
      <c r="K211" t="s">
        <v>605</v>
      </c>
      <c r="L211" t="str">
        <f>IF(J211&lt;&gt;"-",VLOOKUP(J211,travail2!$A$2:$N$33,2),"")</f>
        <v>w</v>
      </c>
      <c r="M211" t="s">
        <v>605</v>
      </c>
      <c r="N211" t="str">
        <f>IF(J211&lt;&gt;"-",VLOOKUP(J211,travail2!$A$2:$N$33,3),"")</f>
        <v>2</v>
      </c>
      <c r="O211" t="s">
        <v>605</v>
      </c>
      <c r="P211" t="str">
        <f>IF(J211&lt;&gt;"-",VLOOKUP(J211,travail2!$A$2:$N$33,4),"")</f>
        <v>s</v>
      </c>
      <c r="Q211" t="s">
        <v>605</v>
      </c>
      <c r="R211">
        <f>IF(J211&lt;&gt;"-",VLOOKUP(J211,travail2!$A$2:$N$33,5),"")</f>
        <v>0</v>
      </c>
      <c r="S211" t="s">
        <v>605</v>
      </c>
      <c r="T211" t="str">
        <f>IF(J211&lt;&gt;"-",VLOOKUP(J211,travail2!$A$2:$N$33,6),"")</f>
        <v>01</v>
      </c>
      <c r="U211" t="s">
        <v>605</v>
      </c>
      <c r="V211" s="121" t="str">
        <f>IF(J211&lt;&gt;"-",VLOOKUP(J211,travail2!$A$2:$N$33,7),"")</f>
        <v>4</v>
      </c>
      <c r="W211" t="s">
        <v>605</v>
      </c>
      <c r="X211" t="str">
        <f>IF(J211&lt;&gt;"-",VLOOKUP(J211,travail2!$A$2:$N$33,8),"")</f>
        <v>w</v>
      </c>
      <c r="Y211" t="s">
        <v>605</v>
      </c>
      <c r="Z211" t="str">
        <f>IF(J211&lt;&gt;"-",VLOOKUP(J211,travail2!$A$2:$N$33,9),"")</f>
        <v>2</v>
      </c>
      <c r="AA211" t="s">
        <v>605</v>
      </c>
      <c r="AB211" t="str">
        <f>IF(J211&lt;&gt;"-",VLOOKUP(J211,travail2!$A$2:$N$33,10),"")</f>
        <v>d</v>
      </c>
      <c r="AC211" t="s">
        <v>605</v>
      </c>
      <c r="AD211">
        <f>IF(J211&lt;&gt;"-",VLOOKUP(J211,travail2!$A$2:$N$33,11),"")</f>
        <v>0</v>
      </c>
      <c r="AE211" t="s">
        <v>605</v>
      </c>
      <c r="AF211" t="str">
        <f>IF(J211&lt;&gt;"-",VLOOKUP(J211,travail2!$A$2:$N$33,13),"")</f>
        <v>00</v>
      </c>
      <c r="AG211" t="s">
        <v>605</v>
      </c>
      <c r="AH211" t="str">
        <f>IF(J211&lt;&gt;"-",VLOOKUP(J211,travail2!$A$2:$N$33,14),"")</f>
        <v>10</v>
      </c>
      <c r="AI211" t="s">
        <v>928</v>
      </c>
      <c r="AJ211" s="122" t="s">
        <v>925</v>
      </c>
      <c r="AK211" t="s">
        <v>928</v>
      </c>
      <c r="AL211" t="s">
        <v>440</v>
      </c>
      <c r="AM211" t="s">
        <v>904</v>
      </c>
      <c r="AO211" s="123" t="str">
        <f t="shared" si="18"/>
        <v>var zone = new Array("Mexico/Tijuana", "-8", "00", "1", "Mexico", "w", "2", "s", "0", "01", "4", "w", "2", "d", "0", "00", "10"); zones["Mexico/Tijuana"]=zone;</v>
      </c>
      <c r="AP211" t="str">
        <f t="shared" si="19"/>
        <v>var zone = new Array("Mexico/Tijuana", "-8", "00", "1", "Mexico", "w", "2", "s", "0", "01", "4", "w", "2", "d", "0</v>
      </c>
      <c r="AQ211" t="str">
        <f t="shared" si="23"/>
        <v>", "00", "10"); zones["Mexico/Tijuana"]=zone;</v>
      </c>
      <c r="AR211" s="125" t="str">
        <f t="shared" si="20"/>
        <v>&lt;option value="Mexico/Tijuana"&gt;Mexico/Tijuana&lt;/option&gt;</v>
      </c>
      <c r="AS211" t="s">
        <v>930</v>
      </c>
      <c r="AT211" t="str">
        <f t="shared" si="21"/>
        <v>Mexico/Tijuana</v>
      </c>
      <c r="AU211" t="s">
        <v>932</v>
      </c>
      <c r="AV211" t="str">
        <f t="shared" si="22"/>
        <v>Mexico/Tijuana</v>
      </c>
      <c r="AW211" t="s">
        <v>931</v>
      </c>
    </row>
    <row r="212" spans="1:49" x14ac:dyDescent="0.25">
      <c r="A212" t="s">
        <v>903</v>
      </c>
      <c r="B212" t="s">
        <v>470</v>
      </c>
      <c r="C212" t="s">
        <v>605</v>
      </c>
      <c r="D212">
        <v>11</v>
      </c>
      <c r="E212" t="s">
        <v>605</v>
      </c>
      <c r="F212" t="s">
        <v>898</v>
      </c>
      <c r="G212" t="s">
        <v>605</v>
      </c>
      <c r="H212" t="str">
        <f>IF(J212&lt;&gt;"-",VLOOKUP(J212,DST_ON!A:C,3),"")</f>
        <v/>
      </c>
      <c r="I212" t="s">
        <v>605</v>
      </c>
      <c r="J212" s="6" t="s">
        <v>106</v>
      </c>
      <c r="K212" t="s">
        <v>605</v>
      </c>
      <c r="L212" t="str">
        <f>IF(J212&lt;&gt;"-",VLOOKUP(J212,travail2!$A$2:$N$33,2),"")</f>
        <v/>
      </c>
      <c r="M212" t="s">
        <v>605</v>
      </c>
      <c r="N212" t="str">
        <f>IF(J212&lt;&gt;"-",VLOOKUP(J212,travail2!$A$2:$N$33,3),"")</f>
        <v/>
      </c>
      <c r="O212" t="s">
        <v>605</v>
      </c>
      <c r="P212" t="str">
        <f>IF(J212&lt;&gt;"-",VLOOKUP(J212,travail2!$A$2:$N$33,4),"")</f>
        <v/>
      </c>
      <c r="Q212" t="s">
        <v>605</v>
      </c>
      <c r="R212" t="str">
        <f>IF(J212&lt;&gt;"-",VLOOKUP(J212,travail2!$A$2:$N$33,5),"")</f>
        <v/>
      </c>
      <c r="S212" t="s">
        <v>605</v>
      </c>
      <c r="T212" t="str">
        <f>IF(J212&lt;&gt;"-",VLOOKUP(J212,travail2!$A$2:$N$33,6),"")</f>
        <v/>
      </c>
      <c r="U212" t="s">
        <v>605</v>
      </c>
      <c r="V212" s="121" t="str">
        <f>IF(J212&lt;&gt;"-",VLOOKUP(J212,travail2!$A$2:$N$33,7),"")</f>
        <v/>
      </c>
      <c r="W212" t="s">
        <v>605</v>
      </c>
      <c r="X212" t="str">
        <f>IF(J212&lt;&gt;"-",VLOOKUP(J212,travail2!$A$2:$N$33,8),"")</f>
        <v/>
      </c>
      <c r="Y212" t="s">
        <v>605</v>
      </c>
      <c r="Z212" t="str">
        <f>IF(J212&lt;&gt;"-",VLOOKUP(J212,travail2!$A$2:$N$33,9),"")</f>
        <v/>
      </c>
      <c r="AA212" t="s">
        <v>605</v>
      </c>
      <c r="AB212" t="str">
        <f>IF(J212&lt;&gt;"-",VLOOKUP(J212,travail2!$A$2:$N$33,10),"")</f>
        <v/>
      </c>
      <c r="AC212" t="s">
        <v>605</v>
      </c>
      <c r="AD212" t="str">
        <f>IF(J212&lt;&gt;"-",VLOOKUP(J212,travail2!$A$2:$N$33,11),"")</f>
        <v/>
      </c>
      <c r="AE212" t="s">
        <v>605</v>
      </c>
      <c r="AF212" t="str">
        <f>IF(J212&lt;&gt;"-",VLOOKUP(J212,travail2!$A$2:$N$33,13),"")</f>
        <v/>
      </c>
      <c r="AG212" t="s">
        <v>605</v>
      </c>
      <c r="AH212" t="str">
        <f>IF(J212&lt;&gt;"-",VLOOKUP(J212,travail2!$A$2:$N$33,14),"")</f>
        <v/>
      </c>
      <c r="AI212" t="s">
        <v>928</v>
      </c>
      <c r="AJ212" s="122" t="s">
        <v>925</v>
      </c>
      <c r="AK212" t="s">
        <v>928</v>
      </c>
      <c r="AL212" t="s">
        <v>470</v>
      </c>
      <c r="AM212" t="s">
        <v>904</v>
      </c>
      <c r="AO212" s="123" t="str">
        <f t="shared" si="18"/>
        <v>var zone = new Array("Micronesia/Kosrae", "11", "00", "", "-", "", "", "", "", "", "", "", "", "", "", "", ""); zones["Micronesia/Kosrae"]=zone;</v>
      </c>
      <c r="AP212" t="str">
        <f t="shared" si="19"/>
        <v>var zone = new Array("Micronesia/Kosrae", "11", "00", "", "-", "", "", "", "", "", "", "", "", "", "</v>
      </c>
      <c r="AQ212" t="str">
        <f t="shared" si="23"/>
        <v>", "", ""); zones["Micronesia/Kosrae"]=zone;</v>
      </c>
      <c r="AR212" s="125" t="str">
        <f t="shared" si="20"/>
        <v>&lt;option value="Micronesia/Kosrae"&gt;Micronesia/Kosrae&lt;/option&gt;</v>
      </c>
      <c r="AS212" t="s">
        <v>930</v>
      </c>
      <c r="AT212" t="str">
        <f t="shared" si="21"/>
        <v>Micronesia/Kosrae</v>
      </c>
      <c r="AU212" t="s">
        <v>932</v>
      </c>
      <c r="AV212" t="str">
        <f t="shared" si="22"/>
        <v>Micronesia/Kosrae</v>
      </c>
      <c r="AW212" t="s">
        <v>931</v>
      </c>
    </row>
    <row r="213" spans="1:49" x14ac:dyDescent="0.25">
      <c r="A213" t="s">
        <v>903</v>
      </c>
      <c r="B213" t="s">
        <v>469</v>
      </c>
      <c r="C213" t="s">
        <v>605</v>
      </c>
      <c r="D213">
        <v>11</v>
      </c>
      <c r="E213" t="s">
        <v>605</v>
      </c>
      <c r="F213" t="s">
        <v>898</v>
      </c>
      <c r="G213" t="s">
        <v>605</v>
      </c>
      <c r="H213" t="str">
        <f>IF(J213&lt;&gt;"-",VLOOKUP(J213,DST_ON!A:C,3),"")</f>
        <v/>
      </c>
      <c r="I213" t="s">
        <v>605</v>
      </c>
      <c r="J213" s="6" t="s">
        <v>106</v>
      </c>
      <c r="K213" t="s">
        <v>605</v>
      </c>
      <c r="L213" t="str">
        <f>IF(J213&lt;&gt;"-",VLOOKUP(J213,travail2!$A$2:$N$33,2),"")</f>
        <v/>
      </c>
      <c r="M213" t="s">
        <v>605</v>
      </c>
      <c r="N213" t="str">
        <f>IF(J213&lt;&gt;"-",VLOOKUP(J213,travail2!$A$2:$N$33,3),"")</f>
        <v/>
      </c>
      <c r="O213" t="s">
        <v>605</v>
      </c>
      <c r="P213" t="str">
        <f>IF(J213&lt;&gt;"-",VLOOKUP(J213,travail2!$A$2:$N$33,4),"")</f>
        <v/>
      </c>
      <c r="Q213" t="s">
        <v>605</v>
      </c>
      <c r="R213" t="str">
        <f>IF(J213&lt;&gt;"-",VLOOKUP(J213,travail2!$A$2:$N$33,5),"")</f>
        <v/>
      </c>
      <c r="S213" t="s">
        <v>605</v>
      </c>
      <c r="T213" t="str">
        <f>IF(J213&lt;&gt;"-",VLOOKUP(J213,travail2!$A$2:$N$33,6),"")</f>
        <v/>
      </c>
      <c r="U213" t="s">
        <v>605</v>
      </c>
      <c r="V213" s="121" t="str">
        <f>IF(J213&lt;&gt;"-",VLOOKUP(J213,travail2!$A$2:$N$33,7),"")</f>
        <v/>
      </c>
      <c r="W213" t="s">
        <v>605</v>
      </c>
      <c r="X213" t="str">
        <f>IF(J213&lt;&gt;"-",VLOOKUP(J213,travail2!$A$2:$N$33,8),"")</f>
        <v/>
      </c>
      <c r="Y213" t="s">
        <v>605</v>
      </c>
      <c r="Z213" t="str">
        <f>IF(J213&lt;&gt;"-",VLOOKUP(J213,travail2!$A$2:$N$33,9),"")</f>
        <v/>
      </c>
      <c r="AA213" t="s">
        <v>605</v>
      </c>
      <c r="AB213" t="str">
        <f>IF(J213&lt;&gt;"-",VLOOKUP(J213,travail2!$A$2:$N$33,10),"")</f>
        <v/>
      </c>
      <c r="AC213" t="s">
        <v>605</v>
      </c>
      <c r="AD213" t="str">
        <f>IF(J213&lt;&gt;"-",VLOOKUP(J213,travail2!$A$2:$N$33,11),"")</f>
        <v/>
      </c>
      <c r="AE213" t="s">
        <v>605</v>
      </c>
      <c r="AF213" t="str">
        <f>IF(J213&lt;&gt;"-",VLOOKUP(J213,travail2!$A$2:$N$33,13),"")</f>
        <v/>
      </c>
      <c r="AG213" t="s">
        <v>605</v>
      </c>
      <c r="AH213" t="str">
        <f>IF(J213&lt;&gt;"-",VLOOKUP(J213,travail2!$A$2:$N$33,14),"")</f>
        <v/>
      </c>
      <c r="AI213" t="s">
        <v>928</v>
      </c>
      <c r="AJ213" s="122" t="s">
        <v>925</v>
      </c>
      <c r="AK213" t="s">
        <v>928</v>
      </c>
      <c r="AL213" t="s">
        <v>469</v>
      </c>
      <c r="AM213" t="s">
        <v>904</v>
      </c>
      <c r="AO213" s="123" t="str">
        <f t="shared" si="18"/>
        <v>var zone = new Array("Micronesia/Ponape", "11", "00", "", "-", "", "", "", "", "", "", "", "", "", "", "", ""); zones["Micronesia/Ponape"]=zone;</v>
      </c>
      <c r="AP213" t="str">
        <f t="shared" si="19"/>
        <v>var zone = new Array("Micronesia/Ponape", "11", "00", "", "-", "", "", "", "", "", "", "", "", "", "</v>
      </c>
      <c r="AQ213" t="str">
        <f t="shared" si="23"/>
        <v>", "", ""); zones["Micronesia/Ponape"]=zone;</v>
      </c>
      <c r="AR213" s="125" t="str">
        <f t="shared" si="20"/>
        <v>&lt;option value="Micronesia/Ponape"&gt;Micronesia/Ponape&lt;/option&gt;</v>
      </c>
      <c r="AS213" t="s">
        <v>930</v>
      </c>
      <c r="AT213" t="str">
        <f t="shared" si="21"/>
        <v>Micronesia/Ponape</v>
      </c>
      <c r="AU213" t="s">
        <v>932</v>
      </c>
      <c r="AV213" t="str">
        <f t="shared" si="22"/>
        <v>Micronesia/Ponape</v>
      </c>
      <c r="AW213" t="s">
        <v>931</v>
      </c>
    </row>
    <row r="214" spans="1:49" x14ac:dyDescent="0.25">
      <c r="A214" t="s">
        <v>903</v>
      </c>
      <c r="B214" t="s">
        <v>468</v>
      </c>
      <c r="C214" t="s">
        <v>605</v>
      </c>
      <c r="D214">
        <v>10</v>
      </c>
      <c r="E214" t="s">
        <v>605</v>
      </c>
      <c r="F214" t="s">
        <v>898</v>
      </c>
      <c r="G214" t="s">
        <v>605</v>
      </c>
      <c r="H214" t="str">
        <f>IF(J214&lt;&gt;"-",VLOOKUP(J214,DST_ON!A:C,3),"")</f>
        <v/>
      </c>
      <c r="I214" t="s">
        <v>605</v>
      </c>
      <c r="J214" s="6" t="s">
        <v>106</v>
      </c>
      <c r="K214" t="s">
        <v>605</v>
      </c>
      <c r="L214" t="str">
        <f>IF(J214&lt;&gt;"-",VLOOKUP(J214,travail2!$A$2:$N$33,2),"")</f>
        <v/>
      </c>
      <c r="M214" t="s">
        <v>605</v>
      </c>
      <c r="N214" t="str">
        <f>IF(J214&lt;&gt;"-",VLOOKUP(J214,travail2!$A$2:$N$33,3),"")</f>
        <v/>
      </c>
      <c r="O214" t="s">
        <v>605</v>
      </c>
      <c r="P214" t="str">
        <f>IF(J214&lt;&gt;"-",VLOOKUP(J214,travail2!$A$2:$N$33,4),"")</f>
        <v/>
      </c>
      <c r="Q214" t="s">
        <v>605</v>
      </c>
      <c r="R214" t="str">
        <f>IF(J214&lt;&gt;"-",VLOOKUP(J214,travail2!$A$2:$N$33,5),"")</f>
        <v/>
      </c>
      <c r="S214" t="s">
        <v>605</v>
      </c>
      <c r="T214" t="str">
        <f>IF(J214&lt;&gt;"-",VLOOKUP(J214,travail2!$A$2:$N$33,6),"")</f>
        <v/>
      </c>
      <c r="U214" t="s">
        <v>605</v>
      </c>
      <c r="V214" s="121" t="str">
        <f>IF(J214&lt;&gt;"-",VLOOKUP(J214,travail2!$A$2:$N$33,7),"")</f>
        <v/>
      </c>
      <c r="W214" t="s">
        <v>605</v>
      </c>
      <c r="X214" t="str">
        <f>IF(J214&lt;&gt;"-",VLOOKUP(J214,travail2!$A$2:$N$33,8),"")</f>
        <v/>
      </c>
      <c r="Y214" t="s">
        <v>605</v>
      </c>
      <c r="Z214" t="str">
        <f>IF(J214&lt;&gt;"-",VLOOKUP(J214,travail2!$A$2:$N$33,9),"")</f>
        <v/>
      </c>
      <c r="AA214" t="s">
        <v>605</v>
      </c>
      <c r="AB214" t="str">
        <f>IF(J214&lt;&gt;"-",VLOOKUP(J214,travail2!$A$2:$N$33,10),"")</f>
        <v/>
      </c>
      <c r="AC214" t="s">
        <v>605</v>
      </c>
      <c r="AD214" t="str">
        <f>IF(J214&lt;&gt;"-",VLOOKUP(J214,travail2!$A$2:$N$33,11),"")</f>
        <v/>
      </c>
      <c r="AE214" t="s">
        <v>605</v>
      </c>
      <c r="AF214" t="str">
        <f>IF(J214&lt;&gt;"-",VLOOKUP(J214,travail2!$A$2:$N$33,13),"")</f>
        <v/>
      </c>
      <c r="AG214" t="s">
        <v>605</v>
      </c>
      <c r="AH214" t="str">
        <f>IF(J214&lt;&gt;"-",VLOOKUP(J214,travail2!$A$2:$N$33,14),"")</f>
        <v/>
      </c>
      <c r="AI214" t="s">
        <v>928</v>
      </c>
      <c r="AJ214" s="122" t="s">
        <v>925</v>
      </c>
      <c r="AK214" t="s">
        <v>928</v>
      </c>
      <c r="AL214" t="s">
        <v>468</v>
      </c>
      <c r="AM214" t="s">
        <v>904</v>
      </c>
      <c r="AO214" s="123" t="str">
        <f t="shared" si="18"/>
        <v>var zone = new Array("Micronesia/Truk", "10", "00", "", "-", "", "", "", "", "", "", "", "", "", "", "", ""); zones["Micronesia/Truk"]=zone;</v>
      </c>
      <c r="AP214" t="str">
        <f t="shared" si="19"/>
        <v>var zone = new Array("Micronesia/Truk", "10", "00", "", "-", "", "", "", "", "", "", "", "", "", "</v>
      </c>
      <c r="AQ214" t="str">
        <f t="shared" si="23"/>
        <v>", "", ""); zones["Micronesia/Truk"]=zone;</v>
      </c>
      <c r="AR214" s="125" t="str">
        <f t="shared" si="20"/>
        <v>&lt;option value="Micronesia/Truk"&gt;Micronesia/Truk&lt;/option&gt;</v>
      </c>
      <c r="AS214" t="s">
        <v>930</v>
      </c>
      <c r="AT214" t="str">
        <f t="shared" si="21"/>
        <v>Micronesia/Truk</v>
      </c>
      <c r="AU214" t="s">
        <v>932</v>
      </c>
      <c r="AV214" t="str">
        <f t="shared" si="22"/>
        <v>Micronesia/Truk</v>
      </c>
      <c r="AW214" t="s">
        <v>931</v>
      </c>
    </row>
    <row r="215" spans="1:49" x14ac:dyDescent="0.25">
      <c r="A215" t="s">
        <v>903</v>
      </c>
      <c r="B215" t="s">
        <v>467</v>
      </c>
      <c r="C215" t="s">
        <v>605</v>
      </c>
      <c r="D215">
        <v>10</v>
      </c>
      <c r="E215" t="s">
        <v>605</v>
      </c>
      <c r="F215" t="s">
        <v>898</v>
      </c>
      <c r="G215" t="s">
        <v>605</v>
      </c>
      <c r="H215" t="str">
        <f>IF(J215&lt;&gt;"-",VLOOKUP(J215,DST_ON!A:C,3),"")</f>
        <v/>
      </c>
      <c r="I215" t="s">
        <v>605</v>
      </c>
      <c r="J215" s="6" t="s">
        <v>106</v>
      </c>
      <c r="K215" t="s">
        <v>605</v>
      </c>
      <c r="L215" t="str">
        <f>IF(J215&lt;&gt;"-",VLOOKUP(J215,travail2!$A$2:$N$33,2),"")</f>
        <v/>
      </c>
      <c r="M215" t="s">
        <v>605</v>
      </c>
      <c r="N215" t="str">
        <f>IF(J215&lt;&gt;"-",VLOOKUP(J215,travail2!$A$2:$N$33,3),"")</f>
        <v/>
      </c>
      <c r="O215" t="s">
        <v>605</v>
      </c>
      <c r="P215" t="str">
        <f>IF(J215&lt;&gt;"-",VLOOKUP(J215,travail2!$A$2:$N$33,4),"")</f>
        <v/>
      </c>
      <c r="Q215" t="s">
        <v>605</v>
      </c>
      <c r="R215" t="str">
        <f>IF(J215&lt;&gt;"-",VLOOKUP(J215,travail2!$A$2:$N$33,5),"")</f>
        <v/>
      </c>
      <c r="S215" t="s">
        <v>605</v>
      </c>
      <c r="T215" t="str">
        <f>IF(J215&lt;&gt;"-",VLOOKUP(J215,travail2!$A$2:$N$33,6),"")</f>
        <v/>
      </c>
      <c r="U215" t="s">
        <v>605</v>
      </c>
      <c r="V215" s="121" t="str">
        <f>IF(J215&lt;&gt;"-",VLOOKUP(J215,travail2!$A$2:$N$33,7),"")</f>
        <v/>
      </c>
      <c r="W215" t="s">
        <v>605</v>
      </c>
      <c r="X215" t="str">
        <f>IF(J215&lt;&gt;"-",VLOOKUP(J215,travail2!$A$2:$N$33,8),"")</f>
        <v/>
      </c>
      <c r="Y215" t="s">
        <v>605</v>
      </c>
      <c r="Z215" t="str">
        <f>IF(J215&lt;&gt;"-",VLOOKUP(J215,travail2!$A$2:$N$33,9),"")</f>
        <v/>
      </c>
      <c r="AA215" t="s">
        <v>605</v>
      </c>
      <c r="AB215" t="str">
        <f>IF(J215&lt;&gt;"-",VLOOKUP(J215,travail2!$A$2:$N$33,10),"")</f>
        <v/>
      </c>
      <c r="AC215" t="s">
        <v>605</v>
      </c>
      <c r="AD215" t="str">
        <f>IF(J215&lt;&gt;"-",VLOOKUP(J215,travail2!$A$2:$N$33,11),"")</f>
        <v/>
      </c>
      <c r="AE215" t="s">
        <v>605</v>
      </c>
      <c r="AF215" t="str">
        <f>IF(J215&lt;&gt;"-",VLOOKUP(J215,travail2!$A$2:$N$33,13),"")</f>
        <v/>
      </c>
      <c r="AG215" t="s">
        <v>605</v>
      </c>
      <c r="AH215" t="str">
        <f>IF(J215&lt;&gt;"-",VLOOKUP(J215,travail2!$A$2:$N$33,14),"")</f>
        <v/>
      </c>
      <c r="AI215" t="s">
        <v>928</v>
      </c>
      <c r="AJ215" s="122" t="s">
        <v>925</v>
      </c>
      <c r="AK215" t="s">
        <v>928</v>
      </c>
      <c r="AL215" t="s">
        <v>467</v>
      </c>
      <c r="AM215" t="s">
        <v>904</v>
      </c>
      <c r="AO215" s="123" t="str">
        <f t="shared" si="18"/>
        <v>var zone = new Array("Micronesia/Yap", "10", "00", "", "-", "", "", "", "", "", "", "", "", "", "", "", ""); zones["Micronesia/Yap"]=zone;</v>
      </c>
      <c r="AP215" t="str">
        <f t="shared" si="19"/>
        <v>var zone = new Array("Micronesia/Yap", "10", "00", "", "-", "", "", "", "", "", "", "", "", "", "</v>
      </c>
      <c r="AQ215" t="str">
        <f t="shared" si="23"/>
        <v>", "", ""); zones["Micronesia/Yap"]=zone;</v>
      </c>
      <c r="AR215" s="125" t="str">
        <f t="shared" si="20"/>
        <v>&lt;option value="Micronesia/Yap"&gt;Micronesia/Yap&lt;/option&gt;</v>
      </c>
      <c r="AS215" t="s">
        <v>930</v>
      </c>
      <c r="AT215" t="str">
        <f t="shared" si="21"/>
        <v>Micronesia/Yap</v>
      </c>
      <c r="AU215" t="s">
        <v>932</v>
      </c>
      <c r="AV215" t="str">
        <f t="shared" si="22"/>
        <v>Micronesia/Yap</v>
      </c>
      <c r="AW215" t="s">
        <v>931</v>
      </c>
    </row>
    <row r="216" spans="1:49" x14ac:dyDescent="0.25">
      <c r="A216" t="s">
        <v>903</v>
      </c>
      <c r="B216" t="s">
        <v>119</v>
      </c>
      <c r="C216" t="s">
        <v>605</v>
      </c>
      <c r="D216">
        <v>2</v>
      </c>
      <c r="E216" t="s">
        <v>605</v>
      </c>
      <c r="F216" t="s">
        <v>898</v>
      </c>
      <c r="G216" t="s">
        <v>605</v>
      </c>
      <c r="H216" s="6" t="s">
        <v>890</v>
      </c>
      <c r="I216" t="s">
        <v>605</v>
      </c>
      <c r="J216" s="6" t="s">
        <v>92</v>
      </c>
      <c r="K216" t="s">
        <v>605</v>
      </c>
      <c r="L216" t="str">
        <f>IF(J216&lt;&gt;"-",VLOOKUP(J216,travail2!$A$2:$N$33,2),"")</f>
        <v>u</v>
      </c>
      <c r="M216" t="s">
        <v>605</v>
      </c>
      <c r="N216" t="str">
        <f>IF(J216&lt;&gt;"-",VLOOKUP(J216,travail2!$A$2:$N$33,3),"")</f>
        <v>1</v>
      </c>
      <c r="O216" t="s">
        <v>605</v>
      </c>
      <c r="P216" t="str">
        <f>IF(J216&lt;&gt;"-",VLOOKUP(J216,travail2!$A$2:$N$33,4),"")</f>
        <v>d</v>
      </c>
      <c r="Q216" t="s">
        <v>605</v>
      </c>
      <c r="R216">
        <f>IF(J216&lt;&gt;"-",VLOOKUP(J216,travail2!$A$2:$N$33,5),"")</f>
        <v>0</v>
      </c>
      <c r="S216" t="s">
        <v>605</v>
      </c>
      <c r="T216" t="str">
        <f>IF(J216&lt;&gt;"-",VLOOKUP(J216,travail2!$A$2:$N$33,6),"")</f>
        <v>00</v>
      </c>
      <c r="U216" t="s">
        <v>605</v>
      </c>
      <c r="V216" s="121" t="str">
        <f>IF(J216&lt;&gt;"-",VLOOKUP(J216,travail2!$A$2:$N$33,7),"")</f>
        <v>3</v>
      </c>
      <c r="W216" t="s">
        <v>605</v>
      </c>
      <c r="X216" t="str">
        <f>IF(J216&lt;&gt;"-",VLOOKUP(J216,travail2!$A$2:$N$33,8),"")</f>
        <v>u</v>
      </c>
      <c r="Y216" t="s">
        <v>605</v>
      </c>
      <c r="Z216" t="str">
        <f>IF(J216&lt;&gt;"-",VLOOKUP(J216,travail2!$A$2:$N$33,9),"")</f>
        <v>1</v>
      </c>
      <c r="AA216" t="s">
        <v>605</v>
      </c>
      <c r="AB216" t="str">
        <f>IF(J216&lt;&gt;"-",VLOOKUP(J216,travail2!$A$2:$N$33,10),"")</f>
        <v>d</v>
      </c>
      <c r="AC216" t="s">
        <v>605</v>
      </c>
      <c r="AD216">
        <f>IF(J216&lt;&gt;"-",VLOOKUP(J216,travail2!$A$2:$N$33,11),"")</f>
        <v>0</v>
      </c>
      <c r="AE216" t="s">
        <v>605</v>
      </c>
      <c r="AF216" t="str">
        <f>IF(J216&lt;&gt;"-",VLOOKUP(J216,travail2!$A$2:$N$33,13),"")</f>
        <v>00</v>
      </c>
      <c r="AG216" t="s">
        <v>605</v>
      </c>
      <c r="AH216" t="str">
        <f>IF(J216&lt;&gt;"-",VLOOKUP(J216,travail2!$A$2:$N$33,14),"")</f>
        <v>10</v>
      </c>
      <c r="AI216" t="s">
        <v>928</v>
      </c>
      <c r="AJ216" s="122" t="s">
        <v>925</v>
      </c>
      <c r="AK216" t="s">
        <v>928</v>
      </c>
      <c r="AL216" t="s">
        <v>119</v>
      </c>
      <c r="AM216" t="s">
        <v>904</v>
      </c>
      <c r="AO216" s="123" t="str">
        <f t="shared" si="18"/>
        <v>var zone = new Array("Moldova", "2", "00", "1", "EU", "u", "1", "d", "0", "00", "3", "u", "1", "d", "0", "00", "10"); zones["Moldova"]=zone;</v>
      </c>
      <c r="AP216" t="str">
        <f t="shared" si="19"/>
        <v>var zone = new Array("Moldova", "2", "00", "1", "EU", "u", "1", "d", "0", "00", "3", "u", "1", "d", "0</v>
      </c>
      <c r="AQ216" t="str">
        <f t="shared" si="23"/>
        <v>", "00", "10"); zones["Moldova"]=zone;</v>
      </c>
      <c r="AR216" s="125" t="str">
        <f t="shared" si="20"/>
        <v>&lt;option value="Moldova"&gt;Moldova&lt;/option&gt;</v>
      </c>
      <c r="AS216" t="s">
        <v>930</v>
      </c>
      <c r="AT216" t="str">
        <f t="shared" si="21"/>
        <v>Moldova</v>
      </c>
      <c r="AU216" t="s">
        <v>932</v>
      </c>
      <c r="AV216" t="str">
        <f t="shared" si="22"/>
        <v>Moldova</v>
      </c>
      <c r="AW216" t="s">
        <v>931</v>
      </c>
    </row>
    <row r="217" spans="1:49" x14ac:dyDescent="0.25">
      <c r="A217" t="s">
        <v>903</v>
      </c>
      <c r="B217" t="s">
        <v>120</v>
      </c>
      <c r="C217" t="s">
        <v>605</v>
      </c>
      <c r="D217">
        <v>1</v>
      </c>
      <c r="E217" t="s">
        <v>605</v>
      </c>
      <c r="F217" t="s">
        <v>898</v>
      </c>
      <c r="G217" t="s">
        <v>605</v>
      </c>
      <c r="H217" s="6" t="s">
        <v>890</v>
      </c>
      <c r="I217" t="s">
        <v>605</v>
      </c>
      <c r="J217" s="6" t="s">
        <v>92</v>
      </c>
      <c r="K217" t="s">
        <v>605</v>
      </c>
      <c r="L217" t="str">
        <f>IF(J217&lt;&gt;"-",VLOOKUP(J217,travail2!$A$2:$N$33,2),"")</f>
        <v>u</v>
      </c>
      <c r="M217" t="s">
        <v>605</v>
      </c>
      <c r="N217" t="str">
        <f>IF(J217&lt;&gt;"-",VLOOKUP(J217,travail2!$A$2:$N$33,3),"")</f>
        <v>1</v>
      </c>
      <c r="O217" t="s">
        <v>605</v>
      </c>
      <c r="P217" t="str">
        <f>IF(J217&lt;&gt;"-",VLOOKUP(J217,travail2!$A$2:$N$33,4),"")</f>
        <v>d</v>
      </c>
      <c r="Q217" t="s">
        <v>605</v>
      </c>
      <c r="R217">
        <f>IF(J217&lt;&gt;"-",VLOOKUP(J217,travail2!$A$2:$N$33,5),"")</f>
        <v>0</v>
      </c>
      <c r="S217" t="s">
        <v>605</v>
      </c>
      <c r="T217" t="str">
        <f>IF(J217&lt;&gt;"-",VLOOKUP(J217,travail2!$A$2:$N$33,6),"")</f>
        <v>00</v>
      </c>
      <c r="U217" t="s">
        <v>605</v>
      </c>
      <c r="V217" s="121" t="str">
        <f>IF(J217&lt;&gt;"-",VLOOKUP(J217,travail2!$A$2:$N$33,7),"")</f>
        <v>3</v>
      </c>
      <c r="W217" t="s">
        <v>605</v>
      </c>
      <c r="X217" t="str">
        <f>IF(J217&lt;&gt;"-",VLOOKUP(J217,travail2!$A$2:$N$33,8),"")</f>
        <v>u</v>
      </c>
      <c r="Y217" t="s">
        <v>605</v>
      </c>
      <c r="Z217" t="str">
        <f>IF(J217&lt;&gt;"-",VLOOKUP(J217,travail2!$A$2:$N$33,9),"")</f>
        <v>1</v>
      </c>
      <c r="AA217" t="s">
        <v>605</v>
      </c>
      <c r="AB217" t="str">
        <f>IF(J217&lt;&gt;"-",VLOOKUP(J217,travail2!$A$2:$N$33,10),"")</f>
        <v>d</v>
      </c>
      <c r="AC217" t="s">
        <v>605</v>
      </c>
      <c r="AD217">
        <f>IF(J217&lt;&gt;"-",VLOOKUP(J217,travail2!$A$2:$N$33,11),"")</f>
        <v>0</v>
      </c>
      <c r="AE217" t="s">
        <v>605</v>
      </c>
      <c r="AF217" t="str">
        <f>IF(J217&lt;&gt;"-",VLOOKUP(J217,travail2!$A$2:$N$33,13),"")</f>
        <v>00</v>
      </c>
      <c r="AG217" t="s">
        <v>605</v>
      </c>
      <c r="AH217" t="str">
        <f>IF(J217&lt;&gt;"-",VLOOKUP(J217,travail2!$A$2:$N$33,14),"")</f>
        <v>10</v>
      </c>
      <c r="AI217" t="s">
        <v>928</v>
      </c>
      <c r="AJ217" s="122" t="s">
        <v>925</v>
      </c>
      <c r="AK217" t="s">
        <v>928</v>
      </c>
      <c r="AL217" t="s">
        <v>120</v>
      </c>
      <c r="AM217" t="s">
        <v>904</v>
      </c>
      <c r="AO217" s="123" t="str">
        <f t="shared" si="18"/>
        <v>var zone = new Array("Monaco", "1", "00", "1", "EU", "u", "1", "d", "0", "00", "3", "u", "1", "d", "0", "00", "10"); zones["Monaco"]=zone;</v>
      </c>
      <c r="AP217" t="str">
        <f t="shared" si="19"/>
        <v>var zone = new Array("Monaco", "1", "00", "1", "EU", "u", "1", "d", "0", "00", "3", "u", "1", "d", "0</v>
      </c>
      <c r="AQ217" t="str">
        <f t="shared" si="23"/>
        <v>", "00", "10"); zones["Monaco"]=zone;</v>
      </c>
      <c r="AR217" s="125" t="str">
        <f t="shared" si="20"/>
        <v>&lt;option value="Monaco"&gt;Monaco&lt;/option&gt;</v>
      </c>
      <c r="AS217" t="s">
        <v>930</v>
      </c>
      <c r="AT217" t="str">
        <f t="shared" si="21"/>
        <v>Monaco</v>
      </c>
      <c r="AU217" t="s">
        <v>932</v>
      </c>
      <c r="AV217" t="str">
        <f t="shared" si="22"/>
        <v>Monaco</v>
      </c>
      <c r="AW217" t="s">
        <v>931</v>
      </c>
    </row>
    <row r="218" spans="1:49" x14ac:dyDescent="0.25">
      <c r="A218" t="s">
        <v>903</v>
      </c>
      <c r="B218" t="s">
        <v>461</v>
      </c>
      <c r="C218" t="s">
        <v>605</v>
      </c>
      <c r="D218">
        <v>9</v>
      </c>
      <c r="E218" t="s">
        <v>605</v>
      </c>
      <c r="F218" t="s">
        <v>898</v>
      </c>
      <c r="G218" t="s">
        <v>605</v>
      </c>
      <c r="H218" s="6" t="s">
        <v>890</v>
      </c>
      <c r="I218" t="s">
        <v>605</v>
      </c>
      <c r="J218" s="6" t="s">
        <v>230</v>
      </c>
      <c r="K218" t="s">
        <v>605</v>
      </c>
      <c r="L218" t="str">
        <f>IF(J218&lt;&gt;"-",VLOOKUP(J218,travail2!$A$2:$N$33,2),"")</f>
        <v>w</v>
      </c>
      <c r="M218" t="s">
        <v>605</v>
      </c>
      <c r="N218" t="str">
        <f>IF(J218&lt;&gt;"-",VLOOKUP(J218,travail2!$A$2:$N$33,3),"")</f>
        <v>2</v>
      </c>
      <c r="O218" t="s">
        <v>605</v>
      </c>
      <c r="P218" t="str">
        <f>IF(J218&lt;&gt;"-",VLOOKUP(J218,travail2!$A$2:$N$33,4),"")</f>
        <v>d</v>
      </c>
      <c r="Q218" t="s">
        <v>605</v>
      </c>
      <c r="R218">
        <f>IF(J218&lt;&gt;"-",VLOOKUP(J218,travail2!$A$2:$N$33,5),"")</f>
        <v>6</v>
      </c>
      <c r="S218" t="s">
        <v>605</v>
      </c>
      <c r="T218" t="str">
        <f>IF(J218&lt;&gt;"-",VLOOKUP(J218,travail2!$A$2:$N$33,6),"")</f>
        <v>00</v>
      </c>
      <c r="U218" t="s">
        <v>605</v>
      </c>
      <c r="V218" s="121" t="str">
        <f>IF(J218&lt;&gt;"-",VLOOKUP(J218,travail2!$A$2:$N$33,7),"")</f>
        <v>3</v>
      </c>
      <c r="W218" t="s">
        <v>605</v>
      </c>
      <c r="X218" t="str">
        <f>IF(J218&lt;&gt;"-",VLOOKUP(J218,travail2!$A$2:$N$33,8),"")</f>
        <v>w</v>
      </c>
      <c r="Y218" t="s">
        <v>605</v>
      </c>
      <c r="Z218" t="str">
        <f>IF(J218&lt;&gt;"-",VLOOKUP(J218,travail2!$A$2:$N$33,9),"")</f>
        <v>2</v>
      </c>
      <c r="AA218" t="s">
        <v>605</v>
      </c>
      <c r="AB218" t="str">
        <f>IF(J218&lt;&gt;"-",VLOOKUP(J218,travail2!$A$2:$N$33,10),"")</f>
        <v>d</v>
      </c>
      <c r="AC218" t="s">
        <v>605</v>
      </c>
      <c r="AD218">
        <f>IF(J218&lt;&gt;"-",VLOOKUP(J218,travail2!$A$2:$N$33,11),"")</f>
        <v>6</v>
      </c>
      <c r="AE218" t="s">
        <v>605</v>
      </c>
      <c r="AF218" t="str">
        <f>IF(J218&lt;&gt;"-",VLOOKUP(J218,travail2!$A$2:$N$33,13),"")</f>
        <v>00</v>
      </c>
      <c r="AG218" t="s">
        <v>605</v>
      </c>
      <c r="AH218" t="str">
        <f>IF(J218&lt;&gt;"-",VLOOKUP(J218,travail2!$A$2:$N$33,14),"")</f>
        <v>9</v>
      </c>
      <c r="AI218" t="s">
        <v>928</v>
      </c>
      <c r="AJ218" s="122" t="s">
        <v>925</v>
      </c>
      <c r="AK218" t="s">
        <v>928</v>
      </c>
      <c r="AL218" t="s">
        <v>461</v>
      </c>
      <c r="AM218" t="s">
        <v>904</v>
      </c>
      <c r="AO218" s="123" t="str">
        <f t="shared" si="18"/>
        <v>var zone = new Array("Mongolia/Choibalsan", "9", "00", "1", "Mongol", "w", "2", "d", "6", "00", "3", "w", "2", "d", "6", "00", "9"); zones["Mongolia/Choibalsan"]=zone;</v>
      </c>
      <c r="AP218" t="str">
        <f t="shared" si="19"/>
        <v>var zone = new Array("Mongolia/Choibalsan", "9", "00", "1", "Mongol", "w", "2", "d", "6", "00", "3", "w", "2", "d", "6</v>
      </c>
      <c r="AQ218" t="str">
        <f t="shared" si="23"/>
        <v>", "00", "9"); zones["Mongolia/Choibalsan"]=zone;</v>
      </c>
      <c r="AR218" s="125" t="str">
        <f t="shared" si="20"/>
        <v>&lt;option value="Mongolia/Choibalsan"&gt;Mongolia/Choibalsan&lt;/option&gt;</v>
      </c>
      <c r="AS218" t="s">
        <v>930</v>
      </c>
      <c r="AT218" t="str">
        <f t="shared" si="21"/>
        <v>Mongolia/Choibalsan</v>
      </c>
      <c r="AU218" t="s">
        <v>932</v>
      </c>
      <c r="AV218" t="str">
        <f t="shared" si="22"/>
        <v>Mongolia/Choibalsan</v>
      </c>
      <c r="AW218" t="s">
        <v>931</v>
      </c>
    </row>
    <row r="219" spans="1:49" x14ac:dyDescent="0.25">
      <c r="A219" t="s">
        <v>903</v>
      </c>
      <c r="B219" t="s">
        <v>459</v>
      </c>
      <c r="C219" t="s">
        <v>605</v>
      </c>
      <c r="D219">
        <v>7</v>
      </c>
      <c r="E219" t="s">
        <v>605</v>
      </c>
      <c r="F219" t="s">
        <v>898</v>
      </c>
      <c r="G219" t="s">
        <v>605</v>
      </c>
      <c r="H219" s="6" t="s">
        <v>890</v>
      </c>
      <c r="I219" t="s">
        <v>605</v>
      </c>
      <c r="J219" s="6" t="s">
        <v>230</v>
      </c>
      <c r="K219" t="s">
        <v>605</v>
      </c>
      <c r="L219" t="str">
        <f>IF(J219&lt;&gt;"-",VLOOKUP(J219,travail2!$A$2:$N$33,2),"")</f>
        <v>w</v>
      </c>
      <c r="M219" t="s">
        <v>605</v>
      </c>
      <c r="N219" t="str">
        <f>IF(J219&lt;&gt;"-",VLOOKUP(J219,travail2!$A$2:$N$33,3),"")</f>
        <v>2</v>
      </c>
      <c r="O219" t="s">
        <v>605</v>
      </c>
      <c r="P219" t="str">
        <f>IF(J219&lt;&gt;"-",VLOOKUP(J219,travail2!$A$2:$N$33,4),"")</f>
        <v>d</v>
      </c>
      <c r="Q219" t="s">
        <v>605</v>
      </c>
      <c r="R219">
        <f>IF(J219&lt;&gt;"-",VLOOKUP(J219,travail2!$A$2:$N$33,5),"")</f>
        <v>6</v>
      </c>
      <c r="S219" t="s">
        <v>605</v>
      </c>
      <c r="T219" t="str">
        <f>IF(J219&lt;&gt;"-",VLOOKUP(J219,travail2!$A$2:$N$33,6),"")</f>
        <v>00</v>
      </c>
      <c r="U219" t="s">
        <v>605</v>
      </c>
      <c r="V219" s="121" t="str">
        <f>IF(J219&lt;&gt;"-",VLOOKUP(J219,travail2!$A$2:$N$33,7),"")</f>
        <v>3</v>
      </c>
      <c r="W219" t="s">
        <v>605</v>
      </c>
      <c r="X219" t="str">
        <f>IF(J219&lt;&gt;"-",VLOOKUP(J219,travail2!$A$2:$N$33,8),"")</f>
        <v>w</v>
      </c>
      <c r="Y219" t="s">
        <v>605</v>
      </c>
      <c r="Z219" t="str">
        <f>IF(J219&lt;&gt;"-",VLOOKUP(J219,travail2!$A$2:$N$33,9),"")</f>
        <v>2</v>
      </c>
      <c r="AA219" t="s">
        <v>605</v>
      </c>
      <c r="AB219" t="str">
        <f>IF(J219&lt;&gt;"-",VLOOKUP(J219,travail2!$A$2:$N$33,10),"")</f>
        <v>d</v>
      </c>
      <c r="AC219" t="s">
        <v>605</v>
      </c>
      <c r="AD219">
        <f>IF(J219&lt;&gt;"-",VLOOKUP(J219,travail2!$A$2:$N$33,11),"")</f>
        <v>6</v>
      </c>
      <c r="AE219" t="s">
        <v>605</v>
      </c>
      <c r="AF219" t="str">
        <f>IF(J219&lt;&gt;"-",VLOOKUP(J219,travail2!$A$2:$N$33,13),"")</f>
        <v>00</v>
      </c>
      <c r="AG219" t="s">
        <v>605</v>
      </c>
      <c r="AH219" t="str">
        <f>IF(J219&lt;&gt;"-",VLOOKUP(J219,travail2!$A$2:$N$33,14),"")</f>
        <v>9</v>
      </c>
      <c r="AI219" t="s">
        <v>928</v>
      </c>
      <c r="AJ219" s="122" t="s">
        <v>925</v>
      </c>
      <c r="AK219" t="s">
        <v>928</v>
      </c>
      <c r="AL219" t="s">
        <v>459</v>
      </c>
      <c r="AM219" t="s">
        <v>904</v>
      </c>
      <c r="AO219" s="123" t="str">
        <f t="shared" si="18"/>
        <v>var zone = new Array("Mongolia/Hovd", "7", "00", "1", "Mongol", "w", "2", "d", "6", "00", "3", "w", "2", "d", "6", "00", "9"); zones["Mongolia/Hovd"]=zone;</v>
      </c>
      <c r="AP219" t="str">
        <f t="shared" si="19"/>
        <v>var zone = new Array("Mongolia/Hovd", "7", "00", "1", "Mongol", "w", "2", "d", "6", "00", "3", "w", "2", "d", "6</v>
      </c>
      <c r="AQ219" t="str">
        <f t="shared" si="23"/>
        <v>", "00", "9"); zones["Mongolia/Hovd"]=zone;</v>
      </c>
      <c r="AR219" s="125" t="str">
        <f t="shared" si="20"/>
        <v>&lt;option value="Mongolia/Hovd"&gt;Mongolia/Hovd&lt;/option&gt;</v>
      </c>
      <c r="AS219" t="s">
        <v>930</v>
      </c>
      <c r="AT219" t="str">
        <f t="shared" si="21"/>
        <v>Mongolia/Hovd</v>
      </c>
      <c r="AU219" t="s">
        <v>932</v>
      </c>
      <c r="AV219" t="str">
        <f t="shared" si="22"/>
        <v>Mongolia/Hovd</v>
      </c>
      <c r="AW219" t="s">
        <v>931</v>
      </c>
    </row>
    <row r="220" spans="1:49" x14ac:dyDescent="0.25">
      <c r="A220" t="s">
        <v>903</v>
      </c>
      <c r="B220" t="s">
        <v>460</v>
      </c>
      <c r="C220" t="s">
        <v>605</v>
      </c>
      <c r="D220">
        <v>8</v>
      </c>
      <c r="E220" t="s">
        <v>605</v>
      </c>
      <c r="F220" t="s">
        <v>898</v>
      </c>
      <c r="G220" t="s">
        <v>605</v>
      </c>
      <c r="H220" s="6" t="s">
        <v>890</v>
      </c>
      <c r="I220" t="s">
        <v>605</v>
      </c>
      <c r="J220" s="6" t="s">
        <v>230</v>
      </c>
      <c r="K220" t="s">
        <v>605</v>
      </c>
      <c r="L220" t="str">
        <f>IF(J220&lt;&gt;"-",VLOOKUP(J220,travail2!$A$2:$N$33,2),"")</f>
        <v>w</v>
      </c>
      <c r="M220" t="s">
        <v>605</v>
      </c>
      <c r="N220" t="str">
        <f>IF(J220&lt;&gt;"-",VLOOKUP(J220,travail2!$A$2:$N$33,3),"")</f>
        <v>2</v>
      </c>
      <c r="O220" t="s">
        <v>605</v>
      </c>
      <c r="P220" t="str">
        <f>IF(J220&lt;&gt;"-",VLOOKUP(J220,travail2!$A$2:$N$33,4),"")</f>
        <v>d</v>
      </c>
      <c r="Q220" t="s">
        <v>605</v>
      </c>
      <c r="R220">
        <f>IF(J220&lt;&gt;"-",VLOOKUP(J220,travail2!$A$2:$N$33,5),"")</f>
        <v>6</v>
      </c>
      <c r="S220" t="s">
        <v>605</v>
      </c>
      <c r="T220" t="str">
        <f>IF(J220&lt;&gt;"-",VLOOKUP(J220,travail2!$A$2:$N$33,6),"")</f>
        <v>00</v>
      </c>
      <c r="U220" t="s">
        <v>605</v>
      </c>
      <c r="V220" s="121" t="str">
        <f>IF(J220&lt;&gt;"-",VLOOKUP(J220,travail2!$A$2:$N$33,7),"")</f>
        <v>3</v>
      </c>
      <c r="W220" t="s">
        <v>605</v>
      </c>
      <c r="X220" t="str">
        <f>IF(J220&lt;&gt;"-",VLOOKUP(J220,travail2!$A$2:$N$33,8),"")</f>
        <v>w</v>
      </c>
      <c r="Y220" t="s">
        <v>605</v>
      </c>
      <c r="Z220" t="str">
        <f>IF(J220&lt;&gt;"-",VLOOKUP(J220,travail2!$A$2:$N$33,9),"")</f>
        <v>2</v>
      </c>
      <c r="AA220" t="s">
        <v>605</v>
      </c>
      <c r="AB220" t="str">
        <f>IF(J220&lt;&gt;"-",VLOOKUP(J220,travail2!$A$2:$N$33,10),"")</f>
        <v>d</v>
      </c>
      <c r="AC220" t="s">
        <v>605</v>
      </c>
      <c r="AD220">
        <f>IF(J220&lt;&gt;"-",VLOOKUP(J220,travail2!$A$2:$N$33,11),"")</f>
        <v>6</v>
      </c>
      <c r="AE220" t="s">
        <v>605</v>
      </c>
      <c r="AF220" t="str">
        <f>IF(J220&lt;&gt;"-",VLOOKUP(J220,travail2!$A$2:$N$33,13),"")</f>
        <v>00</v>
      </c>
      <c r="AG220" t="s">
        <v>605</v>
      </c>
      <c r="AH220" t="str">
        <f>IF(J220&lt;&gt;"-",VLOOKUP(J220,travail2!$A$2:$N$33,14),"")</f>
        <v>9</v>
      </c>
      <c r="AI220" t="s">
        <v>928</v>
      </c>
      <c r="AJ220" s="122" t="s">
        <v>925</v>
      </c>
      <c r="AK220" t="s">
        <v>928</v>
      </c>
      <c r="AL220" t="s">
        <v>460</v>
      </c>
      <c r="AM220" t="s">
        <v>904</v>
      </c>
      <c r="AO220" s="123" t="str">
        <f t="shared" si="18"/>
        <v>var zone = new Array("Mongolia/Ulaanbaatar", "8", "00", "1", "Mongol", "w", "2", "d", "6", "00", "3", "w", "2", "d", "6", "00", "9"); zones["Mongolia/Ulaanbaatar"]=zone;</v>
      </c>
      <c r="AP220" t="str">
        <f t="shared" si="19"/>
        <v>var zone = new Array("Mongolia/Ulaanbaatar", "8", "00", "1", "Mongol", "w", "2", "d", "6", "00", "3", "w", "2", "d", "6</v>
      </c>
      <c r="AQ220" t="str">
        <f t="shared" si="23"/>
        <v>", "00", "9"); zones["Mongolia/Ulaanbaatar"]=zone;</v>
      </c>
      <c r="AR220" s="125" t="str">
        <f t="shared" si="20"/>
        <v>&lt;option value="Mongolia/Ulaanbaatar"&gt;Mongolia/Ulaanbaatar&lt;/option&gt;</v>
      </c>
      <c r="AS220" t="s">
        <v>930</v>
      </c>
      <c r="AT220" t="str">
        <f t="shared" si="21"/>
        <v>Mongolia/Ulaanbaatar</v>
      </c>
      <c r="AU220" t="s">
        <v>932</v>
      </c>
      <c r="AV220" t="str">
        <f t="shared" si="22"/>
        <v>Mongolia/Ulaanbaatar</v>
      </c>
      <c r="AW220" t="s">
        <v>931</v>
      </c>
    </row>
    <row r="221" spans="1:49" x14ac:dyDescent="0.25">
      <c r="A221" t="s">
        <v>903</v>
      </c>
      <c r="B221" t="s">
        <v>170</v>
      </c>
      <c r="C221" t="s">
        <v>605</v>
      </c>
      <c r="D221">
        <v>-4</v>
      </c>
      <c r="E221" t="s">
        <v>605</v>
      </c>
      <c r="F221" t="s">
        <v>898</v>
      </c>
      <c r="G221" t="s">
        <v>605</v>
      </c>
      <c r="H221" t="str">
        <f>IF(J221&lt;&gt;"-",VLOOKUP(J221,DST_ON!A:C,3),"")</f>
        <v/>
      </c>
      <c r="I221" t="s">
        <v>605</v>
      </c>
      <c r="J221" s="6" t="s">
        <v>106</v>
      </c>
      <c r="K221" t="s">
        <v>605</v>
      </c>
      <c r="L221" t="str">
        <f>IF(J221&lt;&gt;"-",VLOOKUP(J221,travail2!$A$2:$N$33,2),"")</f>
        <v/>
      </c>
      <c r="M221" t="s">
        <v>605</v>
      </c>
      <c r="N221" t="str">
        <f>IF(J221&lt;&gt;"-",VLOOKUP(J221,travail2!$A$2:$N$33,3),"")</f>
        <v/>
      </c>
      <c r="O221" t="s">
        <v>605</v>
      </c>
      <c r="P221" t="str">
        <f>IF(J221&lt;&gt;"-",VLOOKUP(J221,travail2!$A$2:$N$33,4),"")</f>
        <v/>
      </c>
      <c r="Q221" t="s">
        <v>605</v>
      </c>
      <c r="R221" t="str">
        <f>IF(J221&lt;&gt;"-",VLOOKUP(J221,travail2!$A$2:$N$33,5),"")</f>
        <v/>
      </c>
      <c r="S221" t="s">
        <v>605</v>
      </c>
      <c r="T221" t="str">
        <f>IF(J221&lt;&gt;"-",VLOOKUP(J221,travail2!$A$2:$N$33,6),"")</f>
        <v/>
      </c>
      <c r="U221" t="s">
        <v>605</v>
      </c>
      <c r="V221" s="121" t="str">
        <f>IF(J221&lt;&gt;"-",VLOOKUP(J221,travail2!$A$2:$N$33,7),"")</f>
        <v/>
      </c>
      <c r="W221" t="s">
        <v>605</v>
      </c>
      <c r="X221" t="str">
        <f>IF(J221&lt;&gt;"-",VLOOKUP(J221,travail2!$A$2:$N$33,8),"")</f>
        <v/>
      </c>
      <c r="Y221" t="s">
        <v>605</v>
      </c>
      <c r="Z221" t="str">
        <f>IF(J221&lt;&gt;"-",VLOOKUP(J221,travail2!$A$2:$N$33,9),"")</f>
        <v/>
      </c>
      <c r="AA221" t="s">
        <v>605</v>
      </c>
      <c r="AB221" t="str">
        <f>IF(J221&lt;&gt;"-",VLOOKUP(J221,travail2!$A$2:$N$33,10),"")</f>
        <v/>
      </c>
      <c r="AC221" t="s">
        <v>605</v>
      </c>
      <c r="AD221" t="str">
        <f>IF(J221&lt;&gt;"-",VLOOKUP(J221,travail2!$A$2:$N$33,11),"")</f>
        <v/>
      </c>
      <c r="AE221" t="s">
        <v>605</v>
      </c>
      <c r="AF221" t="str">
        <f>IF(J221&lt;&gt;"-",VLOOKUP(J221,travail2!$A$2:$N$33,13),"")</f>
        <v/>
      </c>
      <c r="AG221" t="s">
        <v>605</v>
      </c>
      <c r="AH221" t="str">
        <f>IF(J221&lt;&gt;"-",VLOOKUP(J221,travail2!$A$2:$N$33,14),"")</f>
        <v/>
      </c>
      <c r="AI221" t="s">
        <v>928</v>
      </c>
      <c r="AJ221" s="122" t="s">
        <v>925</v>
      </c>
      <c r="AK221" t="s">
        <v>928</v>
      </c>
      <c r="AL221" t="s">
        <v>170</v>
      </c>
      <c r="AM221" t="s">
        <v>904</v>
      </c>
      <c r="AO221" s="123" t="str">
        <f t="shared" si="18"/>
        <v>var zone = new Array("Montserrat", "-4", "00", "", "-", "", "", "", "", "", "", "", "", "", "", "", ""); zones["Montserrat"]=zone;</v>
      </c>
      <c r="AP221" t="str">
        <f t="shared" si="19"/>
        <v>var zone = new Array("Montserrat", "-4", "00", "", "-", "", "", "", "", "", "", "", "", "", "</v>
      </c>
      <c r="AQ221" t="str">
        <f t="shared" si="23"/>
        <v>", "", ""); zones["Montserrat"]=zone;</v>
      </c>
      <c r="AR221" s="125" t="str">
        <f t="shared" si="20"/>
        <v>&lt;option value="Montserrat"&gt;Montserrat&lt;/option&gt;</v>
      </c>
      <c r="AS221" t="s">
        <v>930</v>
      </c>
      <c r="AT221" t="str">
        <f t="shared" si="21"/>
        <v>Montserrat</v>
      </c>
      <c r="AU221" t="s">
        <v>932</v>
      </c>
      <c r="AV221" t="str">
        <f t="shared" si="22"/>
        <v>Montserrat</v>
      </c>
      <c r="AW221" t="s">
        <v>931</v>
      </c>
    </row>
    <row r="222" spans="1:49" x14ac:dyDescent="0.25">
      <c r="A222" t="s">
        <v>903</v>
      </c>
      <c r="B222" t="s">
        <v>313</v>
      </c>
      <c r="C222" t="s">
        <v>605</v>
      </c>
      <c r="D222">
        <v>0</v>
      </c>
      <c r="E222" t="s">
        <v>605</v>
      </c>
      <c r="F222" t="s">
        <v>898</v>
      </c>
      <c r="G222" t="s">
        <v>605</v>
      </c>
      <c r="H222" t="str">
        <f>IF(J222&lt;&gt;"-",VLOOKUP(J222,DST_ON!A:C,3),"")</f>
        <v/>
      </c>
      <c r="I222" t="s">
        <v>605</v>
      </c>
      <c r="J222" s="6" t="s">
        <v>106</v>
      </c>
      <c r="K222" t="s">
        <v>605</v>
      </c>
      <c r="L222" t="str">
        <f>IF(J222&lt;&gt;"-",VLOOKUP(J222,travail2!$A$2:$N$33,2),"")</f>
        <v/>
      </c>
      <c r="M222" t="s">
        <v>605</v>
      </c>
      <c r="N222" t="str">
        <f>IF(J222&lt;&gt;"-",VLOOKUP(J222,travail2!$A$2:$N$33,3),"")</f>
        <v/>
      </c>
      <c r="O222" t="s">
        <v>605</v>
      </c>
      <c r="P222" t="str">
        <f>IF(J222&lt;&gt;"-",VLOOKUP(J222,travail2!$A$2:$N$33,4),"")</f>
        <v/>
      </c>
      <c r="Q222" t="s">
        <v>605</v>
      </c>
      <c r="R222" t="str">
        <f>IF(J222&lt;&gt;"-",VLOOKUP(J222,travail2!$A$2:$N$33,5),"")</f>
        <v/>
      </c>
      <c r="S222" t="s">
        <v>605</v>
      </c>
      <c r="T222" t="str">
        <f>IF(J222&lt;&gt;"-",VLOOKUP(J222,travail2!$A$2:$N$33,6),"")</f>
        <v/>
      </c>
      <c r="U222" t="s">
        <v>605</v>
      </c>
      <c r="V222" s="121" t="str">
        <f>IF(J222&lt;&gt;"-",VLOOKUP(J222,travail2!$A$2:$N$33,7),"")</f>
        <v/>
      </c>
      <c r="W222" t="s">
        <v>605</v>
      </c>
      <c r="X222" t="str">
        <f>IF(J222&lt;&gt;"-",VLOOKUP(J222,travail2!$A$2:$N$33,8),"")</f>
        <v/>
      </c>
      <c r="Y222" t="s">
        <v>605</v>
      </c>
      <c r="Z222" t="str">
        <f>IF(J222&lt;&gt;"-",VLOOKUP(J222,travail2!$A$2:$N$33,9),"")</f>
        <v/>
      </c>
      <c r="AA222" t="s">
        <v>605</v>
      </c>
      <c r="AB222" t="str">
        <f>IF(J222&lt;&gt;"-",VLOOKUP(J222,travail2!$A$2:$N$33,10),"")</f>
        <v/>
      </c>
      <c r="AC222" t="s">
        <v>605</v>
      </c>
      <c r="AD222" t="str">
        <f>IF(J222&lt;&gt;"-",VLOOKUP(J222,travail2!$A$2:$N$33,11),"")</f>
        <v/>
      </c>
      <c r="AE222" t="s">
        <v>605</v>
      </c>
      <c r="AF222" t="str">
        <f>IF(J222&lt;&gt;"-",VLOOKUP(J222,travail2!$A$2:$N$33,13),"")</f>
        <v/>
      </c>
      <c r="AG222" t="s">
        <v>605</v>
      </c>
      <c r="AH222" t="str">
        <f>IF(J222&lt;&gt;"-",VLOOKUP(J222,travail2!$A$2:$N$33,14),"")</f>
        <v/>
      </c>
      <c r="AI222" t="s">
        <v>928</v>
      </c>
      <c r="AJ222" s="122" t="s">
        <v>925</v>
      </c>
      <c r="AK222" t="s">
        <v>928</v>
      </c>
      <c r="AL222" t="s">
        <v>313</v>
      </c>
      <c r="AM222" t="s">
        <v>904</v>
      </c>
      <c r="AO222" s="123" t="str">
        <f t="shared" si="18"/>
        <v>var zone = new Array("Morocco", "0", "00", "", "-", "", "", "", "", "", "", "", "", "", "", "", ""); zones["Morocco"]=zone;</v>
      </c>
      <c r="AP222" t="str">
        <f t="shared" si="19"/>
        <v>var zone = new Array("Morocco", "0", "00", "", "-", "", "", "", "", "", "", "", "", "", "</v>
      </c>
      <c r="AQ222" t="str">
        <f t="shared" si="23"/>
        <v>", "", ""); zones["Morocco"]=zone;</v>
      </c>
      <c r="AR222" s="125" t="str">
        <f t="shared" si="20"/>
        <v>&lt;option value="Morocco"&gt;Morocco&lt;/option&gt;</v>
      </c>
      <c r="AS222" t="s">
        <v>930</v>
      </c>
      <c r="AT222" t="str">
        <f t="shared" si="21"/>
        <v>Morocco</v>
      </c>
      <c r="AU222" t="s">
        <v>932</v>
      </c>
      <c r="AV222" t="str">
        <f t="shared" si="22"/>
        <v>Morocco</v>
      </c>
      <c r="AW222" t="s">
        <v>931</v>
      </c>
    </row>
    <row r="223" spans="1:49" x14ac:dyDescent="0.25">
      <c r="A223" t="s">
        <v>903</v>
      </c>
      <c r="B223" t="s">
        <v>314</v>
      </c>
      <c r="C223" t="s">
        <v>605</v>
      </c>
      <c r="D223">
        <v>2</v>
      </c>
      <c r="E223" t="s">
        <v>605</v>
      </c>
      <c r="F223" t="s">
        <v>898</v>
      </c>
      <c r="G223" t="s">
        <v>605</v>
      </c>
      <c r="H223" t="str">
        <f>IF(J223&lt;&gt;"-",VLOOKUP(J223,DST_ON!A:C,3),"")</f>
        <v/>
      </c>
      <c r="I223" t="s">
        <v>605</v>
      </c>
      <c r="J223" s="6" t="s">
        <v>106</v>
      </c>
      <c r="K223" t="s">
        <v>605</v>
      </c>
      <c r="L223" t="str">
        <f>IF(J223&lt;&gt;"-",VLOOKUP(J223,travail2!$A$2:$N$33,2),"")</f>
        <v/>
      </c>
      <c r="M223" t="s">
        <v>605</v>
      </c>
      <c r="N223" t="str">
        <f>IF(J223&lt;&gt;"-",VLOOKUP(J223,travail2!$A$2:$N$33,3),"")</f>
        <v/>
      </c>
      <c r="O223" t="s">
        <v>605</v>
      </c>
      <c r="P223" t="str">
        <f>IF(J223&lt;&gt;"-",VLOOKUP(J223,travail2!$A$2:$N$33,4),"")</f>
        <v/>
      </c>
      <c r="Q223" t="s">
        <v>605</v>
      </c>
      <c r="R223" t="str">
        <f>IF(J223&lt;&gt;"-",VLOOKUP(J223,travail2!$A$2:$N$33,5),"")</f>
        <v/>
      </c>
      <c r="S223" t="s">
        <v>605</v>
      </c>
      <c r="T223" t="str">
        <f>IF(J223&lt;&gt;"-",VLOOKUP(J223,travail2!$A$2:$N$33,6),"")</f>
        <v/>
      </c>
      <c r="U223" t="s">
        <v>605</v>
      </c>
      <c r="V223" s="121" t="str">
        <f>IF(J223&lt;&gt;"-",VLOOKUP(J223,travail2!$A$2:$N$33,7),"")</f>
        <v/>
      </c>
      <c r="W223" t="s">
        <v>605</v>
      </c>
      <c r="X223" t="str">
        <f>IF(J223&lt;&gt;"-",VLOOKUP(J223,travail2!$A$2:$N$33,8),"")</f>
        <v/>
      </c>
      <c r="Y223" t="s">
        <v>605</v>
      </c>
      <c r="Z223" t="str">
        <f>IF(J223&lt;&gt;"-",VLOOKUP(J223,travail2!$A$2:$N$33,9),"")</f>
        <v/>
      </c>
      <c r="AA223" t="s">
        <v>605</v>
      </c>
      <c r="AB223" t="str">
        <f>IF(J223&lt;&gt;"-",VLOOKUP(J223,travail2!$A$2:$N$33,10),"")</f>
        <v/>
      </c>
      <c r="AC223" t="s">
        <v>605</v>
      </c>
      <c r="AD223" t="str">
        <f>IF(J223&lt;&gt;"-",VLOOKUP(J223,travail2!$A$2:$N$33,11),"")</f>
        <v/>
      </c>
      <c r="AE223" t="s">
        <v>605</v>
      </c>
      <c r="AF223" t="str">
        <f>IF(J223&lt;&gt;"-",VLOOKUP(J223,travail2!$A$2:$N$33,13),"")</f>
        <v/>
      </c>
      <c r="AG223" t="s">
        <v>605</v>
      </c>
      <c r="AH223" t="str">
        <f>IF(J223&lt;&gt;"-",VLOOKUP(J223,travail2!$A$2:$N$33,14),"")</f>
        <v/>
      </c>
      <c r="AI223" t="s">
        <v>928</v>
      </c>
      <c r="AJ223" s="122" t="s">
        <v>925</v>
      </c>
      <c r="AK223" t="s">
        <v>928</v>
      </c>
      <c r="AL223" t="s">
        <v>314</v>
      </c>
      <c r="AM223" t="s">
        <v>904</v>
      </c>
      <c r="AO223" s="123" t="str">
        <f t="shared" si="18"/>
        <v>var zone = new Array("Mozambique", "2", "00", "", "-", "", "", "", "", "", "", "", "", "", "", "", ""); zones["Mozambique"]=zone;</v>
      </c>
      <c r="AP223" t="str">
        <f t="shared" si="19"/>
        <v>var zone = new Array("Mozambique", "2", "00", "", "-", "", "", "", "", "", "", "", "", "", "</v>
      </c>
      <c r="AQ223" t="str">
        <f t="shared" si="23"/>
        <v>", "", ""); zones["Mozambique"]=zone;</v>
      </c>
      <c r="AR223" s="125" t="str">
        <f t="shared" si="20"/>
        <v>&lt;option value="Mozambique"&gt;Mozambique&lt;/option&gt;</v>
      </c>
      <c r="AS223" t="s">
        <v>930</v>
      </c>
      <c r="AT223" t="str">
        <f t="shared" si="21"/>
        <v>Mozambique</v>
      </c>
      <c r="AU223" t="s">
        <v>932</v>
      </c>
      <c r="AV223" t="str">
        <f t="shared" si="22"/>
        <v>Mozambique</v>
      </c>
      <c r="AW223" t="s">
        <v>931</v>
      </c>
    </row>
    <row r="224" spans="1:49" x14ac:dyDescent="0.25">
      <c r="A224" t="s">
        <v>903</v>
      </c>
      <c r="B224" t="s">
        <v>231</v>
      </c>
      <c r="C224" t="s">
        <v>605</v>
      </c>
      <c r="D224">
        <v>6</v>
      </c>
      <c r="E224" t="s">
        <v>605</v>
      </c>
      <c r="F224" t="s">
        <v>926</v>
      </c>
      <c r="G224" t="s">
        <v>605</v>
      </c>
      <c r="H224" t="str">
        <f>IF(J224&lt;&gt;"-",VLOOKUP(J224,DST_ON!A:C,3),"")</f>
        <v/>
      </c>
      <c r="I224" t="s">
        <v>605</v>
      </c>
      <c r="J224" s="6" t="s">
        <v>106</v>
      </c>
      <c r="K224" t="s">
        <v>605</v>
      </c>
      <c r="L224" t="str">
        <f>IF(J224&lt;&gt;"-",VLOOKUP(J224,travail2!$A$2:$N$33,2),"")</f>
        <v/>
      </c>
      <c r="M224" t="s">
        <v>605</v>
      </c>
      <c r="N224" t="str">
        <f>IF(J224&lt;&gt;"-",VLOOKUP(J224,travail2!$A$2:$N$33,3),"")</f>
        <v/>
      </c>
      <c r="O224" t="s">
        <v>605</v>
      </c>
      <c r="P224" t="str">
        <f>IF(J224&lt;&gt;"-",VLOOKUP(J224,travail2!$A$2:$N$33,4),"")</f>
        <v/>
      </c>
      <c r="Q224" t="s">
        <v>605</v>
      </c>
      <c r="R224" t="str">
        <f>IF(J224&lt;&gt;"-",VLOOKUP(J224,travail2!$A$2:$N$33,5),"")</f>
        <v/>
      </c>
      <c r="S224" t="s">
        <v>605</v>
      </c>
      <c r="T224" t="str">
        <f>IF(J224&lt;&gt;"-",VLOOKUP(J224,travail2!$A$2:$N$33,6),"")</f>
        <v/>
      </c>
      <c r="U224" t="s">
        <v>605</v>
      </c>
      <c r="V224" s="121" t="str">
        <f>IF(J224&lt;&gt;"-",VLOOKUP(J224,travail2!$A$2:$N$33,7),"")</f>
        <v/>
      </c>
      <c r="W224" t="s">
        <v>605</v>
      </c>
      <c r="X224" t="str">
        <f>IF(J224&lt;&gt;"-",VLOOKUP(J224,travail2!$A$2:$N$33,8),"")</f>
        <v/>
      </c>
      <c r="Y224" t="s">
        <v>605</v>
      </c>
      <c r="Z224" t="str">
        <f>IF(J224&lt;&gt;"-",VLOOKUP(J224,travail2!$A$2:$N$33,9),"")</f>
        <v/>
      </c>
      <c r="AA224" t="s">
        <v>605</v>
      </c>
      <c r="AB224" t="str">
        <f>IF(J224&lt;&gt;"-",VLOOKUP(J224,travail2!$A$2:$N$33,10),"")</f>
        <v/>
      </c>
      <c r="AC224" t="s">
        <v>605</v>
      </c>
      <c r="AD224" t="str">
        <f>IF(J224&lt;&gt;"-",VLOOKUP(J224,travail2!$A$2:$N$33,11),"")</f>
        <v/>
      </c>
      <c r="AE224" t="s">
        <v>605</v>
      </c>
      <c r="AF224" t="str">
        <f>IF(J224&lt;&gt;"-",VLOOKUP(J224,travail2!$A$2:$N$33,13),"")</f>
        <v/>
      </c>
      <c r="AG224" t="s">
        <v>605</v>
      </c>
      <c r="AH224" t="str">
        <f>IF(J224&lt;&gt;"-",VLOOKUP(J224,travail2!$A$2:$N$33,14),"")</f>
        <v/>
      </c>
      <c r="AI224" t="s">
        <v>928</v>
      </c>
      <c r="AJ224" s="122" t="s">
        <v>925</v>
      </c>
      <c r="AK224" t="s">
        <v>928</v>
      </c>
      <c r="AL224" t="s">
        <v>231</v>
      </c>
      <c r="AM224" t="s">
        <v>904</v>
      </c>
      <c r="AO224" s="123" t="str">
        <f t="shared" si="18"/>
        <v>var zone = new Array("Myanmar (Burma)", "6", "30", "", "-", "", "", "", "", "", "", "", "", "", "", "", ""); zones["Myanmar (Burma)"]=zone;</v>
      </c>
      <c r="AP224" t="str">
        <f t="shared" si="19"/>
        <v>var zone = new Array("Myanmar (Burma)", "6", "30", "", "-", "", "", "", "", "", "", "", "", "", "</v>
      </c>
      <c r="AQ224" t="str">
        <f t="shared" si="23"/>
        <v>", "", ""); zones["Myanmar (Burma)"]=zone;</v>
      </c>
      <c r="AR224" s="125" t="str">
        <f t="shared" si="20"/>
        <v>&lt;option value="Myanmar (Burma)"&gt;Myanmar (Burma)&lt;/option&gt;</v>
      </c>
      <c r="AS224" t="s">
        <v>930</v>
      </c>
      <c r="AT224" t="str">
        <f t="shared" si="21"/>
        <v>Myanmar (Burma)</v>
      </c>
      <c r="AU224" t="s">
        <v>932</v>
      </c>
      <c r="AV224" t="str">
        <f t="shared" si="22"/>
        <v>Myanmar (Burma)</v>
      </c>
      <c r="AW224" t="s">
        <v>931</v>
      </c>
    </row>
    <row r="225" spans="1:49" x14ac:dyDescent="0.25">
      <c r="A225" t="s">
        <v>903</v>
      </c>
      <c r="B225" t="s">
        <v>315</v>
      </c>
      <c r="C225" t="s">
        <v>605</v>
      </c>
      <c r="D225">
        <v>1</v>
      </c>
      <c r="E225" t="s">
        <v>605</v>
      </c>
      <c r="F225" t="s">
        <v>898</v>
      </c>
      <c r="G225" t="s">
        <v>605</v>
      </c>
      <c r="H225" s="6" t="s">
        <v>890</v>
      </c>
      <c r="I225" t="s">
        <v>605</v>
      </c>
      <c r="J225" s="6" t="s">
        <v>315</v>
      </c>
      <c r="K225" t="s">
        <v>605</v>
      </c>
      <c r="L225" t="str">
        <f>IF(J225&lt;&gt;"-",VLOOKUP(J225,travail2!$A$2:$N$33,2),"")</f>
        <v>w</v>
      </c>
      <c r="M225" t="s">
        <v>605</v>
      </c>
      <c r="N225" t="str">
        <f>IF(J225&lt;&gt;"-",VLOOKUP(J225,travail2!$A$2:$N$33,3),"")</f>
        <v>2</v>
      </c>
      <c r="O225" t="s">
        <v>605</v>
      </c>
      <c r="P225" t="str">
        <f>IF(J225&lt;&gt;"-",VLOOKUP(J225,travail2!$A$2:$N$33,4),"")</f>
        <v>s</v>
      </c>
      <c r="Q225" t="s">
        <v>605</v>
      </c>
      <c r="R225">
        <f>IF(J225&lt;&gt;"-",VLOOKUP(J225,travail2!$A$2:$N$33,5),"")</f>
        <v>0</v>
      </c>
      <c r="S225" t="s">
        <v>605</v>
      </c>
      <c r="T225" t="str">
        <f>IF(J225&lt;&gt;"-",VLOOKUP(J225,travail2!$A$2:$N$33,6),"")</f>
        <v>01</v>
      </c>
      <c r="U225" t="s">
        <v>605</v>
      </c>
      <c r="V225" s="121" t="str">
        <f>IF(J225&lt;&gt;"-",VLOOKUP(J225,travail2!$A$2:$N$33,7),"")</f>
        <v>9</v>
      </c>
      <c r="W225" t="s">
        <v>605</v>
      </c>
      <c r="X225" t="str">
        <f>IF(J225&lt;&gt;"-",VLOOKUP(J225,travail2!$A$2:$N$33,8),"")</f>
        <v>w</v>
      </c>
      <c r="Y225" t="s">
        <v>605</v>
      </c>
      <c r="Z225" t="str">
        <f>IF(J225&lt;&gt;"-",VLOOKUP(J225,travail2!$A$2:$N$33,9),"")</f>
        <v>2</v>
      </c>
      <c r="AA225" t="s">
        <v>605</v>
      </c>
      <c r="AB225" t="str">
        <f>IF(J225&lt;&gt;"-",VLOOKUP(J225,travail2!$A$2:$N$33,10),"")</f>
        <v>s</v>
      </c>
      <c r="AC225" t="s">
        <v>605</v>
      </c>
      <c r="AD225">
        <f>IF(J225&lt;&gt;"-",VLOOKUP(J225,travail2!$A$2:$N$33,11),"")</f>
        <v>0</v>
      </c>
      <c r="AE225" t="s">
        <v>605</v>
      </c>
      <c r="AF225" t="str">
        <f>IF(J225&lt;&gt;"-",VLOOKUP(J225,travail2!$A$2:$N$33,13),"")</f>
        <v>01</v>
      </c>
      <c r="AG225" t="s">
        <v>605</v>
      </c>
      <c r="AH225" t="str">
        <f>IF(J225&lt;&gt;"-",VLOOKUP(J225,travail2!$A$2:$N$33,14),"")</f>
        <v>4</v>
      </c>
      <c r="AI225" t="s">
        <v>928</v>
      </c>
      <c r="AJ225" s="122" t="s">
        <v>925</v>
      </c>
      <c r="AK225" t="s">
        <v>928</v>
      </c>
      <c r="AL225" t="s">
        <v>315</v>
      </c>
      <c r="AM225" t="s">
        <v>904</v>
      </c>
      <c r="AO225" s="123" t="str">
        <f t="shared" si="18"/>
        <v>var zone = new Array("Namibia", "1", "00", "1", "Namibia", "w", "2", "s", "0", "01", "9", "w", "2", "s", "0", "01", "4"); zones["Namibia"]=zone;</v>
      </c>
      <c r="AP225" t="str">
        <f t="shared" si="19"/>
        <v>var zone = new Array("Namibia", "1", "00", "1", "Namibia", "w", "2", "s", "0", "01", "9", "w", "2", "s", "0</v>
      </c>
      <c r="AQ225" t="str">
        <f t="shared" si="23"/>
        <v>", "01", "4"); zones["Namibia"]=zone;</v>
      </c>
      <c r="AR225" s="125" t="str">
        <f t="shared" si="20"/>
        <v>&lt;option value="Namibia"&gt;Namibia&lt;/option&gt;</v>
      </c>
      <c r="AS225" t="s">
        <v>930</v>
      </c>
      <c r="AT225" t="str">
        <f t="shared" si="21"/>
        <v>Namibia</v>
      </c>
      <c r="AU225" t="s">
        <v>932</v>
      </c>
      <c r="AV225" t="str">
        <f t="shared" si="22"/>
        <v>Namibia</v>
      </c>
      <c r="AW225" t="s">
        <v>931</v>
      </c>
    </row>
    <row r="226" spans="1:49" x14ac:dyDescent="0.25">
      <c r="A226" t="s">
        <v>903</v>
      </c>
      <c r="B226" t="s">
        <v>262</v>
      </c>
      <c r="C226" t="s">
        <v>605</v>
      </c>
      <c r="D226">
        <v>12</v>
      </c>
      <c r="E226" t="s">
        <v>605</v>
      </c>
      <c r="F226" t="s">
        <v>898</v>
      </c>
      <c r="G226" t="s">
        <v>605</v>
      </c>
      <c r="H226" t="str">
        <f>IF(J226&lt;&gt;"-",VLOOKUP(J226,DST_ON!A:C,3),"")</f>
        <v/>
      </c>
      <c r="I226" t="s">
        <v>605</v>
      </c>
      <c r="J226" s="6" t="s">
        <v>106</v>
      </c>
      <c r="K226" t="s">
        <v>605</v>
      </c>
      <c r="L226" t="str">
        <f>IF(J226&lt;&gt;"-",VLOOKUP(J226,travail2!$A$2:$N$33,2),"")</f>
        <v/>
      </c>
      <c r="M226" t="s">
        <v>605</v>
      </c>
      <c r="N226" t="str">
        <f>IF(J226&lt;&gt;"-",VLOOKUP(J226,travail2!$A$2:$N$33,3),"")</f>
        <v/>
      </c>
      <c r="O226" t="s">
        <v>605</v>
      </c>
      <c r="P226" t="str">
        <f>IF(J226&lt;&gt;"-",VLOOKUP(J226,travail2!$A$2:$N$33,4),"")</f>
        <v/>
      </c>
      <c r="Q226" t="s">
        <v>605</v>
      </c>
      <c r="R226" t="str">
        <f>IF(J226&lt;&gt;"-",VLOOKUP(J226,travail2!$A$2:$N$33,5),"")</f>
        <v/>
      </c>
      <c r="S226" t="s">
        <v>605</v>
      </c>
      <c r="T226" t="str">
        <f>IF(J226&lt;&gt;"-",VLOOKUP(J226,travail2!$A$2:$N$33,6),"")</f>
        <v/>
      </c>
      <c r="U226" t="s">
        <v>605</v>
      </c>
      <c r="V226" s="121" t="str">
        <f>IF(J226&lt;&gt;"-",VLOOKUP(J226,travail2!$A$2:$N$33,7),"")</f>
        <v/>
      </c>
      <c r="W226" t="s">
        <v>605</v>
      </c>
      <c r="X226" t="str">
        <f>IF(J226&lt;&gt;"-",VLOOKUP(J226,travail2!$A$2:$N$33,8),"")</f>
        <v/>
      </c>
      <c r="Y226" t="s">
        <v>605</v>
      </c>
      <c r="Z226" t="str">
        <f>IF(J226&lt;&gt;"-",VLOOKUP(J226,travail2!$A$2:$N$33,9),"")</f>
        <v/>
      </c>
      <c r="AA226" t="s">
        <v>605</v>
      </c>
      <c r="AB226" t="str">
        <f>IF(J226&lt;&gt;"-",VLOOKUP(J226,travail2!$A$2:$N$33,10),"")</f>
        <v/>
      </c>
      <c r="AC226" t="s">
        <v>605</v>
      </c>
      <c r="AD226" t="str">
        <f>IF(J226&lt;&gt;"-",VLOOKUP(J226,travail2!$A$2:$N$33,11),"")</f>
        <v/>
      </c>
      <c r="AE226" t="s">
        <v>605</v>
      </c>
      <c r="AF226" t="str">
        <f>IF(J226&lt;&gt;"-",VLOOKUP(J226,travail2!$A$2:$N$33,13),"")</f>
        <v/>
      </c>
      <c r="AG226" t="s">
        <v>605</v>
      </c>
      <c r="AH226" t="str">
        <f>IF(J226&lt;&gt;"-",VLOOKUP(J226,travail2!$A$2:$N$33,14),"")</f>
        <v/>
      </c>
      <c r="AI226" t="s">
        <v>928</v>
      </c>
      <c r="AJ226" s="122" t="s">
        <v>925</v>
      </c>
      <c r="AK226" t="s">
        <v>928</v>
      </c>
      <c r="AL226" t="s">
        <v>262</v>
      </c>
      <c r="AM226" t="s">
        <v>904</v>
      </c>
      <c r="AO226" s="123" t="str">
        <f t="shared" si="18"/>
        <v>var zone = new Array("Nauru", "12", "00", "", "-", "", "", "", "", "", "", "", "", "", "", "", ""); zones["Nauru"]=zone;</v>
      </c>
      <c r="AP226" t="str">
        <f t="shared" si="19"/>
        <v>var zone = new Array("Nauru", "12", "00", "", "-", "", "", "", "", "", "", "", "", "", "</v>
      </c>
      <c r="AQ226" t="str">
        <f t="shared" si="23"/>
        <v>", "", ""); zones["Nauru"]=zone;</v>
      </c>
      <c r="AR226" s="125" t="str">
        <f t="shared" si="20"/>
        <v>&lt;option value="Nauru"&gt;Nauru&lt;/option&gt;</v>
      </c>
      <c r="AS226" t="s">
        <v>930</v>
      </c>
      <c r="AT226" t="str">
        <f t="shared" si="21"/>
        <v>Nauru</v>
      </c>
      <c r="AU226" t="s">
        <v>932</v>
      </c>
      <c r="AV226" t="str">
        <f t="shared" si="22"/>
        <v>Nauru</v>
      </c>
      <c r="AW226" t="s">
        <v>931</v>
      </c>
    </row>
    <row r="227" spans="1:49" x14ac:dyDescent="0.25">
      <c r="A227" t="s">
        <v>903</v>
      </c>
      <c r="B227" t="s">
        <v>232</v>
      </c>
      <c r="C227" t="s">
        <v>605</v>
      </c>
      <c r="D227">
        <v>5</v>
      </c>
      <c r="E227" t="s">
        <v>605</v>
      </c>
      <c r="F227" t="s">
        <v>927</v>
      </c>
      <c r="G227" t="s">
        <v>605</v>
      </c>
      <c r="H227" t="str">
        <f>IF(J227&lt;&gt;"-",VLOOKUP(J227,DST_ON!A:C,3),"")</f>
        <v/>
      </c>
      <c r="I227" t="s">
        <v>605</v>
      </c>
      <c r="J227" s="6" t="s">
        <v>106</v>
      </c>
      <c r="K227" t="s">
        <v>605</v>
      </c>
      <c r="L227" t="str">
        <f>IF(J227&lt;&gt;"-",VLOOKUP(J227,travail2!$A$2:$N$33,2),"")</f>
        <v/>
      </c>
      <c r="M227" t="s">
        <v>605</v>
      </c>
      <c r="N227" t="str">
        <f>IF(J227&lt;&gt;"-",VLOOKUP(J227,travail2!$A$2:$N$33,3),"")</f>
        <v/>
      </c>
      <c r="O227" t="s">
        <v>605</v>
      </c>
      <c r="P227" t="str">
        <f>IF(J227&lt;&gt;"-",VLOOKUP(J227,travail2!$A$2:$N$33,4),"")</f>
        <v/>
      </c>
      <c r="Q227" t="s">
        <v>605</v>
      </c>
      <c r="R227" t="str">
        <f>IF(J227&lt;&gt;"-",VLOOKUP(J227,travail2!$A$2:$N$33,5),"")</f>
        <v/>
      </c>
      <c r="S227" t="s">
        <v>605</v>
      </c>
      <c r="T227" t="str">
        <f>IF(J227&lt;&gt;"-",VLOOKUP(J227,travail2!$A$2:$N$33,6),"")</f>
        <v/>
      </c>
      <c r="U227" t="s">
        <v>605</v>
      </c>
      <c r="V227" s="121" t="str">
        <f>IF(J227&lt;&gt;"-",VLOOKUP(J227,travail2!$A$2:$N$33,7),"")</f>
        <v/>
      </c>
      <c r="W227" t="s">
        <v>605</v>
      </c>
      <c r="X227" t="str">
        <f>IF(J227&lt;&gt;"-",VLOOKUP(J227,travail2!$A$2:$N$33,8),"")</f>
        <v/>
      </c>
      <c r="Y227" t="s">
        <v>605</v>
      </c>
      <c r="Z227" t="str">
        <f>IF(J227&lt;&gt;"-",VLOOKUP(J227,travail2!$A$2:$N$33,9),"")</f>
        <v/>
      </c>
      <c r="AA227" t="s">
        <v>605</v>
      </c>
      <c r="AB227" t="str">
        <f>IF(J227&lt;&gt;"-",VLOOKUP(J227,travail2!$A$2:$N$33,10),"")</f>
        <v/>
      </c>
      <c r="AC227" t="s">
        <v>605</v>
      </c>
      <c r="AD227" t="str">
        <f>IF(J227&lt;&gt;"-",VLOOKUP(J227,travail2!$A$2:$N$33,11),"")</f>
        <v/>
      </c>
      <c r="AE227" t="s">
        <v>605</v>
      </c>
      <c r="AF227" t="str">
        <f>IF(J227&lt;&gt;"-",VLOOKUP(J227,travail2!$A$2:$N$33,13),"")</f>
        <v/>
      </c>
      <c r="AG227" t="s">
        <v>605</v>
      </c>
      <c r="AH227" t="str">
        <f>IF(J227&lt;&gt;"-",VLOOKUP(J227,travail2!$A$2:$N$33,14),"")</f>
        <v/>
      </c>
      <c r="AI227" t="s">
        <v>928</v>
      </c>
      <c r="AJ227" s="122" t="s">
        <v>925</v>
      </c>
      <c r="AK227" t="s">
        <v>928</v>
      </c>
      <c r="AL227" t="s">
        <v>232</v>
      </c>
      <c r="AM227" t="s">
        <v>904</v>
      </c>
      <c r="AO227" s="123" t="str">
        <f t="shared" si="18"/>
        <v>var zone = new Array("Nepal", "5", "45", "", "-", "", "", "", "", "", "", "", "", "", "", "", ""); zones["Nepal"]=zone;</v>
      </c>
      <c r="AP227" t="str">
        <f t="shared" si="19"/>
        <v>var zone = new Array("Nepal", "5", "45", "", "-", "", "", "", "", "", "", "", "", "", "</v>
      </c>
      <c r="AQ227" t="str">
        <f t="shared" si="23"/>
        <v>", "", ""); zones["Nepal"]=zone;</v>
      </c>
      <c r="AR227" s="125" t="str">
        <f t="shared" si="20"/>
        <v>&lt;option value="Nepal"&gt;Nepal&lt;/option&gt;</v>
      </c>
      <c r="AS227" t="s">
        <v>930</v>
      </c>
      <c r="AT227" t="str">
        <f t="shared" si="21"/>
        <v>Nepal</v>
      </c>
      <c r="AU227" t="s">
        <v>932</v>
      </c>
      <c r="AV227" t="str">
        <f t="shared" si="22"/>
        <v>Nepal</v>
      </c>
      <c r="AW227" t="s">
        <v>931</v>
      </c>
    </row>
    <row r="228" spans="1:49" x14ac:dyDescent="0.25">
      <c r="A228" t="s">
        <v>903</v>
      </c>
      <c r="B228" t="s">
        <v>121</v>
      </c>
      <c r="C228" t="s">
        <v>605</v>
      </c>
      <c r="D228">
        <v>1</v>
      </c>
      <c r="E228" t="s">
        <v>605</v>
      </c>
      <c r="F228" t="s">
        <v>898</v>
      </c>
      <c r="G228" t="s">
        <v>605</v>
      </c>
      <c r="H228" s="6" t="s">
        <v>890</v>
      </c>
      <c r="I228" t="s">
        <v>605</v>
      </c>
      <c r="J228" s="6" t="s">
        <v>92</v>
      </c>
      <c r="K228" t="s">
        <v>605</v>
      </c>
      <c r="L228" t="str">
        <f>IF(J228&lt;&gt;"-",VLOOKUP(J228,travail2!$A$2:$N$33,2),"")</f>
        <v>u</v>
      </c>
      <c r="M228" t="s">
        <v>605</v>
      </c>
      <c r="N228" t="str">
        <f>IF(J228&lt;&gt;"-",VLOOKUP(J228,travail2!$A$2:$N$33,3),"")</f>
        <v>1</v>
      </c>
      <c r="O228" t="s">
        <v>605</v>
      </c>
      <c r="P228" t="str">
        <f>IF(J228&lt;&gt;"-",VLOOKUP(J228,travail2!$A$2:$N$33,4),"")</f>
        <v>d</v>
      </c>
      <c r="Q228" t="s">
        <v>605</v>
      </c>
      <c r="R228">
        <f>IF(J228&lt;&gt;"-",VLOOKUP(J228,travail2!$A$2:$N$33,5),"")</f>
        <v>0</v>
      </c>
      <c r="S228" t="s">
        <v>605</v>
      </c>
      <c r="T228" t="str">
        <f>IF(J228&lt;&gt;"-",VLOOKUP(J228,travail2!$A$2:$N$33,6),"")</f>
        <v>00</v>
      </c>
      <c r="U228" t="s">
        <v>605</v>
      </c>
      <c r="V228" s="121" t="str">
        <f>IF(J228&lt;&gt;"-",VLOOKUP(J228,travail2!$A$2:$N$33,7),"")</f>
        <v>3</v>
      </c>
      <c r="W228" t="s">
        <v>605</v>
      </c>
      <c r="X228" t="str">
        <f>IF(J228&lt;&gt;"-",VLOOKUP(J228,travail2!$A$2:$N$33,8),"")</f>
        <v>u</v>
      </c>
      <c r="Y228" t="s">
        <v>605</v>
      </c>
      <c r="Z228" t="str">
        <f>IF(J228&lt;&gt;"-",VLOOKUP(J228,travail2!$A$2:$N$33,9),"")</f>
        <v>1</v>
      </c>
      <c r="AA228" t="s">
        <v>605</v>
      </c>
      <c r="AB228" t="str">
        <f>IF(J228&lt;&gt;"-",VLOOKUP(J228,travail2!$A$2:$N$33,10),"")</f>
        <v>d</v>
      </c>
      <c r="AC228" t="s">
        <v>605</v>
      </c>
      <c r="AD228">
        <f>IF(J228&lt;&gt;"-",VLOOKUP(J228,travail2!$A$2:$N$33,11),"")</f>
        <v>0</v>
      </c>
      <c r="AE228" t="s">
        <v>605</v>
      </c>
      <c r="AF228" t="str">
        <f>IF(J228&lt;&gt;"-",VLOOKUP(J228,travail2!$A$2:$N$33,13),"")</f>
        <v>00</v>
      </c>
      <c r="AG228" t="s">
        <v>605</v>
      </c>
      <c r="AH228" t="str">
        <f>IF(J228&lt;&gt;"-",VLOOKUP(J228,travail2!$A$2:$N$33,14),"")</f>
        <v>10</v>
      </c>
      <c r="AI228" t="s">
        <v>928</v>
      </c>
      <c r="AJ228" s="122" t="s">
        <v>925</v>
      </c>
      <c r="AK228" t="s">
        <v>928</v>
      </c>
      <c r="AL228" t="s">
        <v>121</v>
      </c>
      <c r="AM228" t="s">
        <v>904</v>
      </c>
      <c r="AO228" s="123" t="str">
        <f t="shared" si="18"/>
        <v>var zone = new Array("Netherlands", "1", "00", "1", "EU", "u", "1", "d", "0", "00", "3", "u", "1", "d", "0", "00", "10"); zones["Netherlands"]=zone;</v>
      </c>
      <c r="AP228" t="str">
        <f t="shared" si="19"/>
        <v>var zone = new Array("Netherlands", "1", "00", "1", "EU", "u", "1", "d", "0", "00", "3", "u", "1", "d", "0</v>
      </c>
      <c r="AQ228" t="str">
        <f t="shared" si="23"/>
        <v>", "00", "10"); zones["Netherlands"]=zone;</v>
      </c>
      <c r="AR228" s="125" t="str">
        <f t="shared" si="20"/>
        <v>&lt;option value="Netherlands"&gt;Netherlands&lt;/option&gt;</v>
      </c>
      <c r="AS228" t="s">
        <v>930</v>
      </c>
      <c r="AT228" t="str">
        <f t="shared" si="21"/>
        <v>Netherlands</v>
      </c>
      <c r="AU228" t="s">
        <v>932</v>
      </c>
      <c r="AV228" t="str">
        <f t="shared" si="22"/>
        <v>Netherlands</v>
      </c>
      <c r="AW228" t="s">
        <v>931</v>
      </c>
    </row>
    <row r="229" spans="1:49" x14ac:dyDescent="0.25">
      <c r="A229" t="s">
        <v>903</v>
      </c>
      <c r="B229" t="s">
        <v>263</v>
      </c>
      <c r="C229" t="s">
        <v>605</v>
      </c>
      <c r="D229">
        <v>11</v>
      </c>
      <c r="E229" t="s">
        <v>605</v>
      </c>
      <c r="F229" t="s">
        <v>898</v>
      </c>
      <c r="G229" t="s">
        <v>605</v>
      </c>
      <c r="H229" t="str">
        <f>IF(J229&lt;&gt;"-",VLOOKUP(J229,DST_ON!A:C,3),"")</f>
        <v/>
      </c>
      <c r="I229" t="s">
        <v>605</v>
      </c>
      <c r="J229" s="6" t="s">
        <v>106</v>
      </c>
      <c r="K229" t="s">
        <v>605</v>
      </c>
      <c r="L229" t="str">
        <f>IF(J229&lt;&gt;"-",VLOOKUP(J229,travail2!$A$2:$N$33,2),"")</f>
        <v/>
      </c>
      <c r="M229" t="s">
        <v>605</v>
      </c>
      <c r="N229" t="str">
        <f>IF(J229&lt;&gt;"-",VLOOKUP(J229,travail2!$A$2:$N$33,3),"")</f>
        <v/>
      </c>
      <c r="O229" t="s">
        <v>605</v>
      </c>
      <c r="P229" t="str">
        <f>IF(J229&lt;&gt;"-",VLOOKUP(J229,travail2!$A$2:$N$33,4),"")</f>
        <v/>
      </c>
      <c r="Q229" t="s">
        <v>605</v>
      </c>
      <c r="R229" t="str">
        <f>IF(J229&lt;&gt;"-",VLOOKUP(J229,travail2!$A$2:$N$33,5),"")</f>
        <v/>
      </c>
      <c r="S229" t="s">
        <v>605</v>
      </c>
      <c r="T229" t="str">
        <f>IF(J229&lt;&gt;"-",VLOOKUP(J229,travail2!$A$2:$N$33,6),"")</f>
        <v/>
      </c>
      <c r="U229" t="s">
        <v>605</v>
      </c>
      <c r="V229" s="121" t="str">
        <f>IF(J229&lt;&gt;"-",VLOOKUP(J229,travail2!$A$2:$N$33,7),"")</f>
        <v/>
      </c>
      <c r="W229" t="s">
        <v>605</v>
      </c>
      <c r="X229" t="str">
        <f>IF(J229&lt;&gt;"-",VLOOKUP(J229,travail2!$A$2:$N$33,8),"")</f>
        <v/>
      </c>
      <c r="Y229" t="s">
        <v>605</v>
      </c>
      <c r="Z229" t="str">
        <f>IF(J229&lt;&gt;"-",VLOOKUP(J229,travail2!$A$2:$N$33,9),"")</f>
        <v/>
      </c>
      <c r="AA229" t="s">
        <v>605</v>
      </c>
      <c r="AB229" t="str">
        <f>IF(J229&lt;&gt;"-",VLOOKUP(J229,travail2!$A$2:$N$33,10),"")</f>
        <v/>
      </c>
      <c r="AC229" t="s">
        <v>605</v>
      </c>
      <c r="AD229" t="str">
        <f>IF(J229&lt;&gt;"-",VLOOKUP(J229,travail2!$A$2:$N$33,11),"")</f>
        <v/>
      </c>
      <c r="AE229" t="s">
        <v>605</v>
      </c>
      <c r="AF229" t="str">
        <f>IF(J229&lt;&gt;"-",VLOOKUP(J229,travail2!$A$2:$N$33,13),"")</f>
        <v/>
      </c>
      <c r="AG229" t="s">
        <v>605</v>
      </c>
      <c r="AH229" t="str">
        <f>IF(J229&lt;&gt;"-",VLOOKUP(J229,travail2!$A$2:$N$33,14),"")</f>
        <v/>
      </c>
      <c r="AI229" t="s">
        <v>928</v>
      </c>
      <c r="AJ229" s="122" t="s">
        <v>925</v>
      </c>
      <c r="AK229" t="s">
        <v>928</v>
      </c>
      <c r="AL229" t="s">
        <v>263</v>
      </c>
      <c r="AM229" t="s">
        <v>904</v>
      </c>
      <c r="AO229" s="123" t="str">
        <f t="shared" si="18"/>
        <v>var zone = new Array("New Caledonia", "11", "00", "", "-", "", "", "", "", "", "", "", "", "", "", "", ""); zones["New Caledonia"]=zone;</v>
      </c>
      <c r="AP229" t="str">
        <f t="shared" si="19"/>
        <v>var zone = new Array("New Caledonia", "11", "00", "", "-", "", "", "", "", "", "", "", "", "", "</v>
      </c>
      <c r="AQ229" t="str">
        <f t="shared" si="23"/>
        <v>", "", ""); zones["New Caledonia"]=zone;</v>
      </c>
      <c r="AR229" s="125" t="str">
        <f t="shared" si="20"/>
        <v>&lt;option value="New Caledonia"&gt;New Caledonia&lt;/option&gt;</v>
      </c>
      <c r="AS229" t="s">
        <v>930</v>
      </c>
      <c r="AT229" t="str">
        <f t="shared" si="21"/>
        <v>New Caledonia</v>
      </c>
      <c r="AU229" t="s">
        <v>932</v>
      </c>
      <c r="AV229" t="str">
        <f t="shared" si="22"/>
        <v>New Caledonia</v>
      </c>
      <c r="AW229" t="s">
        <v>931</v>
      </c>
    </row>
    <row r="230" spans="1:49" x14ac:dyDescent="0.25">
      <c r="A230" t="s">
        <v>903</v>
      </c>
      <c r="B230" t="s">
        <v>471</v>
      </c>
      <c r="C230" t="s">
        <v>605</v>
      </c>
      <c r="D230">
        <v>12</v>
      </c>
      <c r="E230" t="s">
        <v>605</v>
      </c>
      <c r="F230" t="s">
        <v>898</v>
      </c>
      <c r="G230" t="s">
        <v>605</v>
      </c>
      <c r="H230" s="6" t="s">
        <v>890</v>
      </c>
      <c r="I230" t="s">
        <v>605</v>
      </c>
      <c r="J230" s="6" t="s">
        <v>264</v>
      </c>
      <c r="K230" t="s">
        <v>605</v>
      </c>
      <c r="L230" t="str">
        <f>IF(J230&lt;&gt;"-",VLOOKUP(J230,travail2!$A$2:$N$33,2),"")</f>
        <v>s</v>
      </c>
      <c r="M230" t="s">
        <v>605</v>
      </c>
      <c r="N230" t="str">
        <f>IF(J230&lt;&gt;"-",VLOOKUP(J230,travail2!$A$2:$N$33,3),"")</f>
        <v>2</v>
      </c>
      <c r="O230" t="s">
        <v>605</v>
      </c>
      <c r="P230" t="str">
        <f>IF(J230&lt;&gt;"-",VLOOKUP(J230,travail2!$A$2:$N$33,4),"")</f>
        <v>s</v>
      </c>
      <c r="Q230" t="s">
        <v>605</v>
      </c>
      <c r="R230">
        <f>IF(J230&lt;&gt;"-",VLOOKUP(J230,travail2!$A$2:$N$33,5),"")</f>
        <v>0</v>
      </c>
      <c r="S230" t="s">
        <v>605</v>
      </c>
      <c r="T230" t="str">
        <f>IF(J230&lt;&gt;"-",VLOOKUP(J230,travail2!$A$2:$N$33,6),"")</f>
        <v>01</v>
      </c>
      <c r="U230" t="s">
        <v>605</v>
      </c>
      <c r="V230" s="121" t="str">
        <f>IF(J230&lt;&gt;"-",VLOOKUP(J230,travail2!$A$2:$N$33,7),"")</f>
        <v>10</v>
      </c>
      <c r="W230" t="s">
        <v>605</v>
      </c>
      <c r="X230" t="str">
        <f>IF(J230&lt;&gt;"-",VLOOKUP(J230,travail2!$A$2:$N$33,8),"")</f>
        <v>s</v>
      </c>
      <c r="Y230" t="s">
        <v>605</v>
      </c>
      <c r="Z230" t="str">
        <f>IF(J230&lt;&gt;"-",VLOOKUP(J230,travail2!$A$2:$N$33,9),"")</f>
        <v>2</v>
      </c>
      <c r="AA230" t="s">
        <v>605</v>
      </c>
      <c r="AB230" t="str">
        <f>IF(J230&lt;&gt;"-",VLOOKUP(J230,travail2!$A$2:$N$33,10),"")</f>
        <v>s</v>
      </c>
      <c r="AC230" t="s">
        <v>605</v>
      </c>
      <c r="AD230">
        <f>IF(J230&lt;&gt;"-",VLOOKUP(J230,travail2!$A$2:$N$33,11),"")</f>
        <v>0</v>
      </c>
      <c r="AE230" t="s">
        <v>605</v>
      </c>
      <c r="AF230" t="str">
        <f>IF(J230&lt;&gt;"-",VLOOKUP(J230,travail2!$A$2:$N$33,13),"")</f>
        <v>15</v>
      </c>
      <c r="AG230" t="s">
        <v>605</v>
      </c>
      <c r="AH230" t="str">
        <f>IF(J230&lt;&gt;"-",VLOOKUP(J230,travail2!$A$2:$N$33,14),"")</f>
        <v>3</v>
      </c>
      <c r="AI230" t="s">
        <v>928</v>
      </c>
      <c r="AJ230" s="122" t="s">
        <v>925</v>
      </c>
      <c r="AK230" t="s">
        <v>928</v>
      </c>
      <c r="AL230" t="s">
        <v>471</v>
      </c>
      <c r="AM230" t="s">
        <v>904</v>
      </c>
      <c r="AO230" s="123" t="str">
        <f t="shared" si="18"/>
        <v>var zone = new Array("New Zealand/Auckland", "12", "00", "1", "NZ", "s", "2", "s", "0", "01", "10", "s", "2", "s", "0", "15", "3"); zones["New Zealand/Auckland"]=zone;</v>
      </c>
      <c r="AP230" t="str">
        <f t="shared" si="19"/>
        <v>var zone = new Array("New Zealand/Auckland", "12", "00", "1", "NZ", "s", "2", "s", "0", "01", "10", "s", "2", "s", "0</v>
      </c>
      <c r="AQ230" t="str">
        <f t="shared" si="23"/>
        <v>", "15", "3"); zones["New Zealand/Auckland"]=zone;</v>
      </c>
      <c r="AR230" s="125" t="str">
        <f t="shared" si="20"/>
        <v>&lt;option value="New Zealand/Auckland"&gt;New Zealand/Auckland&lt;/option&gt;</v>
      </c>
      <c r="AS230" t="s">
        <v>930</v>
      </c>
      <c r="AT230" t="str">
        <f t="shared" si="21"/>
        <v>New Zealand/Auckland</v>
      </c>
      <c r="AU230" t="s">
        <v>932</v>
      </c>
      <c r="AV230" t="str">
        <f t="shared" si="22"/>
        <v>New Zealand/Auckland</v>
      </c>
      <c r="AW230" t="s">
        <v>931</v>
      </c>
    </row>
    <row r="231" spans="1:49" x14ac:dyDescent="0.25">
      <c r="A231" t="s">
        <v>903</v>
      </c>
      <c r="B231" t="s">
        <v>472</v>
      </c>
      <c r="C231" t="s">
        <v>605</v>
      </c>
      <c r="D231">
        <v>12</v>
      </c>
      <c r="E231" t="s">
        <v>605</v>
      </c>
      <c r="F231" t="s">
        <v>927</v>
      </c>
      <c r="G231" t="s">
        <v>605</v>
      </c>
      <c r="H231" s="6" t="s">
        <v>890</v>
      </c>
      <c r="I231" t="s">
        <v>605</v>
      </c>
      <c r="J231" s="6" t="s">
        <v>265</v>
      </c>
      <c r="K231" t="s">
        <v>605</v>
      </c>
      <c r="L231" t="str">
        <f>IF(J231&lt;&gt;"-",VLOOKUP(J231,travail2!$A$2:$N$33,2),"")</f>
        <v>w</v>
      </c>
      <c r="M231" t="s">
        <v>605</v>
      </c>
      <c r="N231" t="str">
        <f>IF(J231&lt;&gt;"-",VLOOKUP(J231,travail2!$A$2:$N$33,3),"")</f>
        <v>2</v>
      </c>
      <c r="O231" t="s">
        <v>605</v>
      </c>
      <c r="P231" t="str">
        <f>IF(J231&lt;&gt;"-",VLOOKUP(J231,travail2!$A$2:$N$33,4),"")</f>
        <v>s</v>
      </c>
      <c r="Q231" t="s">
        <v>605</v>
      </c>
      <c r="R231">
        <f>IF(J231&lt;&gt;"-",VLOOKUP(J231,travail2!$A$2:$N$33,5),"")</f>
        <v>0</v>
      </c>
      <c r="S231" t="s">
        <v>605</v>
      </c>
      <c r="T231" t="str">
        <f>IF(J231&lt;&gt;"-",VLOOKUP(J231,travail2!$A$2:$N$33,6),"")</f>
        <v>01</v>
      </c>
      <c r="U231" t="s">
        <v>605</v>
      </c>
      <c r="V231" s="121" t="str">
        <f>IF(J231&lt;&gt;"-",VLOOKUP(J231,travail2!$A$2:$N$33,7),"")</f>
        <v>4</v>
      </c>
      <c r="W231" t="s">
        <v>605</v>
      </c>
      <c r="X231" t="str">
        <f>IF(J231&lt;&gt;"-",VLOOKUP(J231,travail2!$A$2:$N$33,8),"")</f>
        <v>w</v>
      </c>
      <c r="Y231" t="s">
        <v>605</v>
      </c>
      <c r="Z231" t="str">
        <f>IF(J231&lt;&gt;"-",VLOOKUP(J231,travail2!$A$2:$N$33,9),"")</f>
        <v>2</v>
      </c>
      <c r="AA231" t="s">
        <v>605</v>
      </c>
      <c r="AB231" t="str">
        <f>IF(J231&lt;&gt;"-",VLOOKUP(J231,travail2!$A$2:$N$33,10),"")</f>
        <v>d</v>
      </c>
      <c r="AC231" t="s">
        <v>605</v>
      </c>
      <c r="AD231">
        <f>IF(J231&lt;&gt;"-",VLOOKUP(J231,travail2!$A$2:$N$33,11),"")</f>
        <v>0</v>
      </c>
      <c r="AE231" t="s">
        <v>605</v>
      </c>
      <c r="AF231" t="str">
        <f>IF(J231&lt;&gt;"-",VLOOKUP(J231,travail2!$A$2:$N$33,13),"")</f>
        <v>00</v>
      </c>
      <c r="AG231" t="s">
        <v>605</v>
      </c>
      <c r="AH231" t="str">
        <f>IF(J231&lt;&gt;"-",VLOOKUP(J231,travail2!$A$2:$N$33,14),"")</f>
        <v>10</v>
      </c>
      <c r="AI231" t="s">
        <v>928</v>
      </c>
      <c r="AJ231" s="122" t="s">
        <v>925</v>
      </c>
      <c r="AK231" t="s">
        <v>928</v>
      </c>
      <c r="AL231" t="s">
        <v>472</v>
      </c>
      <c r="AM231" t="s">
        <v>904</v>
      </c>
      <c r="AO231" s="123" t="str">
        <f t="shared" si="18"/>
        <v>var zone = new Array("New Zealand/Chatham", "12", "45", "1", "Chatham", "w", "2", "s", "0", "01", "4", "w", "2", "d", "0", "00", "10"); zones["New Zealand/Chatham"]=zone;</v>
      </c>
      <c r="AP231" t="str">
        <f t="shared" si="19"/>
        <v>var zone = new Array("New Zealand/Chatham", "12", "45", "1", "Chatham", "w", "2", "s", "0", "01", "4", "w", "2", "d", "0</v>
      </c>
      <c r="AQ231" t="str">
        <f t="shared" si="23"/>
        <v>", "00", "10"); zones["New Zealand/Chatham"]=zone;</v>
      </c>
      <c r="AR231" s="125" t="str">
        <f t="shared" si="20"/>
        <v>&lt;option value="New Zealand/Chatham"&gt;New Zealand/Chatham&lt;/option&gt;</v>
      </c>
      <c r="AS231" t="s">
        <v>930</v>
      </c>
      <c r="AT231" t="str">
        <f t="shared" si="21"/>
        <v>New Zealand/Chatham</v>
      </c>
      <c r="AU231" t="s">
        <v>932</v>
      </c>
      <c r="AV231" t="str">
        <f t="shared" si="22"/>
        <v>New Zealand/Chatham</v>
      </c>
      <c r="AW231" t="s">
        <v>931</v>
      </c>
    </row>
    <row r="232" spans="1:49" x14ac:dyDescent="0.25">
      <c r="A232" t="s">
        <v>903</v>
      </c>
      <c r="B232" t="s">
        <v>172</v>
      </c>
      <c r="C232" t="s">
        <v>605</v>
      </c>
      <c r="D232">
        <v>-6</v>
      </c>
      <c r="E232" t="s">
        <v>605</v>
      </c>
      <c r="F232" t="s">
        <v>898</v>
      </c>
      <c r="G232" t="s">
        <v>605</v>
      </c>
      <c r="H232" s="6" t="s">
        <v>890</v>
      </c>
      <c r="I232" t="s">
        <v>605</v>
      </c>
      <c r="J232" s="6" t="s">
        <v>171</v>
      </c>
      <c r="K232" t="s">
        <v>605</v>
      </c>
      <c r="L232" t="str">
        <f>IF(J232&lt;&gt;"-",VLOOKUP(J232,travail2!$A$2:$N$33,2),"")</f>
        <v>w</v>
      </c>
      <c r="M232" t="s">
        <v>605</v>
      </c>
      <c r="N232" t="str">
        <f>IF(J232&lt;&gt;"-",VLOOKUP(J232,travail2!$A$2:$N$33,3),"")</f>
        <v>2</v>
      </c>
      <c r="O232" t="s">
        <v>605</v>
      </c>
      <c r="P232" t="str">
        <f>IF(J232&lt;&gt;"-",VLOOKUP(J232,travail2!$A$2:$N$33,4),"")</f>
        <v>s</v>
      </c>
      <c r="Q232" t="s">
        <v>605</v>
      </c>
      <c r="R232">
        <f>IF(J232&lt;&gt;"-",VLOOKUP(J232,travail2!$A$2:$N$33,5),"")</f>
        <v>0</v>
      </c>
      <c r="S232" t="s">
        <v>605</v>
      </c>
      <c r="T232" t="str">
        <f>IF(J232&lt;&gt;"-",VLOOKUP(J232,travail2!$A$2:$N$33,6),"")</f>
        <v>01</v>
      </c>
      <c r="U232" t="s">
        <v>605</v>
      </c>
      <c r="V232" s="121" t="str">
        <f>IF(J232&lt;&gt;"-",VLOOKUP(J232,travail2!$A$2:$N$33,7),"")</f>
        <v>9</v>
      </c>
      <c r="W232" t="s">
        <v>605</v>
      </c>
      <c r="X232" t="str">
        <f>IF(J232&lt;&gt;"-",VLOOKUP(J232,travail2!$A$2:$N$33,8),"")</f>
        <v>w</v>
      </c>
      <c r="Y232" t="s">
        <v>605</v>
      </c>
      <c r="Z232" t="str">
        <f>IF(J232&lt;&gt;"-",VLOOKUP(J232,travail2!$A$2:$N$33,9),"")</f>
        <v>2</v>
      </c>
      <c r="AA232" t="s">
        <v>605</v>
      </c>
      <c r="AB232" t="str">
        <f>IF(J232&lt;&gt;"-",VLOOKUP(J232,travail2!$A$2:$N$33,10),"")</f>
        <v>s</v>
      </c>
      <c r="AC232" t="s">
        <v>605</v>
      </c>
      <c r="AD232">
        <f>IF(J232&lt;&gt;"-",VLOOKUP(J232,travail2!$A$2:$N$33,11),"")</f>
        <v>0</v>
      </c>
      <c r="AE232" t="s">
        <v>605</v>
      </c>
      <c r="AF232" t="str">
        <f>IF(J232&lt;&gt;"-",VLOOKUP(J232,travail2!$A$2:$N$33,13),"")</f>
        <v>01</v>
      </c>
      <c r="AG232" t="s">
        <v>605</v>
      </c>
      <c r="AH232" t="str">
        <f>IF(J232&lt;&gt;"-",VLOOKUP(J232,travail2!$A$2:$N$33,14),"")</f>
        <v>4</v>
      </c>
      <c r="AI232" t="s">
        <v>928</v>
      </c>
      <c r="AJ232" s="122" t="s">
        <v>925</v>
      </c>
      <c r="AK232" t="s">
        <v>928</v>
      </c>
      <c r="AL232" t="s">
        <v>172</v>
      </c>
      <c r="AM232" t="s">
        <v>904</v>
      </c>
      <c r="AO232" s="123" t="str">
        <f t="shared" si="18"/>
        <v>var zone = new Array("Nicaragua", "-6", "00", "1", "Nic", "w", "2", "s", "0", "01", "9", "w", "2", "s", "0", "01", "4"); zones["Nicaragua"]=zone;</v>
      </c>
      <c r="AP232" t="str">
        <f t="shared" si="19"/>
        <v>var zone = new Array("Nicaragua", "-6", "00", "1", "Nic", "w", "2", "s", "0", "01", "9", "w", "2", "s", "0</v>
      </c>
      <c r="AQ232" t="str">
        <f t="shared" si="23"/>
        <v>", "01", "4"); zones["Nicaragua"]=zone;</v>
      </c>
      <c r="AR232" s="125" t="str">
        <f t="shared" si="20"/>
        <v>&lt;option value="Nicaragua"&gt;Nicaragua&lt;/option&gt;</v>
      </c>
      <c r="AS232" t="s">
        <v>930</v>
      </c>
      <c r="AT232" t="str">
        <f t="shared" si="21"/>
        <v>Nicaragua</v>
      </c>
      <c r="AU232" t="s">
        <v>932</v>
      </c>
      <c r="AV232" t="str">
        <f t="shared" si="22"/>
        <v>Nicaragua</v>
      </c>
      <c r="AW232" t="s">
        <v>931</v>
      </c>
    </row>
    <row r="233" spans="1:49" x14ac:dyDescent="0.25">
      <c r="A233" t="s">
        <v>903</v>
      </c>
      <c r="B233" t="s">
        <v>316</v>
      </c>
      <c r="C233" t="s">
        <v>605</v>
      </c>
      <c r="D233">
        <v>1</v>
      </c>
      <c r="E233" t="s">
        <v>605</v>
      </c>
      <c r="F233" t="s">
        <v>898</v>
      </c>
      <c r="G233" t="s">
        <v>605</v>
      </c>
      <c r="H233" t="str">
        <f>IF(J233&lt;&gt;"-",VLOOKUP(J233,DST_ON!A:C,3),"")</f>
        <v/>
      </c>
      <c r="I233" t="s">
        <v>605</v>
      </c>
      <c r="J233" s="6" t="s">
        <v>106</v>
      </c>
      <c r="K233" t="s">
        <v>605</v>
      </c>
      <c r="L233" t="str">
        <f>IF(J233&lt;&gt;"-",VLOOKUP(J233,travail2!$A$2:$N$33,2),"")</f>
        <v/>
      </c>
      <c r="M233" t="s">
        <v>605</v>
      </c>
      <c r="N233" t="str">
        <f>IF(J233&lt;&gt;"-",VLOOKUP(J233,travail2!$A$2:$N$33,3),"")</f>
        <v/>
      </c>
      <c r="O233" t="s">
        <v>605</v>
      </c>
      <c r="P233" t="str">
        <f>IF(J233&lt;&gt;"-",VLOOKUP(J233,travail2!$A$2:$N$33,4),"")</f>
        <v/>
      </c>
      <c r="Q233" t="s">
        <v>605</v>
      </c>
      <c r="R233" t="str">
        <f>IF(J233&lt;&gt;"-",VLOOKUP(J233,travail2!$A$2:$N$33,5),"")</f>
        <v/>
      </c>
      <c r="S233" t="s">
        <v>605</v>
      </c>
      <c r="T233" t="str">
        <f>IF(J233&lt;&gt;"-",VLOOKUP(J233,travail2!$A$2:$N$33,6),"")</f>
        <v/>
      </c>
      <c r="U233" t="s">
        <v>605</v>
      </c>
      <c r="V233" s="121" t="str">
        <f>IF(J233&lt;&gt;"-",VLOOKUP(J233,travail2!$A$2:$N$33,7),"")</f>
        <v/>
      </c>
      <c r="W233" t="s">
        <v>605</v>
      </c>
      <c r="X233" t="str">
        <f>IF(J233&lt;&gt;"-",VLOOKUP(J233,travail2!$A$2:$N$33,8),"")</f>
        <v/>
      </c>
      <c r="Y233" t="s">
        <v>605</v>
      </c>
      <c r="Z233" t="str">
        <f>IF(J233&lt;&gt;"-",VLOOKUP(J233,travail2!$A$2:$N$33,9),"")</f>
        <v/>
      </c>
      <c r="AA233" t="s">
        <v>605</v>
      </c>
      <c r="AB233" t="str">
        <f>IF(J233&lt;&gt;"-",VLOOKUP(J233,travail2!$A$2:$N$33,10),"")</f>
        <v/>
      </c>
      <c r="AC233" t="s">
        <v>605</v>
      </c>
      <c r="AD233" t="str">
        <f>IF(J233&lt;&gt;"-",VLOOKUP(J233,travail2!$A$2:$N$33,11),"")</f>
        <v/>
      </c>
      <c r="AE233" t="s">
        <v>605</v>
      </c>
      <c r="AF233" t="str">
        <f>IF(J233&lt;&gt;"-",VLOOKUP(J233,travail2!$A$2:$N$33,13),"")</f>
        <v/>
      </c>
      <c r="AG233" t="s">
        <v>605</v>
      </c>
      <c r="AH233" t="str">
        <f>IF(J233&lt;&gt;"-",VLOOKUP(J233,travail2!$A$2:$N$33,14),"")</f>
        <v/>
      </c>
      <c r="AI233" t="s">
        <v>928</v>
      </c>
      <c r="AJ233" s="122" t="s">
        <v>925</v>
      </c>
      <c r="AK233" t="s">
        <v>928</v>
      </c>
      <c r="AL233" t="s">
        <v>316</v>
      </c>
      <c r="AM233" t="s">
        <v>904</v>
      </c>
      <c r="AO233" s="123" t="str">
        <f t="shared" si="18"/>
        <v>var zone = new Array("Niger", "1", "00", "", "-", "", "", "", "", "", "", "", "", "", "", "", ""); zones["Niger"]=zone;</v>
      </c>
      <c r="AP233" t="str">
        <f t="shared" si="19"/>
        <v>var zone = new Array("Niger", "1", "00", "", "-", "", "", "", "", "", "", "", "", "", "</v>
      </c>
      <c r="AQ233" t="str">
        <f t="shared" si="23"/>
        <v>", "", ""); zones["Niger"]=zone;</v>
      </c>
      <c r="AR233" s="125" t="str">
        <f t="shared" si="20"/>
        <v>&lt;option value="Niger"&gt;Niger&lt;/option&gt;</v>
      </c>
      <c r="AS233" t="s">
        <v>930</v>
      </c>
      <c r="AT233" t="str">
        <f t="shared" si="21"/>
        <v>Niger</v>
      </c>
      <c r="AU233" t="s">
        <v>932</v>
      </c>
      <c r="AV233" t="str">
        <f t="shared" si="22"/>
        <v>Niger</v>
      </c>
      <c r="AW233" t="s">
        <v>931</v>
      </c>
    </row>
    <row r="234" spans="1:49" x14ac:dyDescent="0.25">
      <c r="A234" t="s">
        <v>903</v>
      </c>
      <c r="B234" t="s">
        <v>317</v>
      </c>
      <c r="C234" t="s">
        <v>605</v>
      </c>
      <c r="D234">
        <v>1</v>
      </c>
      <c r="E234" t="s">
        <v>605</v>
      </c>
      <c r="F234" t="s">
        <v>898</v>
      </c>
      <c r="G234" t="s">
        <v>605</v>
      </c>
      <c r="H234" t="str">
        <f>IF(J234&lt;&gt;"-",VLOOKUP(J234,DST_ON!A:C,3),"")</f>
        <v/>
      </c>
      <c r="I234" t="s">
        <v>605</v>
      </c>
      <c r="J234" s="6" t="s">
        <v>106</v>
      </c>
      <c r="K234" t="s">
        <v>605</v>
      </c>
      <c r="L234" t="str">
        <f>IF(J234&lt;&gt;"-",VLOOKUP(J234,travail2!$A$2:$N$33,2),"")</f>
        <v/>
      </c>
      <c r="M234" t="s">
        <v>605</v>
      </c>
      <c r="N234" t="str">
        <f>IF(J234&lt;&gt;"-",VLOOKUP(J234,travail2!$A$2:$N$33,3),"")</f>
        <v/>
      </c>
      <c r="O234" t="s">
        <v>605</v>
      </c>
      <c r="P234" t="str">
        <f>IF(J234&lt;&gt;"-",VLOOKUP(J234,travail2!$A$2:$N$33,4),"")</f>
        <v/>
      </c>
      <c r="Q234" t="s">
        <v>605</v>
      </c>
      <c r="R234" t="str">
        <f>IF(J234&lt;&gt;"-",VLOOKUP(J234,travail2!$A$2:$N$33,5),"")</f>
        <v/>
      </c>
      <c r="S234" t="s">
        <v>605</v>
      </c>
      <c r="T234" t="str">
        <f>IF(J234&lt;&gt;"-",VLOOKUP(J234,travail2!$A$2:$N$33,6),"")</f>
        <v/>
      </c>
      <c r="U234" t="s">
        <v>605</v>
      </c>
      <c r="V234" s="121" t="str">
        <f>IF(J234&lt;&gt;"-",VLOOKUP(J234,travail2!$A$2:$N$33,7),"")</f>
        <v/>
      </c>
      <c r="W234" t="s">
        <v>605</v>
      </c>
      <c r="X234" t="str">
        <f>IF(J234&lt;&gt;"-",VLOOKUP(J234,travail2!$A$2:$N$33,8),"")</f>
        <v/>
      </c>
      <c r="Y234" t="s">
        <v>605</v>
      </c>
      <c r="Z234" t="str">
        <f>IF(J234&lt;&gt;"-",VLOOKUP(J234,travail2!$A$2:$N$33,9),"")</f>
        <v/>
      </c>
      <c r="AA234" t="s">
        <v>605</v>
      </c>
      <c r="AB234" t="str">
        <f>IF(J234&lt;&gt;"-",VLOOKUP(J234,travail2!$A$2:$N$33,10),"")</f>
        <v/>
      </c>
      <c r="AC234" t="s">
        <v>605</v>
      </c>
      <c r="AD234" t="str">
        <f>IF(J234&lt;&gt;"-",VLOOKUP(J234,travail2!$A$2:$N$33,11),"")</f>
        <v/>
      </c>
      <c r="AE234" t="s">
        <v>605</v>
      </c>
      <c r="AF234" t="str">
        <f>IF(J234&lt;&gt;"-",VLOOKUP(J234,travail2!$A$2:$N$33,13),"")</f>
        <v/>
      </c>
      <c r="AG234" t="s">
        <v>605</v>
      </c>
      <c r="AH234" t="str">
        <f>IF(J234&lt;&gt;"-",VLOOKUP(J234,travail2!$A$2:$N$33,14),"")</f>
        <v/>
      </c>
      <c r="AI234" t="s">
        <v>928</v>
      </c>
      <c r="AJ234" s="122" t="s">
        <v>925</v>
      </c>
      <c r="AK234" t="s">
        <v>928</v>
      </c>
      <c r="AL234" t="s">
        <v>317</v>
      </c>
      <c r="AM234" t="s">
        <v>904</v>
      </c>
      <c r="AO234" s="123" t="str">
        <f t="shared" si="18"/>
        <v>var zone = new Array("Nigeria", "1", "00", "", "-", "", "", "", "", "", "", "", "", "", "", "", ""); zones["Nigeria"]=zone;</v>
      </c>
      <c r="AP234" t="str">
        <f t="shared" si="19"/>
        <v>var zone = new Array("Nigeria", "1", "00", "", "-", "", "", "", "", "", "", "", "", "", "</v>
      </c>
      <c r="AQ234" t="str">
        <f t="shared" si="23"/>
        <v>", "", ""); zones["Nigeria"]=zone;</v>
      </c>
      <c r="AR234" s="125" t="str">
        <f t="shared" si="20"/>
        <v>&lt;option value="Nigeria"&gt;Nigeria&lt;/option&gt;</v>
      </c>
      <c r="AS234" t="s">
        <v>930</v>
      </c>
      <c r="AT234" t="str">
        <f t="shared" si="21"/>
        <v>Nigeria</v>
      </c>
      <c r="AU234" t="s">
        <v>932</v>
      </c>
      <c r="AV234" t="str">
        <f t="shared" si="22"/>
        <v>Nigeria</v>
      </c>
      <c r="AW234" t="s">
        <v>931</v>
      </c>
    </row>
    <row r="235" spans="1:49" x14ac:dyDescent="0.25">
      <c r="A235" t="s">
        <v>903</v>
      </c>
      <c r="B235" t="s">
        <v>266</v>
      </c>
      <c r="C235" t="s">
        <v>605</v>
      </c>
      <c r="D235">
        <v>-11</v>
      </c>
      <c r="E235" t="s">
        <v>605</v>
      </c>
      <c r="F235" t="s">
        <v>898</v>
      </c>
      <c r="G235" t="s">
        <v>605</v>
      </c>
      <c r="H235" t="str">
        <f>IF(J235&lt;&gt;"-",VLOOKUP(J235,DST_ON!A:C,3),"")</f>
        <v/>
      </c>
      <c r="I235" t="s">
        <v>605</v>
      </c>
      <c r="J235" s="6" t="s">
        <v>106</v>
      </c>
      <c r="K235" t="s">
        <v>605</v>
      </c>
      <c r="L235" t="str">
        <f>IF(J235&lt;&gt;"-",VLOOKUP(J235,travail2!$A$2:$N$33,2),"")</f>
        <v/>
      </c>
      <c r="M235" t="s">
        <v>605</v>
      </c>
      <c r="N235" t="str">
        <f>IF(J235&lt;&gt;"-",VLOOKUP(J235,travail2!$A$2:$N$33,3),"")</f>
        <v/>
      </c>
      <c r="O235" t="s">
        <v>605</v>
      </c>
      <c r="P235" t="str">
        <f>IF(J235&lt;&gt;"-",VLOOKUP(J235,travail2!$A$2:$N$33,4),"")</f>
        <v/>
      </c>
      <c r="Q235" t="s">
        <v>605</v>
      </c>
      <c r="R235" t="str">
        <f>IF(J235&lt;&gt;"-",VLOOKUP(J235,travail2!$A$2:$N$33,5),"")</f>
        <v/>
      </c>
      <c r="S235" t="s">
        <v>605</v>
      </c>
      <c r="T235" t="str">
        <f>IF(J235&lt;&gt;"-",VLOOKUP(J235,travail2!$A$2:$N$33,6),"")</f>
        <v/>
      </c>
      <c r="U235" t="s">
        <v>605</v>
      </c>
      <c r="V235" s="121" t="str">
        <f>IF(J235&lt;&gt;"-",VLOOKUP(J235,travail2!$A$2:$N$33,7),"")</f>
        <v/>
      </c>
      <c r="W235" t="s">
        <v>605</v>
      </c>
      <c r="X235" t="str">
        <f>IF(J235&lt;&gt;"-",VLOOKUP(J235,travail2!$A$2:$N$33,8),"")</f>
        <v/>
      </c>
      <c r="Y235" t="s">
        <v>605</v>
      </c>
      <c r="Z235" t="str">
        <f>IF(J235&lt;&gt;"-",VLOOKUP(J235,travail2!$A$2:$N$33,9),"")</f>
        <v/>
      </c>
      <c r="AA235" t="s">
        <v>605</v>
      </c>
      <c r="AB235" t="str">
        <f>IF(J235&lt;&gt;"-",VLOOKUP(J235,travail2!$A$2:$N$33,10),"")</f>
        <v/>
      </c>
      <c r="AC235" t="s">
        <v>605</v>
      </c>
      <c r="AD235" t="str">
        <f>IF(J235&lt;&gt;"-",VLOOKUP(J235,travail2!$A$2:$N$33,11),"")</f>
        <v/>
      </c>
      <c r="AE235" t="s">
        <v>605</v>
      </c>
      <c r="AF235" t="str">
        <f>IF(J235&lt;&gt;"-",VLOOKUP(J235,travail2!$A$2:$N$33,13),"")</f>
        <v/>
      </c>
      <c r="AG235" t="s">
        <v>605</v>
      </c>
      <c r="AH235" t="str">
        <f>IF(J235&lt;&gt;"-",VLOOKUP(J235,travail2!$A$2:$N$33,14),"")</f>
        <v/>
      </c>
      <c r="AI235" t="s">
        <v>928</v>
      </c>
      <c r="AJ235" s="122" t="s">
        <v>925</v>
      </c>
      <c r="AK235" t="s">
        <v>928</v>
      </c>
      <c r="AL235" t="s">
        <v>266</v>
      </c>
      <c r="AM235" t="s">
        <v>904</v>
      </c>
      <c r="AO235" s="123" t="str">
        <f t="shared" si="18"/>
        <v>var zone = new Array("Niue", "-11", "00", "", "-", "", "", "", "", "", "", "", "", "", "", "", ""); zones["Niue"]=zone;</v>
      </c>
      <c r="AP235" t="str">
        <f t="shared" si="19"/>
        <v>var zone = new Array("Niue", "-11", "00", "", "-", "", "", "", "", "", "", "", "", "", "</v>
      </c>
      <c r="AQ235" t="str">
        <f t="shared" si="23"/>
        <v>", "", ""); zones["Niue"]=zone;</v>
      </c>
      <c r="AR235" s="125" t="str">
        <f t="shared" si="20"/>
        <v>&lt;option value="Niue"&gt;Niue&lt;/option&gt;</v>
      </c>
      <c r="AS235" t="s">
        <v>930</v>
      </c>
      <c r="AT235" t="str">
        <f t="shared" si="21"/>
        <v>Niue</v>
      </c>
      <c r="AU235" t="s">
        <v>932</v>
      </c>
      <c r="AV235" t="str">
        <f t="shared" si="22"/>
        <v>Niue</v>
      </c>
      <c r="AW235" t="s">
        <v>931</v>
      </c>
    </row>
    <row r="236" spans="1:49" x14ac:dyDescent="0.25">
      <c r="A236" t="s">
        <v>903</v>
      </c>
      <c r="B236" t="s">
        <v>268</v>
      </c>
      <c r="C236" t="s">
        <v>605</v>
      </c>
      <c r="D236">
        <v>11</v>
      </c>
      <c r="E236" t="s">
        <v>605</v>
      </c>
      <c r="F236" t="s">
        <v>926</v>
      </c>
      <c r="G236" t="s">
        <v>605</v>
      </c>
      <c r="H236" t="str">
        <f>IF(J236&lt;&gt;"-",VLOOKUP(J236,DST_ON!A:C,3),"")</f>
        <v/>
      </c>
      <c r="I236" t="s">
        <v>605</v>
      </c>
      <c r="J236" s="6" t="s">
        <v>106</v>
      </c>
      <c r="K236" t="s">
        <v>605</v>
      </c>
      <c r="L236" t="str">
        <f>IF(J236&lt;&gt;"-",VLOOKUP(J236,travail2!$A$2:$N$33,2),"")</f>
        <v/>
      </c>
      <c r="M236" t="s">
        <v>605</v>
      </c>
      <c r="N236" t="str">
        <f>IF(J236&lt;&gt;"-",VLOOKUP(J236,travail2!$A$2:$N$33,3),"")</f>
        <v/>
      </c>
      <c r="O236" t="s">
        <v>605</v>
      </c>
      <c r="P236" t="str">
        <f>IF(J236&lt;&gt;"-",VLOOKUP(J236,travail2!$A$2:$N$33,4),"")</f>
        <v/>
      </c>
      <c r="Q236" t="s">
        <v>605</v>
      </c>
      <c r="R236" t="str">
        <f>IF(J236&lt;&gt;"-",VLOOKUP(J236,travail2!$A$2:$N$33,5),"")</f>
        <v/>
      </c>
      <c r="S236" t="s">
        <v>605</v>
      </c>
      <c r="T236" t="str">
        <f>IF(J236&lt;&gt;"-",VLOOKUP(J236,travail2!$A$2:$N$33,6),"")</f>
        <v/>
      </c>
      <c r="U236" t="s">
        <v>605</v>
      </c>
      <c r="V236" s="121" t="str">
        <f>IF(J236&lt;&gt;"-",VLOOKUP(J236,travail2!$A$2:$N$33,7),"")</f>
        <v/>
      </c>
      <c r="W236" t="s">
        <v>605</v>
      </c>
      <c r="X236" t="str">
        <f>IF(J236&lt;&gt;"-",VLOOKUP(J236,travail2!$A$2:$N$33,8),"")</f>
        <v/>
      </c>
      <c r="Y236" t="s">
        <v>605</v>
      </c>
      <c r="Z236" t="str">
        <f>IF(J236&lt;&gt;"-",VLOOKUP(J236,travail2!$A$2:$N$33,9),"")</f>
        <v/>
      </c>
      <c r="AA236" t="s">
        <v>605</v>
      </c>
      <c r="AB236" t="str">
        <f>IF(J236&lt;&gt;"-",VLOOKUP(J236,travail2!$A$2:$N$33,10),"")</f>
        <v/>
      </c>
      <c r="AC236" t="s">
        <v>605</v>
      </c>
      <c r="AD236" t="str">
        <f>IF(J236&lt;&gt;"-",VLOOKUP(J236,travail2!$A$2:$N$33,11),"")</f>
        <v/>
      </c>
      <c r="AE236" t="s">
        <v>605</v>
      </c>
      <c r="AF236" t="str">
        <f>IF(J236&lt;&gt;"-",VLOOKUP(J236,travail2!$A$2:$N$33,13),"")</f>
        <v/>
      </c>
      <c r="AG236" t="s">
        <v>605</v>
      </c>
      <c r="AH236" t="str">
        <f>IF(J236&lt;&gt;"-",VLOOKUP(J236,travail2!$A$2:$N$33,14),"")</f>
        <v/>
      </c>
      <c r="AI236" t="s">
        <v>928</v>
      </c>
      <c r="AJ236" s="122" t="s">
        <v>925</v>
      </c>
      <c r="AK236" t="s">
        <v>928</v>
      </c>
      <c r="AL236" t="s">
        <v>268</v>
      </c>
      <c r="AM236" t="s">
        <v>904</v>
      </c>
      <c r="AO236" s="123" t="str">
        <f t="shared" si="18"/>
        <v>var zone = new Array("Norfolk Island", "11", "30", "", "-", "", "", "", "", "", "", "", "", "", "", "", ""); zones["Norfolk Island"]=zone;</v>
      </c>
      <c r="AP236" t="str">
        <f t="shared" si="19"/>
        <v>var zone = new Array("Norfolk Island", "11", "30", "", "-", "", "", "", "", "", "", "", "", "", "</v>
      </c>
      <c r="AQ236" t="str">
        <f t="shared" si="23"/>
        <v>", "", ""); zones["Norfolk Island"]=zone;</v>
      </c>
      <c r="AR236" s="125" t="str">
        <f t="shared" si="20"/>
        <v>&lt;option value="Norfolk Island"&gt;Norfolk Island&lt;/option&gt;</v>
      </c>
      <c r="AS236" t="s">
        <v>930</v>
      </c>
      <c r="AT236" t="str">
        <f t="shared" si="21"/>
        <v>Norfolk Island</v>
      </c>
      <c r="AU236" t="s">
        <v>932</v>
      </c>
      <c r="AV236" t="str">
        <f t="shared" si="22"/>
        <v>Norfolk Island</v>
      </c>
      <c r="AW236" t="s">
        <v>931</v>
      </c>
    </row>
    <row r="237" spans="1:49" x14ac:dyDescent="0.25">
      <c r="A237" t="s">
        <v>903</v>
      </c>
      <c r="B237" t="s">
        <v>261</v>
      </c>
      <c r="C237" t="s">
        <v>605</v>
      </c>
      <c r="D237">
        <v>10</v>
      </c>
      <c r="E237" t="s">
        <v>605</v>
      </c>
      <c r="F237" t="s">
        <v>898</v>
      </c>
      <c r="G237" t="s">
        <v>605</v>
      </c>
      <c r="H237" t="str">
        <f>IF(J237&lt;&gt;"-",VLOOKUP(J237,DST_ON!A:C,3),"")</f>
        <v/>
      </c>
      <c r="I237" t="s">
        <v>605</v>
      </c>
      <c r="J237" s="6" t="s">
        <v>106</v>
      </c>
      <c r="K237" t="s">
        <v>605</v>
      </c>
      <c r="L237" t="str">
        <f>IF(J237&lt;&gt;"-",VLOOKUP(J237,travail2!$A$2:$N$33,2),"")</f>
        <v/>
      </c>
      <c r="M237" t="s">
        <v>605</v>
      </c>
      <c r="N237" t="str">
        <f>IF(J237&lt;&gt;"-",VLOOKUP(J237,travail2!$A$2:$N$33,3),"")</f>
        <v/>
      </c>
      <c r="O237" t="s">
        <v>605</v>
      </c>
      <c r="P237" t="str">
        <f>IF(J237&lt;&gt;"-",VLOOKUP(J237,travail2!$A$2:$N$33,4),"")</f>
        <v/>
      </c>
      <c r="Q237" t="s">
        <v>605</v>
      </c>
      <c r="R237" t="str">
        <f>IF(J237&lt;&gt;"-",VLOOKUP(J237,travail2!$A$2:$N$33,5),"")</f>
        <v/>
      </c>
      <c r="S237" t="s">
        <v>605</v>
      </c>
      <c r="T237" t="str">
        <f>IF(J237&lt;&gt;"-",VLOOKUP(J237,travail2!$A$2:$N$33,6),"")</f>
        <v/>
      </c>
      <c r="U237" t="s">
        <v>605</v>
      </c>
      <c r="V237" s="121" t="str">
        <f>IF(J237&lt;&gt;"-",VLOOKUP(J237,travail2!$A$2:$N$33,7),"")</f>
        <v/>
      </c>
      <c r="W237" t="s">
        <v>605</v>
      </c>
      <c r="X237" t="str">
        <f>IF(J237&lt;&gt;"-",VLOOKUP(J237,travail2!$A$2:$N$33,8),"")</f>
        <v/>
      </c>
      <c r="Y237" t="s">
        <v>605</v>
      </c>
      <c r="Z237" t="str">
        <f>IF(J237&lt;&gt;"-",VLOOKUP(J237,travail2!$A$2:$N$33,9),"")</f>
        <v/>
      </c>
      <c r="AA237" t="s">
        <v>605</v>
      </c>
      <c r="AB237" t="str">
        <f>IF(J237&lt;&gt;"-",VLOOKUP(J237,travail2!$A$2:$N$33,10),"")</f>
        <v/>
      </c>
      <c r="AC237" t="s">
        <v>605</v>
      </c>
      <c r="AD237" t="str">
        <f>IF(J237&lt;&gt;"-",VLOOKUP(J237,travail2!$A$2:$N$33,11),"")</f>
        <v/>
      </c>
      <c r="AE237" t="s">
        <v>605</v>
      </c>
      <c r="AF237" t="str">
        <f>IF(J237&lt;&gt;"-",VLOOKUP(J237,travail2!$A$2:$N$33,13),"")</f>
        <v/>
      </c>
      <c r="AG237" t="s">
        <v>605</v>
      </c>
      <c r="AH237" t="str">
        <f>IF(J237&lt;&gt;"-",VLOOKUP(J237,travail2!$A$2:$N$33,14),"")</f>
        <v/>
      </c>
      <c r="AI237" t="s">
        <v>928</v>
      </c>
      <c r="AJ237" s="122" t="s">
        <v>925</v>
      </c>
      <c r="AK237" t="s">
        <v>928</v>
      </c>
      <c r="AL237" t="s">
        <v>261</v>
      </c>
      <c r="AM237" t="s">
        <v>904</v>
      </c>
      <c r="AO237" s="123" t="str">
        <f t="shared" si="18"/>
        <v>var zone = new Array("Northern Mariana Islands", "10", "00", "", "-", "", "", "", "", "", "", "", "", "", "", "", ""); zones["Northern Mariana Islands"]=zone;</v>
      </c>
      <c r="AP237" t="str">
        <f t="shared" si="19"/>
        <v>var zone = new Array("Northern Mariana Islands", "10", "00", "", "-", "", "", "", "", "", "", "", "", "", "</v>
      </c>
      <c r="AQ237" t="str">
        <f t="shared" si="23"/>
        <v>", "", ""); zones["Northern Mariana Islands"]=zone;</v>
      </c>
      <c r="AR237" s="125" t="str">
        <f t="shared" si="20"/>
        <v>&lt;option value="Northern Mariana Islands"&gt;Northern Mariana Islands&lt;/option&gt;</v>
      </c>
      <c r="AS237" t="s">
        <v>930</v>
      </c>
      <c r="AT237" t="str">
        <f t="shared" si="21"/>
        <v>Northern Mariana Islands</v>
      </c>
      <c r="AU237" t="s">
        <v>932</v>
      </c>
      <c r="AV237" t="str">
        <f t="shared" si="22"/>
        <v>Northern Mariana Islands</v>
      </c>
      <c r="AW237" t="s">
        <v>931</v>
      </c>
    </row>
    <row r="238" spans="1:49" x14ac:dyDescent="0.25">
      <c r="A238" t="s">
        <v>903</v>
      </c>
      <c r="B238" t="s">
        <v>122</v>
      </c>
      <c r="C238" t="s">
        <v>605</v>
      </c>
      <c r="D238">
        <v>1</v>
      </c>
      <c r="E238" t="s">
        <v>605</v>
      </c>
      <c r="F238" t="s">
        <v>898</v>
      </c>
      <c r="G238" t="s">
        <v>605</v>
      </c>
      <c r="H238" s="6" t="s">
        <v>890</v>
      </c>
      <c r="I238" t="s">
        <v>605</v>
      </c>
      <c r="J238" s="6" t="s">
        <v>92</v>
      </c>
      <c r="K238" t="s">
        <v>605</v>
      </c>
      <c r="L238" t="str">
        <f>IF(J238&lt;&gt;"-",VLOOKUP(J238,travail2!$A$2:$N$33,2),"")</f>
        <v>u</v>
      </c>
      <c r="M238" t="s">
        <v>605</v>
      </c>
      <c r="N238" t="str">
        <f>IF(J238&lt;&gt;"-",VLOOKUP(J238,travail2!$A$2:$N$33,3),"")</f>
        <v>1</v>
      </c>
      <c r="O238" t="s">
        <v>605</v>
      </c>
      <c r="P238" t="str">
        <f>IF(J238&lt;&gt;"-",VLOOKUP(J238,travail2!$A$2:$N$33,4),"")</f>
        <v>d</v>
      </c>
      <c r="Q238" t="s">
        <v>605</v>
      </c>
      <c r="R238">
        <f>IF(J238&lt;&gt;"-",VLOOKUP(J238,travail2!$A$2:$N$33,5),"")</f>
        <v>0</v>
      </c>
      <c r="S238" t="s">
        <v>605</v>
      </c>
      <c r="T238" t="str">
        <f>IF(J238&lt;&gt;"-",VLOOKUP(J238,travail2!$A$2:$N$33,6),"")</f>
        <v>00</v>
      </c>
      <c r="U238" t="s">
        <v>605</v>
      </c>
      <c r="V238" s="121" t="str">
        <f>IF(J238&lt;&gt;"-",VLOOKUP(J238,travail2!$A$2:$N$33,7),"")</f>
        <v>3</v>
      </c>
      <c r="W238" t="s">
        <v>605</v>
      </c>
      <c r="X238" t="str">
        <f>IF(J238&lt;&gt;"-",VLOOKUP(J238,travail2!$A$2:$N$33,8),"")</f>
        <v>u</v>
      </c>
      <c r="Y238" t="s">
        <v>605</v>
      </c>
      <c r="Z238" t="str">
        <f>IF(J238&lt;&gt;"-",VLOOKUP(J238,travail2!$A$2:$N$33,9),"")</f>
        <v>1</v>
      </c>
      <c r="AA238" t="s">
        <v>605</v>
      </c>
      <c r="AB238" t="str">
        <f>IF(J238&lt;&gt;"-",VLOOKUP(J238,travail2!$A$2:$N$33,10),"")</f>
        <v>d</v>
      </c>
      <c r="AC238" t="s">
        <v>605</v>
      </c>
      <c r="AD238">
        <f>IF(J238&lt;&gt;"-",VLOOKUP(J238,travail2!$A$2:$N$33,11),"")</f>
        <v>0</v>
      </c>
      <c r="AE238" t="s">
        <v>605</v>
      </c>
      <c r="AF238" t="str">
        <f>IF(J238&lt;&gt;"-",VLOOKUP(J238,travail2!$A$2:$N$33,13),"")</f>
        <v>00</v>
      </c>
      <c r="AG238" t="s">
        <v>605</v>
      </c>
      <c r="AH238" t="str">
        <f>IF(J238&lt;&gt;"-",VLOOKUP(J238,travail2!$A$2:$N$33,14),"")</f>
        <v>10</v>
      </c>
      <c r="AI238" t="s">
        <v>928</v>
      </c>
      <c r="AJ238" s="122" t="s">
        <v>925</v>
      </c>
      <c r="AK238" t="s">
        <v>928</v>
      </c>
      <c r="AL238" t="s">
        <v>122</v>
      </c>
      <c r="AM238" t="s">
        <v>904</v>
      </c>
      <c r="AO238" s="123" t="str">
        <f t="shared" si="18"/>
        <v>var zone = new Array("Norway", "1", "00", "1", "EU", "u", "1", "d", "0", "00", "3", "u", "1", "d", "0", "00", "10"); zones["Norway"]=zone;</v>
      </c>
      <c r="AP238" t="str">
        <f t="shared" si="19"/>
        <v>var zone = new Array("Norway", "1", "00", "1", "EU", "u", "1", "d", "0", "00", "3", "u", "1", "d", "0</v>
      </c>
      <c r="AQ238" t="str">
        <f t="shared" si="23"/>
        <v>", "00", "10"); zones["Norway"]=zone;</v>
      </c>
      <c r="AR238" s="125" t="str">
        <f t="shared" si="20"/>
        <v>&lt;option value="Norway"&gt;Norway&lt;/option&gt;</v>
      </c>
      <c r="AS238" t="s">
        <v>930</v>
      </c>
      <c r="AT238" t="str">
        <f t="shared" si="21"/>
        <v>Norway</v>
      </c>
      <c r="AU238" t="s">
        <v>932</v>
      </c>
      <c r="AV238" t="str">
        <f t="shared" si="22"/>
        <v>Norway</v>
      </c>
      <c r="AW238" t="s">
        <v>931</v>
      </c>
    </row>
    <row r="239" spans="1:49" x14ac:dyDescent="0.25">
      <c r="A239" t="s">
        <v>903</v>
      </c>
      <c r="B239" t="s">
        <v>212</v>
      </c>
      <c r="C239" t="s">
        <v>605</v>
      </c>
      <c r="D239">
        <v>4</v>
      </c>
      <c r="E239" t="s">
        <v>605</v>
      </c>
      <c r="F239" t="s">
        <v>898</v>
      </c>
      <c r="G239" t="s">
        <v>605</v>
      </c>
      <c r="H239" t="str">
        <f>IF(J239&lt;&gt;"-",VLOOKUP(J239,DST_ON!A:C,3),"")</f>
        <v/>
      </c>
      <c r="I239" t="s">
        <v>605</v>
      </c>
      <c r="J239" s="6" t="s">
        <v>106</v>
      </c>
      <c r="K239" t="s">
        <v>605</v>
      </c>
      <c r="L239" t="str">
        <f>IF(J239&lt;&gt;"-",VLOOKUP(J239,travail2!$A$2:$N$33,2),"")</f>
        <v/>
      </c>
      <c r="M239" t="s">
        <v>605</v>
      </c>
      <c r="N239" t="str">
        <f>IF(J239&lt;&gt;"-",VLOOKUP(J239,travail2!$A$2:$N$33,3),"")</f>
        <v/>
      </c>
      <c r="O239" t="s">
        <v>605</v>
      </c>
      <c r="P239" t="str">
        <f>IF(J239&lt;&gt;"-",VLOOKUP(J239,travail2!$A$2:$N$33,4),"")</f>
        <v/>
      </c>
      <c r="Q239" t="s">
        <v>605</v>
      </c>
      <c r="R239" t="str">
        <f>IF(J239&lt;&gt;"-",VLOOKUP(J239,travail2!$A$2:$N$33,5),"")</f>
        <v/>
      </c>
      <c r="S239" t="s">
        <v>605</v>
      </c>
      <c r="T239" t="str">
        <f>IF(J239&lt;&gt;"-",VLOOKUP(J239,travail2!$A$2:$N$33,6),"")</f>
        <v/>
      </c>
      <c r="U239" t="s">
        <v>605</v>
      </c>
      <c r="V239" s="121" t="str">
        <f>IF(J239&lt;&gt;"-",VLOOKUP(J239,travail2!$A$2:$N$33,7),"")</f>
        <v/>
      </c>
      <c r="W239" t="s">
        <v>605</v>
      </c>
      <c r="X239" t="str">
        <f>IF(J239&lt;&gt;"-",VLOOKUP(J239,travail2!$A$2:$N$33,8),"")</f>
        <v/>
      </c>
      <c r="Y239" t="s">
        <v>605</v>
      </c>
      <c r="Z239" t="str">
        <f>IF(J239&lt;&gt;"-",VLOOKUP(J239,travail2!$A$2:$N$33,9),"")</f>
        <v/>
      </c>
      <c r="AA239" t="s">
        <v>605</v>
      </c>
      <c r="AB239" t="str">
        <f>IF(J239&lt;&gt;"-",VLOOKUP(J239,travail2!$A$2:$N$33,10),"")</f>
        <v/>
      </c>
      <c r="AC239" t="s">
        <v>605</v>
      </c>
      <c r="AD239" t="str">
        <f>IF(J239&lt;&gt;"-",VLOOKUP(J239,travail2!$A$2:$N$33,11),"")</f>
        <v/>
      </c>
      <c r="AE239" t="s">
        <v>605</v>
      </c>
      <c r="AF239" t="str">
        <f>IF(J239&lt;&gt;"-",VLOOKUP(J239,travail2!$A$2:$N$33,13),"")</f>
        <v/>
      </c>
      <c r="AG239" t="s">
        <v>605</v>
      </c>
      <c r="AH239" t="str">
        <f>IF(J239&lt;&gt;"-",VLOOKUP(J239,travail2!$A$2:$N$33,14),"")</f>
        <v/>
      </c>
      <c r="AI239" t="s">
        <v>928</v>
      </c>
      <c r="AJ239" s="122" t="s">
        <v>925</v>
      </c>
      <c r="AK239" t="s">
        <v>928</v>
      </c>
      <c r="AL239" t="s">
        <v>212</v>
      </c>
      <c r="AM239" t="s">
        <v>904</v>
      </c>
      <c r="AO239" s="123" t="str">
        <f t="shared" si="18"/>
        <v>var zone = new Array("Oman", "4", "00", "", "-", "", "", "", "", "", "", "", "", "", "", "", ""); zones["Oman"]=zone;</v>
      </c>
      <c r="AP239" t="str">
        <f t="shared" si="19"/>
        <v>var zone = new Array("Oman", "4", "00", "", "-", "", "", "", "", "", "", "", "", "", "</v>
      </c>
      <c r="AQ239" t="str">
        <f t="shared" si="23"/>
        <v>", "", ""); zones["Oman"]=zone;</v>
      </c>
      <c r="AR239" s="125" t="str">
        <f t="shared" si="20"/>
        <v>&lt;option value="Oman"&gt;Oman&lt;/option&gt;</v>
      </c>
      <c r="AS239" t="s">
        <v>930</v>
      </c>
      <c r="AT239" t="str">
        <f t="shared" si="21"/>
        <v>Oman</v>
      </c>
      <c r="AU239" t="s">
        <v>932</v>
      </c>
      <c r="AV239" t="str">
        <f t="shared" si="22"/>
        <v>Oman</v>
      </c>
      <c r="AW239" t="s">
        <v>931</v>
      </c>
    </row>
    <row r="240" spans="1:49" x14ac:dyDescent="0.25">
      <c r="A240" t="s">
        <v>903</v>
      </c>
      <c r="B240" t="s">
        <v>233</v>
      </c>
      <c r="C240" t="s">
        <v>605</v>
      </c>
      <c r="D240">
        <v>5</v>
      </c>
      <c r="E240" t="s">
        <v>605</v>
      </c>
      <c r="F240" t="s">
        <v>898</v>
      </c>
      <c r="G240" t="s">
        <v>605</v>
      </c>
      <c r="H240" t="str">
        <f>IF(J240&lt;&gt;"-",VLOOKUP(J240,DST_ON!A:C,3),"")</f>
        <v/>
      </c>
      <c r="I240" t="s">
        <v>605</v>
      </c>
      <c r="J240" s="6" t="s">
        <v>106</v>
      </c>
      <c r="K240" t="s">
        <v>605</v>
      </c>
      <c r="L240" t="str">
        <f>IF(J240&lt;&gt;"-",VLOOKUP(J240,travail2!$A$2:$N$33,2),"")</f>
        <v/>
      </c>
      <c r="M240" t="s">
        <v>605</v>
      </c>
      <c r="N240" t="str">
        <f>IF(J240&lt;&gt;"-",VLOOKUP(J240,travail2!$A$2:$N$33,3),"")</f>
        <v/>
      </c>
      <c r="O240" t="s">
        <v>605</v>
      </c>
      <c r="P240" t="str">
        <f>IF(J240&lt;&gt;"-",VLOOKUP(J240,travail2!$A$2:$N$33,4),"")</f>
        <v/>
      </c>
      <c r="Q240" t="s">
        <v>605</v>
      </c>
      <c r="R240" t="str">
        <f>IF(J240&lt;&gt;"-",VLOOKUP(J240,travail2!$A$2:$N$33,5),"")</f>
        <v/>
      </c>
      <c r="S240" t="s">
        <v>605</v>
      </c>
      <c r="T240" t="str">
        <f>IF(J240&lt;&gt;"-",VLOOKUP(J240,travail2!$A$2:$N$33,6),"")</f>
        <v/>
      </c>
      <c r="U240" t="s">
        <v>605</v>
      </c>
      <c r="V240" s="121" t="str">
        <f>IF(J240&lt;&gt;"-",VLOOKUP(J240,travail2!$A$2:$N$33,7),"")</f>
        <v/>
      </c>
      <c r="W240" t="s">
        <v>605</v>
      </c>
      <c r="X240" t="str">
        <f>IF(J240&lt;&gt;"-",VLOOKUP(J240,travail2!$A$2:$N$33,8),"")</f>
        <v/>
      </c>
      <c r="Y240" t="s">
        <v>605</v>
      </c>
      <c r="Z240" t="str">
        <f>IF(J240&lt;&gt;"-",VLOOKUP(J240,travail2!$A$2:$N$33,9),"")</f>
        <v/>
      </c>
      <c r="AA240" t="s">
        <v>605</v>
      </c>
      <c r="AB240" t="str">
        <f>IF(J240&lt;&gt;"-",VLOOKUP(J240,travail2!$A$2:$N$33,10),"")</f>
        <v/>
      </c>
      <c r="AC240" t="s">
        <v>605</v>
      </c>
      <c r="AD240" t="str">
        <f>IF(J240&lt;&gt;"-",VLOOKUP(J240,travail2!$A$2:$N$33,11),"")</f>
        <v/>
      </c>
      <c r="AE240" t="s">
        <v>605</v>
      </c>
      <c r="AF240" t="str">
        <f>IF(J240&lt;&gt;"-",VLOOKUP(J240,travail2!$A$2:$N$33,13),"")</f>
        <v/>
      </c>
      <c r="AG240" t="s">
        <v>605</v>
      </c>
      <c r="AH240" t="str">
        <f>IF(J240&lt;&gt;"-",VLOOKUP(J240,travail2!$A$2:$N$33,14),"")</f>
        <v/>
      </c>
      <c r="AI240" t="s">
        <v>928</v>
      </c>
      <c r="AJ240" s="122" t="s">
        <v>925</v>
      </c>
      <c r="AK240" t="s">
        <v>928</v>
      </c>
      <c r="AL240" t="s">
        <v>233</v>
      </c>
      <c r="AM240" t="s">
        <v>904</v>
      </c>
      <c r="AO240" s="123" t="str">
        <f t="shared" si="18"/>
        <v>var zone = new Array("Pakistan", "5", "00", "", "-", "", "", "", "", "", "", "", "", "", "", "", ""); zones["Pakistan"]=zone;</v>
      </c>
      <c r="AP240" t="str">
        <f t="shared" si="19"/>
        <v>var zone = new Array("Pakistan", "5", "00", "", "-", "", "", "", "", "", "", "", "", "", "</v>
      </c>
      <c r="AQ240" t="str">
        <f t="shared" si="23"/>
        <v>", "", ""); zones["Pakistan"]=zone;</v>
      </c>
      <c r="AR240" s="125" t="str">
        <f t="shared" si="20"/>
        <v>&lt;option value="Pakistan"&gt;Pakistan&lt;/option&gt;</v>
      </c>
      <c r="AS240" t="s">
        <v>930</v>
      </c>
      <c r="AT240" t="str">
        <f t="shared" si="21"/>
        <v>Pakistan</v>
      </c>
      <c r="AU240" t="s">
        <v>932</v>
      </c>
      <c r="AV240" t="str">
        <f t="shared" si="22"/>
        <v>Pakistan</v>
      </c>
      <c r="AW240" t="s">
        <v>931</v>
      </c>
    </row>
    <row r="241" spans="1:49" x14ac:dyDescent="0.25">
      <c r="A241" t="s">
        <v>903</v>
      </c>
      <c r="B241" t="s">
        <v>269</v>
      </c>
      <c r="C241" t="s">
        <v>605</v>
      </c>
      <c r="D241">
        <v>9</v>
      </c>
      <c r="E241" t="s">
        <v>605</v>
      </c>
      <c r="F241" t="s">
        <v>898</v>
      </c>
      <c r="G241" t="s">
        <v>605</v>
      </c>
      <c r="H241" t="str">
        <f>IF(J241&lt;&gt;"-",VLOOKUP(J241,DST_ON!A:C,3),"")</f>
        <v/>
      </c>
      <c r="I241" t="s">
        <v>605</v>
      </c>
      <c r="J241" s="6" t="s">
        <v>106</v>
      </c>
      <c r="K241" t="s">
        <v>605</v>
      </c>
      <c r="L241" t="str">
        <f>IF(J241&lt;&gt;"-",VLOOKUP(J241,travail2!$A$2:$N$33,2),"")</f>
        <v/>
      </c>
      <c r="M241" t="s">
        <v>605</v>
      </c>
      <c r="N241" t="str">
        <f>IF(J241&lt;&gt;"-",VLOOKUP(J241,travail2!$A$2:$N$33,3),"")</f>
        <v/>
      </c>
      <c r="O241" t="s">
        <v>605</v>
      </c>
      <c r="P241" t="str">
        <f>IF(J241&lt;&gt;"-",VLOOKUP(J241,travail2!$A$2:$N$33,4),"")</f>
        <v/>
      </c>
      <c r="Q241" t="s">
        <v>605</v>
      </c>
      <c r="R241" t="str">
        <f>IF(J241&lt;&gt;"-",VLOOKUP(J241,travail2!$A$2:$N$33,5),"")</f>
        <v/>
      </c>
      <c r="S241" t="s">
        <v>605</v>
      </c>
      <c r="T241" t="str">
        <f>IF(J241&lt;&gt;"-",VLOOKUP(J241,travail2!$A$2:$N$33,6),"")</f>
        <v/>
      </c>
      <c r="U241" t="s">
        <v>605</v>
      </c>
      <c r="V241" s="121" t="str">
        <f>IF(J241&lt;&gt;"-",VLOOKUP(J241,travail2!$A$2:$N$33,7),"")</f>
        <v/>
      </c>
      <c r="W241" t="s">
        <v>605</v>
      </c>
      <c r="X241" t="str">
        <f>IF(J241&lt;&gt;"-",VLOOKUP(J241,travail2!$A$2:$N$33,8),"")</f>
        <v/>
      </c>
      <c r="Y241" t="s">
        <v>605</v>
      </c>
      <c r="Z241" t="str">
        <f>IF(J241&lt;&gt;"-",VLOOKUP(J241,travail2!$A$2:$N$33,9),"")</f>
        <v/>
      </c>
      <c r="AA241" t="s">
        <v>605</v>
      </c>
      <c r="AB241" t="str">
        <f>IF(J241&lt;&gt;"-",VLOOKUP(J241,travail2!$A$2:$N$33,10),"")</f>
        <v/>
      </c>
      <c r="AC241" t="s">
        <v>605</v>
      </c>
      <c r="AD241" t="str">
        <f>IF(J241&lt;&gt;"-",VLOOKUP(J241,travail2!$A$2:$N$33,11),"")</f>
        <v/>
      </c>
      <c r="AE241" t="s">
        <v>605</v>
      </c>
      <c r="AF241" t="str">
        <f>IF(J241&lt;&gt;"-",VLOOKUP(J241,travail2!$A$2:$N$33,13),"")</f>
        <v/>
      </c>
      <c r="AG241" t="s">
        <v>605</v>
      </c>
      <c r="AH241" t="str">
        <f>IF(J241&lt;&gt;"-",VLOOKUP(J241,travail2!$A$2:$N$33,14),"")</f>
        <v/>
      </c>
      <c r="AI241" t="s">
        <v>928</v>
      </c>
      <c r="AJ241" s="122" t="s">
        <v>925</v>
      </c>
      <c r="AK241" t="s">
        <v>928</v>
      </c>
      <c r="AL241" t="s">
        <v>269</v>
      </c>
      <c r="AM241" t="s">
        <v>904</v>
      </c>
      <c r="AO241" s="123" t="str">
        <f t="shared" si="18"/>
        <v>var zone = new Array("Palau (Belau)", "9", "00", "", "-", "", "", "", "", "", "", "", "", "", "", "", ""); zones["Palau (Belau)"]=zone;</v>
      </c>
      <c r="AP241" t="str">
        <f t="shared" si="19"/>
        <v>var zone = new Array("Palau (Belau)", "9", "00", "", "-", "", "", "", "", "", "", "", "", "", "</v>
      </c>
      <c r="AQ241" t="str">
        <f t="shared" si="23"/>
        <v>", "", ""); zones["Palau (Belau)"]=zone;</v>
      </c>
      <c r="AR241" s="125" t="str">
        <f t="shared" si="20"/>
        <v>&lt;option value="Palau (Belau)"&gt;Palau (Belau)&lt;/option&gt;</v>
      </c>
      <c r="AS241" t="s">
        <v>930</v>
      </c>
      <c r="AT241" t="str">
        <f t="shared" si="21"/>
        <v>Palau (Belau)</v>
      </c>
      <c r="AU241" t="s">
        <v>932</v>
      </c>
      <c r="AV241" t="str">
        <f t="shared" si="22"/>
        <v>Palau (Belau)</v>
      </c>
      <c r="AW241" t="s">
        <v>931</v>
      </c>
    </row>
    <row r="242" spans="1:49" x14ac:dyDescent="0.25">
      <c r="A242" t="s">
        <v>903</v>
      </c>
      <c r="B242" t="s">
        <v>213</v>
      </c>
      <c r="C242" t="s">
        <v>605</v>
      </c>
      <c r="D242">
        <v>2</v>
      </c>
      <c r="E242" t="s">
        <v>605</v>
      </c>
      <c r="F242" t="s">
        <v>898</v>
      </c>
      <c r="G242" t="s">
        <v>605</v>
      </c>
      <c r="H242" s="6" t="s">
        <v>890</v>
      </c>
      <c r="I242" t="s">
        <v>605</v>
      </c>
      <c r="J242" s="6" t="s">
        <v>213</v>
      </c>
      <c r="K242" t="s">
        <v>605</v>
      </c>
      <c r="L242" t="str">
        <f>IF(J242&lt;&gt;"-",VLOOKUP(J242,travail2!$A$2:$N$33,2),"")</f>
        <v>w</v>
      </c>
      <c r="M242" t="s">
        <v>605</v>
      </c>
      <c r="N242" t="str">
        <f>IF(J242&lt;&gt;"-",VLOOKUP(J242,travail2!$A$2:$N$33,3),"")</f>
        <v>0</v>
      </c>
      <c r="O242" t="s">
        <v>605</v>
      </c>
      <c r="P242" t="str">
        <f>IF(J242&lt;&gt;"-",VLOOKUP(J242,travail2!$A$2:$N$33,4),"")</f>
        <v>s</v>
      </c>
      <c r="Q242" t="s">
        <v>605</v>
      </c>
      <c r="R242">
        <f>IF(J242&lt;&gt;"-",VLOOKUP(J242,travail2!$A$2:$N$33,5),"")</f>
        <v>5</v>
      </c>
      <c r="S242" t="s">
        <v>605</v>
      </c>
      <c r="T242" t="str">
        <f>IF(J242&lt;&gt;"-",VLOOKUP(J242,travail2!$A$2:$N$33,6),"")</f>
        <v>15</v>
      </c>
      <c r="U242" t="s">
        <v>605</v>
      </c>
      <c r="V242" s="121" t="str">
        <f>IF(J242&lt;&gt;"-",VLOOKUP(J242,travail2!$A$2:$N$33,7),"")</f>
        <v>4</v>
      </c>
      <c r="W242" t="s">
        <v>605</v>
      </c>
      <c r="X242" t="str">
        <f>IF(J242&lt;&gt;"-",VLOOKUP(J242,travail2!$A$2:$N$33,8),"")</f>
        <v>w</v>
      </c>
      <c r="Y242" t="s">
        <v>605</v>
      </c>
      <c r="Z242" t="str">
        <f>IF(J242&lt;&gt;"-",VLOOKUP(J242,travail2!$A$2:$N$33,9),"")</f>
        <v>0</v>
      </c>
      <c r="AA242" t="s">
        <v>605</v>
      </c>
      <c r="AB242" t="str">
        <f>IF(J242&lt;&gt;"-",VLOOKUP(J242,travail2!$A$2:$N$33,10),"")</f>
        <v>s</v>
      </c>
      <c r="AC242" t="s">
        <v>605</v>
      </c>
      <c r="AD242">
        <f>IF(J242&lt;&gt;"-",VLOOKUP(J242,travail2!$A$2:$N$33,11),"")</f>
        <v>5</v>
      </c>
      <c r="AE242" t="s">
        <v>605</v>
      </c>
      <c r="AF242" t="str">
        <f>IF(J242&lt;&gt;"-",VLOOKUP(J242,travail2!$A$2:$N$33,13),"")</f>
        <v>15</v>
      </c>
      <c r="AG242" t="s">
        <v>605</v>
      </c>
      <c r="AH242" t="str">
        <f>IF(J242&lt;&gt;"-",VLOOKUP(J242,travail2!$A$2:$N$33,14),"")</f>
        <v>10</v>
      </c>
      <c r="AI242" t="s">
        <v>928</v>
      </c>
      <c r="AJ242" s="122" t="s">
        <v>925</v>
      </c>
      <c r="AK242" t="s">
        <v>928</v>
      </c>
      <c r="AL242" t="s">
        <v>213</v>
      </c>
      <c r="AM242" t="s">
        <v>904</v>
      </c>
      <c r="AO242" s="123" t="str">
        <f t="shared" si="18"/>
        <v>var zone = new Array("Palestine", "2", "00", "1", "Palestine", "w", "0", "s", "5", "15", "4", "w", "0", "s", "5", "15", "10"); zones["Palestine"]=zone;</v>
      </c>
      <c r="AP242" t="str">
        <f t="shared" si="19"/>
        <v>var zone = new Array("Palestine", "2", "00", "1", "Palestine", "w", "0", "s", "5", "15", "4", "w", "0", "s", "5</v>
      </c>
      <c r="AQ242" t="str">
        <f t="shared" si="23"/>
        <v>", "15", "10"); zones["Palestine"]=zone;</v>
      </c>
      <c r="AR242" s="125" t="str">
        <f t="shared" si="20"/>
        <v>&lt;option value="Palestine"&gt;Palestine&lt;/option&gt;</v>
      </c>
      <c r="AS242" t="s">
        <v>930</v>
      </c>
      <c r="AT242" t="str">
        <f t="shared" si="21"/>
        <v>Palestine</v>
      </c>
      <c r="AU242" t="s">
        <v>932</v>
      </c>
      <c r="AV242" t="str">
        <f t="shared" si="22"/>
        <v>Palestine</v>
      </c>
      <c r="AW242" t="s">
        <v>931</v>
      </c>
    </row>
    <row r="243" spans="1:49" x14ac:dyDescent="0.25">
      <c r="A243" t="s">
        <v>903</v>
      </c>
      <c r="B243" t="s">
        <v>173</v>
      </c>
      <c r="C243" t="s">
        <v>605</v>
      </c>
      <c r="D243">
        <v>-5</v>
      </c>
      <c r="E243" t="s">
        <v>605</v>
      </c>
      <c r="F243" t="s">
        <v>898</v>
      </c>
      <c r="G243" t="s">
        <v>605</v>
      </c>
      <c r="H243" t="str">
        <f>IF(J243&lt;&gt;"-",VLOOKUP(J243,DST_ON!A:C,3),"")</f>
        <v/>
      </c>
      <c r="I243" t="s">
        <v>605</v>
      </c>
      <c r="J243" s="6" t="s">
        <v>106</v>
      </c>
      <c r="K243" t="s">
        <v>605</v>
      </c>
      <c r="L243" t="str">
        <f>IF(J243&lt;&gt;"-",VLOOKUP(J243,travail2!$A$2:$N$33,2),"")</f>
        <v/>
      </c>
      <c r="M243" t="s">
        <v>605</v>
      </c>
      <c r="N243" t="str">
        <f>IF(J243&lt;&gt;"-",VLOOKUP(J243,travail2!$A$2:$N$33,3),"")</f>
        <v/>
      </c>
      <c r="O243" t="s">
        <v>605</v>
      </c>
      <c r="P243" t="str">
        <f>IF(J243&lt;&gt;"-",VLOOKUP(J243,travail2!$A$2:$N$33,4),"")</f>
        <v/>
      </c>
      <c r="Q243" t="s">
        <v>605</v>
      </c>
      <c r="R243" t="str">
        <f>IF(J243&lt;&gt;"-",VLOOKUP(J243,travail2!$A$2:$N$33,5),"")</f>
        <v/>
      </c>
      <c r="S243" t="s">
        <v>605</v>
      </c>
      <c r="T243" t="str">
        <f>IF(J243&lt;&gt;"-",VLOOKUP(J243,travail2!$A$2:$N$33,6),"")</f>
        <v/>
      </c>
      <c r="U243" t="s">
        <v>605</v>
      </c>
      <c r="V243" s="121" t="str">
        <f>IF(J243&lt;&gt;"-",VLOOKUP(J243,travail2!$A$2:$N$33,7),"")</f>
        <v/>
      </c>
      <c r="W243" t="s">
        <v>605</v>
      </c>
      <c r="X243" t="str">
        <f>IF(J243&lt;&gt;"-",VLOOKUP(J243,travail2!$A$2:$N$33,8),"")</f>
        <v/>
      </c>
      <c r="Y243" t="s">
        <v>605</v>
      </c>
      <c r="Z243" t="str">
        <f>IF(J243&lt;&gt;"-",VLOOKUP(J243,travail2!$A$2:$N$33,9),"")</f>
        <v/>
      </c>
      <c r="AA243" t="s">
        <v>605</v>
      </c>
      <c r="AB243" t="str">
        <f>IF(J243&lt;&gt;"-",VLOOKUP(J243,travail2!$A$2:$N$33,10),"")</f>
        <v/>
      </c>
      <c r="AC243" t="s">
        <v>605</v>
      </c>
      <c r="AD243" t="str">
        <f>IF(J243&lt;&gt;"-",VLOOKUP(J243,travail2!$A$2:$N$33,11),"")</f>
        <v/>
      </c>
      <c r="AE243" t="s">
        <v>605</v>
      </c>
      <c r="AF243" t="str">
        <f>IF(J243&lt;&gt;"-",VLOOKUP(J243,travail2!$A$2:$N$33,13),"")</f>
        <v/>
      </c>
      <c r="AG243" t="s">
        <v>605</v>
      </c>
      <c r="AH243" t="str">
        <f>IF(J243&lt;&gt;"-",VLOOKUP(J243,travail2!$A$2:$N$33,14),"")</f>
        <v/>
      </c>
      <c r="AI243" t="s">
        <v>928</v>
      </c>
      <c r="AJ243" s="122" t="s">
        <v>925</v>
      </c>
      <c r="AK243" t="s">
        <v>928</v>
      </c>
      <c r="AL243" t="s">
        <v>173</v>
      </c>
      <c r="AM243" t="s">
        <v>904</v>
      </c>
      <c r="AO243" s="123" t="str">
        <f t="shared" si="18"/>
        <v>var zone = new Array("Panama", "-5", "00", "", "-", "", "", "", "", "", "", "", "", "", "", "", ""); zones["Panama"]=zone;</v>
      </c>
      <c r="AP243" t="str">
        <f t="shared" si="19"/>
        <v>var zone = new Array("Panama", "-5", "00", "", "-", "", "", "", "", "", "", "", "", "", "</v>
      </c>
      <c r="AQ243" t="str">
        <f t="shared" si="23"/>
        <v>", "", ""); zones["Panama"]=zone;</v>
      </c>
      <c r="AR243" s="125" t="str">
        <f t="shared" si="20"/>
        <v>&lt;option value="Panama"&gt;Panama&lt;/option&gt;</v>
      </c>
      <c r="AS243" t="s">
        <v>930</v>
      </c>
      <c r="AT243" t="str">
        <f t="shared" si="21"/>
        <v>Panama</v>
      </c>
      <c r="AU243" t="s">
        <v>932</v>
      </c>
      <c r="AV243" t="str">
        <f t="shared" si="22"/>
        <v>Panama</v>
      </c>
      <c r="AW243" t="s">
        <v>931</v>
      </c>
    </row>
    <row r="244" spans="1:49" x14ac:dyDescent="0.25">
      <c r="A244" t="s">
        <v>903</v>
      </c>
      <c r="B244" t="s">
        <v>270</v>
      </c>
      <c r="C244" t="s">
        <v>605</v>
      </c>
      <c r="D244">
        <v>10</v>
      </c>
      <c r="E244" t="s">
        <v>605</v>
      </c>
      <c r="F244" t="s">
        <v>898</v>
      </c>
      <c r="G244" t="s">
        <v>605</v>
      </c>
      <c r="H244" t="str">
        <f>IF(J244&lt;&gt;"-",VLOOKUP(J244,DST_ON!A:C,3),"")</f>
        <v/>
      </c>
      <c r="I244" t="s">
        <v>605</v>
      </c>
      <c r="J244" s="6" t="s">
        <v>106</v>
      </c>
      <c r="K244" t="s">
        <v>605</v>
      </c>
      <c r="L244" t="str">
        <f>IF(J244&lt;&gt;"-",VLOOKUP(J244,travail2!$A$2:$N$33,2),"")</f>
        <v/>
      </c>
      <c r="M244" t="s">
        <v>605</v>
      </c>
      <c r="N244" t="str">
        <f>IF(J244&lt;&gt;"-",VLOOKUP(J244,travail2!$A$2:$N$33,3),"")</f>
        <v/>
      </c>
      <c r="O244" t="s">
        <v>605</v>
      </c>
      <c r="P244" t="str">
        <f>IF(J244&lt;&gt;"-",VLOOKUP(J244,travail2!$A$2:$N$33,4),"")</f>
        <v/>
      </c>
      <c r="Q244" t="s">
        <v>605</v>
      </c>
      <c r="R244" t="str">
        <f>IF(J244&lt;&gt;"-",VLOOKUP(J244,travail2!$A$2:$N$33,5),"")</f>
        <v/>
      </c>
      <c r="S244" t="s">
        <v>605</v>
      </c>
      <c r="T244" t="str">
        <f>IF(J244&lt;&gt;"-",VLOOKUP(J244,travail2!$A$2:$N$33,6),"")</f>
        <v/>
      </c>
      <c r="U244" t="s">
        <v>605</v>
      </c>
      <c r="V244" s="121" t="str">
        <f>IF(J244&lt;&gt;"-",VLOOKUP(J244,travail2!$A$2:$N$33,7),"")</f>
        <v/>
      </c>
      <c r="W244" t="s">
        <v>605</v>
      </c>
      <c r="X244" t="str">
        <f>IF(J244&lt;&gt;"-",VLOOKUP(J244,travail2!$A$2:$N$33,8),"")</f>
        <v/>
      </c>
      <c r="Y244" t="s">
        <v>605</v>
      </c>
      <c r="Z244" t="str">
        <f>IF(J244&lt;&gt;"-",VLOOKUP(J244,travail2!$A$2:$N$33,9),"")</f>
        <v/>
      </c>
      <c r="AA244" t="s">
        <v>605</v>
      </c>
      <c r="AB244" t="str">
        <f>IF(J244&lt;&gt;"-",VLOOKUP(J244,travail2!$A$2:$N$33,10),"")</f>
        <v/>
      </c>
      <c r="AC244" t="s">
        <v>605</v>
      </c>
      <c r="AD244" t="str">
        <f>IF(J244&lt;&gt;"-",VLOOKUP(J244,travail2!$A$2:$N$33,11),"")</f>
        <v/>
      </c>
      <c r="AE244" t="s">
        <v>605</v>
      </c>
      <c r="AF244" t="str">
        <f>IF(J244&lt;&gt;"-",VLOOKUP(J244,travail2!$A$2:$N$33,13),"")</f>
        <v/>
      </c>
      <c r="AG244" t="s">
        <v>605</v>
      </c>
      <c r="AH244" t="str">
        <f>IF(J244&lt;&gt;"-",VLOOKUP(J244,travail2!$A$2:$N$33,14),"")</f>
        <v/>
      </c>
      <c r="AI244" t="s">
        <v>928</v>
      </c>
      <c r="AJ244" s="122" t="s">
        <v>925</v>
      </c>
      <c r="AK244" t="s">
        <v>928</v>
      </c>
      <c r="AL244" t="s">
        <v>270</v>
      </c>
      <c r="AM244" t="s">
        <v>904</v>
      </c>
      <c r="AO244" s="123" t="str">
        <f t="shared" si="18"/>
        <v>var zone = new Array("Papua New Guinea", "10", "00", "", "-", "", "", "", "", "", "", "", "", "", "", "", ""); zones["Papua New Guinea"]=zone;</v>
      </c>
      <c r="AP244" t="str">
        <f t="shared" si="19"/>
        <v>var zone = new Array("Papua New Guinea", "10", "00", "", "-", "", "", "", "", "", "", "", "", "", "</v>
      </c>
      <c r="AQ244" t="str">
        <f t="shared" si="23"/>
        <v>", "", ""); zones["Papua New Guinea"]=zone;</v>
      </c>
      <c r="AR244" s="125" t="str">
        <f t="shared" si="20"/>
        <v>&lt;option value="Papua New Guinea"&gt;Papua New Guinea&lt;/option&gt;</v>
      </c>
      <c r="AS244" t="s">
        <v>930</v>
      </c>
      <c r="AT244" t="str">
        <f t="shared" si="21"/>
        <v>Papua New Guinea</v>
      </c>
      <c r="AU244" t="s">
        <v>932</v>
      </c>
      <c r="AV244" t="str">
        <f t="shared" si="22"/>
        <v>Papua New Guinea</v>
      </c>
      <c r="AW244" t="s">
        <v>931</v>
      </c>
    </row>
    <row r="245" spans="1:49" x14ac:dyDescent="0.25">
      <c r="A245" t="s">
        <v>903</v>
      </c>
      <c r="B245" t="s">
        <v>197</v>
      </c>
      <c r="C245" t="s">
        <v>605</v>
      </c>
      <c r="D245">
        <v>-4</v>
      </c>
      <c r="E245" t="s">
        <v>605</v>
      </c>
      <c r="F245" t="s">
        <v>898</v>
      </c>
      <c r="G245" t="s">
        <v>605</v>
      </c>
      <c r="H245" s="6" t="s">
        <v>890</v>
      </c>
      <c r="I245" t="s">
        <v>605</v>
      </c>
      <c r="J245" s="6" t="s">
        <v>196</v>
      </c>
      <c r="K245" t="s">
        <v>605</v>
      </c>
      <c r="L245" t="str">
        <f>IF(J245&lt;&gt;"-",VLOOKUP(J245,travail2!$A$2:$N$33,2),"")</f>
        <v>w</v>
      </c>
      <c r="M245" t="s">
        <v>605</v>
      </c>
      <c r="N245" t="str">
        <f>IF(J245&lt;&gt;"-",VLOOKUP(J245,travail2!$A$2:$N$33,3),"")</f>
        <v>0</v>
      </c>
      <c r="O245" t="s">
        <v>605</v>
      </c>
      <c r="P245" t="str">
        <f>IF(J245&lt;&gt;"-",VLOOKUP(J245,travail2!$A$2:$N$33,4),"")</f>
        <v>s</v>
      </c>
      <c r="Q245" t="s">
        <v>605</v>
      </c>
      <c r="R245">
        <f>IF(J245&lt;&gt;"-",VLOOKUP(J245,travail2!$A$2:$N$33,5),"")</f>
        <v>0</v>
      </c>
      <c r="S245" t="s">
        <v>605</v>
      </c>
      <c r="T245" t="str">
        <f>IF(J245&lt;&gt;"-",VLOOKUP(J245,travail2!$A$2:$N$33,6),"")</f>
        <v>15</v>
      </c>
      <c r="U245" t="s">
        <v>605</v>
      </c>
      <c r="V245" s="121" t="str">
        <f>IF(J245&lt;&gt;"-",VLOOKUP(J245,travail2!$A$2:$N$33,7),"")</f>
        <v>10</v>
      </c>
      <c r="W245" t="s">
        <v>605</v>
      </c>
      <c r="X245" t="str">
        <f>IF(J245&lt;&gt;"-",VLOOKUP(J245,travail2!$A$2:$N$33,8),"")</f>
        <v>w</v>
      </c>
      <c r="Y245" t="s">
        <v>605</v>
      </c>
      <c r="Z245" t="str">
        <f>IF(J245&lt;&gt;"-",VLOOKUP(J245,travail2!$A$2:$N$33,9),"")</f>
        <v>0</v>
      </c>
      <c r="AA245" t="s">
        <v>605</v>
      </c>
      <c r="AB245" t="str">
        <f>IF(J245&lt;&gt;"-",VLOOKUP(J245,travail2!$A$2:$N$33,10),"")</f>
        <v>s</v>
      </c>
      <c r="AC245" t="s">
        <v>605</v>
      </c>
      <c r="AD245">
        <f>IF(J245&lt;&gt;"-",VLOOKUP(J245,travail2!$A$2:$N$33,11),"")</f>
        <v>0</v>
      </c>
      <c r="AE245" t="s">
        <v>605</v>
      </c>
      <c r="AF245" t="str">
        <f>IF(J245&lt;&gt;"-",VLOOKUP(J245,travail2!$A$2:$N$33,13),"")</f>
        <v>08</v>
      </c>
      <c r="AG245" t="s">
        <v>605</v>
      </c>
      <c r="AH245" t="str">
        <f>IF(J245&lt;&gt;"-",VLOOKUP(J245,travail2!$A$2:$N$33,14),"")</f>
        <v>3</v>
      </c>
      <c r="AI245" t="s">
        <v>928</v>
      </c>
      <c r="AJ245" s="122" t="s">
        <v>925</v>
      </c>
      <c r="AK245" t="s">
        <v>928</v>
      </c>
      <c r="AL245" t="s">
        <v>197</v>
      </c>
      <c r="AM245" t="s">
        <v>904</v>
      </c>
      <c r="AO245" s="123" t="str">
        <f t="shared" si="18"/>
        <v>var zone = new Array("Paraguay", "-4", "00", "1", "Para", "w", "0", "s", "0", "15", "10", "w", "0", "s", "0", "08", "3"); zones["Paraguay"]=zone;</v>
      </c>
      <c r="AP245" t="str">
        <f t="shared" si="19"/>
        <v>var zone = new Array("Paraguay", "-4", "00", "1", "Para", "w", "0", "s", "0", "15", "10", "w", "0", "s", "0</v>
      </c>
      <c r="AQ245" t="str">
        <f t="shared" si="23"/>
        <v>", "08", "3"); zones["Paraguay"]=zone;</v>
      </c>
      <c r="AR245" s="125" t="str">
        <f t="shared" si="20"/>
        <v>&lt;option value="Paraguay"&gt;Paraguay&lt;/option&gt;</v>
      </c>
      <c r="AS245" t="s">
        <v>930</v>
      </c>
      <c r="AT245" t="str">
        <f t="shared" si="21"/>
        <v>Paraguay</v>
      </c>
      <c r="AU245" t="s">
        <v>932</v>
      </c>
      <c r="AV245" t="str">
        <f t="shared" si="22"/>
        <v>Paraguay</v>
      </c>
      <c r="AW245" t="s">
        <v>931</v>
      </c>
    </row>
    <row r="246" spans="1:49" x14ac:dyDescent="0.25">
      <c r="A246" t="s">
        <v>903</v>
      </c>
      <c r="B246" t="s">
        <v>198</v>
      </c>
      <c r="C246" t="s">
        <v>605</v>
      </c>
      <c r="D246">
        <v>-5</v>
      </c>
      <c r="E246" t="s">
        <v>605</v>
      </c>
      <c r="F246" t="s">
        <v>898</v>
      </c>
      <c r="G246" t="s">
        <v>605</v>
      </c>
      <c r="H246" t="str">
        <f>IF(J246&lt;&gt;"-",VLOOKUP(J246,DST_ON!A:C,3),"")</f>
        <v/>
      </c>
      <c r="I246" t="s">
        <v>605</v>
      </c>
      <c r="J246" s="6" t="s">
        <v>106</v>
      </c>
      <c r="K246" t="s">
        <v>605</v>
      </c>
      <c r="L246" t="str">
        <f>IF(J246&lt;&gt;"-",VLOOKUP(J246,travail2!$A$2:$N$33,2),"")</f>
        <v/>
      </c>
      <c r="M246" t="s">
        <v>605</v>
      </c>
      <c r="N246" t="str">
        <f>IF(J246&lt;&gt;"-",VLOOKUP(J246,travail2!$A$2:$N$33,3),"")</f>
        <v/>
      </c>
      <c r="O246" t="s">
        <v>605</v>
      </c>
      <c r="P246" t="str">
        <f>IF(J246&lt;&gt;"-",VLOOKUP(J246,travail2!$A$2:$N$33,4),"")</f>
        <v/>
      </c>
      <c r="Q246" t="s">
        <v>605</v>
      </c>
      <c r="R246" t="str">
        <f>IF(J246&lt;&gt;"-",VLOOKUP(J246,travail2!$A$2:$N$33,5),"")</f>
        <v/>
      </c>
      <c r="S246" t="s">
        <v>605</v>
      </c>
      <c r="T246" t="str">
        <f>IF(J246&lt;&gt;"-",VLOOKUP(J246,travail2!$A$2:$N$33,6),"")</f>
        <v/>
      </c>
      <c r="U246" t="s">
        <v>605</v>
      </c>
      <c r="V246" s="121" t="str">
        <f>IF(J246&lt;&gt;"-",VLOOKUP(J246,travail2!$A$2:$N$33,7),"")</f>
        <v/>
      </c>
      <c r="W246" t="s">
        <v>605</v>
      </c>
      <c r="X246" t="str">
        <f>IF(J246&lt;&gt;"-",VLOOKUP(J246,travail2!$A$2:$N$33,8),"")</f>
        <v/>
      </c>
      <c r="Y246" t="s">
        <v>605</v>
      </c>
      <c r="Z246" t="str">
        <f>IF(J246&lt;&gt;"-",VLOOKUP(J246,travail2!$A$2:$N$33,9),"")</f>
        <v/>
      </c>
      <c r="AA246" t="s">
        <v>605</v>
      </c>
      <c r="AB246" t="str">
        <f>IF(J246&lt;&gt;"-",VLOOKUP(J246,travail2!$A$2:$N$33,10),"")</f>
        <v/>
      </c>
      <c r="AC246" t="s">
        <v>605</v>
      </c>
      <c r="AD246" t="str">
        <f>IF(J246&lt;&gt;"-",VLOOKUP(J246,travail2!$A$2:$N$33,11),"")</f>
        <v/>
      </c>
      <c r="AE246" t="s">
        <v>605</v>
      </c>
      <c r="AF246" t="str">
        <f>IF(J246&lt;&gt;"-",VLOOKUP(J246,travail2!$A$2:$N$33,13),"")</f>
        <v/>
      </c>
      <c r="AG246" t="s">
        <v>605</v>
      </c>
      <c r="AH246" t="str">
        <f>IF(J246&lt;&gt;"-",VLOOKUP(J246,travail2!$A$2:$N$33,14),"")</f>
        <v/>
      </c>
      <c r="AI246" t="s">
        <v>928</v>
      </c>
      <c r="AJ246" s="122" t="s">
        <v>925</v>
      </c>
      <c r="AK246" t="s">
        <v>928</v>
      </c>
      <c r="AL246" t="s">
        <v>198</v>
      </c>
      <c r="AM246" t="s">
        <v>904</v>
      </c>
      <c r="AO246" s="123" t="str">
        <f t="shared" si="18"/>
        <v>var zone = new Array("Peru", "-5", "00", "", "-", "", "", "", "", "", "", "", "", "", "", "", ""); zones["Peru"]=zone;</v>
      </c>
      <c r="AP246" t="str">
        <f t="shared" si="19"/>
        <v>var zone = new Array("Peru", "-5", "00", "", "-", "", "", "", "", "", "", "", "", "", "</v>
      </c>
      <c r="AQ246" t="str">
        <f t="shared" si="23"/>
        <v>", "", ""); zones["Peru"]=zone;</v>
      </c>
      <c r="AR246" s="125" t="str">
        <f t="shared" si="20"/>
        <v>&lt;option value="Peru"&gt;Peru&lt;/option&gt;</v>
      </c>
      <c r="AS246" t="s">
        <v>930</v>
      </c>
      <c r="AT246" t="str">
        <f t="shared" si="21"/>
        <v>Peru</v>
      </c>
      <c r="AU246" t="s">
        <v>932</v>
      </c>
      <c r="AV246" t="str">
        <f t="shared" si="22"/>
        <v>Peru</v>
      </c>
      <c r="AW246" t="s">
        <v>931</v>
      </c>
    </row>
    <row r="247" spans="1:49" x14ac:dyDescent="0.25">
      <c r="A247" t="s">
        <v>903</v>
      </c>
      <c r="B247" t="s">
        <v>234</v>
      </c>
      <c r="C247" t="s">
        <v>605</v>
      </c>
      <c r="D247">
        <v>8</v>
      </c>
      <c r="E247" t="s">
        <v>605</v>
      </c>
      <c r="F247" t="s">
        <v>898</v>
      </c>
      <c r="G247" t="s">
        <v>605</v>
      </c>
      <c r="H247" t="str">
        <f>IF(J247&lt;&gt;"-",VLOOKUP(J247,DST_ON!A:C,3),"")</f>
        <v/>
      </c>
      <c r="I247" t="s">
        <v>605</v>
      </c>
      <c r="J247" s="6" t="s">
        <v>106</v>
      </c>
      <c r="K247" t="s">
        <v>605</v>
      </c>
      <c r="L247" t="str">
        <f>IF(J247&lt;&gt;"-",VLOOKUP(J247,travail2!$A$2:$N$33,2),"")</f>
        <v/>
      </c>
      <c r="M247" t="s">
        <v>605</v>
      </c>
      <c r="N247" t="str">
        <f>IF(J247&lt;&gt;"-",VLOOKUP(J247,travail2!$A$2:$N$33,3),"")</f>
        <v/>
      </c>
      <c r="O247" t="s">
        <v>605</v>
      </c>
      <c r="P247" t="str">
        <f>IF(J247&lt;&gt;"-",VLOOKUP(J247,travail2!$A$2:$N$33,4),"")</f>
        <v/>
      </c>
      <c r="Q247" t="s">
        <v>605</v>
      </c>
      <c r="R247" t="str">
        <f>IF(J247&lt;&gt;"-",VLOOKUP(J247,travail2!$A$2:$N$33,5),"")</f>
        <v/>
      </c>
      <c r="S247" t="s">
        <v>605</v>
      </c>
      <c r="T247" t="str">
        <f>IF(J247&lt;&gt;"-",VLOOKUP(J247,travail2!$A$2:$N$33,6),"")</f>
        <v/>
      </c>
      <c r="U247" t="s">
        <v>605</v>
      </c>
      <c r="V247" s="121" t="str">
        <f>IF(J247&lt;&gt;"-",VLOOKUP(J247,travail2!$A$2:$N$33,7),"")</f>
        <v/>
      </c>
      <c r="W247" t="s">
        <v>605</v>
      </c>
      <c r="X247" t="str">
        <f>IF(J247&lt;&gt;"-",VLOOKUP(J247,travail2!$A$2:$N$33,8),"")</f>
        <v/>
      </c>
      <c r="Y247" t="s">
        <v>605</v>
      </c>
      <c r="Z247" t="str">
        <f>IF(J247&lt;&gt;"-",VLOOKUP(J247,travail2!$A$2:$N$33,9),"")</f>
        <v/>
      </c>
      <c r="AA247" t="s">
        <v>605</v>
      </c>
      <c r="AB247" t="str">
        <f>IF(J247&lt;&gt;"-",VLOOKUP(J247,travail2!$A$2:$N$33,10),"")</f>
        <v/>
      </c>
      <c r="AC247" t="s">
        <v>605</v>
      </c>
      <c r="AD247" t="str">
        <f>IF(J247&lt;&gt;"-",VLOOKUP(J247,travail2!$A$2:$N$33,11),"")</f>
        <v/>
      </c>
      <c r="AE247" t="s">
        <v>605</v>
      </c>
      <c r="AF247" t="str">
        <f>IF(J247&lt;&gt;"-",VLOOKUP(J247,travail2!$A$2:$N$33,13),"")</f>
        <v/>
      </c>
      <c r="AG247" t="s">
        <v>605</v>
      </c>
      <c r="AH247" t="str">
        <f>IF(J247&lt;&gt;"-",VLOOKUP(J247,travail2!$A$2:$N$33,14),"")</f>
        <v/>
      </c>
      <c r="AI247" t="s">
        <v>928</v>
      </c>
      <c r="AJ247" s="122" t="s">
        <v>925</v>
      </c>
      <c r="AK247" t="s">
        <v>928</v>
      </c>
      <c r="AL247" t="s">
        <v>234</v>
      </c>
      <c r="AM247" t="s">
        <v>904</v>
      </c>
      <c r="AO247" s="123" t="str">
        <f t="shared" si="18"/>
        <v>var zone = new Array("Philippines", "8", "00", "", "-", "", "", "", "", "", "", "", "", "", "", "", ""); zones["Philippines"]=zone;</v>
      </c>
      <c r="AP247" t="str">
        <f t="shared" si="19"/>
        <v>var zone = new Array("Philippines", "8", "00", "", "-", "", "", "", "", "", "", "", "", "", "</v>
      </c>
      <c r="AQ247" t="str">
        <f t="shared" si="23"/>
        <v>", "", ""); zones["Philippines"]=zone;</v>
      </c>
      <c r="AR247" s="125" t="str">
        <f t="shared" si="20"/>
        <v>&lt;option value="Philippines"&gt;Philippines&lt;/option&gt;</v>
      </c>
      <c r="AS247" t="s">
        <v>930</v>
      </c>
      <c r="AT247" t="str">
        <f t="shared" si="21"/>
        <v>Philippines</v>
      </c>
      <c r="AU247" t="s">
        <v>932</v>
      </c>
      <c r="AV247" t="str">
        <f t="shared" si="22"/>
        <v>Philippines</v>
      </c>
      <c r="AW247" t="s">
        <v>931</v>
      </c>
    </row>
    <row r="248" spans="1:49" x14ac:dyDescent="0.25">
      <c r="A248" t="s">
        <v>903</v>
      </c>
      <c r="B248" t="s">
        <v>259</v>
      </c>
      <c r="C248" t="s">
        <v>605</v>
      </c>
      <c r="D248">
        <v>13</v>
      </c>
      <c r="E248" t="s">
        <v>605</v>
      </c>
      <c r="F248" t="s">
        <v>898</v>
      </c>
      <c r="G248" t="s">
        <v>605</v>
      </c>
      <c r="H248" t="str">
        <f>IF(J248&lt;&gt;"-",VLOOKUP(J248,DST_ON!A:C,3),"")</f>
        <v/>
      </c>
      <c r="I248" t="s">
        <v>605</v>
      </c>
      <c r="J248" s="6" t="s">
        <v>106</v>
      </c>
      <c r="K248" t="s">
        <v>605</v>
      </c>
      <c r="L248" t="str">
        <f>IF(J248&lt;&gt;"-",VLOOKUP(J248,travail2!$A$2:$N$33,2),"")</f>
        <v/>
      </c>
      <c r="M248" t="s">
        <v>605</v>
      </c>
      <c r="N248" t="str">
        <f>IF(J248&lt;&gt;"-",VLOOKUP(J248,travail2!$A$2:$N$33,3),"")</f>
        <v/>
      </c>
      <c r="O248" t="s">
        <v>605</v>
      </c>
      <c r="P248" t="str">
        <f>IF(J248&lt;&gt;"-",VLOOKUP(J248,travail2!$A$2:$N$33,4),"")</f>
        <v/>
      </c>
      <c r="Q248" t="s">
        <v>605</v>
      </c>
      <c r="R248" t="str">
        <f>IF(J248&lt;&gt;"-",VLOOKUP(J248,travail2!$A$2:$N$33,5),"")</f>
        <v/>
      </c>
      <c r="S248" t="s">
        <v>605</v>
      </c>
      <c r="T248" t="str">
        <f>IF(J248&lt;&gt;"-",VLOOKUP(J248,travail2!$A$2:$N$33,6),"")</f>
        <v/>
      </c>
      <c r="U248" t="s">
        <v>605</v>
      </c>
      <c r="V248" s="121" t="str">
        <f>IF(J248&lt;&gt;"-",VLOOKUP(J248,travail2!$A$2:$N$33,7),"")</f>
        <v/>
      </c>
      <c r="W248" t="s">
        <v>605</v>
      </c>
      <c r="X248" t="str">
        <f>IF(J248&lt;&gt;"-",VLOOKUP(J248,travail2!$A$2:$N$33,8),"")</f>
        <v/>
      </c>
      <c r="Y248" t="s">
        <v>605</v>
      </c>
      <c r="Z248" t="str">
        <f>IF(J248&lt;&gt;"-",VLOOKUP(J248,travail2!$A$2:$N$33,9),"")</f>
        <v/>
      </c>
      <c r="AA248" t="s">
        <v>605</v>
      </c>
      <c r="AB248" t="str">
        <f>IF(J248&lt;&gt;"-",VLOOKUP(J248,travail2!$A$2:$N$33,10),"")</f>
        <v/>
      </c>
      <c r="AC248" t="s">
        <v>605</v>
      </c>
      <c r="AD248" t="str">
        <f>IF(J248&lt;&gt;"-",VLOOKUP(J248,travail2!$A$2:$N$33,11),"")</f>
        <v/>
      </c>
      <c r="AE248" t="s">
        <v>605</v>
      </c>
      <c r="AF248" t="str">
        <f>IF(J248&lt;&gt;"-",VLOOKUP(J248,travail2!$A$2:$N$33,13),"")</f>
        <v/>
      </c>
      <c r="AG248" t="s">
        <v>605</v>
      </c>
      <c r="AH248" t="str">
        <f>IF(J248&lt;&gt;"-",VLOOKUP(J248,travail2!$A$2:$N$33,14),"")</f>
        <v/>
      </c>
      <c r="AI248" t="s">
        <v>928</v>
      </c>
      <c r="AJ248" s="122" t="s">
        <v>925</v>
      </c>
      <c r="AK248" t="s">
        <v>928</v>
      </c>
      <c r="AL248" t="s">
        <v>259</v>
      </c>
      <c r="AM248" t="s">
        <v>904</v>
      </c>
      <c r="AO248" s="123" t="str">
        <f t="shared" si="18"/>
        <v>var zone = new Array("Phoenix Islands", "13", "00", "", "-", "", "", "", "", "", "", "", "", "", "", "", ""); zones["Phoenix Islands"]=zone;</v>
      </c>
      <c r="AP248" t="str">
        <f t="shared" si="19"/>
        <v>var zone = new Array("Phoenix Islands", "13", "00", "", "-", "", "", "", "", "", "", "", "", "", "</v>
      </c>
      <c r="AQ248" t="str">
        <f t="shared" si="23"/>
        <v>", "", ""); zones["Phoenix Islands"]=zone;</v>
      </c>
      <c r="AR248" s="125" t="str">
        <f t="shared" si="20"/>
        <v>&lt;option value="Phoenix Islands"&gt;Phoenix Islands&lt;/option&gt;</v>
      </c>
      <c r="AS248" t="s">
        <v>930</v>
      </c>
      <c r="AT248" t="str">
        <f t="shared" si="21"/>
        <v>Phoenix Islands</v>
      </c>
      <c r="AU248" t="s">
        <v>932</v>
      </c>
      <c r="AV248" t="str">
        <f t="shared" si="22"/>
        <v>Phoenix Islands</v>
      </c>
      <c r="AW248" t="s">
        <v>931</v>
      </c>
    </row>
    <row r="249" spans="1:49" x14ac:dyDescent="0.25">
      <c r="A249" t="s">
        <v>903</v>
      </c>
      <c r="B249" t="s">
        <v>271</v>
      </c>
      <c r="C249" t="s">
        <v>605</v>
      </c>
      <c r="D249">
        <v>-8</v>
      </c>
      <c r="E249" t="s">
        <v>605</v>
      </c>
      <c r="F249" t="s">
        <v>898</v>
      </c>
      <c r="G249" t="s">
        <v>605</v>
      </c>
      <c r="H249" t="str">
        <f>IF(J249&lt;&gt;"-",VLOOKUP(J249,DST_ON!A:C,3),"")</f>
        <v/>
      </c>
      <c r="I249" t="s">
        <v>605</v>
      </c>
      <c r="J249" s="6" t="s">
        <v>106</v>
      </c>
      <c r="K249" t="s">
        <v>605</v>
      </c>
      <c r="L249" t="str">
        <f>IF(J249&lt;&gt;"-",VLOOKUP(J249,travail2!$A$2:$N$33,2),"")</f>
        <v/>
      </c>
      <c r="M249" t="s">
        <v>605</v>
      </c>
      <c r="N249" t="str">
        <f>IF(J249&lt;&gt;"-",VLOOKUP(J249,travail2!$A$2:$N$33,3),"")</f>
        <v/>
      </c>
      <c r="O249" t="s">
        <v>605</v>
      </c>
      <c r="P249" t="str">
        <f>IF(J249&lt;&gt;"-",VLOOKUP(J249,travail2!$A$2:$N$33,4),"")</f>
        <v/>
      </c>
      <c r="Q249" t="s">
        <v>605</v>
      </c>
      <c r="R249" t="str">
        <f>IF(J249&lt;&gt;"-",VLOOKUP(J249,travail2!$A$2:$N$33,5),"")</f>
        <v/>
      </c>
      <c r="S249" t="s">
        <v>605</v>
      </c>
      <c r="T249" t="str">
        <f>IF(J249&lt;&gt;"-",VLOOKUP(J249,travail2!$A$2:$N$33,6),"")</f>
        <v/>
      </c>
      <c r="U249" t="s">
        <v>605</v>
      </c>
      <c r="V249" s="121" t="str">
        <f>IF(J249&lt;&gt;"-",VLOOKUP(J249,travail2!$A$2:$N$33,7),"")</f>
        <v/>
      </c>
      <c r="W249" t="s">
        <v>605</v>
      </c>
      <c r="X249" t="str">
        <f>IF(J249&lt;&gt;"-",VLOOKUP(J249,travail2!$A$2:$N$33,8),"")</f>
        <v/>
      </c>
      <c r="Y249" t="s">
        <v>605</v>
      </c>
      <c r="Z249" t="str">
        <f>IF(J249&lt;&gt;"-",VLOOKUP(J249,travail2!$A$2:$N$33,9),"")</f>
        <v/>
      </c>
      <c r="AA249" t="s">
        <v>605</v>
      </c>
      <c r="AB249" t="str">
        <f>IF(J249&lt;&gt;"-",VLOOKUP(J249,travail2!$A$2:$N$33,10),"")</f>
        <v/>
      </c>
      <c r="AC249" t="s">
        <v>605</v>
      </c>
      <c r="AD249" t="str">
        <f>IF(J249&lt;&gt;"-",VLOOKUP(J249,travail2!$A$2:$N$33,11),"")</f>
        <v/>
      </c>
      <c r="AE249" t="s">
        <v>605</v>
      </c>
      <c r="AF249" t="str">
        <f>IF(J249&lt;&gt;"-",VLOOKUP(J249,travail2!$A$2:$N$33,13),"")</f>
        <v/>
      </c>
      <c r="AG249" t="s">
        <v>605</v>
      </c>
      <c r="AH249" t="str">
        <f>IF(J249&lt;&gt;"-",VLOOKUP(J249,travail2!$A$2:$N$33,14),"")</f>
        <v/>
      </c>
      <c r="AI249" t="s">
        <v>928</v>
      </c>
      <c r="AJ249" s="122" t="s">
        <v>925</v>
      </c>
      <c r="AK249" t="s">
        <v>928</v>
      </c>
      <c r="AL249" t="s">
        <v>271</v>
      </c>
      <c r="AM249" t="s">
        <v>904</v>
      </c>
      <c r="AO249" s="123" t="str">
        <f t="shared" si="18"/>
        <v>var zone = new Array("Pitcairn", "-8", "00", "", "-", "", "", "", "", "", "", "", "", "", "", "", ""); zones["Pitcairn"]=zone;</v>
      </c>
      <c r="AP249" t="str">
        <f t="shared" si="19"/>
        <v>var zone = new Array("Pitcairn", "-8", "00", "", "-", "", "", "", "", "", "", "", "", "", "</v>
      </c>
      <c r="AQ249" t="str">
        <f t="shared" si="23"/>
        <v>", "", ""); zones["Pitcairn"]=zone;</v>
      </c>
      <c r="AR249" s="125" t="str">
        <f t="shared" si="20"/>
        <v>&lt;option value="Pitcairn"&gt;Pitcairn&lt;/option&gt;</v>
      </c>
      <c r="AS249" t="s">
        <v>930</v>
      </c>
      <c r="AT249" t="str">
        <f t="shared" si="21"/>
        <v>Pitcairn</v>
      </c>
      <c r="AU249" t="s">
        <v>932</v>
      </c>
      <c r="AV249" t="str">
        <f t="shared" si="22"/>
        <v>Pitcairn</v>
      </c>
      <c r="AW249" t="s">
        <v>931</v>
      </c>
    </row>
    <row r="250" spans="1:49" x14ac:dyDescent="0.25">
      <c r="A250" t="s">
        <v>903</v>
      </c>
      <c r="B250" t="s">
        <v>123</v>
      </c>
      <c r="C250" t="s">
        <v>605</v>
      </c>
      <c r="D250">
        <v>1</v>
      </c>
      <c r="E250" t="s">
        <v>605</v>
      </c>
      <c r="F250" t="s">
        <v>898</v>
      </c>
      <c r="G250" t="s">
        <v>605</v>
      </c>
      <c r="H250" s="6" t="s">
        <v>890</v>
      </c>
      <c r="I250" t="s">
        <v>605</v>
      </c>
      <c r="J250" s="6" t="s">
        <v>92</v>
      </c>
      <c r="K250" t="s">
        <v>605</v>
      </c>
      <c r="L250" t="str">
        <f>IF(J250&lt;&gt;"-",VLOOKUP(J250,travail2!$A$2:$N$33,2),"")</f>
        <v>u</v>
      </c>
      <c r="M250" t="s">
        <v>605</v>
      </c>
      <c r="N250" t="str">
        <f>IF(J250&lt;&gt;"-",VLOOKUP(J250,travail2!$A$2:$N$33,3),"")</f>
        <v>1</v>
      </c>
      <c r="O250" t="s">
        <v>605</v>
      </c>
      <c r="P250" t="str">
        <f>IF(J250&lt;&gt;"-",VLOOKUP(J250,travail2!$A$2:$N$33,4),"")</f>
        <v>d</v>
      </c>
      <c r="Q250" t="s">
        <v>605</v>
      </c>
      <c r="R250">
        <f>IF(J250&lt;&gt;"-",VLOOKUP(J250,travail2!$A$2:$N$33,5),"")</f>
        <v>0</v>
      </c>
      <c r="S250" t="s">
        <v>605</v>
      </c>
      <c r="T250" t="str">
        <f>IF(J250&lt;&gt;"-",VLOOKUP(J250,travail2!$A$2:$N$33,6),"")</f>
        <v>00</v>
      </c>
      <c r="U250" t="s">
        <v>605</v>
      </c>
      <c r="V250" s="121" t="str">
        <f>IF(J250&lt;&gt;"-",VLOOKUP(J250,travail2!$A$2:$N$33,7),"")</f>
        <v>3</v>
      </c>
      <c r="W250" t="s">
        <v>605</v>
      </c>
      <c r="X250" t="str">
        <f>IF(J250&lt;&gt;"-",VLOOKUP(J250,travail2!$A$2:$N$33,8),"")</f>
        <v>u</v>
      </c>
      <c r="Y250" t="s">
        <v>605</v>
      </c>
      <c r="Z250" t="str">
        <f>IF(J250&lt;&gt;"-",VLOOKUP(J250,travail2!$A$2:$N$33,9),"")</f>
        <v>1</v>
      </c>
      <c r="AA250" t="s">
        <v>605</v>
      </c>
      <c r="AB250" t="str">
        <f>IF(J250&lt;&gt;"-",VLOOKUP(J250,travail2!$A$2:$N$33,10),"")</f>
        <v>d</v>
      </c>
      <c r="AC250" t="s">
        <v>605</v>
      </c>
      <c r="AD250">
        <f>IF(J250&lt;&gt;"-",VLOOKUP(J250,travail2!$A$2:$N$33,11),"")</f>
        <v>0</v>
      </c>
      <c r="AE250" t="s">
        <v>605</v>
      </c>
      <c r="AF250" t="str">
        <f>IF(J250&lt;&gt;"-",VLOOKUP(J250,travail2!$A$2:$N$33,13),"")</f>
        <v>00</v>
      </c>
      <c r="AG250" t="s">
        <v>605</v>
      </c>
      <c r="AH250" t="str">
        <f>IF(J250&lt;&gt;"-",VLOOKUP(J250,travail2!$A$2:$N$33,14),"")</f>
        <v>10</v>
      </c>
      <c r="AI250" t="s">
        <v>928</v>
      </c>
      <c r="AJ250" s="122" t="s">
        <v>925</v>
      </c>
      <c r="AK250" t="s">
        <v>928</v>
      </c>
      <c r="AL250" t="s">
        <v>123</v>
      </c>
      <c r="AM250" t="s">
        <v>904</v>
      </c>
      <c r="AO250" s="123" t="str">
        <f t="shared" si="18"/>
        <v>var zone = new Array("Poland", "1", "00", "1", "EU", "u", "1", "d", "0", "00", "3", "u", "1", "d", "0", "00", "10"); zones["Poland"]=zone;</v>
      </c>
      <c r="AP250" t="str">
        <f t="shared" si="19"/>
        <v>var zone = new Array("Poland", "1", "00", "1", "EU", "u", "1", "d", "0", "00", "3", "u", "1", "d", "0</v>
      </c>
      <c r="AQ250" t="str">
        <f t="shared" si="23"/>
        <v>", "00", "10"); zones["Poland"]=zone;</v>
      </c>
      <c r="AR250" s="125" t="str">
        <f t="shared" si="20"/>
        <v>&lt;option value="Poland"&gt;Poland&lt;/option&gt;</v>
      </c>
      <c r="AS250" t="s">
        <v>930</v>
      </c>
      <c r="AT250" t="str">
        <f t="shared" si="21"/>
        <v>Poland</v>
      </c>
      <c r="AU250" t="s">
        <v>932</v>
      </c>
      <c r="AV250" t="str">
        <f t="shared" si="22"/>
        <v>Poland</v>
      </c>
      <c r="AW250" t="s">
        <v>931</v>
      </c>
    </row>
    <row r="251" spans="1:49" x14ac:dyDescent="0.25">
      <c r="A251" t="s">
        <v>903</v>
      </c>
      <c r="B251" t="s">
        <v>363</v>
      </c>
      <c r="C251" t="s">
        <v>605</v>
      </c>
      <c r="D251">
        <v>-1</v>
      </c>
      <c r="E251" t="s">
        <v>605</v>
      </c>
      <c r="F251" t="s">
        <v>898</v>
      </c>
      <c r="G251" t="s">
        <v>605</v>
      </c>
      <c r="H251" s="6" t="s">
        <v>890</v>
      </c>
      <c r="I251" t="s">
        <v>605</v>
      </c>
      <c r="J251" s="6" t="s">
        <v>92</v>
      </c>
      <c r="K251" t="s">
        <v>605</v>
      </c>
      <c r="L251" t="str">
        <f>IF(J251&lt;&gt;"-",VLOOKUP(J251,travail2!$A$2:$N$33,2),"")</f>
        <v>u</v>
      </c>
      <c r="M251" t="s">
        <v>605</v>
      </c>
      <c r="N251" t="str">
        <f>IF(J251&lt;&gt;"-",VLOOKUP(J251,travail2!$A$2:$N$33,3),"")</f>
        <v>1</v>
      </c>
      <c r="O251" t="s">
        <v>605</v>
      </c>
      <c r="P251" t="str">
        <f>IF(J251&lt;&gt;"-",VLOOKUP(J251,travail2!$A$2:$N$33,4),"")</f>
        <v>d</v>
      </c>
      <c r="Q251" t="s">
        <v>605</v>
      </c>
      <c r="R251">
        <f>IF(J251&lt;&gt;"-",VLOOKUP(J251,travail2!$A$2:$N$33,5),"")</f>
        <v>0</v>
      </c>
      <c r="S251" t="s">
        <v>605</v>
      </c>
      <c r="T251" t="str">
        <f>IF(J251&lt;&gt;"-",VLOOKUP(J251,travail2!$A$2:$N$33,6),"")</f>
        <v>00</v>
      </c>
      <c r="U251" t="s">
        <v>605</v>
      </c>
      <c r="V251" s="121" t="str">
        <f>IF(J251&lt;&gt;"-",VLOOKUP(J251,travail2!$A$2:$N$33,7),"")</f>
        <v>3</v>
      </c>
      <c r="W251" t="s">
        <v>605</v>
      </c>
      <c r="X251" t="str">
        <f>IF(J251&lt;&gt;"-",VLOOKUP(J251,travail2!$A$2:$N$33,8),"")</f>
        <v>u</v>
      </c>
      <c r="Y251" t="s">
        <v>605</v>
      </c>
      <c r="Z251" t="str">
        <f>IF(J251&lt;&gt;"-",VLOOKUP(J251,travail2!$A$2:$N$33,9),"")</f>
        <v>1</v>
      </c>
      <c r="AA251" t="s">
        <v>605</v>
      </c>
      <c r="AB251" t="str">
        <f>IF(J251&lt;&gt;"-",VLOOKUP(J251,travail2!$A$2:$N$33,10),"")</f>
        <v>d</v>
      </c>
      <c r="AC251" t="s">
        <v>605</v>
      </c>
      <c r="AD251">
        <f>IF(J251&lt;&gt;"-",VLOOKUP(J251,travail2!$A$2:$N$33,11),"")</f>
        <v>0</v>
      </c>
      <c r="AE251" t="s">
        <v>605</v>
      </c>
      <c r="AF251" t="str">
        <f>IF(J251&lt;&gt;"-",VLOOKUP(J251,travail2!$A$2:$N$33,13),"")</f>
        <v>00</v>
      </c>
      <c r="AG251" t="s">
        <v>605</v>
      </c>
      <c r="AH251" t="str">
        <f>IF(J251&lt;&gt;"-",VLOOKUP(J251,travail2!$A$2:$N$33,14),"")</f>
        <v>10</v>
      </c>
      <c r="AI251" t="s">
        <v>928</v>
      </c>
      <c r="AJ251" s="122" t="s">
        <v>925</v>
      </c>
      <c r="AK251" t="s">
        <v>928</v>
      </c>
      <c r="AL251" t="s">
        <v>363</v>
      </c>
      <c r="AM251" t="s">
        <v>904</v>
      </c>
      <c r="AO251" s="123" t="str">
        <f t="shared" si="18"/>
        <v>var zone = new Array("Portugal/Azores", "-1", "00", "1", "EU", "u", "1", "d", "0", "00", "3", "u", "1", "d", "0", "00", "10"); zones["Portugal/Azores"]=zone;</v>
      </c>
      <c r="AP251" t="str">
        <f t="shared" si="19"/>
        <v>var zone = new Array("Portugal/Azores", "-1", "00", "1", "EU", "u", "1", "d", "0", "00", "3", "u", "1", "d", "0</v>
      </c>
      <c r="AQ251" t="str">
        <f t="shared" si="23"/>
        <v>", "00", "10"); zones["Portugal/Azores"]=zone;</v>
      </c>
      <c r="AR251" s="125" t="str">
        <f t="shared" si="20"/>
        <v>&lt;option value="Portugal/Azores"&gt;Portugal/Azores&lt;/option&gt;</v>
      </c>
      <c r="AS251" t="s">
        <v>930</v>
      </c>
      <c r="AT251" t="str">
        <f t="shared" si="21"/>
        <v>Portugal/Azores</v>
      </c>
      <c r="AU251" t="s">
        <v>932</v>
      </c>
      <c r="AV251" t="str">
        <f t="shared" si="22"/>
        <v>Portugal/Azores</v>
      </c>
      <c r="AW251" t="s">
        <v>931</v>
      </c>
    </row>
    <row r="252" spans="1:49" x14ac:dyDescent="0.25">
      <c r="A252" t="s">
        <v>903</v>
      </c>
      <c r="B252" t="s">
        <v>362</v>
      </c>
      <c r="C252" t="s">
        <v>605</v>
      </c>
      <c r="D252">
        <v>0</v>
      </c>
      <c r="E252" t="s">
        <v>605</v>
      </c>
      <c r="F252" t="s">
        <v>898</v>
      </c>
      <c r="G252" t="s">
        <v>605</v>
      </c>
      <c r="H252" s="6" t="s">
        <v>890</v>
      </c>
      <c r="I252" t="s">
        <v>605</v>
      </c>
      <c r="J252" s="6" t="s">
        <v>92</v>
      </c>
      <c r="K252" t="s">
        <v>605</v>
      </c>
      <c r="L252" t="str">
        <f>IF(J252&lt;&gt;"-",VLOOKUP(J252,travail2!$A$2:$N$33,2),"")</f>
        <v>u</v>
      </c>
      <c r="M252" t="s">
        <v>605</v>
      </c>
      <c r="N252" t="str">
        <f>IF(J252&lt;&gt;"-",VLOOKUP(J252,travail2!$A$2:$N$33,3),"")</f>
        <v>1</v>
      </c>
      <c r="O252" t="s">
        <v>605</v>
      </c>
      <c r="P252" t="str">
        <f>IF(J252&lt;&gt;"-",VLOOKUP(J252,travail2!$A$2:$N$33,4),"")</f>
        <v>d</v>
      </c>
      <c r="Q252" t="s">
        <v>605</v>
      </c>
      <c r="R252">
        <f>IF(J252&lt;&gt;"-",VLOOKUP(J252,travail2!$A$2:$N$33,5),"")</f>
        <v>0</v>
      </c>
      <c r="S252" t="s">
        <v>605</v>
      </c>
      <c r="T252" t="str">
        <f>IF(J252&lt;&gt;"-",VLOOKUP(J252,travail2!$A$2:$N$33,6),"")</f>
        <v>00</v>
      </c>
      <c r="U252" t="s">
        <v>605</v>
      </c>
      <c r="V252" s="121" t="str">
        <f>IF(J252&lt;&gt;"-",VLOOKUP(J252,travail2!$A$2:$N$33,7),"")</f>
        <v>3</v>
      </c>
      <c r="W252" t="s">
        <v>605</v>
      </c>
      <c r="X252" t="str">
        <f>IF(J252&lt;&gt;"-",VLOOKUP(J252,travail2!$A$2:$N$33,8),"")</f>
        <v>u</v>
      </c>
      <c r="Y252" t="s">
        <v>605</v>
      </c>
      <c r="Z252" t="str">
        <f>IF(J252&lt;&gt;"-",VLOOKUP(J252,travail2!$A$2:$N$33,9),"")</f>
        <v>1</v>
      </c>
      <c r="AA252" t="s">
        <v>605</v>
      </c>
      <c r="AB252" t="str">
        <f>IF(J252&lt;&gt;"-",VLOOKUP(J252,travail2!$A$2:$N$33,10),"")</f>
        <v>d</v>
      </c>
      <c r="AC252" t="s">
        <v>605</v>
      </c>
      <c r="AD252">
        <f>IF(J252&lt;&gt;"-",VLOOKUP(J252,travail2!$A$2:$N$33,11),"")</f>
        <v>0</v>
      </c>
      <c r="AE252" t="s">
        <v>605</v>
      </c>
      <c r="AF252" t="str">
        <f>IF(J252&lt;&gt;"-",VLOOKUP(J252,travail2!$A$2:$N$33,13),"")</f>
        <v>00</v>
      </c>
      <c r="AG252" t="s">
        <v>605</v>
      </c>
      <c r="AH252" t="str">
        <f>IF(J252&lt;&gt;"-",VLOOKUP(J252,travail2!$A$2:$N$33,14),"")</f>
        <v>10</v>
      </c>
      <c r="AI252" t="s">
        <v>928</v>
      </c>
      <c r="AJ252" s="122" t="s">
        <v>925</v>
      </c>
      <c r="AK252" t="s">
        <v>928</v>
      </c>
      <c r="AL252" t="s">
        <v>362</v>
      </c>
      <c r="AM252" t="s">
        <v>904</v>
      </c>
      <c r="AO252" s="123" t="str">
        <f t="shared" si="18"/>
        <v>var zone = new Array("Portugal/Lisbon", "0", "00", "1", "EU", "u", "1", "d", "0", "00", "3", "u", "1", "d", "0", "00", "10"); zones["Portugal/Lisbon"]=zone;</v>
      </c>
      <c r="AP252" t="str">
        <f t="shared" si="19"/>
        <v>var zone = new Array("Portugal/Lisbon", "0", "00", "1", "EU", "u", "1", "d", "0", "00", "3", "u", "1", "d", "0</v>
      </c>
      <c r="AQ252" t="str">
        <f t="shared" si="23"/>
        <v>", "00", "10"); zones["Portugal/Lisbon"]=zone;</v>
      </c>
      <c r="AR252" s="125" t="str">
        <f t="shared" si="20"/>
        <v>&lt;option value="Portugal/Lisbon"&gt;Portugal/Lisbon&lt;/option&gt;</v>
      </c>
      <c r="AS252" t="s">
        <v>930</v>
      </c>
      <c r="AT252" t="str">
        <f t="shared" si="21"/>
        <v>Portugal/Lisbon</v>
      </c>
      <c r="AU252" t="s">
        <v>932</v>
      </c>
      <c r="AV252" t="str">
        <f t="shared" si="22"/>
        <v>Portugal/Lisbon</v>
      </c>
      <c r="AW252" t="s">
        <v>931</v>
      </c>
    </row>
    <row r="253" spans="1:49" x14ac:dyDescent="0.25">
      <c r="A253" t="s">
        <v>903</v>
      </c>
      <c r="B253" t="s">
        <v>364</v>
      </c>
      <c r="C253" t="s">
        <v>605</v>
      </c>
      <c r="D253">
        <v>0</v>
      </c>
      <c r="E253" t="s">
        <v>605</v>
      </c>
      <c r="F253" t="s">
        <v>898</v>
      </c>
      <c r="G253" t="s">
        <v>605</v>
      </c>
      <c r="H253" s="6" t="s">
        <v>890</v>
      </c>
      <c r="I253" t="s">
        <v>605</v>
      </c>
      <c r="J253" s="6" t="s">
        <v>92</v>
      </c>
      <c r="K253" t="s">
        <v>605</v>
      </c>
      <c r="L253" t="str">
        <f>IF(J253&lt;&gt;"-",VLOOKUP(J253,travail2!$A$2:$N$33,2),"")</f>
        <v>u</v>
      </c>
      <c r="M253" t="s">
        <v>605</v>
      </c>
      <c r="N253" t="str">
        <f>IF(J253&lt;&gt;"-",VLOOKUP(J253,travail2!$A$2:$N$33,3),"")</f>
        <v>1</v>
      </c>
      <c r="O253" t="s">
        <v>605</v>
      </c>
      <c r="P253" t="str">
        <f>IF(J253&lt;&gt;"-",VLOOKUP(J253,travail2!$A$2:$N$33,4),"")</f>
        <v>d</v>
      </c>
      <c r="Q253" t="s">
        <v>605</v>
      </c>
      <c r="R253">
        <f>IF(J253&lt;&gt;"-",VLOOKUP(J253,travail2!$A$2:$N$33,5),"")</f>
        <v>0</v>
      </c>
      <c r="S253" t="s">
        <v>605</v>
      </c>
      <c r="T253" t="str">
        <f>IF(J253&lt;&gt;"-",VLOOKUP(J253,travail2!$A$2:$N$33,6),"")</f>
        <v>00</v>
      </c>
      <c r="U253" t="s">
        <v>605</v>
      </c>
      <c r="V253" s="121" t="str">
        <f>IF(J253&lt;&gt;"-",VLOOKUP(J253,travail2!$A$2:$N$33,7),"")</f>
        <v>3</v>
      </c>
      <c r="W253" t="s">
        <v>605</v>
      </c>
      <c r="X253" t="str">
        <f>IF(J253&lt;&gt;"-",VLOOKUP(J253,travail2!$A$2:$N$33,8),"")</f>
        <v>u</v>
      </c>
      <c r="Y253" t="s">
        <v>605</v>
      </c>
      <c r="Z253" t="str">
        <f>IF(J253&lt;&gt;"-",VLOOKUP(J253,travail2!$A$2:$N$33,9),"")</f>
        <v>1</v>
      </c>
      <c r="AA253" t="s">
        <v>605</v>
      </c>
      <c r="AB253" t="str">
        <f>IF(J253&lt;&gt;"-",VLOOKUP(J253,travail2!$A$2:$N$33,10),"")</f>
        <v>d</v>
      </c>
      <c r="AC253" t="s">
        <v>605</v>
      </c>
      <c r="AD253">
        <f>IF(J253&lt;&gt;"-",VLOOKUP(J253,travail2!$A$2:$N$33,11),"")</f>
        <v>0</v>
      </c>
      <c r="AE253" t="s">
        <v>605</v>
      </c>
      <c r="AF253" t="str">
        <f>IF(J253&lt;&gt;"-",VLOOKUP(J253,travail2!$A$2:$N$33,13),"")</f>
        <v>00</v>
      </c>
      <c r="AG253" t="s">
        <v>605</v>
      </c>
      <c r="AH253" t="str">
        <f>IF(J253&lt;&gt;"-",VLOOKUP(J253,travail2!$A$2:$N$33,14),"")</f>
        <v>10</v>
      </c>
      <c r="AI253" t="s">
        <v>928</v>
      </c>
      <c r="AJ253" s="122" t="s">
        <v>925</v>
      </c>
      <c r="AK253" t="s">
        <v>928</v>
      </c>
      <c r="AL253" t="s">
        <v>364</v>
      </c>
      <c r="AM253" t="s">
        <v>904</v>
      </c>
      <c r="AO253" s="123" t="str">
        <f t="shared" si="18"/>
        <v>var zone = new Array("Portugal/Madeira", "0", "00", "1", "EU", "u", "1", "d", "0", "00", "3", "u", "1", "d", "0", "00", "10"); zones["Portugal/Madeira"]=zone;</v>
      </c>
      <c r="AP253" t="str">
        <f t="shared" si="19"/>
        <v>var zone = new Array("Portugal/Madeira", "0", "00", "1", "EU", "u", "1", "d", "0", "00", "3", "u", "1", "d", "0</v>
      </c>
      <c r="AQ253" t="str">
        <f t="shared" si="23"/>
        <v>", "00", "10"); zones["Portugal/Madeira"]=zone;</v>
      </c>
      <c r="AR253" s="125" t="str">
        <f t="shared" si="20"/>
        <v>&lt;option value="Portugal/Madeira"&gt;Portugal/Madeira&lt;/option&gt;</v>
      </c>
      <c r="AS253" t="s">
        <v>930</v>
      </c>
      <c r="AT253" t="str">
        <f t="shared" si="21"/>
        <v>Portugal/Madeira</v>
      </c>
      <c r="AU253" t="s">
        <v>932</v>
      </c>
      <c r="AV253" t="str">
        <f t="shared" si="22"/>
        <v>Portugal/Madeira</v>
      </c>
      <c r="AW253" t="s">
        <v>931</v>
      </c>
    </row>
    <row r="254" spans="1:49" x14ac:dyDescent="0.25">
      <c r="A254" t="s">
        <v>903</v>
      </c>
      <c r="B254" t="s">
        <v>174</v>
      </c>
      <c r="C254" t="s">
        <v>605</v>
      </c>
      <c r="D254">
        <v>-4</v>
      </c>
      <c r="E254" t="s">
        <v>605</v>
      </c>
      <c r="F254" t="s">
        <v>898</v>
      </c>
      <c r="G254" t="s">
        <v>605</v>
      </c>
      <c r="H254" t="str">
        <f>IF(J254&lt;&gt;"-",VLOOKUP(J254,DST_ON!A:C,3),"")</f>
        <v/>
      </c>
      <c r="I254" t="s">
        <v>605</v>
      </c>
      <c r="J254" s="6" t="s">
        <v>106</v>
      </c>
      <c r="K254" t="s">
        <v>605</v>
      </c>
      <c r="L254" t="str">
        <f>IF(J254&lt;&gt;"-",VLOOKUP(J254,travail2!$A$2:$N$33,2),"")</f>
        <v/>
      </c>
      <c r="M254" t="s">
        <v>605</v>
      </c>
      <c r="N254" t="str">
        <f>IF(J254&lt;&gt;"-",VLOOKUP(J254,travail2!$A$2:$N$33,3),"")</f>
        <v/>
      </c>
      <c r="O254" t="s">
        <v>605</v>
      </c>
      <c r="P254" t="str">
        <f>IF(J254&lt;&gt;"-",VLOOKUP(J254,travail2!$A$2:$N$33,4),"")</f>
        <v/>
      </c>
      <c r="Q254" t="s">
        <v>605</v>
      </c>
      <c r="R254" t="str">
        <f>IF(J254&lt;&gt;"-",VLOOKUP(J254,travail2!$A$2:$N$33,5),"")</f>
        <v/>
      </c>
      <c r="S254" t="s">
        <v>605</v>
      </c>
      <c r="T254" t="str">
        <f>IF(J254&lt;&gt;"-",VLOOKUP(J254,travail2!$A$2:$N$33,6),"")</f>
        <v/>
      </c>
      <c r="U254" t="s">
        <v>605</v>
      </c>
      <c r="V254" s="121" t="str">
        <f>IF(J254&lt;&gt;"-",VLOOKUP(J254,travail2!$A$2:$N$33,7),"")</f>
        <v/>
      </c>
      <c r="W254" t="s">
        <v>605</v>
      </c>
      <c r="X254" t="str">
        <f>IF(J254&lt;&gt;"-",VLOOKUP(J254,travail2!$A$2:$N$33,8),"")</f>
        <v/>
      </c>
      <c r="Y254" t="s">
        <v>605</v>
      </c>
      <c r="Z254" t="str">
        <f>IF(J254&lt;&gt;"-",VLOOKUP(J254,travail2!$A$2:$N$33,9),"")</f>
        <v/>
      </c>
      <c r="AA254" t="s">
        <v>605</v>
      </c>
      <c r="AB254" t="str">
        <f>IF(J254&lt;&gt;"-",VLOOKUP(J254,travail2!$A$2:$N$33,10),"")</f>
        <v/>
      </c>
      <c r="AC254" t="s">
        <v>605</v>
      </c>
      <c r="AD254" t="str">
        <f>IF(J254&lt;&gt;"-",VLOOKUP(J254,travail2!$A$2:$N$33,11),"")</f>
        <v/>
      </c>
      <c r="AE254" t="s">
        <v>605</v>
      </c>
      <c r="AF254" t="str">
        <f>IF(J254&lt;&gt;"-",VLOOKUP(J254,travail2!$A$2:$N$33,13),"")</f>
        <v/>
      </c>
      <c r="AG254" t="s">
        <v>605</v>
      </c>
      <c r="AH254" t="str">
        <f>IF(J254&lt;&gt;"-",VLOOKUP(J254,travail2!$A$2:$N$33,14),"")</f>
        <v/>
      </c>
      <c r="AI254" t="s">
        <v>928</v>
      </c>
      <c r="AJ254" s="122" t="s">
        <v>925</v>
      </c>
      <c r="AK254" t="s">
        <v>928</v>
      </c>
      <c r="AL254" t="s">
        <v>174</v>
      </c>
      <c r="AM254" t="s">
        <v>904</v>
      </c>
      <c r="AO254" s="123" t="str">
        <f t="shared" si="18"/>
        <v>var zone = new Array("Puerto Rico", "-4", "00", "", "-", "", "", "", "", "", "", "", "", "", "", "", ""); zones["Puerto Rico"]=zone;</v>
      </c>
      <c r="AP254" t="str">
        <f t="shared" si="19"/>
        <v>var zone = new Array("Puerto Rico", "-4", "00", "", "-", "", "", "", "", "", "", "", "", "", "</v>
      </c>
      <c r="AQ254" t="str">
        <f t="shared" si="23"/>
        <v>", "", ""); zones["Puerto Rico"]=zone;</v>
      </c>
      <c r="AR254" s="125" t="str">
        <f t="shared" si="20"/>
        <v>&lt;option value="Puerto Rico"&gt;Puerto Rico&lt;/option&gt;</v>
      </c>
      <c r="AS254" t="s">
        <v>930</v>
      </c>
      <c r="AT254" t="str">
        <f t="shared" si="21"/>
        <v>Puerto Rico</v>
      </c>
      <c r="AU254" t="s">
        <v>932</v>
      </c>
      <c r="AV254" t="str">
        <f t="shared" si="22"/>
        <v>Puerto Rico</v>
      </c>
      <c r="AW254" t="s">
        <v>931</v>
      </c>
    </row>
    <row r="255" spans="1:49" x14ac:dyDescent="0.25">
      <c r="A255" t="s">
        <v>903</v>
      </c>
      <c r="B255" t="s">
        <v>214</v>
      </c>
      <c r="C255" t="s">
        <v>605</v>
      </c>
      <c r="D255">
        <v>3</v>
      </c>
      <c r="E255" t="s">
        <v>605</v>
      </c>
      <c r="F255" t="s">
        <v>898</v>
      </c>
      <c r="G255" t="s">
        <v>605</v>
      </c>
      <c r="H255" t="str">
        <f>IF(J255&lt;&gt;"-",VLOOKUP(J255,DST_ON!A:C,3),"")</f>
        <v/>
      </c>
      <c r="I255" t="s">
        <v>605</v>
      </c>
      <c r="J255" s="6" t="s">
        <v>106</v>
      </c>
      <c r="K255" t="s">
        <v>605</v>
      </c>
      <c r="L255" t="str">
        <f>IF(J255&lt;&gt;"-",VLOOKUP(J255,travail2!$A$2:$N$33,2),"")</f>
        <v/>
      </c>
      <c r="M255" t="s">
        <v>605</v>
      </c>
      <c r="N255" t="str">
        <f>IF(J255&lt;&gt;"-",VLOOKUP(J255,travail2!$A$2:$N$33,3),"")</f>
        <v/>
      </c>
      <c r="O255" t="s">
        <v>605</v>
      </c>
      <c r="P255" t="str">
        <f>IF(J255&lt;&gt;"-",VLOOKUP(J255,travail2!$A$2:$N$33,4),"")</f>
        <v/>
      </c>
      <c r="Q255" t="s">
        <v>605</v>
      </c>
      <c r="R255" t="str">
        <f>IF(J255&lt;&gt;"-",VLOOKUP(J255,travail2!$A$2:$N$33,5),"")</f>
        <v/>
      </c>
      <c r="S255" t="s">
        <v>605</v>
      </c>
      <c r="T255" t="str">
        <f>IF(J255&lt;&gt;"-",VLOOKUP(J255,travail2!$A$2:$N$33,6),"")</f>
        <v/>
      </c>
      <c r="U255" t="s">
        <v>605</v>
      </c>
      <c r="V255" s="121" t="str">
        <f>IF(J255&lt;&gt;"-",VLOOKUP(J255,travail2!$A$2:$N$33,7),"")</f>
        <v/>
      </c>
      <c r="W255" t="s">
        <v>605</v>
      </c>
      <c r="X255" t="str">
        <f>IF(J255&lt;&gt;"-",VLOOKUP(J255,travail2!$A$2:$N$33,8),"")</f>
        <v/>
      </c>
      <c r="Y255" t="s">
        <v>605</v>
      </c>
      <c r="Z255" t="str">
        <f>IF(J255&lt;&gt;"-",VLOOKUP(J255,travail2!$A$2:$N$33,9),"")</f>
        <v/>
      </c>
      <c r="AA255" t="s">
        <v>605</v>
      </c>
      <c r="AB255" t="str">
        <f>IF(J255&lt;&gt;"-",VLOOKUP(J255,travail2!$A$2:$N$33,10),"")</f>
        <v/>
      </c>
      <c r="AC255" t="s">
        <v>605</v>
      </c>
      <c r="AD255" t="str">
        <f>IF(J255&lt;&gt;"-",VLOOKUP(J255,travail2!$A$2:$N$33,11),"")</f>
        <v/>
      </c>
      <c r="AE255" t="s">
        <v>605</v>
      </c>
      <c r="AF255" t="str">
        <f>IF(J255&lt;&gt;"-",VLOOKUP(J255,travail2!$A$2:$N$33,13),"")</f>
        <v/>
      </c>
      <c r="AG255" t="s">
        <v>605</v>
      </c>
      <c r="AH255" t="str">
        <f>IF(J255&lt;&gt;"-",VLOOKUP(J255,travail2!$A$2:$N$33,14),"")</f>
        <v/>
      </c>
      <c r="AI255" t="s">
        <v>928</v>
      </c>
      <c r="AJ255" s="122" t="s">
        <v>925</v>
      </c>
      <c r="AK255" t="s">
        <v>928</v>
      </c>
      <c r="AL255" t="s">
        <v>214</v>
      </c>
      <c r="AM255" t="s">
        <v>904</v>
      </c>
      <c r="AO255" s="123" t="str">
        <f t="shared" si="18"/>
        <v>var zone = new Array("Qatar", "3", "00", "", "-", "", "", "", "", "", "", "", "", "", "", "", ""); zones["Qatar"]=zone;</v>
      </c>
      <c r="AP255" t="str">
        <f t="shared" si="19"/>
        <v>var zone = new Array("Qatar", "3", "00", "", "-", "", "", "", "", "", "", "", "", "", "</v>
      </c>
      <c r="AQ255" t="str">
        <f t="shared" si="23"/>
        <v>", "", ""); zones["Qatar"]=zone;</v>
      </c>
      <c r="AR255" s="125" t="str">
        <f t="shared" si="20"/>
        <v>&lt;option value="Qatar"&gt;Qatar&lt;/option&gt;</v>
      </c>
      <c r="AS255" t="s">
        <v>930</v>
      </c>
      <c r="AT255" t="str">
        <f t="shared" si="21"/>
        <v>Qatar</v>
      </c>
      <c r="AU255" t="s">
        <v>932</v>
      </c>
      <c r="AV255" t="str">
        <f t="shared" si="22"/>
        <v>Qatar</v>
      </c>
      <c r="AW255" t="s">
        <v>931</v>
      </c>
    </row>
    <row r="256" spans="1:49" x14ac:dyDescent="0.25">
      <c r="A256" t="s">
        <v>903</v>
      </c>
      <c r="B256" t="s">
        <v>318</v>
      </c>
      <c r="C256" t="s">
        <v>605</v>
      </c>
      <c r="D256">
        <v>4</v>
      </c>
      <c r="E256" t="s">
        <v>605</v>
      </c>
      <c r="F256" t="s">
        <v>898</v>
      </c>
      <c r="G256" t="s">
        <v>605</v>
      </c>
      <c r="H256" t="str">
        <f>IF(J256&lt;&gt;"-",VLOOKUP(J256,DST_ON!A:C,3),"")</f>
        <v/>
      </c>
      <c r="I256" t="s">
        <v>605</v>
      </c>
      <c r="J256" s="6" t="s">
        <v>106</v>
      </c>
      <c r="K256" t="s">
        <v>605</v>
      </c>
      <c r="L256" t="str">
        <f>IF(J256&lt;&gt;"-",VLOOKUP(J256,travail2!$A$2:$N$33,2),"")</f>
        <v/>
      </c>
      <c r="M256" t="s">
        <v>605</v>
      </c>
      <c r="N256" t="str">
        <f>IF(J256&lt;&gt;"-",VLOOKUP(J256,travail2!$A$2:$N$33,3),"")</f>
        <v/>
      </c>
      <c r="O256" t="s">
        <v>605</v>
      </c>
      <c r="P256" t="str">
        <f>IF(J256&lt;&gt;"-",VLOOKUP(J256,travail2!$A$2:$N$33,4),"")</f>
        <v/>
      </c>
      <c r="Q256" t="s">
        <v>605</v>
      </c>
      <c r="R256" t="str">
        <f>IF(J256&lt;&gt;"-",VLOOKUP(J256,travail2!$A$2:$N$33,5),"")</f>
        <v/>
      </c>
      <c r="S256" t="s">
        <v>605</v>
      </c>
      <c r="T256" t="str">
        <f>IF(J256&lt;&gt;"-",VLOOKUP(J256,travail2!$A$2:$N$33,6),"")</f>
        <v/>
      </c>
      <c r="U256" t="s">
        <v>605</v>
      </c>
      <c r="V256" s="121" t="str">
        <f>IF(J256&lt;&gt;"-",VLOOKUP(J256,travail2!$A$2:$N$33,7),"")</f>
        <v/>
      </c>
      <c r="W256" t="s">
        <v>605</v>
      </c>
      <c r="X256" t="str">
        <f>IF(J256&lt;&gt;"-",VLOOKUP(J256,travail2!$A$2:$N$33,8),"")</f>
        <v/>
      </c>
      <c r="Y256" t="s">
        <v>605</v>
      </c>
      <c r="Z256" t="str">
        <f>IF(J256&lt;&gt;"-",VLOOKUP(J256,travail2!$A$2:$N$33,9),"")</f>
        <v/>
      </c>
      <c r="AA256" t="s">
        <v>605</v>
      </c>
      <c r="AB256" t="str">
        <f>IF(J256&lt;&gt;"-",VLOOKUP(J256,travail2!$A$2:$N$33,10),"")</f>
        <v/>
      </c>
      <c r="AC256" t="s">
        <v>605</v>
      </c>
      <c r="AD256" t="str">
        <f>IF(J256&lt;&gt;"-",VLOOKUP(J256,travail2!$A$2:$N$33,11),"")</f>
        <v/>
      </c>
      <c r="AE256" t="s">
        <v>605</v>
      </c>
      <c r="AF256" t="str">
        <f>IF(J256&lt;&gt;"-",VLOOKUP(J256,travail2!$A$2:$N$33,13),"")</f>
        <v/>
      </c>
      <c r="AG256" t="s">
        <v>605</v>
      </c>
      <c r="AH256" t="str">
        <f>IF(J256&lt;&gt;"-",VLOOKUP(J256,travail2!$A$2:$N$33,14),"")</f>
        <v/>
      </c>
      <c r="AI256" t="s">
        <v>928</v>
      </c>
      <c r="AJ256" s="122" t="s">
        <v>925</v>
      </c>
      <c r="AK256" t="s">
        <v>928</v>
      </c>
      <c r="AL256" t="s">
        <v>318</v>
      </c>
      <c r="AM256" t="s">
        <v>904</v>
      </c>
      <c r="AO256" s="123" t="str">
        <f t="shared" si="18"/>
        <v>var zone = new Array("Réunion", "4", "00", "", "-", "", "", "", "", "", "", "", "", "", "", "", ""); zones["Réunion"]=zone;</v>
      </c>
      <c r="AP256" t="str">
        <f t="shared" si="19"/>
        <v>var zone = new Array("Réunion", "4", "00", "", "-", "", "", "", "", "", "", "", "", "", "</v>
      </c>
      <c r="AQ256" t="str">
        <f t="shared" si="23"/>
        <v>", "", ""); zones["Réunion"]=zone;</v>
      </c>
      <c r="AR256" s="125" t="str">
        <f t="shared" si="20"/>
        <v>&lt;option value="Réunion"&gt;Réunion&lt;/option&gt;</v>
      </c>
      <c r="AS256" t="s">
        <v>930</v>
      </c>
      <c r="AT256" t="str">
        <f t="shared" si="21"/>
        <v>Réunion</v>
      </c>
      <c r="AU256" t="s">
        <v>932</v>
      </c>
      <c r="AV256" t="str">
        <f t="shared" si="22"/>
        <v>Réunion</v>
      </c>
      <c r="AW256" t="s">
        <v>931</v>
      </c>
    </row>
    <row r="257" spans="1:49" x14ac:dyDescent="0.25">
      <c r="A257" t="s">
        <v>903</v>
      </c>
      <c r="B257" t="s">
        <v>124</v>
      </c>
      <c r="C257" t="s">
        <v>605</v>
      </c>
      <c r="D257">
        <v>2</v>
      </c>
      <c r="E257" t="s">
        <v>605</v>
      </c>
      <c r="F257" t="s">
        <v>898</v>
      </c>
      <c r="G257" t="s">
        <v>605</v>
      </c>
      <c r="H257" s="6" t="s">
        <v>890</v>
      </c>
      <c r="I257" t="s">
        <v>605</v>
      </c>
      <c r="J257" s="6" t="s">
        <v>92</v>
      </c>
      <c r="K257" t="s">
        <v>605</v>
      </c>
      <c r="L257" t="str">
        <f>IF(J257&lt;&gt;"-",VLOOKUP(J257,travail2!$A$2:$N$33,2),"")</f>
        <v>u</v>
      </c>
      <c r="M257" t="s">
        <v>605</v>
      </c>
      <c r="N257" t="str">
        <f>IF(J257&lt;&gt;"-",VLOOKUP(J257,travail2!$A$2:$N$33,3),"")</f>
        <v>1</v>
      </c>
      <c r="O257" t="s">
        <v>605</v>
      </c>
      <c r="P257" t="str">
        <f>IF(J257&lt;&gt;"-",VLOOKUP(J257,travail2!$A$2:$N$33,4),"")</f>
        <v>d</v>
      </c>
      <c r="Q257" t="s">
        <v>605</v>
      </c>
      <c r="R257">
        <f>IF(J257&lt;&gt;"-",VLOOKUP(J257,travail2!$A$2:$N$33,5),"")</f>
        <v>0</v>
      </c>
      <c r="S257" t="s">
        <v>605</v>
      </c>
      <c r="T257" t="str">
        <f>IF(J257&lt;&gt;"-",VLOOKUP(J257,travail2!$A$2:$N$33,6),"")</f>
        <v>00</v>
      </c>
      <c r="U257" t="s">
        <v>605</v>
      </c>
      <c r="V257" s="121" t="str">
        <f>IF(J257&lt;&gt;"-",VLOOKUP(J257,travail2!$A$2:$N$33,7),"")</f>
        <v>3</v>
      </c>
      <c r="W257" t="s">
        <v>605</v>
      </c>
      <c r="X257" t="str">
        <f>IF(J257&lt;&gt;"-",VLOOKUP(J257,travail2!$A$2:$N$33,8),"")</f>
        <v>u</v>
      </c>
      <c r="Y257" t="s">
        <v>605</v>
      </c>
      <c r="Z257" t="str">
        <f>IF(J257&lt;&gt;"-",VLOOKUP(J257,travail2!$A$2:$N$33,9),"")</f>
        <v>1</v>
      </c>
      <c r="AA257" t="s">
        <v>605</v>
      </c>
      <c r="AB257" t="str">
        <f>IF(J257&lt;&gt;"-",VLOOKUP(J257,travail2!$A$2:$N$33,10),"")</f>
        <v>d</v>
      </c>
      <c r="AC257" t="s">
        <v>605</v>
      </c>
      <c r="AD257">
        <f>IF(J257&lt;&gt;"-",VLOOKUP(J257,travail2!$A$2:$N$33,11),"")</f>
        <v>0</v>
      </c>
      <c r="AE257" t="s">
        <v>605</v>
      </c>
      <c r="AF257" t="str">
        <f>IF(J257&lt;&gt;"-",VLOOKUP(J257,travail2!$A$2:$N$33,13),"")</f>
        <v>00</v>
      </c>
      <c r="AG257" t="s">
        <v>605</v>
      </c>
      <c r="AH257" t="str">
        <f>IF(J257&lt;&gt;"-",VLOOKUP(J257,travail2!$A$2:$N$33,14),"")</f>
        <v>10</v>
      </c>
      <c r="AI257" t="s">
        <v>928</v>
      </c>
      <c r="AJ257" s="122" t="s">
        <v>925</v>
      </c>
      <c r="AK257" t="s">
        <v>928</v>
      </c>
      <c r="AL257" t="s">
        <v>124</v>
      </c>
      <c r="AM257" t="s">
        <v>904</v>
      </c>
      <c r="AO257" s="123" t="str">
        <f t="shared" si="18"/>
        <v>var zone = new Array("Romania", "2", "00", "1", "EU", "u", "1", "d", "0", "00", "3", "u", "1", "d", "0", "00", "10"); zones["Romania"]=zone;</v>
      </c>
      <c r="AP257" t="str">
        <f t="shared" si="19"/>
        <v>var zone = new Array("Romania", "2", "00", "1", "EU", "u", "1", "d", "0", "00", "3", "u", "1", "d", "0</v>
      </c>
      <c r="AQ257" t="str">
        <f t="shared" si="23"/>
        <v>", "00", "10"); zones["Romania"]=zone;</v>
      </c>
      <c r="AR257" s="125" t="str">
        <f t="shared" si="20"/>
        <v>&lt;option value="Romania"&gt;Romania&lt;/option&gt;</v>
      </c>
      <c r="AS257" t="s">
        <v>930</v>
      </c>
      <c r="AT257" t="str">
        <f t="shared" si="21"/>
        <v>Romania</v>
      </c>
      <c r="AU257" t="s">
        <v>932</v>
      </c>
      <c r="AV257" t="str">
        <f t="shared" si="22"/>
        <v>Romania</v>
      </c>
      <c r="AW257" t="s">
        <v>931</v>
      </c>
    </row>
    <row r="258" spans="1:49" x14ac:dyDescent="0.25">
      <c r="A258" t="s">
        <v>903</v>
      </c>
      <c r="B258" t="s">
        <v>378</v>
      </c>
      <c r="C258" t="s">
        <v>605</v>
      </c>
      <c r="D258">
        <v>12</v>
      </c>
      <c r="E258" t="s">
        <v>605</v>
      </c>
      <c r="F258" t="s">
        <v>898</v>
      </c>
      <c r="G258" t="s">
        <v>605</v>
      </c>
      <c r="H258" s="6" t="s">
        <v>890</v>
      </c>
      <c r="I258" t="s">
        <v>605</v>
      </c>
      <c r="J258" s="6" t="s">
        <v>134</v>
      </c>
      <c r="K258" t="s">
        <v>605</v>
      </c>
      <c r="L258" t="str">
        <f>IF(J258&lt;&gt;"-",VLOOKUP(J258,travail2!$A$2:$N$33,2),"")</f>
        <v>s</v>
      </c>
      <c r="M258" t="s">
        <v>605</v>
      </c>
      <c r="N258" t="str">
        <f>IF(J258&lt;&gt;"-",VLOOKUP(J258,travail2!$A$2:$N$33,3),"")</f>
        <v>2</v>
      </c>
      <c r="O258" t="s">
        <v>605</v>
      </c>
      <c r="P258" t="str">
        <f>IF(J258&lt;&gt;"-",VLOOKUP(J258,travail2!$A$2:$N$33,4),"")</f>
        <v>d</v>
      </c>
      <c r="Q258" t="s">
        <v>605</v>
      </c>
      <c r="R258">
        <f>IF(J258&lt;&gt;"-",VLOOKUP(J258,travail2!$A$2:$N$33,5),"")</f>
        <v>0</v>
      </c>
      <c r="S258" t="s">
        <v>605</v>
      </c>
      <c r="T258" t="str">
        <f>IF(J258&lt;&gt;"-",VLOOKUP(J258,travail2!$A$2:$N$33,6),"")</f>
        <v>00</v>
      </c>
      <c r="U258" t="s">
        <v>605</v>
      </c>
      <c r="V258" s="121" t="str">
        <f>IF(J258&lt;&gt;"-",VLOOKUP(J258,travail2!$A$2:$N$33,7),"")</f>
        <v>3</v>
      </c>
      <c r="W258" t="s">
        <v>605</v>
      </c>
      <c r="X258" t="str">
        <f>IF(J258&lt;&gt;"-",VLOOKUP(J258,travail2!$A$2:$N$33,8),"")</f>
        <v>s</v>
      </c>
      <c r="Y258" t="s">
        <v>605</v>
      </c>
      <c r="Z258" t="str">
        <f>IF(J258&lt;&gt;"-",VLOOKUP(J258,travail2!$A$2:$N$33,9),"")</f>
        <v>2</v>
      </c>
      <c r="AA258" t="s">
        <v>605</v>
      </c>
      <c r="AB258" t="str">
        <f>IF(J258&lt;&gt;"-",VLOOKUP(J258,travail2!$A$2:$N$33,10),"")</f>
        <v>d</v>
      </c>
      <c r="AC258" t="s">
        <v>605</v>
      </c>
      <c r="AD258">
        <f>IF(J258&lt;&gt;"-",VLOOKUP(J258,travail2!$A$2:$N$33,11),"")</f>
        <v>0</v>
      </c>
      <c r="AE258" t="s">
        <v>605</v>
      </c>
      <c r="AF258" t="str">
        <f>IF(J258&lt;&gt;"-",VLOOKUP(J258,travail2!$A$2:$N$33,13),"")</f>
        <v>00</v>
      </c>
      <c r="AG258" t="s">
        <v>605</v>
      </c>
      <c r="AH258" t="str">
        <f>IF(J258&lt;&gt;"-",VLOOKUP(J258,travail2!$A$2:$N$33,14),"")</f>
        <v>10</v>
      </c>
      <c r="AI258" t="s">
        <v>928</v>
      </c>
      <c r="AJ258" s="122" t="s">
        <v>925</v>
      </c>
      <c r="AK258" t="s">
        <v>928</v>
      </c>
      <c r="AL258" t="s">
        <v>378</v>
      </c>
      <c r="AM258" t="s">
        <v>904</v>
      </c>
      <c r="AO258" s="123" t="str">
        <f t="shared" si="18"/>
        <v>var zone = new Array("Russia/Anadyr", "12", "00", "1", "Russia", "s", "2", "d", "0", "00", "3", "s", "2", "d", "0", "00", "10"); zones["Russia/Anadyr"]=zone;</v>
      </c>
      <c r="AP258" t="str">
        <f t="shared" si="19"/>
        <v>var zone = new Array("Russia/Anadyr", "12", "00", "1", "Russia", "s", "2", "d", "0", "00", "3", "s", "2", "d", "0</v>
      </c>
      <c r="AQ258" t="str">
        <f t="shared" si="23"/>
        <v>", "00", "10"); zones["Russia/Anadyr"]=zone;</v>
      </c>
      <c r="AR258" s="125" t="str">
        <f t="shared" si="20"/>
        <v>&lt;option value="Russia/Anadyr"&gt;Russia/Anadyr&lt;/option&gt;</v>
      </c>
      <c r="AS258" t="s">
        <v>930</v>
      </c>
      <c r="AT258" t="str">
        <f t="shared" si="21"/>
        <v>Russia/Anadyr</v>
      </c>
      <c r="AU258" t="s">
        <v>932</v>
      </c>
      <c r="AV258" t="str">
        <f t="shared" si="22"/>
        <v>Russia/Anadyr</v>
      </c>
      <c r="AW258" t="s">
        <v>931</v>
      </c>
    </row>
    <row r="259" spans="1:49" x14ac:dyDescent="0.25">
      <c r="A259" t="s">
        <v>903</v>
      </c>
      <c r="B259" t="s">
        <v>372</v>
      </c>
      <c r="C259" t="s">
        <v>605</v>
      </c>
      <c r="D259">
        <v>8</v>
      </c>
      <c r="E259" t="s">
        <v>605</v>
      </c>
      <c r="F259" t="s">
        <v>898</v>
      </c>
      <c r="G259" t="s">
        <v>605</v>
      </c>
      <c r="H259" s="6" t="s">
        <v>890</v>
      </c>
      <c r="I259" t="s">
        <v>605</v>
      </c>
      <c r="J259" s="6" t="s">
        <v>134</v>
      </c>
      <c r="K259" t="s">
        <v>605</v>
      </c>
      <c r="L259" t="str">
        <f>IF(J259&lt;&gt;"-",VLOOKUP(J259,travail2!$A$2:$N$33,2),"")</f>
        <v>s</v>
      </c>
      <c r="M259" t="s">
        <v>605</v>
      </c>
      <c r="N259" t="str">
        <f>IF(J259&lt;&gt;"-",VLOOKUP(J259,travail2!$A$2:$N$33,3),"")</f>
        <v>2</v>
      </c>
      <c r="O259" t="s">
        <v>605</v>
      </c>
      <c r="P259" t="str">
        <f>IF(J259&lt;&gt;"-",VLOOKUP(J259,travail2!$A$2:$N$33,4),"")</f>
        <v>d</v>
      </c>
      <c r="Q259" t="s">
        <v>605</v>
      </c>
      <c r="R259">
        <f>IF(J259&lt;&gt;"-",VLOOKUP(J259,travail2!$A$2:$N$33,5),"")</f>
        <v>0</v>
      </c>
      <c r="S259" t="s">
        <v>605</v>
      </c>
      <c r="T259" t="str">
        <f>IF(J259&lt;&gt;"-",VLOOKUP(J259,travail2!$A$2:$N$33,6),"")</f>
        <v>00</v>
      </c>
      <c r="U259" t="s">
        <v>605</v>
      </c>
      <c r="V259" s="121" t="str">
        <f>IF(J259&lt;&gt;"-",VLOOKUP(J259,travail2!$A$2:$N$33,7),"")</f>
        <v>3</v>
      </c>
      <c r="W259" t="s">
        <v>605</v>
      </c>
      <c r="X259" t="str">
        <f>IF(J259&lt;&gt;"-",VLOOKUP(J259,travail2!$A$2:$N$33,8),"")</f>
        <v>s</v>
      </c>
      <c r="Y259" t="s">
        <v>605</v>
      </c>
      <c r="Z259" t="str">
        <f>IF(J259&lt;&gt;"-",VLOOKUP(J259,travail2!$A$2:$N$33,9),"")</f>
        <v>2</v>
      </c>
      <c r="AA259" t="s">
        <v>605</v>
      </c>
      <c r="AB259" t="str">
        <f>IF(J259&lt;&gt;"-",VLOOKUP(J259,travail2!$A$2:$N$33,10),"")</f>
        <v>d</v>
      </c>
      <c r="AC259" t="s">
        <v>605</v>
      </c>
      <c r="AD259">
        <f>IF(J259&lt;&gt;"-",VLOOKUP(J259,travail2!$A$2:$N$33,11),"")</f>
        <v>0</v>
      </c>
      <c r="AE259" t="s">
        <v>605</v>
      </c>
      <c r="AF259" t="str">
        <f>IF(J259&lt;&gt;"-",VLOOKUP(J259,travail2!$A$2:$N$33,13),"")</f>
        <v>00</v>
      </c>
      <c r="AG259" t="s">
        <v>605</v>
      </c>
      <c r="AH259" t="str">
        <f>IF(J259&lt;&gt;"-",VLOOKUP(J259,travail2!$A$2:$N$33,14),"")</f>
        <v>10</v>
      </c>
      <c r="AI259" t="s">
        <v>928</v>
      </c>
      <c r="AJ259" s="122" t="s">
        <v>925</v>
      </c>
      <c r="AK259" t="s">
        <v>928</v>
      </c>
      <c r="AL259" t="s">
        <v>372</v>
      </c>
      <c r="AM259" t="s">
        <v>904</v>
      </c>
      <c r="AO259" s="123" t="str">
        <f t="shared" si="18"/>
        <v>var zone = new Array("Russia/Irkutsk", "8", "00", "1", "Russia", "s", "2", "d", "0", "00", "3", "s", "2", "d", "0", "00", "10"); zones["Russia/Irkutsk"]=zone;</v>
      </c>
      <c r="AP259" t="str">
        <f t="shared" si="19"/>
        <v>var zone = new Array("Russia/Irkutsk", "8", "00", "1", "Russia", "s", "2", "d", "0", "00", "3", "s", "2", "d", "0</v>
      </c>
      <c r="AQ259" t="str">
        <f t="shared" si="23"/>
        <v>", "00", "10"); zones["Russia/Irkutsk"]=zone;</v>
      </c>
      <c r="AR259" s="125" t="str">
        <f t="shared" si="20"/>
        <v>&lt;option value="Russia/Irkutsk"&gt;Russia/Irkutsk&lt;/option&gt;</v>
      </c>
      <c r="AS259" t="s">
        <v>930</v>
      </c>
      <c r="AT259" t="str">
        <f t="shared" si="21"/>
        <v>Russia/Irkutsk</v>
      </c>
      <c r="AU259" t="s">
        <v>932</v>
      </c>
      <c r="AV259" t="str">
        <f t="shared" si="22"/>
        <v>Russia/Irkutsk</v>
      </c>
      <c r="AW259" t="s">
        <v>931</v>
      </c>
    </row>
    <row r="260" spans="1:49" x14ac:dyDescent="0.25">
      <c r="A260" t="s">
        <v>903</v>
      </c>
      <c r="B260" t="s">
        <v>365</v>
      </c>
      <c r="C260" t="s">
        <v>605</v>
      </c>
      <c r="D260">
        <v>2</v>
      </c>
      <c r="E260" t="s">
        <v>605</v>
      </c>
      <c r="F260" t="s">
        <v>898</v>
      </c>
      <c r="G260" t="s">
        <v>605</v>
      </c>
      <c r="H260" s="6" t="s">
        <v>890</v>
      </c>
      <c r="I260" t="s">
        <v>605</v>
      </c>
      <c r="J260" s="6" t="s">
        <v>134</v>
      </c>
      <c r="K260" t="s">
        <v>605</v>
      </c>
      <c r="L260" t="str">
        <f>IF(J260&lt;&gt;"-",VLOOKUP(J260,travail2!$A$2:$N$33,2),"")</f>
        <v>s</v>
      </c>
      <c r="M260" t="s">
        <v>605</v>
      </c>
      <c r="N260" t="str">
        <f>IF(J260&lt;&gt;"-",VLOOKUP(J260,travail2!$A$2:$N$33,3),"")</f>
        <v>2</v>
      </c>
      <c r="O260" t="s">
        <v>605</v>
      </c>
      <c r="P260" t="str">
        <f>IF(J260&lt;&gt;"-",VLOOKUP(J260,travail2!$A$2:$N$33,4),"")</f>
        <v>d</v>
      </c>
      <c r="Q260" t="s">
        <v>605</v>
      </c>
      <c r="R260">
        <f>IF(J260&lt;&gt;"-",VLOOKUP(J260,travail2!$A$2:$N$33,5),"")</f>
        <v>0</v>
      </c>
      <c r="S260" t="s">
        <v>605</v>
      </c>
      <c r="T260" t="str">
        <f>IF(J260&lt;&gt;"-",VLOOKUP(J260,travail2!$A$2:$N$33,6),"")</f>
        <v>00</v>
      </c>
      <c r="U260" t="s">
        <v>605</v>
      </c>
      <c r="V260" s="121" t="str">
        <f>IF(J260&lt;&gt;"-",VLOOKUP(J260,travail2!$A$2:$N$33,7),"")</f>
        <v>3</v>
      </c>
      <c r="W260" t="s">
        <v>605</v>
      </c>
      <c r="X260" t="str">
        <f>IF(J260&lt;&gt;"-",VLOOKUP(J260,travail2!$A$2:$N$33,8),"")</f>
        <v>s</v>
      </c>
      <c r="Y260" t="s">
        <v>605</v>
      </c>
      <c r="Z260" t="str">
        <f>IF(J260&lt;&gt;"-",VLOOKUP(J260,travail2!$A$2:$N$33,9),"")</f>
        <v>2</v>
      </c>
      <c r="AA260" t="s">
        <v>605</v>
      </c>
      <c r="AB260" t="str">
        <f>IF(J260&lt;&gt;"-",VLOOKUP(J260,travail2!$A$2:$N$33,10),"")</f>
        <v>d</v>
      </c>
      <c r="AC260" t="s">
        <v>605</v>
      </c>
      <c r="AD260">
        <f>IF(J260&lt;&gt;"-",VLOOKUP(J260,travail2!$A$2:$N$33,11),"")</f>
        <v>0</v>
      </c>
      <c r="AE260" t="s">
        <v>605</v>
      </c>
      <c r="AF260" t="str">
        <f>IF(J260&lt;&gt;"-",VLOOKUP(J260,travail2!$A$2:$N$33,13),"")</f>
        <v>00</v>
      </c>
      <c r="AG260" t="s">
        <v>605</v>
      </c>
      <c r="AH260" t="str">
        <f>IF(J260&lt;&gt;"-",VLOOKUP(J260,travail2!$A$2:$N$33,14),"")</f>
        <v>10</v>
      </c>
      <c r="AI260" t="s">
        <v>928</v>
      </c>
      <c r="AJ260" s="122" t="s">
        <v>925</v>
      </c>
      <c r="AK260" t="s">
        <v>928</v>
      </c>
      <c r="AL260" t="s">
        <v>365</v>
      </c>
      <c r="AM260" t="s">
        <v>904</v>
      </c>
      <c r="AO260" s="123" t="str">
        <f t="shared" si="18"/>
        <v>var zone = new Array("Russia/Kaliningrad", "2", "00", "1", "Russia", "s", "2", "d", "0", "00", "3", "s", "2", "d", "0", "00", "10"); zones["Russia/Kaliningrad"]=zone;</v>
      </c>
      <c r="AP260" t="str">
        <f t="shared" si="19"/>
        <v>var zone = new Array("Russia/Kaliningrad", "2", "00", "1", "Russia", "s", "2", "d", "0", "00", "3", "s", "2", "d", "0</v>
      </c>
      <c r="AQ260" t="str">
        <f t="shared" si="23"/>
        <v>", "00", "10"); zones["Russia/Kaliningrad"]=zone;</v>
      </c>
      <c r="AR260" s="125" t="str">
        <f t="shared" si="20"/>
        <v>&lt;option value="Russia/Kaliningrad"&gt;Russia/Kaliningrad&lt;/option&gt;</v>
      </c>
      <c r="AS260" t="s">
        <v>930</v>
      </c>
      <c r="AT260" t="str">
        <f t="shared" si="21"/>
        <v>Russia/Kaliningrad</v>
      </c>
      <c r="AU260" t="s">
        <v>932</v>
      </c>
      <c r="AV260" t="str">
        <f t="shared" si="22"/>
        <v>Russia/Kaliningrad</v>
      </c>
      <c r="AW260" t="s">
        <v>931</v>
      </c>
    </row>
    <row r="261" spans="1:49" x14ac:dyDescent="0.25">
      <c r="A261" t="s">
        <v>903</v>
      </c>
      <c r="B261" t="s">
        <v>377</v>
      </c>
      <c r="C261" t="s">
        <v>605</v>
      </c>
      <c r="D261">
        <v>12</v>
      </c>
      <c r="E261" t="s">
        <v>605</v>
      </c>
      <c r="F261" t="s">
        <v>898</v>
      </c>
      <c r="G261" t="s">
        <v>605</v>
      </c>
      <c r="H261" s="6" t="s">
        <v>890</v>
      </c>
      <c r="I261" t="s">
        <v>605</v>
      </c>
      <c r="J261" s="6" t="s">
        <v>134</v>
      </c>
      <c r="K261" t="s">
        <v>605</v>
      </c>
      <c r="L261" t="str">
        <f>IF(J261&lt;&gt;"-",VLOOKUP(J261,travail2!$A$2:$N$33,2),"")</f>
        <v>s</v>
      </c>
      <c r="M261" t="s">
        <v>605</v>
      </c>
      <c r="N261" t="str">
        <f>IF(J261&lt;&gt;"-",VLOOKUP(J261,travail2!$A$2:$N$33,3),"")</f>
        <v>2</v>
      </c>
      <c r="O261" t="s">
        <v>605</v>
      </c>
      <c r="P261" t="str">
        <f>IF(J261&lt;&gt;"-",VLOOKUP(J261,travail2!$A$2:$N$33,4),"")</f>
        <v>d</v>
      </c>
      <c r="Q261" t="s">
        <v>605</v>
      </c>
      <c r="R261">
        <f>IF(J261&lt;&gt;"-",VLOOKUP(J261,travail2!$A$2:$N$33,5),"")</f>
        <v>0</v>
      </c>
      <c r="S261" t="s">
        <v>605</v>
      </c>
      <c r="T261" t="str">
        <f>IF(J261&lt;&gt;"-",VLOOKUP(J261,travail2!$A$2:$N$33,6),"")</f>
        <v>00</v>
      </c>
      <c r="U261" t="s">
        <v>605</v>
      </c>
      <c r="V261" s="121" t="str">
        <f>IF(J261&lt;&gt;"-",VLOOKUP(J261,travail2!$A$2:$N$33,7),"")</f>
        <v>3</v>
      </c>
      <c r="W261" t="s">
        <v>605</v>
      </c>
      <c r="X261" t="str">
        <f>IF(J261&lt;&gt;"-",VLOOKUP(J261,travail2!$A$2:$N$33,8),"")</f>
        <v>s</v>
      </c>
      <c r="Y261" t="s">
        <v>605</v>
      </c>
      <c r="Z261" t="str">
        <f>IF(J261&lt;&gt;"-",VLOOKUP(J261,travail2!$A$2:$N$33,9),"")</f>
        <v>2</v>
      </c>
      <c r="AA261" t="s">
        <v>605</v>
      </c>
      <c r="AB261" t="str">
        <f>IF(J261&lt;&gt;"-",VLOOKUP(J261,travail2!$A$2:$N$33,10),"")</f>
        <v>d</v>
      </c>
      <c r="AC261" t="s">
        <v>605</v>
      </c>
      <c r="AD261">
        <f>IF(J261&lt;&gt;"-",VLOOKUP(J261,travail2!$A$2:$N$33,11),"")</f>
        <v>0</v>
      </c>
      <c r="AE261" t="s">
        <v>605</v>
      </c>
      <c r="AF261" t="str">
        <f>IF(J261&lt;&gt;"-",VLOOKUP(J261,travail2!$A$2:$N$33,13),"")</f>
        <v>00</v>
      </c>
      <c r="AG261" t="s">
        <v>605</v>
      </c>
      <c r="AH261" t="str">
        <f>IF(J261&lt;&gt;"-",VLOOKUP(J261,travail2!$A$2:$N$33,14),"")</f>
        <v>10</v>
      </c>
      <c r="AI261" t="s">
        <v>928</v>
      </c>
      <c r="AJ261" s="122" t="s">
        <v>925</v>
      </c>
      <c r="AK261" t="s">
        <v>928</v>
      </c>
      <c r="AL261" t="s">
        <v>377</v>
      </c>
      <c r="AM261" t="s">
        <v>904</v>
      </c>
      <c r="AO261" s="123" t="str">
        <f t="shared" ref="AO261:AO324" si="24">CONCATENATE(AP261,AQ261)</f>
        <v>var zone = new Array("Russia/Kamchatka", "12", "00", "1", "Russia", "s", "2", "d", "0", "00", "3", "s", "2", "d", "0", "00", "10"); zones["Russia/Kamchatka"]=zone;</v>
      </c>
      <c r="AP261" t="str">
        <f t="shared" ref="AP261:AP324" si="25">CONCATENATE(A261,B261,C261,D261,E261,F261,G261,H261,I261,J261,K261,L261,M261,N261,O261,P261,Q261,R261,S261,T261,U261,V261,W261,X261,Y261,Z261,AA261,AB261,AC261,AD261)</f>
        <v>var zone = new Array("Russia/Kamchatka", "12", "00", "1", "Russia", "s", "2", "d", "0", "00", "3", "s", "2", "d", "0</v>
      </c>
      <c r="AQ261" t="str">
        <f t="shared" si="23"/>
        <v>", "00", "10"); zones["Russia/Kamchatka"]=zone;</v>
      </c>
      <c r="AR261" s="125" t="str">
        <f t="shared" ref="AR261:AR324" si="26">CONCATENATE(AS261,AT261,AU261,AV261,AW261)</f>
        <v>&lt;option value="Russia/Kamchatka"&gt;Russia/Kamchatka&lt;/option&gt;</v>
      </c>
      <c r="AS261" t="s">
        <v>930</v>
      </c>
      <c r="AT261" t="str">
        <f t="shared" ref="AT261:AT324" si="27">B261</f>
        <v>Russia/Kamchatka</v>
      </c>
      <c r="AU261" t="s">
        <v>932</v>
      </c>
      <c r="AV261" t="str">
        <f t="shared" ref="AV261:AV324" si="28">B261</f>
        <v>Russia/Kamchatka</v>
      </c>
      <c r="AW261" t="s">
        <v>931</v>
      </c>
    </row>
    <row r="262" spans="1:49" x14ac:dyDescent="0.25">
      <c r="A262" t="s">
        <v>903</v>
      </c>
      <c r="B262" t="s">
        <v>371</v>
      </c>
      <c r="C262" t="s">
        <v>605</v>
      </c>
      <c r="D262">
        <v>7</v>
      </c>
      <c r="E262" t="s">
        <v>605</v>
      </c>
      <c r="F262" t="s">
        <v>898</v>
      </c>
      <c r="G262" t="s">
        <v>605</v>
      </c>
      <c r="H262" s="6" t="s">
        <v>890</v>
      </c>
      <c r="I262" t="s">
        <v>605</v>
      </c>
      <c r="J262" s="6" t="s">
        <v>134</v>
      </c>
      <c r="K262" t="s">
        <v>605</v>
      </c>
      <c r="L262" t="str">
        <f>IF(J262&lt;&gt;"-",VLOOKUP(J262,travail2!$A$2:$N$33,2),"")</f>
        <v>s</v>
      </c>
      <c r="M262" t="s">
        <v>605</v>
      </c>
      <c r="N262" t="str">
        <f>IF(J262&lt;&gt;"-",VLOOKUP(J262,travail2!$A$2:$N$33,3),"")</f>
        <v>2</v>
      </c>
      <c r="O262" t="s">
        <v>605</v>
      </c>
      <c r="P262" t="str">
        <f>IF(J262&lt;&gt;"-",VLOOKUP(J262,travail2!$A$2:$N$33,4),"")</f>
        <v>d</v>
      </c>
      <c r="Q262" t="s">
        <v>605</v>
      </c>
      <c r="R262">
        <f>IF(J262&lt;&gt;"-",VLOOKUP(J262,travail2!$A$2:$N$33,5),"")</f>
        <v>0</v>
      </c>
      <c r="S262" t="s">
        <v>605</v>
      </c>
      <c r="T262" t="str">
        <f>IF(J262&lt;&gt;"-",VLOOKUP(J262,travail2!$A$2:$N$33,6),"")</f>
        <v>00</v>
      </c>
      <c r="U262" t="s">
        <v>605</v>
      </c>
      <c r="V262" s="121" t="str">
        <f>IF(J262&lt;&gt;"-",VLOOKUP(J262,travail2!$A$2:$N$33,7),"")</f>
        <v>3</v>
      </c>
      <c r="W262" t="s">
        <v>605</v>
      </c>
      <c r="X262" t="str">
        <f>IF(J262&lt;&gt;"-",VLOOKUP(J262,travail2!$A$2:$N$33,8),"")</f>
        <v>s</v>
      </c>
      <c r="Y262" t="s">
        <v>605</v>
      </c>
      <c r="Z262" t="str">
        <f>IF(J262&lt;&gt;"-",VLOOKUP(J262,travail2!$A$2:$N$33,9),"")</f>
        <v>2</v>
      </c>
      <c r="AA262" t="s">
        <v>605</v>
      </c>
      <c r="AB262" t="str">
        <f>IF(J262&lt;&gt;"-",VLOOKUP(J262,travail2!$A$2:$N$33,10),"")</f>
        <v>d</v>
      </c>
      <c r="AC262" t="s">
        <v>605</v>
      </c>
      <c r="AD262">
        <f>IF(J262&lt;&gt;"-",VLOOKUP(J262,travail2!$A$2:$N$33,11),"")</f>
        <v>0</v>
      </c>
      <c r="AE262" t="s">
        <v>605</v>
      </c>
      <c r="AF262" t="str">
        <f>IF(J262&lt;&gt;"-",VLOOKUP(J262,travail2!$A$2:$N$33,13),"")</f>
        <v>00</v>
      </c>
      <c r="AG262" t="s">
        <v>605</v>
      </c>
      <c r="AH262" t="str">
        <f>IF(J262&lt;&gt;"-",VLOOKUP(J262,travail2!$A$2:$N$33,14),"")</f>
        <v>10</v>
      </c>
      <c r="AI262" t="s">
        <v>928</v>
      </c>
      <c r="AJ262" s="122" t="s">
        <v>925</v>
      </c>
      <c r="AK262" t="s">
        <v>928</v>
      </c>
      <c r="AL262" t="s">
        <v>371</v>
      </c>
      <c r="AM262" t="s">
        <v>904</v>
      </c>
      <c r="AO262" s="123" t="str">
        <f t="shared" si="24"/>
        <v>var zone = new Array("Russia/Krasnoyarsk", "7", "00", "1", "Russia", "s", "2", "d", "0", "00", "3", "s", "2", "d", "0", "00", "10"); zones["Russia/Krasnoyarsk"]=zone;</v>
      </c>
      <c r="AP262" t="str">
        <f t="shared" si="25"/>
        <v>var zone = new Array("Russia/Krasnoyarsk", "7", "00", "1", "Russia", "s", "2", "d", "0", "00", "3", "s", "2", "d", "0</v>
      </c>
      <c r="AQ262" t="str">
        <f t="shared" si="23"/>
        <v>", "00", "10"); zones["Russia/Krasnoyarsk"]=zone;</v>
      </c>
      <c r="AR262" s="125" t="str">
        <f t="shared" si="26"/>
        <v>&lt;option value="Russia/Krasnoyarsk"&gt;Russia/Krasnoyarsk&lt;/option&gt;</v>
      </c>
      <c r="AS262" t="s">
        <v>930</v>
      </c>
      <c r="AT262" t="str">
        <f t="shared" si="27"/>
        <v>Russia/Krasnoyarsk</v>
      </c>
      <c r="AU262" t="s">
        <v>932</v>
      </c>
      <c r="AV262" t="str">
        <f t="shared" si="28"/>
        <v>Russia/Krasnoyarsk</v>
      </c>
      <c r="AW262" t="s">
        <v>931</v>
      </c>
    </row>
    <row r="263" spans="1:49" x14ac:dyDescent="0.25">
      <c r="A263" t="s">
        <v>903</v>
      </c>
      <c r="B263" t="s">
        <v>376</v>
      </c>
      <c r="C263" t="s">
        <v>605</v>
      </c>
      <c r="D263">
        <v>11</v>
      </c>
      <c r="E263" t="s">
        <v>605</v>
      </c>
      <c r="F263" t="s">
        <v>898</v>
      </c>
      <c r="G263" t="s">
        <v>605</v>
      </c>
      <c r="H263" s="6" t="s">
        <v>890</v>
      </c>
      <c r="I263" t="s">
        <v>605</v>
      </c>
      <c r="J263" s="6" t="s">
        <v>134</v>
      </c>
      <c r="K263" t="s">
        <v>605</v>
      </c>
      <c r="L263" t="str">
        <f>IF(J263&lt;&gt;"-",VLOOKUP(J263,travail2!$A$2:$N$33,2),"")</f>
        <v>s</v>
      </c>
      <c r="M263" t="s">
        <v>605</v>
      </c>
      <c r="N263" t="str">
        <f>IF(J263&lt;&gt;"-",VLOOKUP(J263,travail2!$A$2:$N$33,3),"")</f>
        <v>2</v>
      </c>
      <c r="O263" t="s">
        <v>605</v>
      </c>
      <c r="P263" t="str">
        <f>IF(J263&lt;&gt;"-",VLOOKUP(J263,travail2!$A$2:$N$33,4),"")</f>
        <v>d</v>
      </c>
      <c r="Q263" t="s">
        <v>605</v>
      </c>
      <c r="R263">
        <f>IF(J263&lt;&gt;"-",VLOOKUP(J263,travail2!$A$2:$N$33,5),"")</f>
        <v>0</v>
      </c>
      <c r="S263" t="s">
        <v>605</v>
      </c>
      <c r="T263" t="str">
        <f>IF(J263&lt;&gt;"-",VLOOKUP(J263,travail2!$A$2:$N$33,6),"")</f>
        <v>00</v>
      </c>
      <c r="U263" t="s">
        <v>605</v>
      </c>
      <c r="V263" s="121" t="str">
        <f>IF(J263&lt;&gt;"-",VLOOKUP(J263,travail2!$A$2:$N$33,7),"")</f>
        <v>3</v>
      </c>
      <c r="W263" t="s">
        <v>605</v>
      </c>
      <c r="X263" t="str">
        <f>IF(J263&lt;&gt;"-",VLOOKUP(J263,travail2!$A$2:$N$33,8),"")</f>
        <v>s</v>
      </c>
      <c r="Y263" t="s">
        <v>605</v>
      </c>
      <c r="Z263" t="str">
        <f>IF(J263&lt;&gt;"-",VLOOKUP(J263,travail2!$A$2:$N$33,9),"")</f>
        <v>2</v>
      </c>
      <c r="AA263" t="s">
        <v>605</v>
      </c>
      <c r="AB263" t="str">
        <f>IF(J263&lt;&gt;"-",VLOOKUP(J263,travail2!$A$2:$N$33,10),"")</f>
        <v>d</v>
      </c>
      <c r="AC263" t="s">
        <v>605</v>
      </c>
      <c r="AD263">
        <f>IF(J263&lt;&gt;"-",VLOOKUP(J263,travail2!$A$2:$N$33,11),"")</f>
        <v>0</v>
      </c>
      <c r="AE263" t="s">
        <v>605</v>
      </c>
      <c r="AF263" t="str">
        <f>IF(J263&lt;&gt;"-",VLOOKUP(J263,travail2!$A$2:$N$33,13),"")</f>
        <v>00</v>
      </c>
      <c r="AG263" t="s">
        <v>605</v>
      </c>
      <c r="AH263" t="str">
        <f>IF(J263&lt;&gt;"-",VLOOKUP(J263,travail2!$A$2:$N$33,14),"")</f>
        <v>10</v>
      </c>
      <c r="AI263" t="s">
        <v>928</v>
      </c>
      <c r="AJ263" s="122" t="s">
        <v>925</v>
      </c>
      <c r="AK263" t="s">
        <v>928</v>
      </c>
      <c r="AL263" t="s">
        <v>376</v>
      </c>
      <c r="AM263" t="s">
        <v>904</v>
      </c>
      <c r="AO263" s="123" t="str">
        <f t="shared" si="24"/>
        <v>var zone = new Array("Russia/Magadan", "11", "00", "1", "Russia", "s", "2", "d", "0", "00", "3", "s", "2", "d", "0", "00", "10"); zones["Russia/Magadan"]=zone;</v>
      </c>
      <c r="AP263" t="str">
        <f t="shared" si="25"/>
        <v>var zone = new Array("Russia/Magadan", "11", "00", "1", "Russia", "s", "2", "d", "0", "00", "3", "s", "2", "d", "0</v>
      </c>
      <c r="AQ263" t="str">
        <f t="shared" ref="AQ263:AQ326" si="29">CONCATENATE(AE263,AF263,AG263,AH263,AI263,AJ263,AK263,AL263,AM263)</f>
        <v>", "00", "10"); zones["Russia/Magadan"]=zone;</v>
      </c>
      <c r="AR263" s="125" t="str">
        <f t="shared" si="26"/>
        <v>&lt;option value="Russia/Magadan"&gt;Russia/Magadan&lt;/option&gt;</v>
      </c>
      <c r="AS263" t="s">
        <v>930</v>
      </c>
      <c r="AT263" t="str">
        <f t="shared" si="27"/>
        <v>Russia/Magadan</v>
      </c>
      <c r="AU263" t="s">
        <v>932</v>
      </c>
      <c r="AV263" t="str">
        <f t="shared" si="28"/>
        <v>Russia/Magadan</v>
      </c>
      <c r="AW263" t="s">
        <v>931</v>
      </c>
    </row>
    <row r="264" spans="1:49" x14ac:dyDescent="0.25">
      <c r="A264" t="s">
        <v>903</v>
      </c>
      <c r="B264" t="s">
        <v>366</v>
      </c>
      <c r="C264" t="s">
        <v>605</v>
      </c>
      <c r="D264">
        <v>3</v>
      </c>
      <c r="E264" t="s">
        <v>605</v>
      </c>
      <c r="F264" t="s">
        <v>898</v>
      </c>
      <c r="G264" t="s">
        <v>605</v>
      </c>
      <c r="H264" s="6" t="s">
        <v>890</v>
      </c>
      <c r="I264" t="s">
        <v>605</v>
      </c>
      <c r="J264" s="6" t="s">
        <v>134</v>
      </c>
      <c r="K264" t="s">
        <v>605</v>
      </c>
      <c r="L264" t="str">
        <f>IF(J264&lt;&gt;"-",VLOOKUP(J264,travail2!$A$2:$N$33,2),"")</f>
        <v>s</v>
      </c>
      <c r="M264" t="s">
        <v>605</v>
      </c>
      <c r="N264" t="str">
        <f>IF(J264&lt;&gt;"-",VLOOKUP(J264,travail2!$A$2:$N$33,3),"")</f>
        <v>2</v>
      </c>
      <c r="O264" t="s">
        <v>605</v>
      </c>
      <c r="P264" t="str">
        <f>IF(J264&lt;&gt;"-",VLOOKUP(J264,travail2!$A$2:$N$33,4),"")</f>
        <v>d</v>
      </c>
      <c r="Q264" t="s">
        <v>605</v>
      </c>
      <c r="R264">
        <f>IF(J264&lt;&gt;"-",VLOOKUP(J264,travail2!$A$2:$N$33,5),"")</f>
        <v>0</v>
      </c>
      <c r="S264" t="s">
        <v>605</v>
      </c>
      <c r="T264" t="str">
        <f>IF(J264&lt;&gt;"-",VLOOKUP(J264,travail2!$A$2:$N$33,6),"")</f>
        <v>00</v>
      </c>
      <c r="U264" t="s">
        <v>605</v>
      </c>
      <c r="V264" s="121" t="str">
        <f>IF(J264&lt;&gt;"-",VLOOKUP(J264,travail2!$A$2:$N$33,7),"")</f>
        <v>3</v>
      </c>
      <c r="W264" t="s">
        <v>605</v>
      </c>
      <c r="X264" t="str">
        <f>IF(J264&lt;&gt;"-",VLOOKUP(J264,travail2!$A$2:$N$33,8),"")</f>
        <v>s</v>
      </c>
      <c r="Y264" t="s">
        <v>605</v>
      </c>
      <c r="Z264" t="str">
        <f>IF(J264&lt;&gt;"-",VLOOKUP(J264,travail2!$A$2:$N$33,9),"")</f>
        <v>2</v>
      </c>
      <c r="AA264" t="s">
        <v>605</v>
      </c>
      <c r="AB264" t="str">
        <f>IF(J264&lt;&gt;"-",VLOOKUP(J264,travail2!$A$2:$N$33,10),"")</f>
        <v>d</v>
      </c>
      <c r="AC264" t="s">
        <v>605</v>
      </c>
      <c r="AD264">
        <f>IF(J264&lt;&gt;"-",VLOOKUP(J264,travail2!$A$2:$N$33,11),"")</f>
        <v>0</v>
      </c>
      <c r="AE264" t="s">
        <v>605</v>
      </c>
      <c r="AF264" t="str">
        <f>IF(J264&lt;&gt;"-",VLOOKUP(J264,travail2!$A$2:$N$33,13),"")</f>
        <v>00</v>
      </c>
      <c r="AG264" t="s">
        <v>605</v>
      </c>
      <c r="AH264" t="str">
        <f>IF(J264&lt;&gt;"-",VLOOKUP(J264,travail2!$A$2:$N$33,14),"")</f>
        <v>10</v>
      </c>
      <c r="AI264" t="s">
        <v>928</v>
      </c>
      <c r="AJ264" s="122" t="s">
        <v>925</v>
      </c>
      <c r="AK264" t="s">
        <v>928</v>
      </c>
      <c r="AL264" t="s">
        <v>366</v>
      </c>
      <c r="AM264" t="s">
        <v>904</v>
      </c>
      <c r="AO264" s="123" t="str">
        <f t="shared" si="24"/>
        <v>var zone = new Array("Russia/Moscow", "3", "00", "1", "Russia", "s", "2", "d", "0", "00", "3", "s", "2", "d", "0", "00", "10"); zones["Russia/Moscow"]=zone;</v>
      </c>
      <c r="AP264" t="str">
        <f t="shared" si="25"/>
        <v>var zone = new Array("Russia/Moscow", "3", "00", "1", "Russia", "s", "2", "d", "0", "00", "3", "s", "2", "d", "0</v>
      </c>
      <c r="AQ264" t="str">
        <f t="shared" si="29"/>
        <v>", "00", "10"); zones["Russia/Moscow"]=zone;</v>
      </c>
      <c r="AR264" s="125" t="str">
        <f t="shared" si="26"/>
        <v>&lt;option value="Russia/Moscow"&gt;Russia/Moscow&lt;/option&gt;</v>
      </c>
      <c r="AS264" t="s">
        <v>930</v>
      </c>
      <c r="AT264" t="str">
        <f t="shared" si="27"/>
        <v>Russia/Moscow</v>
      </c>
      <c r="AU264" t="s">
        <v>932</v>
      </c>
      <c r="AV264" t="str">
        <f t="shared" si="28"/>
        <v>Russia/Moscow</v>
      </c>
      <c r="AW264" t="s">
        <v>931</v>
      </c>
    </row>
    <row r="265" spans="1:49" x14ac:dyDescent="0.25">
      <c r="A265" t="s">
        <v>903</v>
      </c>
      <c r="B265" t="s">
        <v>370</v>
      </c>
      <c r="C265" t="s">
        <v>605</v>
      </c>
      <c r="D265">
        <v>6</v>
      </c>
      <c r="E265" t="s">
        <v>605</v>
      </c>
      <c r="F265" t="s">
        <v>898</v>
      </c>
      <c r="G265" t="s">
        <v>605</v>
      </c>
      <c r="H265" s="6" t="s">
        <v>890</v>
      </c>
      <c r="I265" t="s">
        <v>605</v>
      </c>
      <c r="J265" s="6" t="s">
        <v>134</v>
      </c>
      <c r="K265" t="s">
        <v>605</v>
      </c>
      <c r="L265" t="str">
        <f>IF(J265&lt;&gt;"-",VLOOKUP(J265,travail2!$A$2:$N$33,2),"")</f>
        <v>s</v>
      </c>
      <c r="M265" t="s">
        <v>605</v>
      </c>
      <c r="N265" t="str">
        <f>IF(J265&lt;&gt;"-",VLOOKUP(J265,travail2!$A$2:$N$33,3),"")</f>
        <v>2</v>
      </c>
      <c r="O265" t="s">
        <v>605</v>
      </c>
      <c r="P265" t="str">
        <f>IF(J265&lt;&gt;"-",VLOOKUP(J265,travail2!$A$2:$N$33,4),"")</f>
        <v>d</v>
      </c>
      <c r="Q265" t="s">
        <v>605</v>
      </c>
      <c r="R265">
        <f>IF(J265&lt;&gt;"-",VLOOKUP(J265,travail2!$A$2:$N$33,5),"")</f>
        <v>0</v>
      </c>
      <c r="S265" t="s">
        <v>605</v>
      </c>
      <c r="T265" t="str">
        <f>IF(J265&lt;&gt;"-",VLOOKUP(J265,travail2!$A$2:$N$33,6),"")</f>
        <v>00</v>
      </c>
      <c r="U265" t="s">
        <v>605</v>
      </c>
      <c r="V265" s="121" t="str">
        <f>IF(J265&lt;&gt;"-",VLOOKUP(J265,travail2!$A$2:$N$33,7),"")</f>
        <v>3</v>
      </c>
      <c r="W265" t="s">
        <v>605</v>
      </c>
      <c r="X265" t="str">
        <f>IF(J265&lt;&gt;"-",VLOOKUP(J265,travail2!$A$2:$N$33,8),"")</f>
        <v>s</v>
      </c>
      <c r="Y265" t="s">
        <v>605</v>
      </c>
      <c r="Z265" t="str">
        <f>IF(J265&lt;&gt;"-",VLOOKUP(J265,travail2!$A$2:$N$33,9),"")</f>
        <v>2</v>
      </c>
      <c r="AA265" t="s">
        <v>605</v>
      </c>
      <c r="AB265" t="str">
        <f>IF(J265&lt;&gt;"-",VLOOKUP(J265,travail2!$A$2:$N$33,10),"")</f>
        <v>d</v>
      </c>
      <c r="AC265" t="s">
        <v>605</v>
      </c>
      <c r="AD265">
        <f>IF(J265&lt;&gt;"-",VLOOKUP(J265,travail2!$A$2:$N$33,11),"")</f>
        <v>0</v>
      </c>
      <c r="AE265" t="s">
        <v>605</v>
      </c>
      <c r="AF265" t="str">
        <f>IF(J265&lt;&gt;"-",VLOOKUP(J265,travail2!$A$2:$N$33,13),"")</f>
        <v>00</v>
      </c>
      <c r="AG265" t="s">
        <v>605</v>
      </c>
      <c r="AH265" t="str">
        <f>IF(J265&lt;&gt;"-",VLOOKUP(J265,travail2!$A$2:$N$33,14),"")</f>
        <v>10</v>
      </c>
      <c r="AI265" t="s">
        <v>928</v>
      </c>
      <c r="AJ265" s="122" t="s">
        <v>925</v>
      </c>
      <c r="AK265" t="s">
        <v>928</v>
      </c>
      <c r="AL265" t="s">
        <v>370</v>
      </c>
      <c r="AM265" t="s">
        <v>904</v>
      </c>
      <c r="AO265" s="123" t="str">
        <f t="shared" si="24"/>
        <v>var zone = new Array("Russia/Novosibirsk", "6", "00", "1", "Russia", "s", "2", "d", "0", "00", "3", "s", "2", "d", "0", "00", "10"); zones["Russia/Novosibirsk"]=zone;</v>
      </c>
      <c r="AP265" t="str">
        <f t="shared" si="25"/>
        <v>var zone = new Array("Russia/Novosibirsk", "6", "00", "1", "Russia", "s", "2", "d", "0", "00", "3", "s", "2", "d", "0</v>
      </c>
      <c r="AQ265" t="str">
        <f t="shared" si="29"/>
        <v>", "00", "10"); zones["Russia/Novosibirsk"]=zone;</v>
      </c>
      <c r="AR265" s="125" t="str">
        <f t="shared" si="26"/>
        <v>&lt;option value="Russia/Novosibirsk"&gt;Russia/Novosibirsk&lt;/option&gt;</v>
      </c>
      <c r="AS265" t="s">
        <v>930</v>
      </c>
      <c r="AT265" t="str">
        <f t="shared" si="27"/>
        <v>Russia/Novosibirsk</v>
      </c>
      <c r="AU265" t="s">
        <v>932</v>
      </c>
      <c r="AV265" t="str">
        <f t="shared" si="28"/>
        <v>Russia/Novosibirsk</v>
      </c>
      <c r="AW265" t="s">
        <v>931</v>
      </c>
    </row>
    <row r="266" spans="1:49" x14ac:dyDescent="0.25">
      <c r="A266" t="s">
        <v>903</v>
      </c>
      <c r="B266" t="s">
        <v>369</v>
      </c>
      <c r="C266" t="s">
        <v>605</v>
      </c>
      <c r="D266">
        <v>6</v>
      </c>
      <c r="E266" t="s">
        <v>605</v>
      </c>
      <c r="F266" t="s">
        <v>898</v>
      </c>
      <c r="G266" t="s">
        <v>605</v>
      </c>
      <c r="H266" s="6" t="s">
        <v>890</v>
      </c>
      <c r="I266" t="s">
        <v>605</v>
      </c>
      <c r="J266" s="6" t="s">
        <v>134</v>
      </c>
      <c r="K266" t="s">
        <v>605</v>
      </c>
      <c r="L266" t="str">
        <f>IF(J266&lt;&gt;"-",VLOOKUP(J266,travail2!$A$2:$N$33,2),"")</f>
        <v>s</v>
      </c>
      <c r="M266" t="s">
        <v>605</v>
      </c>
      <c r="N266" t="str">
        <f>IF(J266&lt;&gt;"-",VLOOKUP(J266,travail2!$A$2:$N$33,3),"")</f>
        <v>2</v>
      </c>
      <c r="O266" t="s">
        <v>605</v>
      </c>
      <c r="P266" t="str">
        <f>IF(J266&lt;&gt;"-",VLOOKUP(J266,travail2!$A$2:$N$33,4),"")</f>
        <v>d</v>
      </c>
      <c r="Q266" t="s">
        <v>605</v>
      </c>
      <c r="R266">
        <f>IF(J266&lt;&gt;"-",VLOOKUP(J266,travail2!$A$2:$N$33,5),"")</f>
        <v>0</v>
      </c>
      <c r="S266" t="s">
        <v>605</v>
      </c>
      <c r="T266" t="str">
        <f>IF(J266&lt;&gt;"-",VLOOKUP(J266,travail2!$A$2:$N$33,6),"")</f>
        <v>00</v>
      </c>
      <c r="U266" t="s">
        <v>605</v>
      </c>
      <c r="V266" s="121" t="str">
        <f>IF(J266&lt;&gt;"-",VLOOKUP(J266,travail2!$A$2:$N$33,7),"")</f>
        <v>3</v>
      </c>
      <c r="W266" t="s">
        <v>605</v>
      </c>
      <c r="X266" t="str">
        <f>IF(J266&lt;&gt;"-",VLOOKUP(J266,travail2!$A$2:$N$33,8),"")</f>
        <v>s</v>
      </c>
      <c r="Y266" t="s">
        <v>605</v>
      </c>
      <c r="Z266" t="str">
        <f>IF(J266&lt;&gt;"-",VLOOKUP(J266,travail2!$A$2:$N$33,9),"")</f>
        <v>2</v>
      </c>
      <c r="AA266" t="s">
        <v>605</v>
      </c>
      <c r="AB266" t="str">
        <f>IF(J266&lt;&gt;"-",VLOOKUP(J266,travail2!$A$2:$N$33,10),"")</f>
        <v>d</v>
      </c>
      <c r="AC266" t="s">
        <v>605</v>
      </c>
      <c r="AD266">
        <f>IF(J266&lt;&gt;"-",VLOOKUP(J266,travail2!$A$2:$N$33,11),"")</f>
        <v>0</v>
      </c>
      <c r="AE266" t="s">
        <v>605</v>
      </c>
      <c r="AF266" t="str">
        <f>IF(J266&lt;&gt;"-",VLOOKUP(J266,travail2!$A$2:$N$33,13),"")</f>
        <v>00</v>
      </c>
      <c r="AG266" t="s">
        <v>605</v>
      </c>
      <c r="AH266" t="str">
        <f>IF(J266&lt;&gt;"-",VLOOKUP(J266,travail2!$A$2:$N$33,14),"")</f>
        <v>10</v>
      </c>
      <c r="AI266" t="s">
        <v>928</v>
      </c>
      <c r="AJ266" s="122" t="s">
        <v>925</v>
      </c>
      <c r="AK266" t="s">
        <v>928</v>
      </c>
      <c r="AL266" t="s">
        <v>369</v>
      </c>
      <c r="AM266" t="s">
        <v>904</v>
      </c>
      <c r="AO266" s="123" t="str">
        <f t="shared" si="24"/>
        <v>var zone = new Array("Russia/Omsk", "6", "00", "1", "Russia", "s", "2", "d", "0", "00", "3", "s", "2", "d", "0", "00", "10"); zones["Russia/Omsk"]=zone;</v>
      </c>
      <c r="AP266" t="str">
        <f t="shared" si="25"/>
        <v>var zone = new Array("Russia/Omsk", "6", "00", "1", "Russia", "s", "2", "d", "0", "00", "3", "s", "2", "d", "0</v>
      </c>
      <c r="AQ266" t="str">
        <f t="shared" si="29"/>
        <v>", "00", "10"); zones["Russia/Omsk"]=zone;</v>
      </c>
      <c r="AR266" s="125" t="str">
        <f t="shared" si="26"/>
        <v>&lt;option value="Russia/Omsk"&gt;Russia/Omsk&lt;/option&gt;</v>
      </c>
      <c r="AS266" t="s">
        <v>930</v>
      </c>
      <c r="AT266" t="str">
        <f t="shared" si="27"/>
        <v>Russia/Omsk</v>
      </c>
      <c r="AU266" t="s">
        <v>932</v>
      </c>
      <c r="AV266" t="str">
        <f t="shared" si="28"/>
        <v>Russia/Omsk</v>
      </c>
      <c r="AW266" t="s">
        <v>931</v>
      </c>
    </row>
    <row r="267" spans="1:49" x14ac:dyDescent="0.25">
      <c r="A267" t="s">
        <v>903</v>
      </c>
      <c r="B267" t="s">
        <v>375</v>
      </c>
      <c r="C267" t="s">
        <v>605</v>
      </c>
      <c r="D267">
        <v>10</v>
      </c>
      <c r="E267" t="s">
        <v>605</v>
      </c>
      <c r="F267" t="s">
        <v>898</v>
      </c>
      <c r="G267" t="s">
        <v>605</v>
      </c>
      <c r="H267" s="6" t="s">
        <v>890</v>
      </c>
      <c r="I267" t="s">
        <v>605</v>
      </c>
      <c r="J267" s="6" t="s">
        <v>134</v>
      </c>
      <c r="K267" t="s">
        <v>605</v>
      </c>
      <c r="L267" t="str">
        <f>IF(J267&lt;&gt;"-",VLOOKUP(J267,travail2!$A$2:$N$33,2),"")</f>
        <v>s</v>
      </c>
      <c r="M267" t="s">
        <v>605</v>
      </c>
      <c r="N267" t="str">
        <f>IF(J267&lt;&gt;"-",VLOOKUP(J267,travail2!$A$2:$N$33,3),"")</f>
        <v>2</v>
      </c>
      <c r="O267" t="s">
        <v>605</v>
      </c>
      <c r="P267" t="str">
        <f>IF(J267&lt;&gt;"-",VLOOKUP(J267,travail2!$A$2:$N$33,4),"")</f>
        <v>d</v>
      </c>
      <c r="Q267" t="s">
        <v>605</v>
      </c>
      <c r="R267">
        <f>IF(J267&lt;&gt;"-",VLOOKUP(J267,travail2!$A$2:$N$33,5),"")</f>
        <v>0</v>
      </c>
      <c r="S267" t="s">
        <v>605</v>
      </c>
      <c r="T267" t="str">
        <f>IF(J267&lt;&gt;"-",VLOOKUP(J267,travail2!$A$2:$N$33,6),"")</f>
        <v>00</v>
      </c>
      <c r="U267" t="s">
        <v>605</v>
      </c>
      <c r="V267" s="121" t="str">
        <f>IF(J267&lt;&gt;"-",VLOOKUP(J267,travail2!$A$2:$N$33,7),"")</f>
        <v>3</v>
      </c>
      <c r="W267" t="s">
        <v>605</v>
      </c>
      <c r="X267" t="str">
        <f>IF(J267&lt;&gt;"-",VLOOKUP(J267,travail2!$A$2:$N$33,8),"")</f>
        <v>s</v>
      </c>
      <c r="Y267" t="s">
        <v>605</v>
      </c>
      <c r="Z267" t="str">
        <f>IF(J267&lt;&gt;"-",VLOOKUP(J267,travail2!$A$2:$N$33,9),"")</f>
        <v>2</v>
      </c>
      <c r="AA267" t="s">
        <v>605</v>
      </c>
      <c r="AB267" t="str">
        <f>IF(J267&lt;&gt;"-",VLOOKUP(J267,travail2!$A$2:$N$33,10),"")</f>
        <v>d</v>
      </c>
      <c r="AC267" t="s">
        <v>605</v>
      </c>
      <c r="AD267">
        <f>IF(J267&lt;&gt;"-",VLOOKUP(J267,travail2!$A$2:$N$33,11),"")</f>
        <v>0</v>
      </c>
      <c r="AE267" t="s">
        <v>605</v>
      </c>
      <c r="AF267" t="str">
        <f>IF(J267&lt;&gt;"-",VLOOKUP(J267,travail2!$A$2:$N$33,13),"")</f>
        <v>00</v>
      </c>
      <c r="AG267" t="s">
        <v>605</v>
      </c>
      <c r="AH267" t="str">
        <f>IF(J267&lt;&gt;"-",VLOOKUP(J267,travail2!$A$2:$N$33,14),"")</f>
        <v>10</v>
      </c>
      <c r="AI267" t="s">
        <v>928</v>
      </c>
      <c r="AJ267" s="122" t="s">
        <v>925</v>
      </c>
      <c r="AK267" t="s">
        <v>928</v>
      </c>
      <c r="AL267" t="s">
        <v>375</v>
      </c>
      <c r="AM267" t="s">
        <v>904</v>
      </c>
      <c r="AO267" s="123" t="str">
        <f t="shared" si="24"/>
        <v>var zone = new Array("Russia/Sakhalin", "10", "00", "1", "Russia", "s", "2", "d", "0", "00", "3", "s", "2", "d", "0", "00", "10"); zones["Russia/Sakhalin"]=zone;</v>
      </c>
      <c r="AP267" t="str">
        <f t="shared" si="25"/>
        <v>var zone = new Array("Russia/Sakhalin", "10", "00", "1", "Russia", "s", "2", "d", "0", "00", "3", "s", "2", "d", "0</v>
      </c>
      <c r="AQ267" t="str">
        <f t="shared" si="29"/>
        <v>", "00", "10"); zones["Russia/Sakhalin"]=zone;</v>
      </c>
      <c r="AR267" s="125" t="str">
        <f t="shared" si="26"/>
        <v>&lt;option value="Russia/Sakhalin"&gt;Russia/Sakhalin&lt;/option&gt;</v>
      </c>
      <c r="AS267" t="s">
        <v>930</v>
      </c>
      <c r="AT267" t="str">
        <f t="shared" si="27"/>
        <v>Russia/Sakhalin</v>
      </c>
      <c r="AU267" t="s">
        <v>932</v>
      </c>
      <c r="AV267" t="str">
        <f t="shared" si="28"/>
        <v>Russia/Sakhalin</v>
      </c>
      <c r="AW267" t="s">
        <v>931</v>
      </c>
    </row>
    <row r="268" spans="1:49" x14ac:dyDescent="0.25">
      <c r="A268" t="s">
        <v>903</v>
      </c>
      <c r="B268" t="s">
        <v>367</v>
      </c>
      <c r="C268" t="s">
        <v>605</v>
      </c>
      <c r="D268">
        <v>4</v>
      </c>
      <c r="E268" t="s">
        <v>605</v>
      </c>
      <c r="F268" t="s">
        <v>898</v>
      </c>
      <c r="G268" t="s">
        <v>605</v>
      </c>
      <c r="H268" s="6" t="s">
        <v>890</v>
      </c>
      <c r="I268" t="s">
        <v>605</v>
      </c>
      <c r="J268" s="6" t="s">
        <v>134</v>
      </c>
      <c r="K268" t="s">
        <v>605</v>
      </c>
      <c r="L268" t="str">
        <f>IF(J268&lt;&gt;"-",VLOOKUP(J268,travail2!$A$2:$N$33,2),"")</f>
        <v>s</v>
      </c>
      <c r="M268" t="s">
        <v>605</v>
      </c>
      <c r="N268" t="str">
        <f>IF(J268&lt;&gt;"-",VLOOKUP(J268,travail2!$A$2:$N$33,3),"")</f>
        <v>2</v>
      </c>
      <c r="O268" t="s">
        <v>605</v>
      </c>
      <c r="P268" t="str">
        <f>IF(J268&lt;&gt;"-",VLOOKUP(J268,travail2!$A$2:$N$33,4),"")</f>
        <v>d</v>
      </c>
      <c r="Q268" t="s">
        <v>605</v>
      </c>
      <c r="R268">
        <f>IF(J268&lt;&gt;"-",VLOOKUP(J268,travail2!$A$2:$N$33,5),"")</f>
        <v>0</v>
      </c>
      <c r="S268" t="s">
        <v>605</v>
      </c>
      <c r="T268" t="str">
        <f>IF(J268&lt;&gt;"-",VLOOKUP(J268,travail2!$A$2:$N$33,6),"")</f>
        <v>00</v>
      </c>
      <c r="U268" t="s">
        <v>605</v>
      </c>
      <c r="V268" s="121" t="str">
        <f>IF(J268&lt;&gt;"-",VLOOKUP(J268,travail2!$A$2:$N$33,7),"")</f>
        <v>3</v>
      </c>
      <c r="W268" t="s">
        <v>605</v>
      </c>
      <c r="X268" t="str">
        <f>IF(J268&lt;&gt;"-",VLOOKUP(J268,travail2!$A$2:$N$33,8),"")</f>
        <v>s</v>
      </c>
      <c r="Y268" t="s">
        <v>605</v>
      </c>
      <c r="Z268" t="str">
        <f>IF(J268&lt;&gt;"-",VLOOKUP(J268,travail2!$A$2:$N$33,9),"")</f>
        <v>2</v>
      </c>
      <c r="AA268" t="s">
        <v>605</v>
      </c>
      <c r="AB268" t="str">
        <f>IF(J268&lt;&gt;"-",VLOOKUP(J268,travail2!$A$2:$N$33,10),"")</f>
        <v>d</v>
      </c>
      <c r="AC268" t="s">
        <v>605</v>
      </c>
      <c r="AD268">
        <f>IF(J268&lt;&gt;"-",VLOOKUP(J268,travail2!$A$2:$N$33,11),"")</f>
        <v>0</v>
      </c>
      <c r="AE268" t="s">
        <v>605</v>
      </c>
      <c r="AF268" t="str">
        <f>IF(J268&lt;&gt;"-",VLOOKUP(J268,travail2!$A$2:$N$33,13),"")</f>
        <v>00</v>
      </c>
      <c r="AG268" t="s">
        <v>605</v>
      </c>
      <c r="AH268" t="str">
        <f>IF(J268&lt;&gt;"-",VLOOKUP(J268,travail2!$A$2:$N$33,14),"")</f>
        <v>10</v>
      </c>
      <c r="AI268" t="s">
        <v>928</v>
      </c>
      <c r="AJ268" s="122" t="s">
        <v>925</v>
      </c>
      <c r="AK268" t="s">
        <v>928</v>
      </c>
      <c r="AL268" t="s">
        <v>367</v>
      </c>
      <c r="AM268" t="s">
        <v>904</v>
      </c>
      <c r="AO268" s="123" t="str">
        <f t="shared" si="24"/>
        <v>var zone = new Array("Russia/Samara", "4", "00", "1", "Russia", "s", "2", "d", "0", "00", "3", "s", "2", "d", "0", "00", "10"); zones["Russia/Samara"]=zone;</v>
      </c>
      <c r="AP268" t="str">
        <f t="shared" si="25"/>
        <v>var zone = new Array("Russia/Samara", "4", "00", "1", "Russia", "s", "2", "d", "0", "00", "3", "s", "2", "d", "0</v>
      </c>
      <c r="AQ268" t="str">
        <f t="shared" si="29"/>
        <v>", "00", "10"); zones["Russia/Samara"]=zone;</v>
      </c>
      <c r="AR268" s="125" t="str">
        <f t="shared" si="26"/>
        <v>&lt;option value="Russia/Samara"&gt;Russia/Samara&lt;/option&gt;</v>
      </c>
      <c r="AS268" t="s">
        <v>930</v>
      </c>
      <c r="AT268" t="str">
        <f t="shared" si="27"/>
        <v>Russia/Samara</v>
      </c>
      <c r="AU268" t="s">
        <v>932</v>
      </c>
      <c r="AV268" t="str">
        <f t="shared" si="28"/>
        <v>Russia/Samara</v>
      </c>
      <c r="AW268" t="s">
        <v>931</v>
      </c>
    </row>
    <row r="269" spans="1:49" x14ac:dyDescent="0.25">
      <c r="A269" t="s">
        <v>903</v>
      </c>
      <c r="B269" t="s">
        <v>374</v>
      </c>
      <c r="C269" t="s">
        <v>605</v>
      </c>
      <c r="D269">
        <v>10</v>
      </c>
      <c r="E269" t="s">
        <v>605</v>
      </c>
      <c r="F269" t="s">
        <v>898</v>
      </c>
      <c r="G269" t="s">
        <v>605</v>
      </c>
      <c r="H269" s="6" t="s">
        <v>890</v>
      </c>
      <c r="I269" t="s">
        <v>605</v>
      </c>
      <c r="J269" s="6" t="s">
        <v>134</v>
      </c>
      <c r="K269" t="s">
        <v>605</v>
      </c>
      <c r="L269" t="str">
        <f>IF(J269&lt;&gt;"-",VLOOKUP(J269,travail2!$A$2:$N$33,2),"")</f>
        <v>s</v>
      </c>
      <c r="M269" t="s">
        <v>605</v>
      </c>
      <c r="N269" t="str">
        <f>IF(J269&lt;&gt;"-",VLOOKUP(J269,travail2!$A$2:$N$33,3),"")</f>
        <v>2</v>
      </c>
      <c r="O269" t="s">
        <v>605</v>
      </c>
      <c r="P269" t="str">
        <f>IF(J269&lt;&gt;"-",VLOOKUP(J269,travail2!$A$2:$N$33,4),"")</f>
        <v>d</v>
      </c>
      <c r="Q269" t="s">
        <v>605</v>
      </c>
      <c r="R269">
        <f>IF(J269&lt;&gt;"-",VLOOKUP(J269,travail2!$A$2:$N$33,5),"")</f>
        <v>0</v>
      </c>
      <c r="S269" t="s">
        <v>605</v>
      </c>
      <c r="T269" t="str">
        <f>IF(J269&lt;&gt;"-",VLOOKUP(J269,travail2!$A$2:$N$33,6),"")</f>
        <v>00</v>
      </c>
      <c r="U269" t="s">
        <v>605</v>
      </c>
      <c r="V269" s="121" t="str">
        <f>IF(J269&lt;&gt;"-",VLOOKUP(J269,travail2!$A$2:$N$33,7),"")</f>
        <v>3</v>
      </c>
      <c r="W269" t="s">
        <v>605</v>
      </c>
      <c r="X269" t="str">
        <f>IF(J269&lt;&gt;"-",VLOOKUP(J269,travail2!$A$2:$N$33,8),"")</f>
        <v>s</v>
      </c>
      <c r="Y269" t="s">
        <v>605</v>
      </c>
      <c r="Z269" t="str">
        <f>IF(J269&lt;&gt;"-",VLOOKUP(J269,travail2!$A$2:$N$33,9),"")</f>
        <v>2</v>
      </c>
      <c r="AA269" t="s">
        <v>605</v>
      </c>
      <c r="AB269" t="str">
        <f>IF(J269&lt;&gt;"-",VLOOKUP(J269,travail2!$A$2:$N$33,10),"")</f>
        <v>d</v>
      </c>
      <c r="AC269" t="s">
        <v>605</v>
      </c>
      <c r="AD269">
        <f>IF(J269&lt;&gt;"-",VLOOKUP(J269,travail2!$A$2:$N$33,11),"")</f>
        <v>0</v>
      </c>
      <c r="AE269" t="s">
        <v>605</v>
      </c>
      <c r="AF269" t="str">
        <f>IF(J269&lt;&gt;"-",VLOOKUP(J269,travail2!$A$2:$N$33,13),"")</f>
        <v>00</v>
      </c>
      <c r="AG269" t="s">
        <v>605</v>
      </c>
      <c r="AH269" t="str">
        <f>IF(J269&lt;&gt;"-",VLOOKUP(J269,travail2!$A$2:$N$33,14),"")</f>
        <v>10</v>
      </c>
      <c r="AI269" t="s">
        <v>928</v>
      </c>
      <c r="AJ269" s="122" t="s">
        <v>925</v>
      </c>
      <c r="AK269" t="s">
        <v>928</v>
      </c>
      <c r="AL269" t="s">
        <v>374</v>
      </c>
      <c r="AM269" t="s">
        <v>904</v>
      </c>
      <c r="AO269" s="123" t="str">
        <f t="shared" si="24"/>
        <v>var zone = new Array("Russia/Vladivostok", "10", "00", "1", "Russia", "s", "2", "d", "0", "00", "3", "s", "2", "d", "0", "00", "10"); zones["Russia/Vladivostok"]=zone;</v>
      </c>
      <c r="AP269" t="str">
        <f t="shared" si="25"/>
        <v>var zone = new Array("Russia/Vladivostok", "10", "00", "1", "Russia", "s", "2", "d", "0", "00", "3", "s", "2", "d", "0</v>
      </c>
      <c r="AQ269" t="str">
        <f t="shared" si="29"/>
        <v>", "00", "10"); zones["Russia/Vladivostok"]=zone;</v>
      </c>
      <c r="AR269" s="125" t="str">
        <f t="shared" si="26"/>
        <v>&lt;option value="Russia/Vladivostok"&gt;Russia/Vladivostok&lt;/option&gt;</v>
      </c>
      <c r="AS269" t="s">
        <v>930</v>
      </c>
      <c r="AT269" t="str">
        <f t="shared" si="27"/>
        <v>Russia/Vladivostok</v>
      </c>
      <c r="AU269" t="s">
        <v>932</v>
      </c>
      <c r="AV269" t="str">
        <f t="shared" si="28"/>
        <v>Russia/Vladivostok</v>
      </c>
      <c r="AW269" t="s">
        <v>931</v>
      </c>
    </row>
    <row r="270" spans="1:49" x14ac:dyDescent="0.25">
      <c r="A270" t="s">
        <v>903</v>
      </c>
      <c r="B270" t="s">
        <v>373</v>
      </c>
      <c r="C270" t="s">
        <v>605</v>
      </c>
      <c r="D270">
        <v>9</v>
      </c>
      <c r="E270" t="s">
        <v>605</v>
      </c>
      <c r="F270" t="s">
        <v>898</v>
      </c>
      <c r="G270" t="s">
        <v>605</v>
      </c>
      <c r="H270" s="6" t="s">
        <v>890</v>
      </c>
      <c r="I270" t="s">
        <v>605</v>
      </c>
      <c r="J270" s="6" t="s">
        <v>134</v>
      </c>
      <c r="K270" t="s">
        <v>605</v>
      </c>
      <c r="L270" t="str">
        <f>IF(J270&lt;&gt;"-",VLOOKUP(J270,travail2!$A$2:$N$33,2),"")</f>
        <v>s</v>
      </c>
      <c r="M270" t="s">
        <v>605</v>
      </c>
      <c r="N270" t="str">
        <f>IF(J270&lt;&gt;"-",VLOOKUP(J270,travail2!$A$2:$N$33,3),"")</f>
        <v>2</v>
      </c>
      <c r="O270" t="s">
        <v>605</v>
      </c>
      <c r="P270" t="str">
        <f>IF(J270&lt;&gt;"-",VLOOKUP(J270,travail2!$A$2:$N$33,4),"")</f>
        <v>d</v>
      </c>
      <c r="Q270" t="s">
        <v>605</v>
      </c>
      <c r="R270">
        <f>IF(J270&lt;&gt;"-",VLOOKUP(J270,travail2!$A$2:$N$33,5),"")</f>
        <v>0</v>
      </c>
      <c r="S270" t="s">
        <v>605</v>
      </c>
      <c r="T270" t="str">
        <f>IF(J270&lt;&gt;"-",VLOOKUP(J270,travail2!$A$2:$N$33,6),"")</f>
        <v>00</v>
      </c>
      <c r="U270" t="s">
        <v>605</v>
      </c>
      <c r="V270" s="121" t="str">
        <f>IF(J270&lt;&gt;"-",VLOOKUP(J270,travail2!$A$2:$N$33,7),"")</f>
        <v>3</v>
      </c>
      <c r="W270" t="s">
        <v>605</v>
      </c>
      <c r="X270" t="str">
        <f>IF(J270&lt;&gt;"-",VLOOKUP(J270,travail2!$A$2:$N$33,8),"")</f>
        <v>s</v>
      </c>
      <c r="Y270" t="s">
        <v>605</v>
      </c>
      <c r="Z270" t="str">
        <f>IF(J270&lt;&gt;"-",VLOOKUP(J270,travail2!$A$2:$N$33,9),"")</f>
        <v>2</v>
      </c>
      <c r="AA270" t="s">
        <v>605</v>
      </c>
      <c r="AB270" t="str">
        <f>IF(J270&lt;&gt;"-",VLOOKUP(J270,travail2!$A$2:$N$33,10),"")</f>
        <v>d</v>
      </c>
      <c r="AC270" t="s">
        <v>605</v>
      </c>
      <c r="AD270">
        <f>IF(J270&lt;&gt;"-",VLOOKUP(J270,travail2!$A$2:$N$33,11),"")</f>
        <v>0</v>
      </c>
      <c r="AE270" t="s">
        <v>605</v>
      </c>
      <c r="AF270" t="str">
        <f>IF(J270&lt;&gt;"-",VLOOKUP(J270,travail2!$A$2:$N$33,13),"")</f>
        <v>00</v>
      </c>
      <c r="AG270" t="s">
        <v>605</v>
      </c>
      <c r="AH270" t="str">
        <f>IF(J270&lt;&gt;"-",VLOOKUP(J270,travail2!$A$2:$N$33,14),"")</f>
        <v>10</v>
      </c>
      <c r="AI270" t="s">
        <v>928</v>
      </c>
      <c r="AJ270" s="122" t="s">
        <v>925</v>
      </c>
      <c r="AK270" t="s">
        <v>928</v>
      </c>
      <c r="AL270" t="s">
        <v>373</v>
      </c>
      <c r="AM270" t="s">
        <v>904</v>
      </c>
      <c r="AO270" s="123" t="str">
        <f t="shared" si="24"/>
        <v>var zone = new Array("Russia/Yakutsk", "9", "00", "1", "Russia", "s", "2", "d", "0", "00", "3", "s", "2", "d", "0", "00", "10"); zones["Russia/Yakutsk"]=zone;</v>
      </c>
      <c r="AP270" t="str">
        <f t="shared" si="25"/>
        <v>var zone = new Array("Russia/Yakutsk", "9", "00", "1", "Russia", "s", "2", "d", "0", "00", "3", "s", "2", "d", "0</v>
      </c>
      <c r="AQ270" t="str">
        <f t="shared" si="29"/>
        <v>", "00", "10"); zones["Russia/Yakutsk"]=zone;</v>
      </c>
      <c r="AR270" s="125" t="str">
        <f t="shared" si="26"/>
        <v>&lt;option value="Russia/Yakutsk"&gt;Russia/Yakutsk&lt;/option&gt;</v>
      </c>
      <c r="AS270" t="s">
        <v>930</v>
      </c>
      <c r="AT270" t="str">
        <f t="shared" si="27"/>
        <v>Russia/Yakutsk</v>
      </c>
      <c r="AU270" t="s">
        <v>932</v>
      </c>
      <c r="AV270" t="str">
        <f t="shared" si="28"/>
        <v>Russia/Yakutsk</v>
      </c>
      <c r="AW270" t="s">
        <v>931</v>
      </c>
    </row>
    <row r="271" spans="1:49" x14ac:dyDescent="0.25">
      <c r="A271" t="s">
        <v>903</v>
      </c>
      <c r="B271" t="s">
        <v>368</v>
      </c>
      <c r="C271" t="s">
        <v>605</v>
      </c>
      <c r="D271">
        <v>5</v>
      </c>
      <c r="E271" t="s">
        <v>605</v>
      </c>
      <c r="F271" t="s">
        <v>898</v>
      </c>
      <c r="G271" t="s">
        <v>605</v>
      </c>
      <c r="H271" s="6" t="s">
        <v>890</v>
      </c>
      <c r="I271" t="s">
        <v>605</v>
      </c>
      <c r="J271" s="6" t="s">
        <v>134</v>
      </c>
      <c r="K271" t="s">
        <v>605</v>
      </c>
      <c r="L271" t="str">
        <f>IF(J271&lt;&gt;"-",VLOOKUP(J271,travail2!$A$2:$N$33,2),"")</f>
        <v>s</v>
      </c>
      <c r="M271" t="s">
        <v>605</v>
      </c>
      <c r="N271" t="str">
        <f>IF(J271&lt;&gt;"-",VLOOKUP(J271,travail2!$A$2:$N$33,3),"")</f>
        <v>2</v>
      </c>
      <c r="O271" t="s">
        <v>605</v>
      </c>
      <c r="P271" t="str">
        <f>IF(J271&lt;&gt;"-",VLOOKUP(J271,travail2!$A$2:$N$33,4),"")</f>
        <v>d</v>
      </c>
      <c r="Q271" t="s">
        <v>605</v>
      </c>
      <c r="R271">
        <f>IF(J271&lt;&gt;"-",VLOOKUP(J271,travail2!$A$2:$N$33,5),"")</f>
        <v>0</v>
      </c>
      <c r="S271" t="s">
        <v>605</v>
      </c>
      <c r="T271" t="str">
        <f>IF(J271&lt;&gt;"-",VLOOKUP(J271,travail2!$A$2:$N$33,6),"")</f>
        <v>00</v>
      </c>
      <c r="U271" t="s">
        <v>605</v>
      </c>
      <c r="V271" s="121" t="str">
        <f>IF(J271&lt;&gt;"-",VLOOKUP(J271,travail2!$A$2:$N$33,7),"")</f>
        <v>3</v>
      </c>
      <c r="W271" t="s">
        <v>605</v>
      </c>
      <c r="X271" t="str">
        <f>IF(J271&lt;&gt;"-",VLOOKUP(J271,travail2!$A$2:$N$33,8),"")</f>
        <v>s</v>
      </c>
      <c r="Y271" t="s">
        <v>605</v>
      </c>
      <c r="Z271" t="str">
        <f>IF(J271&lt;&gt;"-",VLOOKUP(J271,travail2!$A$2:$N$33,9),"")</f>
        <v>2</v>
      </c>
      <c r="AA271" t="s">
        <v>605</v>
      </c>
      <c r="AB271" t="str">
        <f>IF(J271&lt;&gt;"-",VLOOKUP(J271,travail2!$A$2:$N$33,10),"")</f>
        <v>d</v>
      </c>
      <c r="AC271" t="s">
        <v>605</v>
      </c>
      <c r="AD271">
        <f>IF(J271&lt;&gt;"-",VLOOKUP(J271,travail2!$A$2:$N$33,11),"")</f>
        <v>0</v>
      </c>
      <c r="AE271" t="s">
        <v>605</v>
      </c>
      <c r="AF271" t="str">
        <f>IF(J271&lt;&gt;"-",VLOOKUP(J271,travail2!$A$2:$N$33,13),"")</f>
        <v>00</v>
      </c>
      <c r="AG271" t="s">
        <v>605</v>
      </c>
      <c r="AH271" t="str">
        <f>IF(J271&lt;&gt;"-",VLOOKUP(J271,travail2!$A$2:$N$33,14),"")</f>
        <v>10</v>
      </c>
      <c r="AI271" t="s">
        <v>928</v>
      </c>
      <c r="AJ271" s="122" t="s">
        <v>925</v>
      </c>
      <c r="AK271" t="s">
        <v>928</v>
      </c>
      <c r="AL271" t="s">
        <v>368</v>
      </c>
      <c r="AM271" t="s">
        <v>904</v>
      </c>
      <c r="AO271" s="123" t="str">
        <f t="shared" si="24"/>
        <v>var zone = new Array("Russia/Yekaterinburg", "5", "00", "1", "Russia", "s", "2", "d", "0", "00", "3", "s", "2", "d", "0", "00", "10"); zones["Russia/Yekaterinburg"]=zone;</v>
      </c>
      <c r="AP271" t="str">
        <f t="shared" si="25"/>
        <v>var zone = new Array("Russia/Yekaterinburg", "5", "00", "1", "Russia", "s", "2", "d", "0", "00", "3", "s", "2", "d", "0</v>
      </c>
      <c r="AQ271" t="str">
        <f t="shared" si="29"/>
        <v>", "00", "10"); zones["Russia/Yekaterinburg"]=zone;</v>
      </c>
      <c r="AR271" s="125" t="str">
        <f t="shared" si="26"/>
        <v>&lt;option value="Russia/Yekaterinburg"&gt;Russia/Yekaterinburg&lt;/option&gt;</v>
      </c>
      <c r="AS271" t="s">
        <v>930</v>
      </c>
      <c r="AT271" t="str">
        <f t="shared" si="27"/>
        <v>Russia/Yekaterinburg</v>
      </c>
      <c r="AU271" t="s">
        <v>932</v>
      </c>
      <c r="AV271" t="str">
        <f t="shared" si="28"/>
        <v>Russia/Yekaterinburg</v>
      </c>
      <c r="AW271" t="s">
        <v>931</v>
      </c>
    </row>
    <row r="272" spans="1:49" x14ac:dyDescent="0.25">
      <c r="A272" t="s">
        <v>903</v>
      </c>
      <c r="B272" t="s">
        <v>319</v>
      </c>
      <c r="C272" t="s">
        <v>605</v>
      </c>
      <c r="D272">
        <v>2</v>
      </c>
      <c r="E272" t="s">
        <v>605</v>
      </c>
      <c r="F272" t="s">
        <v>898</v>
      </c>
      <c r="G272" t="s">
        <v>605</v>
      </c>
      <c r="H272" t="str">
        <f>IF(J272&lt;&gt;"-",VLOOKUP(J272,DST_ON!A:C,3),"")</f>
        <v/>
      </c>
      <c r="I272" t="s">
        <v>605</v>
      </c>
      <c r="J272" s="6" t="s">
        <v>106</v>
      </c>
      <c r="K272" t="s">
        <v>605</v>
      </c>
      <c r="L272" t="str">
        <f>IF(J272&lt;&gt;"-",VLOOKUP(J272,travail2!$A$2:$N$33,2),"")</f>
        <v/>
      </c>
      <c r="M272" t="s">
        <v>605</v>
      </c>
      <c r="N272" t="str">
        <f>IF(J272&lt;&gt;"-",VLOOKUP(J272,travail2!$A$2:$N$33,3),"")</f>
        <v/>
      </c>
      <c r="O272" t="s">
        <v>605</v>
      </c>
      <c r="P272" t="str">
        <f>IF(J272&lt;&gt;"-",VLOOKUP(J272,travail2!$A$2:$N$33,4),"")</f>
        <v/>
      </c>
      <c r="Q272" t="s">
        <v>605</v>
      </c>
      <c r="R272" t="str">
        <f>IF(J272&lt;&gt;"-",VLOOKUP(J272,travail2!$A$2:$N$33,5),"")</f>
        <v/>
      </c>
      <c r="S272" t="s">
        <v>605</v>
      </c>
      <c r="T272" t="str">
        <f>IF(J272&lt;&gt;"-",VLOOKUP(J272,travail2!$A$2:$N$33,6),"")</f>
        <v/>
      </c>
      <c r="U272" t="s">
        <v>605</v>
      </c>
      <c r="V272" s="121" t="str">
        <f>IF(J272&lt;&gt;"-",VLOOKUP(J272,travail2!$A$2:$N$33,7),"")</f>
        <v/>
      </c>
      <c r="W272" t="s">
        <v>605</v>
      </c>
      <c r="X272" t="str">
        <f>IF(J272&lt;&gt;"-",VLOOKUP(J272,travail2!$A$2:$N$33,8),"")</f>
        <v/>
      </c>
      <c r="Y272" t="s">
        <v>605</v>
      </c>
      <c r="Z272" t="str">
        <f>IF(J272&lt;&gt;"-",VLOOKUP(J272,travail2!$A$2:$N$33,9),"")</f>
        <v/>
      </c>
      <c r="AA272" t="s">
        <v>605</v>
      </c>
      <c r="AB272" t="str">
        <f>IF(J272&lt;&gt;"-",VLOOKUP(J272,travail2!$A$2:$N$33,10),"")</f>
        <v/>
      </c>
      <c r="AC272" t="s">
        <v>605</v>
      </c>
      <c r="AD272" t="str">
        <f>IF(J272&lt;&gt;"-",VLOOKUP(J272,travail2!$A$2:$N$33,11),"")</f>
        <v/>
      </c>
      <c r="AE272" t="s">
        <v>605</v>
      </c>
      <c r="AF272" t="str">
        <f>IF(J272&lt;&gt;"-",VLOOKUP(J272,travail2!$A$2:$N$33,13),"")</f>
        <v/>
      </c>
      <c r="AG272" t="s">
        <v>605</v>
      </c>
      <c r="AH272" t="str">
        <f>IF(J272&lt;&gt;"-",VLOOKUP(J272,travail2!$A$2:$N$33,14),"")</f>
        <v/>
      </c>
      <c r="AI272" t="s">
        <v>928</v>
      </c>
      <c r="AJ272" s="122" t="s">
        <v>925</v>
      </c>
      <c r="AK272" t="s">
        <v>928</v>
      </c>
      <c r="AL272" t="s">
        <v>319</v>
      </c>
      <c r="AM272" t="s">
        <v>904</v>
      </c>
      <c r="AO272" s="123" t="str">
        <f t="shared" si="24"/>
        <v>var zone = new Array("Rwanda", "2", "00", "", "-", "", "", "", "", "", "", "", "", "", "", "", ""); zones["Rwanda"]=zone;</v>
      </c>
      <c r="AP272" t="str">
        <f t="shared" si="25"/>
        <v>var zone = new Array("Rwanda", "2", "00", "", "-", "", "", "", "", "", "", "", "", "", "</v>
      </c>
      <c r="AQ272" t="str">
        <f t="shared" si="29"/>
        <v>", "", ""); zones["Rwanda"]=zone;</v>
      </c>
      <c r="AR272" s="125" t="str">
        <f t="shared" si="26"/>
        <v>&lt;option value="Rwanda"&gt;Rwanda&lt;/option&gt;</v>
      </c>
      <c r="AS272" t="s">
        <v>930</v>
      </c>
      <c r="AT272" t="str">
        <f t="shared" si="27"/>
        <v>Rwanda</v>
      </c>
      <c r="AU272" t="s">
        <v>932</v>
      </c>
      <c r="AV272" t="str">
        <f t="shared" si="28"/>
        <v>Rwanda</v>
      </c>
      <c r="AW272" t="s">
        <v>931</v>
      </c>
    </row>
    <row r="273" spans="1:49" x14ac:dyDescent="0.25">
      <c r="A273" t="s">
        <v>903</v>
      </c>
      <c r="B273" t="s">
        <v>320</v>
      </c>
      <c r="C273" t="s">
        <v>605</v>
      </c>
      <c r="D273">
        <v>0</v>
      </c>
      <c r="E273" t="s">
        <v>605</v>
      </c>
      <c r="F273" t="s">
        <v>898</v>
      </c>
      <c r="G273" t="s">
        <v>605</v>
      </c>
      <c r="H273" t="str">
        <f>IF(J273&lt;&gt;"-",VLOOKUP(J273,DST_ON!A:C,3),"")</f>
        <v/>
      </c>
      <c r="I273" t="s">
        <v>605</v>
      </c>
      <c r="J273" s="6" t="s">
        <v>106</v>
      </c>
      <c r="K273" t="s">
        <v>605</v>
      </c>
      <c r="L273" t="str">
        <f>IF(J273&lt;&gt;"-",VLOOKUP(J273,travail2!$A$2:$N$33,2),"")</f>
        <v/>
      </c>
      <c r="M273" t="s">
        <v>605</v>
      </c>
      <c r="N273" t="str">
        <f>IF(J273&lt;&gt;"-",VLOOKUP(J273,travail2!$A$2:$N$33,3),"")</f>
        <v/>
      </c>
      <c r="O273" t="s">
        <v>605</v>
      </c>
      <c r="P273" t="str">
        <f>IF(J273&lt;&gt;"-",VLOOKUP(J273,travail2!$A$2:$N$33,4),"")</f>
        <v/>
      </c>
      <c r="Q273" t="s">
        <v>605</v>
      </c>
      <c r="R273" t="str">
        <f>IF(J273&lt;&gt;"-",VLOOKUP(J273,travail2!$A$2:$N$33,5),"")</f>
        <v/>
      </c>
      <c r="S273" t="s">
        <v>605</v>
      </c>
      <c r="T273" t="str">
        <f>IF(J273&lt;&gt;"-",VLOOKUP(J273,travail2!$A$2:$N$33,6),"")</f>
        <v/>
      </c>
      <c r="U273" t="s">
        <v>605</v>
      </c>
      <c r="V273" s="121" t="str">
        <f>IF(J273&lt;&gt;"-",VLOOKUP(J273,travail2!$A$2:$N$33,7),"")</f>
        <v/>
      </c>
      <c r="W273" t="s">
        <v>605</v>
      </c>
      <c r="X273" t="str">
        <f>IF(J273&lt;&gt;"-",VLOOKUP(J273,travail2!$A$2:$N$33,8),"")</f>
        <v/>
      </c>
      <c r="Y273" t="s">
        <v>605</v>
      </c>
      <c r="Z273" t="str">
        <f>IF(J273&lt;&gt;"-",VLOOKUP(J273,travail2!$A$2:$N$33,9),"")</f>
        <v/>
      </c>
      <c r="AA273" t="s">
        <v>605</v>
      </c>
      <c r="AB273" t="str">
        <f>IF(J273&lt;&gt;"-",VLOOKUP(J273,travail2!$A$2:$N$33,10),"")</f>
        <v/>
      </c>
      <c r="AC273" t="s">
        <v>605</v>
      </c>
      <c r="AD273" t="str">
        <f>IF(J273&lt;&gt;"-",VLOOKUP(J273,travail2!$A$2:$N$33,11),"")</f>
        <v/>
      </c>
      <c r="AE273" t="s">
        <v>605</v>
      </c>
      <c r="AF273" t="str">
        <f>IF(J273&lt;&gt;"-",VLOOKUP(J273,travail2!$A$2:$N$33,13),"")</f>
        <v/>
      </c>
      <c r="AG273" t="s">
        <v>605</v>
      </c>
      <c r="AH273" t="str">
        <f>IF(J273&lt;&gt;"-",VLOOKUP(J273,travail2!$A$2:$N$33,14),"")</f>
        <v/>
      </c>
      <c r="AI273" t="s">
        <v>928</v>
      </c>
      <c r="AJ273" s="122" t="s">
        <v>925</v>
      </c>
      <c r="AK273" t="s">
        <v>928</v>
      </c>
      <c r="AL273" t="s">
        <v>320</v>
      </c>
      <c r="AM273" t="s">
        <v>904</v>
      </c>
      <c r="AO273" s="123" t="str">
        <f t="shared" si="24"/>
        <v>var zone = new Array("Saint Helena", "0", "00", "", "-", "", "", "", "", "", "", "", "", "", "", "", ""); zones["Saint Helena"]=zone;</v>
      </c>
      <c r="AP273" t="str">
        <f t="shared" si="25"/>
        <v>var zone = new Array("Saint Helena", "0", "00", "", "-", "", "", "", "", "", "", "", "", "", "</v>
      </c>
      <c r="AQ273" t="str">
        <f t="shared" si="29"/>
        <v>", "", ""); zones["Saint Helena"]=zone;</v>
      </c>
      <c r="AR273" s="125" t="str">
        <f t="shared" si="26"/>
        <v>&lt;option value="Saint Helena"&gt;Saint Helena&lt;/option&gt;</v>
      </c>
      <c r="AS273" t="s">
        <v>930</v>
      </c>
      <c r="AT273" t="str">
        <f t="shared" si="27"/>
        <v>Saint Helena</v>
      </c>
      <c r="AU273" t="s">
        <v>932</v>
      </c>
      <c r="AV273" t="str">
        <f t="shared" si="28"/>
        <v>Saint Helena</v>
      </c>
      <c r="AW273" t="s">
        <v>931</v>
      </c>
    </row>
    <row r="274" spans="1:49" x14ac:dyDescent="0.25">
      <c r="A274" t="s">
        <v>903</v>
      </c>
      <c r="B274" t="s">
        <v>175</v>
      </c>
      <c r="C274" t="s">
        <v>605</v>
      </c>
      <c r="D274">
        <v>-4</v>
      </c>
      <c r="E274" t="s">
        <v>605</v>
      </c>
      <c r="F274" t="s">
        <v>898</v>
      </c>
      <c r="G274" t="s">
        <v>605</v>
      </c>
      <c r="H274" t="str">
        <f>IF(J274&lt;&gt;"-",VLOOKUP(J274,DST_ON!A:C,3),"")</f>
        <v/>
      </c>
      <c r="I274" t="s">
        <v>605</v>
      </c>
      <c r="J274" s="6" t="s">
        <v>106</v>
      </c>
      <c r="K274" t="s">
        <v>605</v>
      </c>
      <c r="L274" t="str">
        <f>IF(J274&lt;&gt;"-",VLOOKUP(J274,travail2!$A$2:$N$33,2),"")</f>
        <v/>
      </c>
      <c r="M274" t="s">
        <v>605</v>
      </c>
      <c r="N274" t="str">
        <f>IF(J274&lt;&gt;"-",VLOOKUP(J274,travail2!$A$2:$N$33,3),"")</f>
        <v/>
      </c>
      <c r="O274" t="s">
        <v>605</v>
      </c>
      <c r="P274" t="str">
        <f>IF(J274&lt;&gt;"-",VLOOKUP(J274,travail2!$A$2:$N$33,4),"")</f>
        <v/>
      </c>
      <c r="Q274" t="s">
        <v>605</v>
      </c>
      <c r="R274" t="str">
        <f>IF(J274&lt;&gt;"-",VLOOKUP(J274,travail2!$A$2:$N$33,5),"")</f>
        <v/>
      </c>
      <c r="S274" t="s">
        <v>605</v>
      </c>
      <c r="T274" t="str">
        <f>IF(J274&lt;&gt;"-",VLOOKUP(J274,travail2!$A$2:$N$33,6),"")</f>
        <v/>
      </c>
      <c r="U274" t="s">
        <v>605</v>
      </c>
      <c r="V274" s="121" t="str">
        <f>IF(J274&lt;&gt;"-",VLOOKUP(J274,travail2!$A$2:$N$33,7),"")</f>
        <v/>
      </c>
      <c r="W274" t="s">
        <v>605</v>
      </c>
      <c r="X274" t="str">
        <f>IF(J274&lt;&gt;"-",VLOOKUP(J274,travail2!$A$2:$N$33,8),"")</f>
        <v/>
      </c>
      <c r="Y274" t="s">
        <v>605</v>
      </c>
      <c r="Z274" t="str">
        <f>IF(J274&lt;&gt;"-",VLOOKUP(J274,travail2!$A$2:$N$33,9),"")</f>
        <v/>
      </c>
      <c r="AA274" t="s">
        <v>605</v>
      </c>
      <c r="AB274" t="str">
        <f>IF(J274&lt;&gt;"-",VLOOKUP(J274,travail2!$A$2:$N$33,10),"")</f>
        <v/>
      </c>
      <c r="AC274" t="s">
        <v>605</v>
      </c>
      <c r="AD274" t="str">
        <f>IF(J274&lt;&gt;"-",VLOOKUP(J274,travail2!$A$2:$N$33,11),"")</f>
        <v/>
      </c>
      <c r="AE274" t="s">
        <v>605</v>
      </c>
      <c r="AF274" t="str">
        <f>IF(J274&lt;&gt;"-",VLOOKUP(J274,travail2!$A$2:$N$33,13),"")</f>
        <v/>
      </c>
      <c r="AG274" t="s">
        <v>605</v>
      </c>
      <c r="AH274" t="str">
        <f>IF(J274&lt;&gt;"-",VLOOKUP(J274,travail2!$A$2:$N$33,14),"")</f>
        <v/>
      </c>
      <c r="AI274" t="s">
        <v>928</v>
      </c>
      <c r="AJ274" s="122" t="s">
        <v>925</v>
      </c>
      <c r="AK274" t="s">
        <v>928</v>
      </c>
      <c r="AL274" t="s">
        <v>175</v>
      </c>
      <c r="AM274" t="s">
        <v>904</v>
      </c>
      <c r="AO274" s="123" t="str">
        <f t="shared" si="24"/>
        <v>var zone = new Array("Saint Kitts and Nevis", "-4", "00", "", "-", "", "", "", "", "", "", "", "", "", "", "", ""); zones["Saint Kitts and Nevis"]=zone;</v>
      </c>
      <c r="AP274" t="str">
        <f t="shared" si="25"/>
        <v>var zone = new Array("Saint Kitts and Nevis", "-4", "00", "", "-", "", "", "", "", "", "", "", "", "", "</v>
      </c>
      <c r="AQ274" t="str">
        <f t="shared" si="29"/>
        <v>", "", ""); zones["Saint Kitts and Nevis"]=zone;</v>
      </c>
      <c r="AR274" s="125" t="str">
        <f t="shared" si="26"/>
        <v>&lt;option value="Saint Kitts and Nevis"&gt;Saint Kitts and Nevis&lt;/option&gt;</v>
      </c>
      <c r="AS274" t="s">
        <v>930</v>
      </c>
      <c r="AT274" t="str">
        <f t="shared" si="27"/>
        <v>Saint Kitts and Nevis</v>
      </c>
      <c r="AU274" t="s">
        <v>932</v>
      </c>
      <c r="AV274" t="str">
        <f t="shared" si="28"/>
        <v>Saint Kitts and Nevis</v>
      </c>
      <c r="AW274" t="s">
        <v>931</v>
      </c>
    </row>
    <row r="275" spans="1:49" x14ac:dyDescent="0.25">
      <c r="A275" t="s">
        <v>903</v>
      </c>
      <c r="B275" t="s">
        <v>176</v>
      </c>
      <c r="C275" t="s">
        <v>605</v>
      </c>
      <c r="D275">
        <v>-4</v>
      </c>
      <c r="E275" t="s">
        <v>605</v>
      </c>
      <c r="F275" t="s">
        <v>898</v>
      </c>
      <c r="G275" t="s">
        <v>605</v>
      </c>
      <c r="H275" t="str">
        <f>IF(J275&lt;&gt;"-",VLOOKUP(J275,DST_ON!A:C,3),"")</f>
        <v/>
      </c>
      <c r="I275" t="s">
        <v>605</v>
      </c>
      <c r="J275" s="6" t="s">
        <v>106</v>
      </c>
      <c r="K275" t="s">
        <v>605</v>
      </c>
      <c r="L275" t="str">
        <f>IF(J275&lt;&gt;"-",VLOOKUP(J275,travail2!$A$2:$N$33,2),"")</f>
        <v/>
      </c>
      <c r="M275" t="s">
        <v>605</v>
      </c>
      <c r="N275" t="str">
        <f>IF(J275&lt;&gt;"-",VLOOKUP(J275,travail2!$A$2:$N$33,3),"")</f>
        <v/>
      </c>
      <c r="O275" t="s">
        <v>605</v>
      </c>
      <c r="P275" t="str">
        <f>IF(J275&lt;&gt;"-",VLOOKUP(J275,travail2!$A$2:$N$33,4),"")</f>
        <v/>
      </c>
      <c r="Q275" t="s">
        <v>605</v>
      </c>
      <c r="R275" t="str">
        <f>IF(J275&lt;&gt;"-",VLOOKUP(J275,travail2!$A$2:$N$33,5),"")</f>
        <v/>
      </c>
      <c r="S275" t="s">
        <v>605</v>
      </c>
      <c r="T275" t="str">
        <f>IF(J275&lt;&gt;"-",VLOOKUP(J275,travail2!$A$2:$N$33,6),"")</f>
        <v/>
      </c>
      <c r="U275" t="s">
        <v>605</v>
      </c>
      <c r="V275" s="121" t="str">
        <f>IF(J275&lt;&gt;"-",VLOOKUP(J275,travail2!$A$2:$N$33,7),"")</f>
        <v/>
      </c>
      <c r="W275" t="s">
        <v>605</v>
      </c>
      <c r="X275" t="str">
        <f>IF(J275&lt;&gt;"-",VLOOKUP(J275,travail2!$A$2:$N$33,8),"")</f>
        <v/>
      </c>
      <c r="Y275" t="s">
        <v>605</v>
      </c>
      <c r="Z275" t="str">
        <f>IF(J275&lt;&gt;"-",VLOOKUP(J275,travail2!$A$2:$N$33,9),"")</f>
        <v/>
      </c>
      <c r="AA275" t="s">
        <v>605</v>
      </c>
      <c r="AB275" t="str">
        <f>IF(J275&lt;&gt;"-",VLOOKUP(J275,travail2!$A$2:$N$33,10),"")</f>
        <v/>
      </c>
      <c r="AC275" t="s">
        <v>605</v>
      </c>
      <c r="AD275" t="str">
        <f>IF(J275&lt;&gt;"-",VLOOKUP(J275,travail2!$A$2:$N$33,11),"")</f>
        <v/>
      </c>
      <c r="AE275" t="s">
        <v>605</v>
      </c>
      <c r="AF275" t="str">
        <f>IF(J275&lt;&gt;"-",VLOOKUP(J275,travail2!$A$2:$N$33,13),"")</f>
        <v/>
      </c>
      <c r="AG275" t="s">
        <v>605</v>
      </c>
      <c r="AH275" t="str">
        <f>IF(J275&lt;&gt;"-",VLOOKUP(J275,travail2!$A$2:$N$33,14),"")</f>
        <v/>
      </c>
      <c r="AI275" t="s">
        <v>928</v>
      </c>
      <c r="AJ275" s="122" t="s">
        <v>925</v>
      </c>
      <c r="AK275" t="s">
        <v>928</v>
      </c>
      <c r="AL275" t="s">
        <v>176</v>
      </c>
      <c r="AM275" t="s">
        <v>904</v>
      </c>
      <c r="AO275" s="123" t="str">
        <f t="shared" si="24"/>
        <v>var zone = new Array("Saint Lucia", "-4", "00", "", "-", "", "", "", "", "", "", "", "", "", "", "", ""); zones["Saint Lucia"]=zone;</v>
      </c>
      <c r="AP275" t="str">
        <f t="shared" si="25"/>
        <v>var zone = new Array("Saint Lucia", "-4", "00", "", "-", "", "", "", "", "", "", "", "", "", "</v>
      </c>
      <c r="AQ275" t="str">
        <f t="shared" si="29"/>
        <v>", "", ""); zones["Saint Lucia"]=zone;</v>
      </c>
      <c r="AR275" s="125" t="str">
        <f t="shared" si="26"/>
        <v>&lt;option value="Saint Lucia"&gt;Saint Lucia&lt;/option&gt;</v>
      </c>
      <c r="AS275" t="s">
        <v>930</v>
      </c>
      <c r="AT275" t="str">
        <f t="shared" si="27"/>
        <v>Saint Lucia</v>
      </c>
      <c r="AU275" t="s">
        <v>932</v>
      </c>
      <c r="AV275" t="str">
        <f t="shared" si="28"/>
        <v>Saint Lucia</v>
      </c>
      <c r="AW275" t="s">
        <v>931</v>
      </c>
    </row>
    <row r="276" spans="1:49" x14ac:dyDescent="0.25">
      <c r="A276" t="s">
        <v>903</v>
      </c>
      <c r="B276" t="s">
        <v>177</v>
      </c>
      <c r="C276" t="s">
        <v>605</v>
      </c>
      <c r="D276">
        <v>-3</v>
      </c>
      <c r="E276" t="s">
        <v>605</v>
      </c>
      <c r="F276" t="s">
        <v>898</v>
      </c>
      <c r="G276" t="s">
        <v>605</v>
      </c>
      <c r="H276" s="6" t="s">
        <v>890</v>
      </c>
      <c r="I276" t="s">
        <v>605</v>
      </c>
      <c r="J276" s="6" t="s">
        <v>145</v>
      </c>
      <c r="K276" t="s">
        <v>605</v>
      </c>
      <c r="L276" t="str">
        <f>IF(J276&lt;&gt;"-",VLOOKUP(J276,travail2!$A$2:$N$33,2),"")</f>
        <v>w</v>
      </c>
      <c r="M276" t="s">
        <v>605</v>
      </c>
      <c r="N276" t="str">
        <f>IF(J276&lt;&gt;"-",VLOOKUP(J276,travail2!$A$2:$N$33,3),"")</f>
        <v>2</v>
      </c>
      <c r="O276" t="s">
        <v>605</v>
      </c>
      <c r="P276" t="str">
        <f>IF(J276&lt;&gt;"-",VLOOKUP(J276,travail2!$A$2:$N$33,4),"")</f>
        <v>s</v>
      </c>
      <c r="Q276" t="s">
        <v>605</v>
      </c>
      <c r="R276">
        <f>IF(J276&lt;&gt;"-",VLOOKUP(J276,travail2!$A$2:$N$33,5),"")</f>
        <v>0</v>
      </c>
      <c r="S276" t="s">
        <v>605</v>
      </c>
      <c r="T276" t="str">
        <f>IF(J276&lt;&gt;"-",VLOOKUP(J276,travail2!$A$2:$N$33,6),"")</f>
        <v>01</v>
      </c>
      <c r="U276" t="s">
        <v>605</v>
      </c>
      <c r="V276" s="121" t="str">
        <f>IF(J276&lt;&gt;"-",VLOOKUP(J276,travail2!$A$2:$N$33,7),"")</f>
        <v>4</v>
      </c>
      <c r="W276" t="s">
        <v>605</v>
      </c>
      <c r="X276" t="str">
        <f>IF(J276&lt;&gt;"-",VLOOKUP(J276,travail2!$A$2:$N$33,8),"")</f>
        <v>w</v>
      </c>
      <c r="Y276" t="s">
        <v>605</v>
      </c>
      <c r="Z276" t="str">
        <f>IF(J276&lt;&gt;"-",VLOOKUP(J276,travail2!$A$2:$N$33,9),"")</f>
        <v>2</v>
      </c>
      <c r="AA276" t="s">
        <v>605</v>
      </c>
      <c r="AB276" t="str">
        <f>IF(J276&lt;&gt;"-",VLOOKUP(J276,travail2!$A$2:$N$33,10),"")</f>
        <v>d</v>
      </c>
      <c r="AC276" t="s">
        <v>605</v>
      </c>
      <c r="AD276">
        <f>IF(J276&lt;&gt;"-",VLOOKUP(J276,travail2!$A$2:$N$33,11),"")</f>
        <v>0</v>
      </c>
      <c r="AE276" t="s">
        <v>605</v>
      </c>
      <c r="AF276" t="str">
        <f>IF(J276&lt;&gt;"-",VLOOKUP(J276,travail2!$A$2:$N$33,13),"")</f>
        <v>00</v>
      </c>
      <c r="AG276" t="s">
        <v>605</v>
      </c>
      <c r="AH276" t="str">
        <f>IF(J276&lt;&gt;"-",VLOOKUP(J276,travail2!$A$2:$N$33,14),"")</f>
        <v>10</v>
      </c>
      <c r="AI276" t="s">
        <v>928</v>
      </c>
      <c r="AJ276" s="122" t="s">
        <v>925</v>
      </c>
      <c r="AK276" t="s">
        <v>928</v>
      </c>
      <c r="AL276" t="s">
        <v>177</v>
      </c>
      <c r="AM276" t="s">
        <v>904</v>
      </c>
      <c r="AO276" s="123" t="str">
        <f t="shared" si="24"/>
        <v>var zone = new Array("Saint Pierre and Miquelon", "-3", "00", "1", "Canada", "w", "2", "s", "0", "01", "4", "w", "2", "d", "0", "00", "10"); zones["Saint Pierre and Miquelon"]=zone;</v>
      </c>
      <c r="AP276" t="str">
        <f t="shared" si="25"/>
        <v>var zone = new Array("Saint Pierre and Miquelon", "-3", "00", "1", "Canada", "w", "2", "s", "0", "01", "4", "w", "2", "d", "0</v>
      </c>
      <c r="AQ276" t="str">
        <f t="shared" si="29"/>
        <v>", "00", "10"); zones["Saint Pierre and Miquelon"]=zone;</v>
      </c>
      <c r="AR276" s="125" t="str">
        <f t="shared" si="26"/>
        <v>&lt;option value="Saint Pierre and Miquelon"&gt;Saint Pierre and Miquelon&lt;/option&gt;</v>
      </c>
      <c r="AS276" t="s">
        <v>930</v>
      </c>
      <c r="AT276" t="str">
        <f t="shared" si="27"/>
        <v>Saint Pierre and Miquelon</v>
      </c>
      <c r="AU276" t="s">
        <v>932</v>
      </c>
      <c r="AV276" t="str">
        <f t="shared" si="28"/>
        <v>Saint Pierre and Miquelon</v>
      </c>
      <c r="AW276" t="s">
        <v>931</v>
      </c>
    </row>
    <row r="277" spans="1:49" x14ac:dyDescent="0.25">
      <c r="A277" t="s">
        <v>903</v>
      </c>
      <c r="B277" t="s">
        <v>178</v>
      </c>
      <c r="C277" t="s">
        <v>605</v>
      </c>
      <c r="D277">
        <v>-4</v>
      </c>
      <c r="E277" t="s">
        <v>605</v>
      </c>
      <c r="F277" t="s">
        <v>898</v>
      </c>
      <c r="G277" t="s">
        <v>605</v>
      </c>
      <c r="H277" t="str">
        <f>IF(J277&lt;&gt;"-",VLOOKUP(J277,DST_ON!A:C,3),"")</f>
        <v/>
      </c>
      <c r="I277" t="s">
        <v>605</v>
      </c>
      <c r="J277" s="6" t="s">
        <v>106</v>
      </c>
      <c r="K277" t="s">
        <v>605</v>
      </c>
      <c r="L277" t="str">
        <f>IF(J277&lt;&gt;"-",VLOOKUP(J277,travail2!$A$2:$N$33,2),"")</f>
        <v/>
      </c>
      <c r="M277" t="s">
        <v>605</v>
      </c>
      <c r="N277" t="str">
        <f>IF(J277&lt;&gt;"-",VLOOKUP(J277,travail2!$A$2:$N$33,3),"")</f>
        <v/>
      </c>
      <c r="O277" t="s">
        <v>605</v>
      </c>
      <c r="P277" t="str">
        <f>IF(J277&lt;&gt;"-",VLOOKUP(J277,travail2!$A$2:$N$33,4),"")</f>
        <v/>
      </c>
      <c r="Q277" t="s">
        <v>605</v>
      </c>
      <c r="R277" t="str">
        <f>IF(J277&lt;&gt;"-",VLOOKUP(J277,travail2!$A$2:$N$33,5),"")</f>
        <v/>
      </c>
      <c r="S277" t="s">
        <v>605</v>
      </c>
      <c r="T277" t="str">
        <f>IF(J277&lt;&gt;"-",VLOOKUP(J277,travail2!$A$2:$N$33,6),"")</f>
        <v/>
      </c>
      <c r="U277" t="s">
        <v>605</v>
      </c>
      <c r="V277" s="121" t="str">
        <f>IF(J277&lt;&gt;"-",VLOOKUP(J277,travail2!$A$2:$N$33,7),"")</f>
        <v/>
      </c>
      <c r="W277" t="s">
        <v>605</v>
      </c>
      <c r="X277" t="str">
        <f>IF(J277&lt;&gt;"-",VLOOKUP(J277,travail2!$A$2:$N$33,8),"")</f>
        <v/>
      </c>
      <c r="Y277" t="s">
        <v>605</v>
      </c>
      <c r="Z277" t="str">
        <f>IF(J277&lt;&gt;"-",VLOOKUP(J277,travail2!$A$2:$N$33,9),"")</f>
        <v/>
      </c>
      <c r="AA277" t="s">
        <v>605</v>
      </c>
      <c r="AB277" t="str">
        <f>IF(J277&lt;&gt;"-",VLOOKUP(J277,travail2!$A$2:$N$33,10),"")</f>
        <v/>
      </c>
      <c r="AC277" t="s">
        <v>605</v>
      </c>
      <c r="AD277" t="str">
        <f>IF(J277&lt;&gt;"-",VLOOKUP(J277,travail2!$A$2:$N$33,11),"")</f>
        <v/>
      </c>
      <c r="AE277" t="s">
        <v>605</v>
      </c>
      <c r="AF277" t="str">
        <f>IF(J277&lt;&gt;"-",VLOOKUP(J277,travail2!$A$2:$N$33,13),"")</f>
        <v/>
      </c>
      <c r="AG277" t="s">
        <v>605</v>
      </c>
      <c r="AH277" t="str">
        <f>IF(J277&lt;&gt;"-",VLOOKUP(J277,travail2!$A$2:$N$33,14),"")</f>
        <v/>
      </c>
      <c r="AI277" t="s">
        <v>928</v>
      </c>
      <c r="AJ277" s="122" t="s">
        <v>925</v>
      </c>
      <c r="AK277" t="s">
        <v>928</v>
      </c>
      <c r="AL277" t="s">
        <v>178</v>
      </c>
      <c r="AM277" t="s">
        <v>904</v>
      </c>
      <c r="AO277" s="123" t="str">
        <f t="shared" si="24"/>
        <v>var zone = new Array("Saint Vincent and the Grenadines", "-4", "00", "", "-", "", "", "", "", "", "", "", "", "", "", "", ""); zones["Saint Vincent and the Grenadines"]=zone;</v>
      </c>
      <c r="AP277" t="str">
        <f t="shared" si="25"/>
        <v>var zone = new Array("Saint Vincent and the Grenadines", "-4", "00", "", "-", "", "", "", "", "", "", "", "", "", "</v>
      </c>
      <c r="AQ277" t="str">
        <f t="shared" si="29"/>
        <v>", "", ""); zones["Saint Vincent and the Grenadines"]=zone;</v>
      </c>
      <c r="AR277" s="125" t="str">
        <f t="shared" si="26"/>
        <v>&lt;option value="Saint Vincent and the Grenadines"&gt;Saint Vincent and the Grenadines&lt;/option&gt;</v>
      </c>
      <c r="AS277" t="s">
        <v>930</v>
      </c>
      <c r="AT277" t="str">
        <f t="shared" si="27"/>
        <v>Saint Vincent and the Grenadines</v>
      </c>
      <c r="AU277" t="s">
        <v>932</v>
      </c>
      <c r="AV277" t="str">
        <f t="shared" si="28"/>
        <v>Saint Vincent and the Grenadines</v>
      </c>
      <c r="AW277" t="s">
        <v>931</v>
      </c>
    </row>
    <row r="278" spans="1:49" x14ac:dyDescent="0.25">
      <c r="A278" t="s">
        <v>903</v>
      </c>
      <c r="B278" t="s">
        <v>273</v>
      </c>
      <c r="C278" t="s">
        <v>605</v>
      </c>
      <c r="D278">
        <v>-11</v>
      </c>
      <c r="E278" t="s">
        <v>605</v>
      </c>
      <c r="F278" t="s">
        <v>898</v>
      </c>
      <c r="G278" t="s">
        <v>605</v>
      </c>
      <c r="H278" t="str">
        <f>IF(J278&lt;&gt;"-",VLOOKUP(J278,DST_ON!A:C,3),"")</f>
        <v/>
      </c>
      <c r="I278" t="s">
        <v>605</v>
      </c>
      <c r="J278" s="6" t="s">
        <v>106</v>
      </c>
      <c r="K278" t="s">
        <v>605</v>
      </c>
      <c r="L278" t="str">
        <f>IF(J278&lt;&gt;"-",VLOOKUP(J278,travail2!$A$2:$N$33,2),"")</f>
        <v/>
      </c>
      <c r="M278" t="s">
        <v>605</v>
      </c>
      <c r="N278" t="str">
        <f>IF(J278&lt;&gt;"-",VLOOKUP(J278,travail2!$A$2:$N$33,3),"")</f>
        <v/>
      </c>
      <c r="O278" t="s">
        <v>605</v>
      </c>
      <c r="P278" t="str">
        <f>IF(J278&lt;&gt;"-",VLOOKUP(J278,travail2!$A$2:$N$33,4),"")</f>
        <v/>
      </c>
      <c r="Q278" t="s">
        <v>605</v>
      </c>
      <c r="R278" t="str">
        <f>IF(J278&lt;&gt;"-",VLOOKUP(J278,travail2!$A$2:$N$33,5),"")</f>
        <v/>
      </c>
      <c r="S278" t="s">
        <v>605</v>
      </c>
      <c r="T278" t="str">
        <f>IF(J278&lt;&gt;"-",VLOOKUP(J278,travail2!$A$2:$N$33,6),"")</f>
        <v/>
      </c>
      <c r="U278" t="s">
        <v>605</v>
      </c>
      <c r="V278" s="121" t="str">
        <f>IF(J278&lt;&gt;"-",VLOOKUP(J278,travail2!$A$2:$N$33,7),"")</f>
        <v/>
      </c>
      <c r="W278" t="s">
        <v>605</v>
      </c>
      <c r="X278" t="str">
        <f>IF(J278&lt;&gt;"-",VLOOKUP(J278,travail2!$A$2:$N$33,8),"")</f>
        <v/>
      </c>
      <c r="Y278" t="s">
        <v>605</v>
      </c>
      <c r="Z278" t="str">
        <f>IF(J278&lt;&gt;"-",VLOOKUP(J278,travail2!$A$2:$N$33,9),"")</f>
        <v/>
      </c>
      <c r="AA278" t="s">
        <v>605</v>
      </c>
      <c r="AB278" t="str">
        <f>IF(J278&lt;&gt;"-",VLOOKUP(J278,travail2!$A$2:$N$33,10),"")</f>
        <v/>
      </c>
      <c r="AC278" t="s">
        <v>605</v>
      </c>
      <c r="AD278" t="str">
        <f>IF(J278&lt;&gt;"-",VLOOKUP(J278,travail2!$A$2:$N$33,11),"")</f>
        <v/>
      </c>
      <c r="AE278" t="s">
        <v>605</v>
      </c>
      <c r="AF278" t="str">
        <f>IF(J278&lt;&gt;"-",VLOOKUP(J278,travail2!$A$2:$N$33,13),"")</f>
        <v/>
      </c>
      <c r="AG278" t="s">
        <v>605</v>
      </c>
      <c r="AH278" t="str">
        <f>IF(J278&lt;&gt;"-",VLOOKUP(J278,travail2!$A$2:$N$33,14),"")</f>
        <v/>
      </c>
      <c r="AI278" t="s">
        <v>928</v>
      </c>
      <c r="AJ278" s="122" t="s">
        <v>925</v>
      </c>
      <c r="AK278" t="s">
        <v>928</v>
      </c>
      <c r="AL278" t="s">
        <v>273</v>
      </c>
      <c r="AM278" t="s">
        <v>904</v>
      </c>
      <c r="AO278" s="123" t="str">
        <f t="shared" si="24"/>
        <v>var zone = new Array("Samoa", "-11", "00", "", "-", "", "", "", "", "", "", "", "", "", "", "", ""); zones["Samoa"]=zone;</v>
      </c>
      <c r="AP278" t="str">
        <f t="shared" si="25"/>
        <v>var zone = new Array("Samoa", "-11", "00", "", "-", "", "", "", "", "", "", "", "", "", "</v>
      </c>
      <c r="AQ278" t="str">
        <f t="shared" si="29"/>
        <v>", "", ""); zones["Samoa"]=zone;</v>
      </c>
      <c r="AR278" s="125" t="str">
        <f t="shared" si="26"/>
        <v>&lt;option value="Samoa"&gt;Samoa&lt;/option&gt;</v>
      </c>
      <c r="AS278" t="s">
        <v>930</v>
      </c>
      <c r="AT278" t="str">
        <f t="shared" si="27"/>
        <v>Samoa</v>
      </c>
      <c r="AU278" t="s">
        <v>932</v>
      </c>
      <c r="AV278" t="str">
        <f t="shared" si="28"/>
        <v>Samoa</v>
      </c>
      <c r="AW278" t="s">
        <v>931</v>
      </c>
    </row>
    <row r="279" spans="1:49" x14ac:dyDescent="0.25">
      <c r="A279" t="s">
        <v>903</v>
      </c>
      <c r="B279" t="s">
        <v>272</v>
      </c>
      <c r="C279" t="s">
        <v>605</v>
      </c>
      <c r="D279">
        <v>-11</v>
      </c>
      <c r="E279" t="s">
        <v>605</v>
      </c>
      <c r="F279" t="s">
        <v>898</v>
      </c>
      <c r="G279" t="s">
        <v>605</v>
      </c>
      <c r="H279" t="str">
        <f>IF(J279&lt;&gt;"-",VLOOKUP(J279,DST_ON!A:C,3),"")</f>
        <v/>
      </c>
      <c r="I279" t="s">
        <v>605</v>
      </c>
      <c r="J279" s="6" t="s">
        <v>106</v>
      </c>
      <c r="K279" t="s">
        <v>605</v>
      </c>
      <c r="L279" t="str">
        <f>IF(J279&lt;&gt;"-",VLOOKUP(J279,travail2!$A$2:$N$33,2),"")</f>
        <v/>
      </c>
      <c r="M279" t="s">
        <v>605</v>
      </c>
      <c r="N279" t="str">
        <f>IF(J279&lt;&gt;"-",VLOOKUP(J279,travail2!$A$2:$N$33,3),"")</f>
        <v/>
      </c>
      <c r="O279" t="s">
        <v>605</v>
      </c>
      <c r="P279" t="str">
        <f>IF(J279&lt;&gt;"-",VLOOKUP(J279,travail2!$A$2:$N$33,4),"")</f>
        <v/>
      </c>
      <c r="Q279" t="s">
        <v>605</v>
      </c>
      <c r="R279" t="str">
        <f>IF(J279&lt;&gt;"-",VLOOKUP(J279,travail2!$A$2:$N$33,5),"")</f>
        <v/>
      </c>
      <c r="S279" t="s">
        <v>605</v>
      </c>
      <c r="T279" t="str">
        <f>IF(J279&lt;&gt;"-",VLOOKUP(J279,travail2!$A$2:$N$33,6),"")</f>
        <v/>
      </c>
      <c r="U279" t="s">
        <v>605</v>
      </c>
      <c r="V279" s="121" t="str">
        <f>IF(J279&lt;&gt;"-",VLOOKUP(J279,travail2!$A$2:$N$33,7),"")</f>
        <v/>
      </c>
      <c r="W279" t="s">
        <v>605</v>
      </c>
      <c r="X279" t="str">
        <f>IF(J279&lt;&gt;"-",VLOOKUP(J279,travail2!$A$2:$N$33,8),"")</f>
        <v/>
      </c>
      <c r="Y279" t="s">
        <v>605</v>
      </c>
      <c r="Z279" t="str">
        <f>IF(J279&lt;&gt;"-",VLOOKUP(J279,travail2!$A$2:$N$33,9),"")</f>
        <v/>
      </c>
      <c r="AA279" t="s">
        <v>605</v>
      </c>
      <c r="AB279" t="str">
        <f>IF(J279&lt;&gt;"-",VLOOKUP(J279,travail2!$A$2:$N$33,10),"")</f>
        <v/>
      </c>
      <c r="AC279" t="s">
        <v>605</v>
      </c>
      <c r="AD279" t="str">
        <f>IF(J279&lt;&gt;"-",VLOOKUP(J279,travail2!$A$2:$N$33,11),"")</f>
        <v/>
      </c>
      <c r="AE279" t="s">
        <v>605</v>
      </c>
      <c r="AF279" t="str">
        <f>IF(J279&lt;&gt;"-",VLOOKUP(J279,travail2!$A$2:$N$33,13),"")</f>
        <v/>
      </c>
      <c r="AG279" t="s">
        <v>605</v>
      </c>
      <c r="AH279" t="str">
        <f>IF(J279&lt;&gt;"-",VLOOKUP(J279,travail2!$A$2:$N$33,14),"")</f>
        <v/>
      </c>
      <c r="AI279" t="s">
        <v>928</v>
      </c>
      <c r="AJ279" s="122" t="s">
        <v>925</v>
      </c>
      <c r="AK279" t="s">
        <v>928</v>
      </c>
      <c r="AL279" t="s">
        <v>272</v>
      </c>
      <c r="AM279" t="s">
        <v>904</v>
      </c>
      <c r="AO279" s="123" t="str">
        <f t="shared" si="24"/>
        <v>var zone = new Array("Samoa, American", "-11", "00", "", "-", "", "", "", "", "", "", "", "", "", "", "", ""); zones["Samoa, American"]=zone;</v>
      </c>
      <c r="AP279" t="str">
        <f t="shared" si="25"/>
        <v>var zone = new Array("Samoa, American", "-11", "00", "", "-", "", "", "", "", "", "", "", "", "", "</v>
      </c>
      <c r="AQ279" t="str">
        <f t="shared" si="29"/>
        <v>", "", ""); zones["Samoa, American"]=zone;</v>
      </c>
      <c r="AR279" s="125" t="str">
        <f t="shared" si="26"/>
        <v>&lt;option value="Samoa, American"&gt;Samoa, American&lt;/option&gt;</v>
      </c>
      <c r="AS279" t="s">
        <v>930</v>
      </c>
      <c r="AT279" t="str">
        <f t="shared" si="27"/>
        <v>Samoa, American</v>
      </c>
      <c r="AU279" t="s">
        <v>932</v>
      </c>
      <c r="AV279" t="str">
        <f t="shared" si="28"/>
        <v>Samoa, American</v>
      </c>
      <c r="AW279" t="s">
        <v>931</v>
      </c>
    </row>
    <row r="280" spans="1:49" x14ac:dyDescent="0.25">
      <c r="A280" t="s">
        <v>903</v>
      </c>
      <c r="B280" t="s">
        <v>321</v>
      </c>
      <c r="C280" t="s">
        <v>605</v>
      </c>
      <c r="D280">
        <v>0</v>
      </c>
      <c r="E280" t="s">
        <v>605</v>
      </c>
      <c r="F280" t="s">
        <v>898</v>
      </c>
      <c r="G280" t="s">
        <v>605</v>
      </c>
      <c r="H280" t="str">
        <f>IF(J280&lt;&gt;"-",VLOOKUP(J280,DST_ON!A:C,3),"")</f>
        <v/>
      </c>
      <c r="I280" t="s">
        <v>605</v>
      </c>
      <c r="J280" s="6" t="s">
        <v>106</v>
      </c>
      <c r="K280" t="s">
        <v>605</v>
      </c>
      <c r="L280" t="str">
        <f>IF(J280&lt;&gt;"-",VLOOKUP(J280,travail2!$A$2:$N$33,2),"")</f>
        <v/>
      </c>
      <c r="M280" t="s">
        <v>605</v>
      </c>
      <c r="N280" t="str">
        <f>IF(J280&lt;&gt;"-",VLOOKUP(J280,travail2!$A$2:$N$33,3),"")</f>
        <v/>
      </c>
      <c r="O280" t="s">
        <v>605</v>
      </c>
      <c r="P280" t="str">
        <f>IF(J280&lt;&gt;"-",VLOOKUP(J280,travail2!$A$2:$N$33,4),"")</f>
        <v/>
      </c>
      <c r="Q280" t="s">
        <v>605</v>
      </c>
      <c r="R280" t="str">
        <f>IF(J280&lt;&gt;"-",VLOOKUP(J280,travail2!$A$2:$N$33,5),"")</f>
        <v/>
      </c>
      <c r="S280" t="s">
        <v>605</v>
      </c>
      <c r="T280" t="str">
        <f>IF(J280&lt;&gt;"-",VLOOKUP(J280,travail2!$A$2:$N$33,6),"")</f>
        <v/>
      </c>
      <c r="U280" t="s">
        <v>605</v>
      </c>
      <c r="V280" s="121" t="str">
        <f>IF(J280&lt;&gt;"-",VLOOKUP(J280,travail2!$A$2:$N$33,7),"")</f>
        <v/>
      </c>
      <c r="W280" t="s">
        <v>605</v>
      </c>
      <c r="X280" t="str">
        <f>IF(J280&lt;&gt;"-",VLOOKUP(J280,travail2!$A$2:$N$33,8),"")</f>
        <v/>
      </c>
      <c r="Y280" t="s">
        <v>605</v>
      </c>
      <c r="Z280" t="str">
        <f>IF(J280&lt;&gt;"-",VLOOKUP(J280,travail2!$A$2:$N$33,9),"")</f>
        <v/>
      </c>
      <c r="AA280" t="s">
        <v>605</v>
      </c>
      <c r="AB280" t="str">
        <f>IF(J280&lt;&gt;"-",VLOOKUP(J280,travail2!$A$2:$N$33,10),"")</f>
        <v/>
      </c>
      <c r="AC280" t="s">
        <v>605</v>
      </c>
      <c r="AD280" t="str">
        <f>IF(J280&lt;&gt;"-",VLOOKUP(J280,travail2!$A$2:$N$33,11),"")</f>
        <v/>
      </c>
      <c r="AE280" t="s">
        <v>605</v>
      </c>
      <c r="AF280" t="str">
        <f>IF(J280&lt;&gt;"-",VLOOKUP(J280,travail2!$A$2:$N$33,13),"")</f>
        <v/>
      </c>
      <c r="AG280" t="s">
        <v>605</v>
      </c>
      <c r="AH280" t="str">
        <f>IF(J280&lt;&gt;"-",VLOOKUP(J280,travail2!$A$2:$N$33,14),"")</f>
        <v/>
      </c>
      <c r="AI280" t="s">
        <v>928</v>
      </c>
      <c r="AJ280" s="122" t="s">
        <v>925</v>
      </c>
      <c r="AK280" t="s">
        <v>928</v>
      </c>
      <c r="AL280" t="s">
        <v>321</v>
      </c>
      <c r="AM280" t="s">
        <v>904</v>
      </c>
      <c r="AO280" s="123" t="str">
        <f t="shared" si="24"/>
        <v>var zone = new Array("Sao Tome and Principe", "0", "00", "", "-", "", "", "", "", "", "", "", "", "", "", "", ""); zones["Sao Tome and Principe"]=zone;</v>
      </c>
      <c r="AP280" t="str">
        <f t="shared" si="25"/>
        <v>var zone = new Array("Sao Tome and Principe", "0", "00", "", "-", "", "", "", "", "", "", "", "", "", "</v>
      </c>
      <c r="AQ280" t="str">
        <f t="shared" si="29"/>
        <v>", "", ""); zones["Sao Tome and Principe"]=zone;</v>
      </c>
      <c r="AR280" s="125" t="str">
        <f t="shared" si="26"/>
        <v>&lt;option value="Sao Tome and Principe"&gt;Sao Tome and Principe&lt;/option&gt;</v>
      </c>
      <c r="AS280" t="s">
        <v>930</v>
      </c>
      <c r="AT280" t="str">
        <f t="shared" si="27"/>
        <v>Sao Tome and Principe</v>
      </c>
      <c r="AU280" t="s">
        <v>932</v>
      </c>
      <c r="AV280" t="str">
        <f t="shared" si="28"/>
        <v>Sao Tome and Principe</v>
      </c>
      <c r="AW280" t="s">
        <v>931</v>
      </c>
    </row>
    <row r="281" spans="1:49" x14ac:dyDescent="0.25">
      <c r="A281" t="s">
        <v>903</v>
      </c>
      <c r="B281" t="s">
        <v>215</v>
      </c>
      <c r="C281" t="s">
        <v>605</v>
      </c>
      <c r="D281">
        <v>3</v>
      </c>
      <c r="E281" t="s">
        <v>605</v>
      </c>
      <c r="F281" t="s">
        <v>898</v>
      </c>
      <c r="G281" t="s">
        <v>605</v>
      </c>
      <c r="H281" t="str">
        <f>IF(J281&lt;&gt;"-",VLOOKUP(J281,DST_ON!A:C,3),"")</f>
        <v/>
      </c>
      <c r="I281" t="s">
        <v>605</v>
      </c>
      <c r="J281" s="6" t="s">
        <v>106</v>
      </c>
      <c r="K281" t="s">
        <v>605</v>
      </c>
      <c r="L281" t="str">
        <f>IF(J281&lt;&gt;"-",VLOOKUP(J281,travail2!$A$2:$N$33,2),"")</f>
        <v/>
      </c>
      <c r="M281" t="s">
        <v>605</v>
      </c>
      <c r="N281" t="str">
        <f>IF(J281&lt;&gt;"-",VLOOKUP(J281,travail2!$A$2:$N$33,3),"")</f>
        <v/>
      </c>
      <c r="O281" t="s">
        <v>605</v>
      </c>
      <c r="P281" t="str">
        <f>IF(J281&lt;&gt;"-",VLOOKUP(J281,travail2!$A$2:$N$33,4),"")</f>
        <v/>
      </c>
      <c r="Q281" t="s">
        <v>605</v>
      </c>
      <c r="R281" t="str">
        <f>IF(J281&lt;&gt;"-",VLOOKUP(J281,travail2!$A$2:$N$33,5),"")</f>
        <v/>
      </c>
      <c r="S281" t="s">
        <v>605</v>
      </c>
      <c r="T281" t="str">
        <f>IF(J281&lt;&gt;"-",VLOOKUP(J281,travail2!$A$2:$N$33,6),"")</f>
        <v/>
      </c>
      <c r="U281" t="s">
        <v>605</v>
      </c>
      <c r="V281" s="121" t="str">
        <f>IF(J281&lt;&gt;"-",VLOOKUP(J281,travail2!$A$2:$N$33,7),"")</f>
        <v/>
      </c>
      <c r="W281" t="s">
        <v>605</v>
      </c>
      <c r="X281" t="str">
        <f>IF(J281&lt;&gt;"-",VLOOKUP(J281,travail2!$A$2:$N$33,8),"")</f>
        <v/>
      </c>
      <c r="Y281" t="s">
        <v>605</v>
      </c>
      <c r="Z281" t="str">
        <f>IF(J281&lt;&gt;"-",VLOOKUP(J281,travail2!$A$2:$N$33,9),"")</f>
        <v/>
      </c>
      <c r="AA281" t="s">
        <v>605</v>
      </c>
      <c r="AB281" t="str">
        <f>IF(J281&lt;&gt;"-",VLOOKUP(J281,travail2!$A$2:$N$33,10),"")</f>
        <v/>
      </c>
      <c r="AC281" t="s">
        <v>605</v>
      </c>
      <c r="AD281" t="str">
        <f>IF(J281&lt;&gt;"-",VLOOKUP(J281,travail2!$A$2:$N$33,11),"")</f>
        <v/>
      </c>
      <c r="AE281" t="s">
        <v>605</v>
      </c>
      <c r="AF281" t="str">
        <f>IF(J281&lt;&gt;"-",VLOOKUP(J281,travail2!$A$2:$N$33,13),"")</f>
        <v/>
      </c>
      <c r="AG281" t="s">
        <v>605</v>
      </c>
      <c r="AH281" t="str">
        <f>IF(J281&lt;&gt;"-",VLOOKUP(J281,travail2!$A$2:$N$33,14),"")</f>
        <v/>
      </c>
      <c r="AI281" t="s">
        <v>928</v>
      </c>
      <c r="AJ281" s="122" t="s">
        <v>925</v>
      </c>
      <c r="AK281" t="s">
        <v>928</v>
      </c>
      <c r="AL281" t="s">
        <v>215</v>
      </c>
      <c r="AM281" t="s">
        <v>904</v>
      </c>
      <c r="AO281" s="123" t="str">
        <f t="shared" si="24"/>
        <v>var zone = new Array("Saudi Arabia", "3", "00", "", "-", "", "", "", "", "", "", "", "", "", "", "", ""); zones["Saudi Arabia"]=zone;</v>
      </c>
      <c r="AP281" t="str">
        <f t="shared" si="25"/>
        <v>var zone = new Array("Saudi Arabia", "3", "00", "", "-", "", "", "", "", "", "", "", "", "", "</v>
      </c>
      <c r="AQ281" t="str">
        <f t="shared" si="29"/>
        <v>", "", ""); zones["Saudi Arabia"]=zone;</v>
      </c>
      <c r="AR281" s="125" t="str">
        <f t="shared" si="26"/>
        <v>&lt;option value="Saudi Arabia"&gt;Saudi Arabia&lt;/option&gt;</v>
      </c>
      <c r="AS281" t="s">
        <v>930</v>
      </c>
      <c r="AT281" t="str">
        <f t="shared" si="27"/>
        <v>Saudi Arabia</v>
      </c>
      <c r="AU281" t="s">
        <v>932</v>
      </c>
      <c r="AV281" t="str">
        <f t="shared" si="28"/>
        <v>Saudi Arabia</v>
      </c>
      <c r="AW281" t="s">
        <v>931</v>
      </c>
    </row>
    <row r="282" spans="1:49" x14ac:dyDescent="0.25">
      <c r="A282" t="s">
        <v>903</v>
      </c>
      <c r="B282" t="s">
        <v>322</v>
      </c>
      <c r="C282" t="s">
        <v>605</v>
      </c>
      <c r="D282">
        <v>0</v>
      </c>
      <c r="E282" t="s">
        <v>605</v>
      </c>
      <c r="F282" t="s">
        <v>898</v>
      </c>
      <c r="G282" t="s">
        <v>605</v>
      </c>
      <c r="H282" t="str">
        <f>IF(J282&lt;&gt;"-",VLOOKUP(J282,DST_ON!A:C,3),"")</f>
        <v/>
      </c>
      <c r="I282" t="s">
        <v>605</v>
      </c>
      <c r="J282" s="6" t="s">
        <v>106</v>
      </c>
      <c r="K282" t="s">
        <v>605</v>
      </c>
      <c r="L282" t="str">
        <f>IF(J282&lt;&gt;"-",VLOOKUP(J282,travail2!$A$2:$N$33,2),"")</f>
        <v/>
      </c>
      <c r="M282" t="s">
        <v>605</v>
      </c>
      <c r="N282" t="str">
        <f>IF(J282&lt;&gt;"-",VLOOKUP(J282,travail2!$A$2:$N$33,3),"")</f>
        <v/>
      </c>
      <c r="O282" t="s">
        <v>605</v>
      </c>
      <c r="P282" t="str">
        <f>IF(J282&lt;&gt;"-",VLOOKUP(J282,travail2!$A$2:$N$33,4),"")</f>
        <v/>
      </c>
      <c r="Q282" t="s">
        <v>605</v>
      </c>
      <c r="R282" t="str">
        <f>IF(J282&lt;&gt;"-",VLOOKUP(J282,travail2!$A$2:$N$33,5),"")</f>
        <v/>
      </c>
      <c r="S282" t="s">
        <v>605</v>
      </c>
      <c r="T282" t="str">
        <f>IF(J282&lt;&gt;"-",VLOOKUP(J282,travail2!$A$2:$N$33,6),"")</f>
        <v/>
      </c>
      <c r="U282" t="s">
        <v>605</v>
      </c>
      <c r="V282" s="121" t="str">
        <f>IF(J282&lt;&gt;"-",VLOOKUP(J282,travail2!$A$2:$N$33,7),"")</f>
        <v/>
      </c>
      <c r="W282" t="s">
        <v>605</v>
      </c>
      <c r="X282" t="str">
        <f>IF(J282&lt;&gt;"-",VLOOKUP(J282,travail2!$A$2:$N$33,8),"")</f>
        <v/>
      </c>
      <c r="Y282" t="s">
        <v>605</v>
      </c>
      <c r="Z282" t="str">
        <f>IF(J282&lt;&gt;"-",VLOOKUP(J282,travail2!$A$2:$N$33,9),"")</f>
        <v/>
      </c>
      <c r="AA282" t="s">
        <v>605</v>
      </c>
      <c r="AB282" t="str">
        <f>IF(J282&lt;&gt;"-",VLOOKUP(J282,travail2!$A$2:$N$33,10),"")</f>
        <v/>
      </c>
      <c r="AC282" t="s">
        <v>605</v>
      </c>
      <c r="AD282" t="str">
        <f>IF(J282&lt;&gt;"-",VLOOKUP(J282,travail2!$A$2:$N$33,11),"")</f>
        <v/>
      </c>
      <c r="AE282" t="s">
        <v>605</v>
      </c>
      <c r="AF282" t="str">
        <f>IF(J282&lt;&gt;"-",VLOOKUP(J282,travail2!$A$2:$N$33,13),"")</f>
        <v/>
      </c>
      <c r="AG282" t="s">
        <v>605</v>
      </c>
      <c r="AH282" t="str">
        <f>IF(J282&lt;&gt;"-",VLOOKUP(J282,travail2!$A$2:$N$33,14),"")</f>
        <v/>
      </c>
      <c r="AI282" t="s">
        <v>928</v>
      </c>
      <c r="AJ282" s="122" t="s">
        <v>925</v>
      </c>
      <c r="AK282" t="s">
        <v>928</v>
      </c>
      <c r="AL282" t="s">
        <v>322</v>
      </c>
      <c r="AM282" t="s">
        <v>904</v>
      </c>
      <c r="AO282" s="123" t="str">
        <f t="shared" si="24"/>
        <v>var zone = new Array("Senegal", "0", "00", "", "-", "", "", "", "", "", "", "", "", "", "", "", ""); zones["Senegal"]=zone;</v>
      </c>
      <c r="AP282" t="str">
        <f t="shared" si="25"/>
        <v>var zone = new Array("Senegal", "0", "00", "", "-", "", "", "", "", "", "", "", "", "", "</v>
      </c>
      <c r="AQ282" t="str">
        <f t="shared" si="29"/>
        <v>", "", ""); zones["Senegal"]=zone;</v>
      </c>
      <c r="AR282" s="125" t="str">
        <f t="shared" si="26"/>
        <v>&lt;option value="Senegal"&gt;Senegal&lt;/option&gt;</v>
      </c>
      <c r="AS282" t="s">
        <v>930</v>
      </c>
      <c r="AT282" t="str">
        <f t="shared" si="27"/>
        <v>Senegal</v>
      </c>
      <c r="AU282" t="s">
        <v>932</v>
      </c>
      <c r="AV282" t="str">
        <f t="shared" si="28"/>
        <v>Senegal</v>
      </c>
      <c r="AW282" t="s">
        <v>931</v>
      </c>
    </row>
    <row r="283" spans="1:49" x14ac:dyDescent="0.25">
      <c r="A283" t="s">
        <v>903</v>
      </c>
      <c r="B283" t="s">
        <v>323</v>
      </c>
      <c r="C283" t="s">
        <v>605</v>
      </c>
      <c r="D283">
        <v>4</v>
      </c>
      <c r="E283" t="s">
        <v>605</v>
      </c>
      <c r="F283" t="s">
        <v>898</v>
      </c>
      <c r="G283" t="s">
        <v>605</v>
      </c>
      <c r="H283" t="str">
        <f>IF(J283&lt;&gt;"-",VLOOKUP(J283,DST_ON!A:C,3),"")</f>
        <v/>
      </c>
      <c r="I283" t="s">
        <v>605</v>
      </c>
      <c r="J283" s="6" t="s">
        <v>106</v>
      </c>
      <c r="K283" t="s">
        <v>605</v>
      </c>
      <c r="L283" t="str">
        <f>IF(J283&lt;&gt;"-",VLOOKUP(J283,travail2!$A$2:$N$33,2),"")</f>
        <v/>
      </c>
      <c r="M283" t="s">
        <v>605</v>
      </c>
      <c r="N283" t="str">
        <f>IF(J283&lt;&gt;"-",VLOOKUP(J283,travail2!$A$2:$N$33,3),"")</f>
        <v/>
      </c>
      <c r="O283" t="s">
        <v>605</v>
      </c>
      <c r="P283" t="str">
        <f>IF(J283&lt;&gt;"-",VLOOKUP(J283,travail2!$A$2:$N$33,4),"")</f>
        <v/>
      </c>
      <c r="Q283" t="s">
        <v>605</v>
      </c>
      <c r="R283" t="str">
        <f>IF(J283&lt;&gt;"-",VLOOKUP(J283,travail2!$A$2:$N$33,5),"")</f>
        <v/>
      </c>
      <c r="S283" t="s">
        <v>605</v>
      </c>
      <c r="T283" t="str">
        <f>IF(J283&lt;&gt;"-",VLOOKUP(J283,travail2!$A$2:$N$33,6),"")</f>
        <v/>
      </c>
      <c r="U283" t="s">
        <v>605</v>
      </c>
      <c r="V283" s="121" t="str">
        <f>IF(J283&lt;&gt;"-",VLOOKUP(J283,travail2!$A$2:$N$33,7),"")</f>
        <v/>
      </c>
      <c r="W283" t="s">
        <v>605</v>
      </c>
      <c r="X283" t="str">
        <f>IF(J283&lt;&gt;"-",VLOOKUP(J283,travail2!$A$2:$N$33,8),"")</f>
        <v/>
      </c>
      <c r="Y283" t="s">
        <v>605</v>
      </c>
      <c r="Z283" t="str">
        <f>IF(J283&lt;&gt;"-",VLOOKUP(J283,travail2!$A$2:$N$33,9),"")</f>
        <v/>
      </c>
      <c r="AA283" t="s">
        <v>605</v>
      </c>
      <c r="AB283" t="str">
        <f>IF(J283&lt;&gt;"-",VLOOKUP(J283,travail2!$A$2:$N$33,10),"")</f>
        <v/>
      </c>
      <c r="AC283" t="s">
        <v>605</v>
      </c>
      <c r="AD283" t="str">
        <f>IF(J283&lt;&gt;"-",VLOOKUP(J283,travail2!$A$2:$N$33,11),"")</f>
        <v/>
      </c>
      <c r="AE283" t="s">
        <v>605</v>
      </c>
      <c r="AF283" t="str">
        <f>IF(J283&lt;&gt;"-",VLOOKUP(J283,travail2!$A$2:$N$33,13),"")</f>
        <v/>
      </c>
      <c r="AG283" t="s">
        <v>605</v>
      </c>
      <c r="AH283" t="str">
        <f>IF(J283&lt;&gt;"-",VLOOKUP(J283,travail2!$A$2:$N$33,14),"")</f>
        <v/>
      </c>
      <c r="AI283" t="s">
        <v>928</v>
      </c>
      <c r="AJ283" s="122" t="s">
        <v>925</v>
      </c>
      <c r="AK283" t="s">
        <v>928</v>
      </c>
      <c r="AL283" t="s">
        <v>323</v>
      </c>
      <c r="AM283" t="s">
        <v>904</v>
      </c>
      <c r="AO283" s="123" t="str">
        <f t="shared" si="24"/>
        <v>var zone = new Array("Seychelles", "4", "00", "", "-", "", "", "", "", "", "", "", "", "", "", "", ""); zones["Seychelles"]=zone;</v>
      </c>
      <c r="AP283" t="str">
        <f t="shared" si="25"/>
        <v>var zone = new Array("Seychelles", "4", "00", "", "-", "", "", "", "", "", "", "", "", "", "</v>
      </c>
      <c r="AQ283" t="str">
        <f t="shared" si="29"/>
        <v>", "", ""); zones["Seychelles"]=zone;</v>
      </c>
      <c r="AR283" s="125" t="str">
        <f t="shared" si="26"/>
        <v>&lt;option value="Seychelles"&gt;Seychelles&lt;/option&gt;</v>
      </c>
      <c r="AS283" t="s">
        <v>930</v>
      </c>
      <c r="AT283" t="str">
        <f t="shared" si="27"/>
        <v>Seychelles</v>
      </c>
      <c r="AU283" t="s">
        <v>932</v>
      </c>
      <c r="AV283" t="str">
        <f t="shared" si="28"/>
        <v>Seychelles</v>
      </c>
      <c r="AW283" t="s">
        <v>931</v>
      </c>
    </row>
    <row r="284" spans="1:49" x14ac:dyDescent="0.25">
      <c r="A284" t="s">
        <v>903</v>
      </c>
      <c r="B284" t="s">
        <v>324</v>
      </c>
      <c r="C284" t="s">
        <v>605</v>
      </c>
      <c r="D284">
        <v>0</v>
      </c>
      <c r="E284" t="s">
        <v>605</v>
      </c>
      <c r="F284" t="s">
        <v>898</v>
      </c>
      <c r="G284" t="s">
        <v>605</v>
      </c>
      <c r="H284" t="str">
        <f>IF(J284&lt;&gt;"-",VLOOKUP(J284,DST_ON!A:C,3),"")</f>
        <v/>
      </c>
      <c r="I284" t="s">
        <v>605</v>
      </c>
      <c r="J284" s="6" t="s">
        <v>106</v>
      </c>
      <c r="K284" t="s">
        <v>605</v>
      </c>
      <c r="L284" t="str">
        <f>IF(J284&lt;&gt;"-",VLOOKUP(J284,travail2!$A$2:$N$33,2),"")</f>
        <v/>
      </c>
      <c r="M284" t="s">
        <v>605</v>
      </c>
      <c r="N284" t="str">
        <f>IF(J284&lt;&gt;"-",VLOOKUP(J284,travail2!$A$2:$N$33,3),"")</f>
        <v/>
      </c>
      <c r="O284" t="s">
        <v>605</v>
      </c>
      <c r="P284" t="str">
        <f>IF(J284&lt;&gt;"-",VLOOKUP(J284,travail2!$A$2:$N$33,4),"")</f>
        <v/>
      </c>
      <c r="Q284" t="s">
        <v>605</v>
      </c>
      <c r="R284" t="str">
        <f>IF(J284&lt;&gt;"-",VLOOKUP(J284,travail2!$A$2:$N$33,5),"")</f>
        <v/>
      </c>
      <c r="S284" t="s">
        <v>605</v>
      </c>
      <c r="T284" t="str">
        <f>IF(J284&lt;&gt;"-",VLOOKUP(J284,travail2!$A$2:$N$33,6),"")</f>
        <v/>
      </c>
      <c r="U284" t="s">
        <v>605</v>
      </c>
      <c r="V284" s="121" t="str">
        <f>IF(J284&lt;&gt;"-",VLOOKUP(J284,travail2!$A$2:$N$33,7),"")</f>
        <v/>
      </c>
      <c r="W284" t="s">
        <v>605</v>
      </c>
      <c r="X284" t="str">
        <f>IF(J284&lt;&gt;"-",VLOOKUP(J284,travail2!$A$2:$N$33,8),"")</f>
        <v/>
      </c>
      <c r="Y284" t="s">
        <v>605</v>
      </c>
      <c r="Z284" t="str">
        <f>IF(J284&lt;&gt;"-",VLOOKUP(J284,travail2!$A$2:$N$33,9),"")</f>
        <v/>
      </c>
      <c r="AA284" t="s">
        <v>605</v>
      </c>
      <c r="AB284" t="str">
        <f>IF(J284&lt;&gt;"-",VLOOKUP(J284,travail2!$A$2:$N$33,10),"")</f>
        <v/>
      </c>
      <c r="AC284" t="s">
        <v>605</v>
      </c>
      <c r="AD284" t="str">
        <f>IF(J284&lt;&gt;"-",VLOOKUP(J284,travail2!$A$2:$N$33,11),"")</f>
        <v/>
      </c>
      <c r="AE284" t="s">
        <v>605</v>
      </c>
      <c r="AF284" t="str">
        <f>IF(J284&lt;&gt;"-",VLOOKUP(J284,travail2!$A$2:$N$33,13),"")</f>
        <v/>
      </c>
      <c r="AG284" t="s">
        <v>605</v>
      </c>
      <c r="AH284" t="str">
        <f>IF(J284&lt;&gt;"-",VLOOKUP(J284,travail2!$A$2:$N$33,14),"")</f>
        <v/>
      </c>
      <c r="AI284" t="s">
        <v>928</v>
      </c>
      <c r="AJ284" s="122" t="s">
        <v>925</v>
      </c>
      <c r="AK284" t="s">
        <v>928</v>
      </c>
      <c r="AL284" t="s">
        <v>324</v>
      </c>
      <c r="AM284" t="s">
        <v>904</v>
      </c>
      <c r="AO284" s="123" t="str">
        <f t="shared" si="24"/>
        <v>var zone = new Array("Sierra Leone", "0", "00", "", "-", "", "", "", "", "", "", "", "", "", "", "", ""); zones["Sierra Leone"]=zone;</v>
      </c>
      <c r="AP284" t="str">
        <f t="shared" si="25"/>
        <v>var zone = new Array("Sierra Leone", "0", "00", "", "-", "", "", "", "", "", "", "", "", "", "</v>
      </c>
      <c r="AQ284" t="str">
        <f t="shared" si="29"/>
        <v>", "", ""); zones["Sierra Leone"]=zone;</v>
      </c>
      <c r="AR284" s="125" t="str">
        <f t="shared" si="26"/>
        <v>&lt;option value="Sierra Leone"&gt;Sierra Leone&lt;/option&gt;</v>
      </c>
      <c r="AS284" t="s">
        <v>930</v>
      </c>
      <c r="AT284" t="str">
        <f t="shared" si="27"/>
        <v>Sierra Leone</v>
      </c>
      <c r="AU284" t="s">
        <v>932</v>
      </c>
      <c r="AV284" t="str">
        <f t="shared" si="28"/>
        <v>Sierra Leone</v>
      </c>
      <c r="AW284" t="s">
        <v>931</v>
      </c>
    </row>
    <row r="285" spans="1:49" x14ac:dyDescent="0.25">
      <c r="A285" t="s">
        <v>903</v>
      </c>
      <c r="B285" t="s">
        <v>235</v>
      </c>
      <c r="C285" t="s">
        <v>605</v>
      </c>
      <c r="D285">
        <v>8</v>
      </c>
      <c r="E285" t="s">
        <v>605</v>
      </c>
      <c r="F285" t="s">
        <v>898</v>
      </c>
      <c r="G285" t="s">
        <v>605</v>
      </c>
      <c r="H285" t="str">
        <f>IF(J285&lt;&gt;"-",VLOOKUP(J285,DST_ON!A:C,3),"")</f>
        <v/>
      </c>
      <c r="I285" t="s">
        <v>605</v>
      </c>
      <c r="J285" s="6" t="s">
        <v>106</v>
      </c>
      <c r="K285" t="s">
        <v>605</v>
      </c>
      <c r="L285" t="str">
        <f>IF(J285&lt;&gt;"-",VLOOKUP(J285,travail2!$A$2:$N$33,2),"")</f>
        <v/>
      </c>
      <c r="M285" t="s">
        <v>605</v>
      </c>
      <c r="N285" t="str">
        <f>IF(J285&lt;&gt;"-",VLOOKUP(J285,travail2!$A$2:$N$33,3),"")</f>
        <v/>
      </c>
      <c r="O285" t="s">
        <v>605</v>
      </c>
      <c r="P285" t="str">
        <f>IF(J285&lt;&gt;"-",VLOOKUP(J285,travail2!$A$2:$N$33,4),"")</f>
        <v/>
      </c>
      <c r="Q285" t="s">
        <v>605</v>
      </c>
      <c r="R285" t="str">
        <f>IF(J285&lt;&gt;"-",VLOOKUP(J285,travail2!$A$2:$N$33,5),"")</f>
        <v/>
      </c>
      <c r="S285" t="s">
        <v>605</v>
      </c>
      <c r="T285" t="str">
        <f>IF(J285&lt;&gt;"-",VLOOKUP(J285,travail2!$A$2:$N$33,6),"")</f>
        <v/>
      </c>
      <c r="U285" t="s">
        <v>605</v>
      </c>
      <c r="V285" s="121" t="str">
        <f>IF(J285&lt;&gt;"-",VLOOKUP(J285,travail2!$A$2:$N$33,7),"")</f>
        <v/>
      </c>
      <c r="W285" t="s">
        <v>605</v>
      </c>
      <c r="X285" t="str">
        <f>IF(J285&lt;&gt;"-",VLOOKUP(J285,travail2!$A$2:$N$33,8),"")</f>
        <v/>
      </c>
      <c r="Y285" t="s">
        <v>605</v>
      </c>
      <c r="Z285" t="str">
        <f>IF(J285&lt;&gt;"-",VLOOKUP(J285,travail2!$A$2:$N$33,9),"")</f>
        <v/>
      </c>
      <c r="AA285" t="s">
        <v>605</v>
      </c>
      <c r="AB285" t="str">
        <f>IF(J285&lt;&gt;"-",VLOOKUP(J285,travail2!$A$2:$N$33,10),"")</f>
        <v/>
      </c>
      <c r="AC285" t="s">
        <v>605</v>
      </c>
      <c r="AD285" t="str">
        <f>IF(J285&lt;&gt;"-",VLOOKUP(J285,travail2!$A$2:$N$33,11),"")</f>
        <v/>
      </c>
      <c r="AE285" t="s">
        <v>605</v>
      </c>
      <c r="AF285" t="str">
        <f>IF(J285&lt;&gt;"-",VLOOKUP(J285,travail2!$A$2:$N$33,13),"")</f>
        <v/>
      </c>
      <c r="AG285" t="s">
        <v>605</v>
      </c>
      <c r="AH285" t="str">
        <f>IF(J285&lt;&gt;"-",VLOOKUP(J285,travail2!$A$2:$N$33,14),"")</f>
        <v/>
      </c>
      <c r="AI285" t="s">
        <v>928</v>
      </c>
      <c r="AJ285" s="122" t="s">
        <v>925</v>
      </c>
      <c r="AK285" t="s">
        <v>928</v>
      </c>
      <c r="AL285" t="s">
        <v>235</v>
      </c>
      <c r="AM285" t="s">
        <v>904</v>
      </c>
      <c r="AO285" s="123" t="str">
        <f t="shared" si="24"/>
        <v>var zone = new Array("Singapore", "8", "00", "", "-", "", "", "", "", "", "", "", "", "", "", "", ""); zones["Singapore"]=zone;</v>
      </c>
      <c r="AP285" t="str">
        <f t="shared" si="25"/>
        <v>var zone = new Array("Singapore", "8", "00", "", "-", "", "", "", "", "", "", "", "", "", "</v>
      </c>
      <c r="AQ285" t="str">
        <f t="shared" si="29"/>
        <v>", "", ""); zones["Singapore"]=zone;</v>
      </c>
      <c r="AR285" s="125" t="str">
        <f t="shared" si="26"/>
        <v>&lt;option value="Singapore"&gt;Singapore&lt;/option&gt;</v>
      </c>
      <c r="AS285" t="s">
        <v>930</v>
      </c>
      <c r="AT285" t="str">
        <f t="shared" si="27"/>
        <v>Singapore</v>
      </c>
      <c r="AU285" t="s">
        <v>932</v>
      </c>
      <c r="AV285" t="str">
        <f t="shared" si="28"/>
        <v>Singapore</v>
      </c>
      <c r="AW285" t="s">
        <v>931</v>
      </c>
    </row>
    <row r="286" spans="1:49" x14ac:dyDescent="0.25">
      <c r="A286" t="s">
        <v>903</v>
      </c>
      <c r="B286" t="s">
        <v>126</v>
      </c>
      <c r="C286" t="s">
        <v>605</v>
      </c>
      <c r="D286">
        <v>1</v>
      </c>
      <c r="E286" t="s">
        <v>605</v>
      </c>
      <c r="F286" t="s">
        <v>898</v>
      </c>
      <c r="G286" t="s">
        <v>605</v>
      </c>
      <c r="H286" s="6" t="s">
        <v>890</v>
      </c>
      <c r="I286" t="s">
        <v>605</v>
      </c>
      <c r="J286" s="6" t="s">
        <v>92</v>
      </c>
      <c r="K286" t="s">
        <v>605</v>
      </c>
      <c r="L286" t="str">
        <f>IF(J286&lt;&gt;"-",VLOOKUP(J286,travail2!$A$2:$N$33,2),"")</f>
        <v>u</v>
      </c>
      <c r="M286" t="s">
        <v>605</v>
      </c>
      <c r="N286" t="str">
        <f>IF(J286&lt;&gt;"-",VLOOKUP(J286,travail2!$A$2:$N$33,3),"")</f>
        <v>1</v>
      </c>
      <c r="O286" t="s">
        <v>605</v>
      </c>
      <c r="P286" t="str">
        <f>IF(J286&lt;&gt;"-",VLOOKUP(J286,travail2!$A$2:$N$33,4),"")</f>
        <v>d</v>
      </c>
      <c r="Q286" t="s">
        <v>605</v>
      </c>
      <c r="R286">
        <f>IF(J286&lt;&gt;"-",VLOOKUP(J286,travail2!$A$2:$N$33,5),"")</f>
        <v>0</v>
      </c>
      <c r="S286" t="s">
        <v>605</v>
      </c>
      <c r="T286" t="str">
        <f>IF(J286&lt;&gt;"-",VLOOKUP(J286,travail2!$A$2:$N$33,6),"")</f>
        <v>00</v>
      </c>
      <c r="U286" t="s">
        <v>605</v>
      </c>
      <c r="V286" s="121" t="str">
        <f>IF(J286&lt;&gt;"-",VLOOKUP(J286,travail2!$A$2:$N$33,7),"")</f>
        <v>3</v>
      </c>
      <c r="W286" t="s">
        <v>605</v>
      </c>
      <c r="X286" t="str">
        <f>IF(J286&lt;&gt;"-",VLOOKUP(J286,travail2!$A$2:$N$33,8),"")</f>
        <v>u</v>
      </c>
      <c r="Y286" t="s">
        <v>605</v>
      </c>
      <c r="Z286" t="str">
        <f>IF(J286&lt;&gt;"-",VLOOKUP(J286,travail2!$A$2:$N$33,9),"")</f>
        <v>1</v>
      </c>
      <c r="AA286" t="s">
        <v>605</v>
      </c>
      <c r="AB286" t="str">
        <f>IF(J286&lt;&gt;"-",VLOOKUP(J286,travail2!$A$2:$N$33,10),"")</f>
        <v>d</v>
      </c>
      <c r="AC286" t="s">
        <v>605</v>
      </c>
      <c r="AD286">
        <f>IF(J286&lt;&gt;"-",VLOOKUP(J286,travail2!$A$2:$N$33,11),"")</f>
        <v>0</v>
      </c>
      <c r="AE286" t="s">
        <v>605</v>
      </c>
      <c r="AF286" t="str">
        <f>IF(J286&lt;&gt;"-",VLOOKUP(J286,travail2!$A$2:$N$33,13),"")</f>
        <v>00</v>
      </c>
      <c r="AG286" t="s">
        <v>605</v>
      </c>
      <c r="AH286" t="str">
        <f>IF(J286&lt;&gt;"-",VLOOKUP(J286,travail2!$A$2:$N$33,14),"")</f>
        <v>10</v>
      </c>
      <c r="AI286" t="s">
        <v>928</v>
      </c>
      <c r="AJ286" s="122" t="s">
        <v>925</v>
      </c>
      <c r="AK286" t="s">
        <v>928</v>
      </c>
      <c r="AL286" t="s">
        <v>126</v>
      </c>
      <c r="AM286" t="s">
        <v>904</v>
      </c>
      <c r="AO286" s="123" t="str">
        <f t="shared" si="24"/>
        <v>var zone = new Array("Slovakia", "1", "00", "1", "EU", "u", "1", "d", "0", "00", "3", "u", "1", "d", "0", "00", "10"); zones["Slovakia"]=zone;</v>
      </c>
      <c r="AP286" t="str">
        <f t="shared" si="25"/>
        <v>var zone = new Array("Slovakia", "1", "00", "1", "EU", "u", "1", "d", "0", "00", "3", "u", "1", "d", "0</v>
      </c>
      <c r="AQ286" t="str">
        <f t="shared" si="29"/>
        <v>", "00", "10"); zones["Slovakia"]=zone;</v>
      </c>
      <c r="AR286" s="125" t="str">
        <f t="shared" si="26"/>
        <v>&lt;option value="Slovakia"&gt;Slovakia&lt;/option&gt;</v>
      </c>
      <c r="AS286" t="s">
        <v>930</v>
      </c>
      <c r="AT286" t="str">
        <f t="shared" si="27"/>
        <v>Slovakia</v>
      </c>
      <c r="AU286" t="s">
        <v>932</v>
      </c>
      <c r="AV286" t="str">
        <f t="shared" si="28"/>
        <v>Slovakia</v>
      </c>
      <c r="AW286" t="s">
        <v>931</v>
      </c>
    </row>
    <row r="287" spans="1:49" x14ac:dyDescent="0.25">
      <c r="A287" t="s">
        <v>903</v>
      </c>
      <c r="B287" t="s">
        <v>274</v>
      </c>
      <c r="C287" t="s">
        <v>605</v>
      </c>
      <c r="D287">
        <v>11</v>
      </c>
      <c r="E287" t="s">
        <v>605</v>
      </c>
      <c r="F287" t="s">
        <v>898</v>
      </c>
      <c r="G287" t="s">
        <v>605</v>
      </c>
      <c r="H287" t="str">
        <f>IF(J287&lt;&gt;"-",VLOOKUP(J287,DST_ON!A:C,3),"")</f>
        <v/>
      </c>
      <c r="I287" t="s">
        <v>605</v>
      </c>
      <c r="J287" s="6" t="s">
        <v>106</v>
      </c>
      <c r="K287" t="s">
        <v>605</v>
      </c>
      <c r="L287" t="str">
        <f>IF(J287&lt;&gt;"-",VLOOKUP(J287,travail2!$A$2:$N$33,2),"")</f>
        <v/>
      </c>
      <c r="M287" t="s">
        <v>605</v>
      </c>
      <c r="N287" t="str">
        <f>IF(J287&lt;&gt;"-",VLOOKUP(J287,travail2!$A$2:$N$33,3),"")</f>
        <v/>
      </c>
      <c r="O287" t="s">
        <v>605</v>
      </c>
      <c r="P287" t="str">
        <f>IF(J287&lt;&gt;"-",VLOOKUP(J287,travail2!$A$2:$N$33,4),"")</f>
        <v/>
      </c>
      <c r="Q287" t="s">
        <v>605</v>
      </c>
      <c r="R287" t="str">
        <f>IF(J287&lt;&gt;"-",VLOOKUP(J287,travail2!$A$2:$N$33,5),"")</f>
        <v/>
      </c>
      <c r="S287" t="s">
        <v>605</v>
      </c>
      <c r="T287" t="str">
        <f>IF(J287&lt;&gt;"-",VLOOKUP(J287,travail2!$A$2:$N$33,6),"")</f>
        <v/>
      </c>
      <c r="U287" t="s">
        <v>605</v>
      </c>
      <c r="V287" s="121" t="str">
        <f>IF(J287&lt;&gt;"-",VLOOKUP(J287,travail2!$A$2:$N$33,7),"")</f>
        <v/>
      </c>
      <c r="W287" t="s">
        <v>605</v>
      </c>
      <c r="X287" t="str">
        <f>IF(J287&lt;&gt;"-",VLOOKUP(J287,travail2!$A$2:$N$33,8),"")</f>
        <v/>
      </c>
      <c r="Y287" t="s">
        <v>605</v>
      </c>
      <c r="Z287" t="str">
        <f>IF(J287&lt;&gt;"-",VLOOKUP(J287,travail2!$A$2:$N$33,9),"")</f>
        <v/>
      </c>
      <c r="AA287" t="s">
        <v>605</v>
      </c>
      <c r="AB287" t="str">
        <f>IF(J287&lt;&gt;"-",VLOOKUP(J287,travail2!$A$2:$N$33,10),"")</f>
        <v/>
      </c>
      <c r="AC287" t="s">
        <v>605</v>
      </c>
      <c r="AD287" t="str">
        <f>IF(J287&lt;&gt;"-",VLOOKUP(J287,travail2!$A$2:$N$33,11),"")</f>
        <v/>
      </c>
      <c r="AE287" t="s">
        <v>605</v>
      </c>
      <c r="AF287" t="str">
        <f>IF(J287&lt;&gt;"-",VLOOKUP(J287,travail2!$A$2:$N$33,13),"")</f>
        <v/>
      </c>
      <c r="AG287" t="s">
        <v>605</v>
      </c>
      <c r="AH287" t="str">
        <f>IF(J287&lt;&gt;"-",VLOOKUP(J287,travail2!$A$2:$N$33,14),"")</f>
        <v/>
      </c>
      <c r="AI287" t="s">
        <v>928</v>
      </c>
      <c r="AJ287" s="122" t="s">
        <v>925</v>
      </c>
      <c r="AK287" t="s">
        <v>928</v>
      </c>
      <c r="AL287" t="s">
        <v>274</v>
      </c>
      <c r="AM287" t="s">
        <v>904</v>
      </c>
      <c r="AO287" s="123" t="str">
        <f t="shared" si="24"/>
        <v>var zone = new Array("Solomon Islands", "11", "00", "", "-", "", "", "", "", "", "", "", "", "", "", "", ""); zones["Solomon Islands"]=zone;</v>
      </c>
      <c r="AP287" t="str">
        <f t="shared" si="25"/>
        <v>var zone = new Array("Solomon Islands", "11", "00", "", "-", "", "", "", "", "", "", "", "", "", "</v>
      </c>
      <c r="AQ287" t="str">
        <f t="shared" si="29"/>
        <v>", "", ""); zones["Solomon Islands"]=zone;</v>
      </c>
      <c r="AR287" s="125" t="str">
        <f t="shared" si="26"/>
        <v>&lt;option value="Solomon Islands"&gt;Solomon Islands&lt;/option&gt;</v>
      </c>
      <c r="AS287" t="s">
        <v>930</v>
      </c>
      <c r="AT287" t="str">
        <f t="shared" si="27"/>
        <v>Solomon Islands</v>
      </c>
      <c r="AU287" t="s">
        <v>932</v>
      </c>
      <c r="AV287" t="str">
        <f t="shared" si="28"/>
        <v>Solomon Islands</v>
      </c>
      <c r="AW287" t="s">
        <v>931</v>
      </c>
    </row>
    <row r="288" spans="1:49" x14ac:dyDescent="0.25">
      <c r="A288" t="s">
        <v>903</v>
      </c>
      <c r="B288" t="s">
        <v>325</v>
      </c>
      <c r="C288" t="s">
        <v>605</v>
      </c>
      <c r="D288">
        <v>3</v>
      </c>
      <c r="E288" t="s">
        <v>605</v>
      </c>
      <c r="F288" t="s">
        <v>898</v>
      </c>
      <c r="G288" t="s">
        <v>605</v>
      </c>
      <c r="H288" t="str">
        <f>IF(J288&lt;&gt;"-",VLOOKUP(J288,DST_ON!A:C,3),"")</f>
        <v/>
      </c>
      <c r="I288" t="s">
        <v>605</v>
      </c>
      <c r="J288" s="6" t="s">
        <v>106</v>
      </c>
      <c r="K288" t="s">
        <v>605</v>
      </c>
      <c r="L288" t="str">
        <f>IF(J288&lt;&gt;"-",VLOOKUP(J288,travail2!$A$2:$N$33,2),"")</f>
        <v/>
      </c>
      <c r="M288" t="s">
        <v>605</v>
      </c>
      <c r="N288" t="str">
        <f>IF(J288&lt;&gt;"-",VLOOKUP(J288,travail2!$A$2:$N$33,3),"")</f>
        <v/>
      </c>
      <c r="O288" t="s">
        <v>605</v>
      </c>
      <c r="P288" t="str">
        <f>IF(J288&lt;&gt;"-",VLOOKUP(J288,travail2!$A$2:$N$33,4),"")</f>
        <v/>
      </c>
      <c r="Q288" t="s">
        <v>605</v>
      </c>
      <c r="R288" t="str">
        <f>IF(J288&lt;&gt;"-",VLOOKUP(J288,travail2!$A$2:$N$33,5),"")</f>
        <v/>
      </c>
      <c r="S288" t="s">
        <v>605</v>
      </c>
      <c r="T288" t="str">
        <f>IF(J288&lt;&gt;"-",VLOOKUP(J288,travail2!$A$2:$N$33,6),"")</f>
        <v/>
      </c>
      <c r="U288" t="s">
        <v>605</v>
      </c>
      <c r="V288" s="121" t="str">
        <f>IF(J288&lt;&gt;"-",VLOOKUP(J288,travail2!$A$2:$N$33,7),"")</f>
        <v/>
      </c>
      <c r="W288" t="s">
        <v>605</v>
      </c>
      <c r="X288" t="str">
        <f>IF(J288&lt;&gt;"-",VLOOKUP(J288,travail2!$A$2:$N$33,8),"")</f>
        <v/>
      </c>
      <c r="Y288" t="s">
        <v>605</v>
      </c>
      <c r="Z288" t="str">
        <f>IF(J288&lt;&gt;"-",VLOOKUP(J288,travail2!$A$2:$N$33,9),"")</f>
        <v/>
      </c>
      <c r="AA288" t="s">
        <v>605</v>
      </c>
      <c r="AB288" t="str">
        <f>IF(J288&lt;&gt;"-",VLOOKUP(J288,travail2!$A$2:$N$33,10),"")</f>
        <v/>
      </c>
      <c r="AC288" t="s">
        <v>605</v>
      </c>
      <c r="AD288" t="str">
        <f>IF(J288&lt;&gt;"-",VLOOKUP(J288,travail2!$A$2:$N$33,11),"")</f>
        <v/>
      </c>
      <c r="AE288" t="s">
        <v>605</v>
      </c>
      <c r="AF288" t="str">
        <f>IF(J288&lt;&gt;"-",VLOOKUP(J288,travail2!$A$2:$N$33,13),"")</f>
        <v/>
      </c>
      <c r="AG288" t="s">
        <v>605</v>
      </c>
      <c r="AH288" t="str">
        <f>IF(J288&lt;&gt;"-",VLOOKUP(J288,travail2!$A$2:$N$33,14),"")</f>
        <v/>
      </c>
      <c r="AI288" t="s">
        <v>928</v>
      </c>
      <c r="AJ288" s="122" t="s">
        <v>925</v>
      </c>
      <c r="AK288" t="s">
        <v>928</v>
      </c>
      <c r="AL288" t="s">
        <v>325</v>
      </c>
      <c r="AM288" t="s">
        <v>904</v>
      </c>
      <c r="AO288" s="123" t="str">
        <f t="shared" si="24"/>
        <v>var zone = new Array("Somalia", "3", "00", "", "-", "", "", "", "", "", "", "", "", "", "", "", ""); zones["Somalia"]=zone;</v>
      </c>
      <c r="AP288" t="str">
        <f t="shared" si="25"/>
        <v>var zone = new Array("Somalia", "3", "00", "", "-", "", "", "", "", "", "", "", "", "", "</v>
      </c>
      <c r="AQ288" t="str">
        <f t="shared" si="29"/>
        <v>", "", ""); zones["Somalia"]=zone;</v>
      </c>
      <c r="AR288" s="125" t="str">
        <f t="shared" si="26"/>
        <v>&lt;option value="Somalia"&gt;Somalia&lt;/option&gt;</v>
      </c>
      <c r="AS288" t="s">
        <v>930</v>
      </c>
      <c r="AT288" t="str">
        <f t="shared" si="27"/>
        <v>Somalia</v>
      </c>
      <c r="AU288" t="s">
        <v>932</v>
      </c>
      <c r="AV288" t="str">
        <f t="shared" si="28"/>
        <v>Somalia</v>
      </c>
      <c r="AW288" t="s">
        <v>931</v>
      </c>
    </row>
    <row r="289" spans="1:49" x14ac:dyDescent="0.25">
      <c r="A289" t="s">
        <v>903</v>
      </c>
      <c r="B289" t="s">
        <v>326</v>
      </c>
      <c r="C289" t="s">
        <v>605</v>
      </c>
      <c r="D289">
        <v>2</v>
      </c>
      <c r="E289" t="s">
        <v>605</v>
      </c>
      <c r="F289" t="s">
        <v>898</v>
      </c>
      <c r="G289" t="s">
        <v>605</v>
      </c>
      <c r="H289" t="str">
        <f>IF(J289&lt;&gt;"-",VLOOKUP(J289,DST_ON!A:C,3),"")</f>
        <v/>
      </c>
      <c r="I289" t="s">
        <v>605</v>
      </c>
      <c r="J289" s="6" t="s">
        <v>106</v>
      </c>
      <c r="K289" t="s">
        <v>605</v>
      </c>
      <c r="L289" t="str">
        <f>IF(J289&lt;&gt;"-",VLOOKUP(J289,travail2!$A$2:$N$33,2),"")</f>
        <v/>
      </c>
      <c r="M289" t="s">
        <v>605</v>
      </c>
      <c r="N289" t="str">
        <f>IF(J289&lt;&gt;"-",VLOOKUP(J289,travail2!$A$2:$N$33,3),"")</f>
        <v/>
      </c>
      <c r="O289" t="s">
        <v>605</v>
      </c>
      <c r="P289" t="str">
        <f>IF(J289&lt;&gt;"-",VLOOKUP(J289,travail2!$A$2:$N$33,4),"")</f>
        <v/>
      </c>
      <c r="Q289" t="s">
        <v>605</v>
      </c>
      <c r="R289" t="str">
        <f>IF(J289&lt;&gt;"-",VLOOKUP(J289,travail2!$A$2:$N$33,5),"")</f>
        <v/>
      </c>
      <c r="S289" t="s">
        <v>605</v>
      </c>
      <c r="T289" t="str">
        <f>IF(J289&lt;&gt;"-",VLOOKUP(J289,travail2!$A$2:$N$33,6),"")</f>
        <v/>
      </c>
      <c r="U289" t="s">
        <v>605</v>
      </c>
      <c r="V289" s="121" t="str">
        <f>IF(J289&lt;&gt;"-",VLOOKUP(J289,travail2!$A$2:$N$33,7),"")</f>
        <v/>
      </c>
      <c r="W289" t="s">
        <v>605</v>
      </c>
      <c r="X289" t="str">
        <f>IF(J289&lt;&gt;"-",VLOOKUP(J289,travail2!$A$2:$N$33,8),"")</f>
        <v/>
      </c>
      <c r="Y289" t="s">
        <v>605</v>
      </c>
      <c r="Z289" t="str">
        <f>IF(J289&lt;&gt;"-",VLOOKUP(J289,travail2!$A$2:$N$33,9),"")</f>
        <v/>
      </c>
      <c r="AA289" t="s">
        <v>605</v>
      </c>
      <c r="AB289" t="str">
        <f>IF(J289&lt;&gt;"-",VLOOKUP(J289,travail2!$A$2:$N$33,10),"")</f>
        <v/>
      </c>
      <c r="AC289" t="s">
        <v>605</v>
      </c>
      <c r="AD289" t="str">
        <f>IF(J289&lt;&gt;"-",VLOOKUP(J289,travail2!$A$2:$N$33,11),"")</f>
        <v/>
      </c>
      <c r="AE289" t="s">
        <v>605</v>
      </c>
      <c r="AF289" t="str">
        <f>IF(J289&lt;&gt;"-",VLOOKUP(J289,travail2!$A$2:$N$33,13),"")</f>
        <v/>
      </c>
      <c r="AG289" t="s">
        <v>605</v>
      </c>
      <c r="AH289" t="str">
        <f>IF(J289&lt;&gt;"-",VLOOKUP(J289,travail2!$A$2:$N$33,14),"")</f>
        <v/>
      </c>
      <c r="AI289" t="s">
        <v>928</v>
      </c>
      <c r="AJ289" s="122" t="s">
        <v>925</v>
      </c>
      <c r="AK289" t="s">
        <v>928</v>
      </c>
      <c r="AL289" t="s">
        <v>326</v>
      </c>
      <c r="AM289" t="s">
        <v>904</v>
      </c>
      <c r="AO289" s="123" t="str">
        <f t="shared" si="24"/>
        <v>var zone = new Array("South Africa", "2", "00", "", "-", "", "", "", "", "", "", "", "", "", "", "", ""); zones["South Africa"]=zone;</v>
      </c>
      <c r="AP289" t="str">
        <f t="shared" si="25"/>
        <v>var zone = new Array("South Africa", "2", "00", "", "-", "", "", "", "", "", "", "", "", "", "</v>
      </c>
      <c r="AQ289" t="str">
        <f t="shared" si="29"/>
        <v>", "", ""); zones["South Africa"]=zone;</v>
      </c>
      <c r="AR289" s="125" t="str">
        <f t="shared" si="26"/>
        <v>&lt;option value="South Africa"&gt;South Africa&lt;/option&gt;</v>
      </c>
      <c r="AS289" t="s">
        <v>930</v>
      </c>
      <c r="AT289" t="str">
        <f t="shared" si="27"/>
        <v>South Africa</v>
      </c>
      <c r="AU289" t="s">
        <v>932</v>
      </c>
      <c r="AV289" t="str">
        <f t="shared" si="28"/>
        <v>South Africa</v>
      </c>
      <c r="AW289" t="s">
        <v>931</v>
      </c>
    </row>
    <row r="290" spans="1:49" x14ac:dyDescent="0.25">
      <c r="A290" t="s">
        <v>903</v>
      </c>
      <c r="B290" t="s">
        <v>199</v>
      </c>
      <c r="C290" t="s">
        <v>605</v>
      </c>
      <c r="D290">
        <v>-2</v>
      </c>
      <c r="E290" t="s">
        <v>605</v>
      </c>
      <c r="F290" t="s">
        <v>898</v>
      </c>
      <c r="G290" t="s">
        <v>605</v>
      </c>
      <c r="H290" t="str">
        <f>IF(J290&lt;&gt;"-",VLOOKUP(J290,DST_ON!A:C,3),"")</f>
        <v/>
      </c>
      <c r="I290" t="s">
        <v>605</v>
      </c>
      <c r="J290" s="6" t="s">
        <v>106</v>
      </c>
      <c r="K290" t="s">
        <v>605</v>
      </c>
      <c r="L290" t="str">
        <f>IF(J290&lt;&gt;"-",VLOOKUP(J290,travail2!$A$2:$N$33,2),"")</f>
        <v/>
      </c>
      <c r="M290" t="s">
        <v>605</v>
      </c>
      <c r="N290" t="str">
        <f>IF(J290&lt;&gt;"-",VLOOKUP(J290,travail2!$A$2:$N$33,3),"")</f>
        <v/>
      </c>
      <c r="O290" t="s">
        <v>605</v>
      </c>
      <c r="P290" t="str">
        <f>IF(J290&lt;&gt;"-",VLOOKUP(J290,travail2!$A$2:$N$33,4),"")</f>
        <v/>
      </c>
      <c r="Q290" t="s">
        <v>605</v>
      </c>
      <c r="R290" t="str">
        <f>IF(J290&lt;&gt;"-",VLOOKUP(J290,travail2!$A$2:$N$33,5),"")</f>
        <v/>
      </c>
      <c r="S290" t="s">
        <v>605</v>
      </c>
      <c r="T290" t="str">
        <f>IF(J290&lt;&gt;"-",VLOOKUP(J290,travail2!$A$2:$N$33,6),"")</f>
        <v/>
      </c>
      <c r="U290" t="s">
        <v>605</v>
      </c>
      <c r="V290" s="121" t="str">
        <f>IF(J290&lt;&gt;"-",VLOOKUP(J290,travail2!$A$2:$N$33,7),"")</f>
        <v/>
      </c>
      <c r="W290" t="s">
        <v>605</v>
      </c>
      <c r="X290" t="str">
        <f>IF(J290&lt;&gt;"-",VLOOKUP(J290,travail2!$A$2:$N$33,8),"")</f>
        <v/>
      </c>
      <c r="Y290" t="s">
        <v>605</v>
      </c>
      <c r="Z290" t="str">
        <f>IF(J290&lt;&gt;"-",VLOOKUP(J290,travail2!$A$2:$N$33,9),"")</f>
        <v/>
      </c>
      <c r="AA290" t="s">
        <v>605</v>
      </c>
      <c r="AB290" t="str">
        <f>IF(J290&lt;&gt;"-",VLOOKUP(J290,travail2!$A$2:$N$33,10),"")</f>
        <v/>
      </c>
      <c r="AC290" t="s">
        <v>605</v>
      </c>
      <c r="AD290" t="str">
        <f>IF(J290&lt;&gt;"-",VLOOKUP(J290,travail2!$A$2:$N$33,11),"")</f>
        <v/>
      </c>
      <c r="AE290" t="s">
        <v>605</v>
      </c>
      <c r="AF290" t="str">
        <f>IF(J290&lt;&gt;"-",VLOOKUP(J290,travail2!$A$2:$N$33,13),"")</f>
        <v/>
      </c>
      <c r="AG290" t="s">
        <v>605</v>
      </c>
      <c r="AH290" t="str">
        <f>IF(J290&lt;&gt;"-",VLOOKUP(J290,travail2!$A$2:$N$33,14),"")</f>
        <v/>
      </c>
      <c r="AI290" t="s">
        <v>928</v>
      </c>
      <c r="AJ290" s="122" t="s">
        <v>925</v>
      </c>
      <c r="AK290" t="s">
        <v>928</v>
      </c>
      <c r="AL290" t="s">
        <v>199</v>
      </c>
      <c r="AM290" t="s">
        <v>904</v>
      </c>
      <c r="AO290" s="123" t="str">
        <f t="shared" si="24"/>
        <v>var zone = new Array("South Georgia", "-2", "00", "", "-", "", "", "", "", "", "", "", "", "", "", "", ""); zones["South Georgia"]=zone;</v>
      </c>
      <c r="AP290" t="str">
        <f t="shared" si="25"/>
        <v>var zone = new Array("South Georgia", "-2", "00", "", "-", "", "", "", "", "", "", "", "", "", "</v>
      </c>
      <c r="AQ290" t="str">
        <f t="shared" si="29"/>
        <v>", "", ""); zones["South Georgia"]=zone;</v>
      </c>
      <c r="AR290" s="125" t="str">
        <f t="shared" si="26"/>
        <v>&lt;option value="South Georgia"&gt;South Georgia&lt;/option&gt;</v>
      </c>
      <c r="AS290" t="s">
        <v>930</v>
      </c>
      <c r="AT290" t="str">
        <f t="shared" si="27"/>
        <v>South Georgia</v>
      </c>
      <c r="AU290" t="s">
        <v>932</v>
      </c>
      <c r="AV290" t="str">
        <f t="shared" si="28"/>
        <v>South Georgia</v>
      </c>
      <c r="AW290" t="s">
        <v>931</v>
      </c>
    </row>
    <row r="291" spans="1:49" x14ac:dyDescent="0.25">
      <c r="A291" t="s">
        <v>903</v>
      </c>
      <c r="B291" t="s">
        <v>127</v>
      </c>
      <c r="C291" t="s">
        <v>605</v>
      </c>
      <c r="D291">
        <v>1</v>
      </c>
      <c r="E291" t="s">
        <v>605</v>
      </c>
      <c r="F291" t="s">
        <v>898</v>
      </c>
      <c r="G291" t="s">
        <v>605</v>
      </c>
      <c r="H291" s="6" t="s">
        <v>890</v>
      </c>
      <c r="I291" t="s">
        <v>605</v>
      </c>
      <c r="J291" s="6" t="s">
        <v>92</v>
      </c>
      <c r="K291" t="s">
        <v>605</v>
      </c>
      <c r="L291" t="str">
        <f>IF(J291&lt;&gt;"-",VLOOKUP(J291,travail2!$A$2:$N$33,2),"")</f>
        <v>u</v>
      </c>
      <c r="M291" t="s">
        <v>605</v>
      </c>
      <c r="N291" t="str">
        <f>IF(J291&lt;&gt;"-",VLOOKUP(J291,travail2!$A$2:$N$33,3),"")</f>
        <v>1</v>
      </c>
      <c r="O291" t="s">
        <v>605</v>
      </c>
      <c r="P291" t="str">
        <f>IF(J291&lt;&gt;"-",VLOOKUP(J291,travail2!$A$2:$N$33,4),"")</f>
        <v>d</v>
      </c>
      <c r="Q291" t="s">
        <v>605</v>
      </c>
      <c r="R291">
        <f>IF(J291&lt;&gt;"-",VLOOKUP(J291,travail2!$A$2:$N$33,5),"")</f>
        <v>0</v>
      </c>
      <c r="S291" t="s">
        <v>605</v>
      </c>
      <c r="T291" t="str">
        <f>IF(J291&lt;&gt;"-",VLOOKUP(J291,travail2!$A$2:$N$33,6),"")</f>
        <v>00</v>
      </c>
      <c r="U291" t="s">
        <v>605</v>
      </c>
      <c r="V291" s="121" t="str">
        <f>IF(J291&lt;&gt;"-",VLOOKUP(J291,travail2!$A$2:$N$33,7),"")</f>
        <v>3</v>
      </c>
      <c r="W291" t="s">
        <v>605</v>
      </c>
      <c r="X291" t="str">
        <f>IF(J291&lt;&gt;"-",VLOOKUP(J291,travail2!$A$2:$N$33,8),"")</f>
        <v>u</v>
      </c>
      <c r="Y291" t="s">
        <v>605</v>
      </c>
      <c r="Z291" t="str">
        <f>IF(J291&lt;&gt;"-",VLOOKUP(J291,travail2!$A$2:$N$33,9),"")</f>
        <v>1</v>
      </c>
      <c r="AA291" t="s">
        <v>605</v>
      </c>
      <c r="AB291" t="str">
        <f>IF(J291&lt;&gt;"-",VLOOKUP(J291,travail2!$A$2:$N$33,10),"")</f>
        <v>d</v>
      </c>
      <c r="AC291" t="s">
        <v>605</v>
      </c>
      <c r="AD291">
        <f>IF(J291&lt;&gt;"-",VLOOKUP(J291,travail2!$A$2:$N$33,11),"")</f>
        <v>0</v>
      </c>
      <c r="AE291" t="s">
        <v>605</v>
      </c>
      <c r="AF291" t="str">
        <f>IF(J291&lt;&gt;"-",VLOOKUP(J291,travail2!$A$2:$N$33,13),"")</f>
        <v>00</v>
      </c>
      <c r="AG291" t="s">
        <v>605</v>
      </c>
      <c r="AH291" t="str">
        <f>IF(J291&lt;&gt;"-",VLOOKUP(J291,travail2!$A$2:$N$33,14),"")</f>
        <v>10</v>
      </c>
      <c r="AI291" t="s">
        <v>928</v>
      </c>
      <c r="AJ291" s="122" t="s">
        <v>925</v>
      </c>
      <c r="AK291" t="s">
        <v>928</v>
      </c>
      <c r="AL291" t="s">
        <v>127</v>
      </c>
      <c r="AM291" t="s">
        <v>904</v>
      </c>
      <c r="AO291" s="123" t="str">
        <f t="shared" si="24"/>
        <v>var zone = new Array("Spain", "1", "00", "1", "EU", "u", "1", "d", "0", "00", "3", "u", "1", "d", "0", "00", "10"); zones["Spain"]=zone;</v>
      </c>
      <c r="AP291" t="str">
        <f t="shared" si="25"/>
        <v>var zone = new Array("Spain", "1", "00", "1", "EU", "u", "1", "d", "0", "00", "3", "u", "1", "d", "0</v>
      </c>
      <c r="AQ291" t="str">
        <f t="shared" si="29"/>
        <v>", "00", "10"); zones["Spain"]=zone;</v>
      </c>
      <c r="AR291" s="125" t="str">
        <f t="shared" si="26"/>
        <v>&lt;option value="Spain"&gt;Spain&lt;/option&gt;</v>
      </c>
      <c r="AS291" t="s">
        <v>930</v>
      </c>
      <c r="AT291" t="str">
        <f t="shared" si="27"/>
        <v>Spain</v>
      </c>
      <c r="AU291" t="s">
        <v>932</v>
      </c>
      <c r="AV291" t="str">
        <f t="shared" si="28"/>
        <v>Spain</v>
      </c>
      <c r="AW291" t="s">
        <v>931</v>
      </c>
    </row>
    <row r="292" spans="1:49" x14ac:dyDescent="0.25">
      <c r="A292" t="s">
        <v>903</v>
      </c>
      <c r="B292" t="s">
        <v>128</v>
      </c>
      <c r="C292" t="s">
        <v>605</v>
      </c>
      <c r="D292">
        <v>1</v>
      </c>
      <c r="E292" t="s">
        <v>605</v>
      </c>
      <c r="F292" t="s">
        <v>898</v>
      </c>
      <c r="G292" t="s">
        <v>605</v>
      </c>
      <c r="H292" s="6" t="s">
        <v>890</v>
      </c>
      <c r="I292" t="s">
        <v>605</v>
      </c>
      <c r="J292" s="6" t="s">
        <v>92</v>
      </c>
      <c r="K292" t="s">
        <v>605</v>
      </c>
      <c r="L292" t="str">
        <f>IF(J292&lt;&gt;"-",VLOOKUP(J292,travail2!$A$2:$N$33,2),"")</f>
        <v>u</v>
      </c>
      <c r="M292" t="s">
        <v>605</v>
      </c>
      <c r="N292" t="str">
        <f>IF(J292&lt;&gt;"-",VLOOKUP(J292,travail2!$A$2:$N$33,3),"")</f>
        <v>1</v>
      </c>
      <c r="O292" t="s">
        <v>605</v>
      </c>
      <c r="P292" t="str">
        <f>IF(J292&lt;&gt;"-",VLOOKUP(J292,travail2!$A$2:$N$33,4),"")</f>
        <v>d</v>
      </c>
      <c r="Q292" t="s">
        <v>605</v>
      </c>
      <c r="R292">
        <f>IF(J292&lt;&gt;"-",VLOOKUP(J292,travail2!$A$2:$N$33,5),"")</f>
        <v>0</v>
      </c>
      <c r="S292" t="s">
        <v>605</v>
      </c>
      <c r="T292" t="str">
        <f>IF(J292&lt;&gt;"-",VLOOKUP(J292,travail2!$A$2:$N$33,6),"")</f>
        <v>00</v>
      </c>
      <c r="U292" t="s">
        <v>605</v>
      </c>
      <c r="V292" s="121" t="str">
        <f>IF(J292&lt;&gt;"-",VLOOKUP(J292,travail2!$A$2:$N$33,7),"")</f>
        <v>3</v>
      </c>
      <c r="W292" t="s">
        <v>605</v>
      </c>
      <c r="X292" t="str">
        <f>IF(J292&lt;&gt;"-",VLOOKUP(J292,travail2!$A$2:$N$33,8),"")</f>
        <v>u</v>
      </c>
      <c r="Y292" t="s">
        <v>605</v>
      </c>
      <c r="Z292" t="str">
        <f>IF(J292&lt;&gt;"-",VLOOKUP(J292,travail2!$A$2:$N$33,9),"")</f>
        <v>1</v>
      </c>
      <c r="AA292" t="s">
        <v>605</v>
      </c>
      <c r="AB292" t="str">
        <f>IF(J292&lt;&gt;"-",VLOOKUP(J292,travail2!$A$2:$N$33,10),"")</f>
        <v>d</v>
      </c>
      <c r="AC292" t="s">
        <v>605</v>
      </c>
      <c r="AD292">
        <f>IF(J292&lt;&gt;"-",VLOOKUP(J292,travail2!$A$2:$N$33,11),"")</f>
        <v>0</v>
      </c>
      <c r="AE292" t="s">
        <v>605</v>
      </c>
      <c r="AF292" t="str">
        <f>IF(J292&lt;&gt;"-",VLOOKUP(J292,travail2!$A$2:$N$33,13),"")</f>
        <v>00</v>
      </c>
      <c r="AG292" t="s">
        <v>605</v>
      </c>
      <c r="AH292" t="str">
        <f>IF(J292&lt;&gt;"-",VLOOKUP(J292,travail2!$A$2:$N$33,14),"")</f>
        <v>10</v>
      </c>
      <c r="AI292" t="s">
        <v>928</v>
      </c>
      <c r="AJ292" s="122" t="s">
        <v>925</v>
      </c>
      <c r="AK292" t="s">
        <v>928</v>
      </c>
      <c r="AL292" t="s">
        <v>128</v>
      </c>
      <c r="AM292" t="s">
        <v>904</v>
      </c>
      <c r="AO292" s="123" t="str">
        <f t="shared" si="24"/>
        <v>var zone = new Array("Spanish Africa", "1", "00", "1", "EU", "u", "1", "d", "0", "00", "3", "u", "1", "d", "0", "00", "10"); zones["Spanish Africa"]=zone;</v>
      </c>
      <c r="AP292" t="str">
        <f t="shared" si="25"/>
        <v>var zone = new Array("Spanish Africa", "1", "00", "1", "EU", "u", "1", "d", "0", "00", "3", "u", "1", "d", "0</v>
      </c>
      <c r="AQ292" t="str">
        <f t="shared" si="29"/>
        <v>", "00", "10"); zones["Spanish Africa"]=zone;</v>
      </c>
      <c r="AR292" s="125" t="str">
        <f t="shared" si="26"/>
        <v>&lt;option value="Spanish Africa"&gt;Spanish Africa&lt;/option&gt;</v>
      </c>
      <c r="AS292" t="s">
        <v>930</v>
      </c>
      <c r="AT292" t="str">
        <f t="shared" si="27"/>
        <v>Spanish Africa</v>
      </c>
      <c r="AU292" t="s">
        <v>932</v>
      </c>
      <c r="AV292" t="str">
        <f t="shared" si="28"/>
        <v>Spanish Africa</v>
      </c>
      <c r="AW292" t="s">
        <v>931</v>
      </c>
    </row>
    <row r="293" spans="1:49" x14ac:dyDescent="0.25">
      <c r="A293" t="s">
        <v>903</v>
      </c>
      <c r="B293" t="s">
        <v>236</v>
      </c>
      <c r="C293" t="s">
        <v>605</v>
      </c>
      <c r="D293">
        <v>6</v>
      </c>
      <c r="E293" t="s">
        <v>605</v>
      </c>
      <c r="F293" t="s">
        <v>898</v>
      </c>
      <c r="G293" t="s">
        <v>605</v>
      </c>
      <c r="H293" t="str">
        <f>IF(J293&lt;&gt;"-",VLOOKUP(J293,DST_ON!A:C,3),"")</f>
        <v/>
      </c>
      <c r="I293" t="s">
        <v>605</v>
      </c>
      <c r="J293" s="6" t="s">
        <v>106</v>
      </c>
      <c r="K293" t="s">
        <v>605</v>
      </c>
      <c r="L293" t="str">
        <f>IF(J293&lt;&gt;"-",VLOOKUP(J293,travail2!$A$2:$N$33,2),"")</f>
        <v/>
      </c>
      <c r="M293" t="s">
        <v>605</v>
      </c>
      <c r="N293" t="str">
        <f>IF(J293&lt;&gt;"-",VLOOKUP(J293,travail2!$A$2:$N$33,3),"")</f>
        <v/>
      </c>
      <c r="O293" t="s">
        <v>605</v>
      </c>
      <c r="P293" t="str">
        <f>IF(J293&lt;&gt;"-",VLOOKUP(J293,travail2!$A$2:$N$33,4),"")</f>
        <v/>
      </c>
      <c r="Q293" t="s">
        <v>605</v>
      </c>
      <c r="R293" t="str">
        <f>IF(J293&lt;&gt;"-",VLOOKUP(J293,travail2!$A$2:$N$33,5),"")</f>
        <v/>
      </c>
      <c r="S293" t="s">
        <v>605</v>
      </c>
      <c r="T293" t="str">
        <f>IF(J293&lt;&gt;"-",VLOOKUP(J293,travail2!$A$2:$N$33,6),"")</f>
        <v/>
      </c>
      <c r="U293" t="s">
        <v>605</v>
      </c>
      <c r="V293" s="121" t="str">
        <f>IF(J293&lt;&gt;"-",VLOOKUP(J293,travail2!$A$2:$N$33,7),"")</f>
        <v/>
      </c>
      <c r="W293" t="s">
        <v>605</v>
      </c>
      <c r="X293" t="str">
        <f>IF(J293&lt;&gt;"-",VLOOKUP(J293,travail2!$A$2:$N$33,8),"")</f>
        <v/>
      </c>
      <c r="Y293" t="s">
        <v>605</v>
      </c>
      <c r="Z293" t="str">
        <f>IF(J293&lt;&gt;"-",VLOOKUP(J293,travail2!$A$2:$N$33,9),"")</f>
        <v/>
      </c>
      <c r="AA293" t="s">
        <v>605</v>
      </c>
      <c r="AB293" t="str">
        <f>IF(J293&lt;&gt;"-",VLOOKUP(J293,travail2!$A$2:$N$33,10),"")</f>
        <v/>
      </c>
      <c r="AC293" t="s">
        <v>605</v>
      </c>
      <c r="AD293" t="str">
        <f>IF(J293&lt;&gt;"-",VLOOKUP(J293,travail2!$A$2:$N$33,11),"")</f>
        <v/>
      </c>
      <c r="AE293" t="s">
        <v>605</v>
      </c>
      <c r="AF293" t="str">
        <f>IF(J293&lt;&gt;"-",VLOOKUP(J293,travail2!$A$2:$N$33,13),"")</f>
        <v/>
      </c>
      <c r="AG293" t="s">
        <v>605</v>
      </c>
      <c r="AH293" t="str">
        <f>IF(J293&lt;&gt;"-",VLOOKUP(J293,travail2!$A$2:$N$33,14),"")</f>
        <v/>
      </c>
      <c r="AI293" t="s">
        <v>928</v>
      </c>
      <c r="AJ293" s="122" t="s">
        <v>925</v>
      </c>
      <c r="AK293" t="s">
        <v>928</v>
      </c>
      <c r="AL293" t="s">
        <v>236</v>
      </c>
      <c r="AM293" t="s">
        <v>904</v>
      </c>
      <c r="AO293" s="123" t="str">
        <f t="shared" si="24"/>
        <v>var zone = new Array("Sri Lanka", "6", "00", "", "-", "", "", "", "", "", "", "", "", "", "", "", ""); zones["Sri Lanka"]=zone;</v>
      </c>
      <c r="AP293" t="str">
        <f t="shared" si="25"/>
        <v>var zone = new Array("Sri Lanka", "6", "00", "", "-", "", "", "", "", "", "", "", "", "", "</v>
      </c>
      <c r="AQ293" t="str">
        <f t="shared" si="29"/>
        <v>", "", ""); zones["Sri Lanka"]=zone;</v>
      </c>
      <c r="AR293" s="125" t="str">
        <f t="shared" si="26"/>
        <v>&lt;option value="Sri Lanka"&gt;Sri Lanka&lt;/option&gt;</v>
      </c>
      <c r="AS293" t="s">
        <v>930</v>
      </c>
      <c r="AT293" t="str">
        <f t="shared" si="27"/>
        <v>Sri Lanka</v>
      </c>
      <c r="AU293" t="s">
        <v>932</v>
      </c>
      <c r="AV293" t="str">
        <f t="shared" si="28"/>
        <v>Sri Lanka</v>
      </c>
      <c r="AW293" t="s">
        <v>931</v>
      </c>
    </row>
    <row r="294" spans="1:49" x14ac:dyDescent="0.25">
      <c r="A294" t="s">
        <v>903</v>
      </c>
      <c r="B294" t="s">
        <v>327</v>
      </c>
      <c r="C294" t="s">
        <v>605</v>
      </c>
      <c r="D294">
        <v>3</v>
      </c>
      <c r="E294" t="s">
        <v>605</v>
      </c>
      <c r="F294" t="s">
        <v>898</v>
      </c>
      <c r="G294" t="s">
        <v>605</v>
      </c>
      <c r="H294" t="str">
        <f>IF(J294&lt;&gt;"-",VLOOKUP(J294,DST_ON!A:C,3),"")</f>
        <v/>
      </c>
      <c r="I294" t="s">
        <v>605</v>
      </c>
      <c r="J294" s="6" t="s">
        <v>106</v>
      </c>
      <c r="K294" t="s">
        <v>605</v>
      </c>
      <c r="L294" t="str">
        <f>IF(J294&lt;&gt;"-",VLOOKUP(J294,travail2!$A$2:$N$33,2),"")</f>
        <v/>
      </c>
      <c r="M294" t="s">
        <v>605</v>
      </c>
      <c r="N294" t="str">
        <f>IF(J294&lt;&gt;"-",VLOOKUP(J294,travail2!$A$2:$N$33,3),"")</f>
        <v/>
      </c>
      <c r="O294" t="s">
        <v>605</v>
      </c>
      <c r="P294" t="str">
        <f>IF(J294&lt;&gt;"-",VLOOKUP(J294,travail2!$A$2:$N$33,4),"")</f>
        <v/>
      </c>
      <c r="Q294" t="s">
        <v>605</v>
      </c>
      <c r="R294" t="str">
        <f>IF(J294&lt;&gt;"-",VLOOKUP(J294,travail2!$A$2:$N$33,5),"")</f>
        <v/>
      </c>
      <c r="S294" t="s">
        <v>605</v>
      </c>
      <c r="T294" t="str">
        <f>IF(J294&lt;&gt;"-",VLOOKUP(J294,travail2!$A$2:$N$33,6),"")</f>
        <v/>
      </c>
      <c r="U294" t="s">
        <v>605</v>
      </c>
      <c r="V294" s="121" t="str">
        <f>IF(J294&lt;&gt;"-",VLOOKUP(J294,travail2!$A$2:$N$33,7),"")</f>
        <v/>
      </c>
      <c r="W294" t="s">
        <v>605</v>
      </c>
      <c r="X294" t="str">
        <f>IF(J294&lt;&gt;"-",VLOOKUP(J294,travail2!$A$2:$N$33,8),"")</f>
        <v/>
      </c>
      <c r="Y294" t="s">
        <v>605</v>
      </c>
      <c r="Z294" t="str">
        <f>IF(J294&lt;&gt;"-",VLOOKUP(J294,travail2!$A$2:$N$33,9),"")</f>
        <v/>
      </c>
      <c r="AA294" t="s">
        <v>605</v>
      </c>
      <c r="AB294" t="str">
        <f>IF(J294&lt;&gt;"-",VLOOKUP(J294,travail2!$A$2:$N$33,10),"")</f>
        <v/>
      </c>
      <c r="AC294" t="s">
        <v>605</v>
      </c>
      <c r="AD294" t="str">
        <f>IF(J294&lt;&gt;"-",VLOOKUP(J294,travail2!$A$2:$N$33,11),"")</f>
        <v/>
      </c>
      <c r="AE294" t="s">
        <v>605</v>
      </c>
      <c r="AF294" t="str">
        <f>IF(J294&lt;&gt;"-",VLOOKUP(J294,travail2!$A$2:$N$33,13),"")</f>
        <v/>
      </c>
      <c r="AG294" t="s">
        <v>605</v>
      </c>
      <c r="AH294" t="str">
        <f>IF(J294&lt;&gt;"-",VLOOKUP(J294,travail2!$A$2:$N$33,14),"")</f>
        <v/>
      </c>
      <c r="AI294" t="s">
        <v>928</v>
      </c>
      <c r="AJ294" s="122" t="s">
        <v>925</v>
      </c>
      <c r="AK294" t="s">
        <v>928</v>
      </c>
      <c r="AL294" t="s">
        <v>327</v>
      </c>
      <c r="AM294" t="s">
        <v>904</v>
      </c>
      <c r="AO294" s="123" t="str">
        <f t="shared" si="24"/>
        <v>var zone = new Array("Sudan", "3", "00", "", "-", "", "", "", "", "", "", "", "", "", "", "", ""); zones["Sudan"]=zone;</v>
      </c>
      <c r="AP294" t="str">
        <f t="shared" si="25"/>
        <v>var zone = new Array("Sudan", "3", "00", "", "-", "", "", "", "", "", "", "", "", "", "</v>
      </c>
      <c r="AQ294" t="str">
        <f t="shared" si="29"/>
        <v>", "", ""); zones["Sudan"]=zone;</v>
      </c>
      <c r="AR294" s="125" t="str">
        <f t="shared" si="26"/>
        <v>&lt;option value="Sudan"&gt;Sudan&lt;/option&gt;</v>
      </c>
      <c r="AS294" t="s">
        <v>930</v>
      </c>
      <c r="AT294" t="str">
        <f t="shared" si="27"/>
        <v>Sudan</v>
      </c>
      <c r="AU294" t="s">
        <v>932</v>
      </c>
      <c r="AV294" t="str">
        <f t="shared" si="28"/>
        <v>Sudan</v>
      </c>
      <c r="AW294" t="s">
        <v>931</v>
      </c>
    </row>
    <row r="295" spans="1:49" x14ac:dyDescent="0.25">
      <c r="A295" t="s">
        <v>903</v>
      </c>
      <c r="B295" t="s">
        <v>200</v>
      </c>
      <c r="C295" t="s">
        <v>605</v>
      </c>
      <c r="D295">
        <v>-3</v>
      </c>
      <c r="E295" t="s">
        <v>605</v>
      </c>
      <c r="F295" t="s">
        <v>898</v>
      </c>
      <c r="G295" t="s">
        <v>605</v>
      </c>
      <c r="H295" t="str">
        <f>IF(J295&lt;&gt;"-",VLOOKUP(J295,DST_ON!A:C,3),"")</f>
        <v/>
      </c>
      <c r="I295" t="s">
        <v>605</v>
      </c>
      <c r="J295" s="6" t="s">
        <v>106</v>
      </c>
      <c r="K295" t="s">
        <v>605</v>
      </c>
      <c r="L295" t="str">
        <f>IF(J295&lt;&gt;"-",VLOOKUP(J295,travail2!$A$2:$N$33,2),"")</f>
        <v/>
      </c>
      <c r="M295" t="s">
        <v>605</v>
      </c>
      <c r="N295" t="str">
        <f>IF(J295&lt;&gt;"-",VLOOKUP(J295,travail2!$A$2:$N$33,3),"")</f>
        <v/>
      </c>
      <c r="O295" t="s">
        <v>605</v>
      </c>
      <c r="P295" t="str">
        <f>IF(J295&lt;&gt;"-",VLOOKUP(J295,travail2!$A$2:$N$33,4),"")</f>
        <v/>
      </c>
      <c r="Q295" t="s">
        <v>605</v>
      </c>
      <c r="R295" t="str">
        <f>IF(J295&lt;&gt;"-",VLOOKUP(J295,travail2!$A$2:$N$33,5),"")</f>
        <v/>
      </c>
      <c r="S295" t="s">
        <v>605</v>
      </c>
      <c r="T295" t="str">
        <f>IF(J295&lt;&gt;"-",VLOOKUP(J295,travail2!$A$2:$N$33,6),"")</f>
        <v/>
      </c>
      <c r="U295" t="s">
        <v>605</v>
      </c>
      <c r="V295" s="121" t="str">
        <f>IF(J295&lt;&gt;"-",VLOOKUP(J295,travail2!$A$2:$N$33,7),"")</f>
        <v/>
      </c>
      <c r="W295" t="s">
        <v>605</v>
      </c>
      <c r="X295" t="str">
        <f>IF(J295&lt;&gt;"-",VLOOKUP(J295,travail2!$A$2:$N$33,8),"")</f>
        <v/>
      </c>
      <c r="Y295" t="s">
        <v>605</v>
      </c>
      <c r="Z295" t="str">
        <f>IF(J295&lt;&gt;"-",VLOOKUP(J295,travail2!$A$2:$N$33,9),"")</f>
        <v/>
      </c>
      <c r="AA295" t="s">
        <v>605</v>
      </c>
      <c r="AB295" t="str">
        <f>IF(J295&lt;&gt;"-",VLOOKUP(J295,travail2!$A$2:$N$33,10),"")</f>
        <v/>
      </c>
      <c r="AC295" t="s">
        <v>605</v>
      </c>
      <c r="AD295" t="str">
        <f>IF(J295&lt;&gt;"-",VLOOKUP(J295,travail2!$A$2:$N$33,11),"")</f>
        <v/>
      </c>
      <c r="AE295" t="s">
        <v>605</v>
      </c>
      <c r="AF295" t="str">
        <f>IF(J295&lt;&gt;"-",VLOOKUP(J295,travail2!$A$2:$N$33,13),"")</f>
        <v/>
      </c>
      <c r="AG295" t="s">
        <v>605</v>
      </c>
      <c r="AH295" t="str">
        <f>IF(J295&lt;&gt;"-",VLOOKUP(J295,travail2!$A$2:$N$33,14),"")</f>
        <v/>
      </c>
      <c r="AI295" t="s">
        <v>928</v>
      </c>
      <c r="AJ295" s="122" t="s">
        <v>925</v>
      </c>
      <c r="AK295" t="s">
        <v>928</v>
      </c>
      <c r="AL295" t="s">
        <v>200</v>
      </c>
      <c r="AM295" t="s">
        <v>904</v>
      </c>
      <c r="AO295" s="123" t="str">
        <f t="shared" si="24"/>
        <v>var zone = new Array("Suriname", "-3", "00", "", "-", "", "", "", "", "", "", "", "", "", "", "", ""); zones["Suriname"]=zone;</v>
      </c>
      <c r="AP295" t="str">
        <f t="shared" si="25"/>
        <v>var zone = new Array("Suriname", "-3", "00", "", "-", "", "", "", "", "", "", "", "", "", "</v>
      </c>
      <c r="AQ295" t="str">
        <f t="shared" si="29"/>
        <v>", "", ""); zones["Suriname"]=zone;</v>
      </c>
      <c r="AR295" s="125" t="str">
        <f t="shared" si="26"/>
        <v>&lt;option value="Suriname"&gt;Suriname&lt;/option&gt;</v>
      </c>
      <c r="AS295" t="s">
        <v>930</v>
      </c>
      <c r="AT295" t="str">
        <f t="shared" si="27"/>
        <v>Suriname</v>
      </c>
      <c r="AU295" t="s">
        <v>932</v>
      </c>
      <c r="AV295" t="str">
        <f t="shared" si="28"/>
        <v>Suriname</v>
      </c>
      <c r="AW295" t="s">
        <v>931</v>
      </c>
    </row>
    <row r="296" spans="1:49" x14ac:dyDescent="0.25">
      <c r="A296" t="s">
        <v>903</v>
      </c>
      <c r="B296" t="s">
        <v>328</v>
      </c>
      <c r="C296" t="s">
        <v>605</v>
      </c>
      <c r="D296">
        <v>2</v>
      </c>
      <c r="E296" t="s">
        <v>605</v>
      </c>
      <c r="F296" t="s">
        <v>898</v>
      </c>
      <c r="G296" t="s">
        <v>605</v>
      </c>
      <c r="H296" t="str">
        <f>IF(J296&lt;&gt;"-",VLOOKUP(J296,DST_ON!A:C,3),"")</f>
        <v/>
      </c>
      <c r="I296" t="s">
        <v>605</v>
      </c>
      <c r="J296" s="6" t="s">
        <v>106</v>
      </c>
      <c r="K296" t="s">
        <v>605</v>
      </c>
      <c r="L296" t="str">
        <f>IF(J296&lt;&gt;"-",VLOOKUP(J296,travail2!$A$2:$N$33,2),"")</f>
        <v/>
      </c>
      <c r="M296" t="s">
        <v>605</v>
      </c>
      <c r="N296" t="str">
        <f>IF(J296&lt;&gt;"-",VLOOKUP(J296,travail2!$A$2:$N$33,3),"")</f>
        <v/>
      </c>
      <c r="O296" t="s">
        <v>605</v>
      </c>
      <c r="P296" t="str">
        <f>IF(J296&lt;&gt;"-",VLOOKUP(J296,travail2!$A$2:$N$33,4),"")</f>
        <v/>
      </c>
      <c r="Q296" t="s">
        <v>605</v>
      </c>
      <c r="R296" t="str">
        <f>IF(J296&lt;&gt;"-",VLOOKUP(J296,travail2!$A$2:$N$33,5),"")</f>
        <v/>
      </c>
      <c r="S296" t="s">
        <v>605</v>
      </c>
      <c r="T296" t="str">
        <f>IF(J296&lt;&gt;"-",VLOOKUP(J296,travail2!$A$2:$N$33,6),"")</f>
        <v/>
      </c>
      <c r="U296" t="s">
        <v>605</v>
      </c>
      <c r="V296" s="121" t="str">
        <f>IF(J296&lt;&gt;"-",VLOOKUP(J296,travail2!$A$2:$N$33,7),"")</f>
        <v/>
      </c>
      <c r="W296" t="s">
        <v>605</v>
      </c>
      <c r="X296" t="str">
        <f>IF(J296&lt;&gt;"-",VLOOKUP(J296,travail2!$A$2:$N$33,8),"")</f>
        <v/>
      </c>
      <c r="Y296" t="s">
        <v>605</v>
      </c>
      <c r="Z296" t="str">
        <f>IF(J296&lt;&gt;"-",VLOOKUP(J296,travail2!$A$2:$N$33,9),"")</f>
        <v/>
      </c>
      <c r="AA296" t="s">
        <v>605</v>
      </c>
      <c r="AB296" t="str">
        <f>IF(J296&lt;&gt;"-",VLOOKUP(J296,travail2!$A$2:$N$33,10),"")</f>
        <v/>
      </c>
      <c r="AC296" t="s">
        <v>605</v>
      </c>
      <c r="AD296" t="str">
        <f>IF(J296&lt;&gt;"-",VLOOKUP(J296,travail2!$A$2:$N$33,11),"")</f>
        <v/>
      </c>
      <c r="AE296" t="s">
        <v>605</v>
      </c>
      <c r="AF296" t="str">
        <f>IF(J296&lt;&gt;"-",VLOOKUP(J296,travail2!$A$2:$N$33,13),"")</f>
        <v/>
      </c>
      <c r="AG296" t="s">
        <v>605</v>
      </c>
      <c r="AH296" t="str">
        <f>IF(J296&lt;&gt;"-",VLOOKUP(J296,travail2!$A$2:$N$33,14),"")</f>
        <v/>
      </c>
      <c r="AI296" t="s">
        <v>928</v>
      </c>
      <c r="AJ296" s="122" t="s">
        <v>925</v>
      </c>
      <c r="AK296" t="s">
        <v>928</v>
      </c>
      <c r="AL296" t="s">
        <v>328</v>
      </c>
      <c r="AM296" t="s">
        <v>904</v>
      </c>
      <c r="AO296" s="123" t="str">
        <f t="shared" si="24"/>
        <v>var zone = new Array("Swaziland", "2", "00", "", "-", "", "", "", "", "", "", "", "", "", "", "", ""); zones["Swaziland"]=zone;</v>
      </c>
      <c r="AP296" t="str">
        <f t="shared" si="25"/>
        <v>var zone = new Array("Swaziland", "2", "00", "", "-", "", "", "", "", "", "", "", "", "", "</v>
      </c>
      <c r="AQ296" t="str">
        <f t="shared" si="29"/>
        <v>", "", ""); zones["Swaziland"]=zone;</v>
      </c>
      <c r="AR296" s="125" t="str">
        <f t="shared" si="26"/>
        <v>&lt;option value="Swaziland"&gt;Swaziland&lt;/option&gt;</v>
      </c>
      <c r="AS296" t="s">
        <v>930</v>
      </c>
      <c r="AT296" t="str">
        <f t="shared" si="27"/>
        <v>Swaziland</v>
      </c>
      <c r="AU296" t="s">
        <v>932</v>
      </c>
      <c r="AV296" t="str">
        <f t="shared" si="28"/>
        <v>Swaziland</v>
      </c>
      <c r="AW296" t="s">
        <v>931</v>
      </c>
    </row>
    <row r="297" spans="1:49" x14ac:dyDescent="0.25">
      <c r="A297" t="s">
        <v>903</v>
      </c>
      <c r="B297" t="s">
        <v>130</v>
      </c>
      <c r="C297" t="s">
        <v>605</v>
      </c>
      <c r="D297">
        <v>1</v>
      </c>
      <c r="E297" t="s">
        <v>605</v>
      </c>
      <c r="F297" t="s">
        <v>898</v>
      </c>
      <c r="G297" t="s">
        <v>605</v>
      </c>
      <c r="H297" s="6" t="s">
        <v>890</v>
      </c>
      <c r="I297" t="s">
        <v>605</v>
      </c>
      <c r="J297" s="6" t="s">
        <v>92</v>
      </c>
      <c r="K297" t="s">
        <v>605</v>
      </c>
      <c r="L297" t="str">
        <f>IF(J297&lt;&gt;"-",VLOOKUP(J297,travail2!$A$2:$N$33,2),"")</f>
        <v>u</v>
      </c>
      <c r="M297" t="s">
        <v>605</v>
      </c>
      <c r="N297" t="str">
        <f>IF(J297&lt;&gt;"-",VLOOKUP(J297,travail2!$A$2:$N$33,3),"")</f>
        <v>1</v>
      </c>
      <c r="O297" t="s">
        <v>605</v>
      </c>
      <c r="P297" t="str">
        <f>IF(J297&lt;&gt;"-",VLOOKUP(J297,travail2!$A$2:$N$33,4),"")</f>
        <v>d</v>
      </c>
      <c r="Q297" t="s">
        <v>605</v>
      </c>
      <c r="R297">
        <f>IF(J297&lt;&gt;"-",VLOOKUP(J297,travail2!$A$2:$N$33,5),"")</f>
        <v>0</v>
      </c>
      <c r="S297" t="s">
        <v>605</v>
      </c>
      <c r="T297" t="str">
        <f>IF(J297&lt;&gt;"-",VLOOKUP(J297,travail2!$A$2:$N$33,6),"")</f>
        <v>00</v>
      </c>
      <c r="U297" t="s">
        <v>605</v>
      </c>
      <c r="V297" s="121" t="str">
        <f>IF(J297&lt;&gt;"-",VLOOKUP(J297,travail2!$A$2:$N$33,7),"")</f>
        <v>3</v>
      </c>
      <c r="W297" t="s">
        <v>605</v>
      </c>
      <c r="X297" t="str">
        <f>IF(J297&lt;&gt;"-",VLOOKUP(J297,travail2!$A$2:$N$33,8),"")</f>
        <v>u</v>
      </c>
      <c r="Y297" t="s">
        <v>605</v>
      </c>
      <c r="Z297" t="str">
        <f>IF(J297&lt;&gt;"-",VLOOKUP(J297,travail2!$A$2:$N$33,9),"")</f>
        <v>1</v>
      </c>
      <c r="AA297" t="s">
        <v>605</v>
      </c>
      <c r="AB297" t="str">
        <f>IF(J297&lt;&gt;"-",VLOOKUP(J297,travail2!$A$2:$N$33,10),"")</f>
        <v>d</v>
      </c>
      <c r="AC297" t="s">
        <v>605</v>
      </c>
      <c r="AD297">
        <f>IF(J297&lt;&gt;"-",VLOOKUP(J297,travail2!$A$2:$N$33,11),"")</f>
        <v>0</v>
      </c>
      <c r="AE297" t="s">
        <v>605</v>
      </c>
      <c r="AF297" t="str">
        <f>IF(J297&lt;&gt;"-",VLOOKUP(J297,travail2!$A$2:$N$33,13),"")</f>
        <v>00</v>
      </c>
      <c r="AG297" t="s">
        <v>605</v>
      </c>
      <c r="AH297" t="str">
        <f>IF(J297&lt;&gt;"-",VLOOKUP(J297,travail2!$A$2:$N$33,14),"")</f>
        <v>10</v>
      </c>
      <c r="AI297" t="s">
        <v>928</v>
      </c>
      <c r="AJ297" s="122" t="s">
        <v>925</v>
      </c>
      <c r="AK297" t="s">
        <v>928</v>
      </c>
      <c r="AL297" t="s">
        <v>130</v>
      </c>
      <c r="AM297" t="s">
        <v>904</v>
      </c>
      <c r="AO297" s="123" t="str">
        <f t="shared" si="24"/>
        <v>var zone = new Array("Sweden", "1", "00", "1", "EU", "u", "1", "d", "0", "00", "3", "u", "1", "d", "0", "00", "10"); zones["Sweden"]=zone;</v>
      </c>
      <c r="AP297" t="str">
        <f t="shared" si="25"/>
        <v>var zone = new Array("Sweden", "1", "00", "1", "EU", "u", "1", "d", "0", "00", "3", "u", "1", "d", "0</v>
      </c>
      <c r="AQ297" t="str">
        <f t="shared" si="29"/>
        <v>", "00", "10"); zones["Sweden"]=zone;</v>
      </c>
      <c r="AR297" s="125" t="str">
        <f t="shared" si="26"/>
        <v>&lt;option value="Sweden"&gt;Sweden&lt;/option&gt;</v>
      </c>
      <c r="AS297" t="s">
        <v>930</v>
      </c>
      <c r="AT297" t="str">
        <f t="shared" si="27"/>
        <v>Sweden</v>
      </c>
      <c r="AU297" t="s">
        <v>932</v>
      </c>
      <c r="AV297" t="str">
        <f t="shared" si="28"/>
        <v>Sweden</v>
      </c>
      <c r="AW297" t="s">
        <v>931</v>
      </c>
    </row>
    <row r="298" spans="1:49" x14ac:dyDescent="0.25">
      <c r="A298" t="s">
        <v>903</v>
      </c>
      <c r="B298" t="s">
        <v>131</v>
      </c>
      <c r="C298" t="s">
        <v>605</v>
      </c>
      <c r="D298">
        <v>1</v>
      </c>
      <c r="E298" t="s">
        <v>605</v>
      </c>
      <c r="F298" t="s">
        <v>898</v>
      </c>
      <c r="G298" t="s">
        <v>605</v>
      </c>
      <c r="H298" s="6" t="s">
        <v>890</v>
      </c>
      <c r="I298" t="s">
        <v>605</v>
      </c>
      <c r="J298" s="6" t="s">
        <v>92</v>
      </c>
      <c r="K298" t="s">
        <v>605</v>
      </c>
      <c r="L298" t="str">
        <f>IF(J298&lt;&gt;"-",VLOOKUP(J298,travail2!$A$2:$N$33,2),"")</f>
        <v>u</v>
      </c>
      <c r="M298" t="s">
        <v>605</v>
      </c>
      <c r="N298" t="str">
        <f>IF(J298&lt;&gt;"-",VLOOKUP(J298,travail2!$A$2:$N$33,3),"")</f>
        <v>1</v>
      </c>
      <c r="O298" t="s">
        <v>605</v>
      </c>
      <c r="P298" t="str">
        <f>IF(J298&lt;&gt;"-",VLOOKUP(J298,travail2!$A$2:$N$33,4),"")</f>
        <v>d</v>
      </c>
      <c r="Q298" t="s">
        <v>605</v>
      </c>
      <c r="R298">
        <f>IF(J298&lt;&gt;"-",VLOOKUP(J298,travail2!$A$2:$N$33,5),"")</f>
        <v>0</v>
      </c>
      <c r="S298" t="s">
        <v>605</v>
      </c>
      <c r="T298" t="str">
        <f>IF(J298&lt;&gt;"-",VLOOKUP(J298,travail2!$A$2:$N$33,6),"")</f>
        <v>00</v>
      </c>
      <c r="U298" t="s">
        <v>605</v>
      </c>
      <c r="V298" s="121" t="str">
        <f>IF(J298&lt;&gt;"-",VLOOKUP(J298,travail2!$A$2:$N$33,7),"")</f>
        <v>3</v>
      </c>
      <c r="W298" t="s">
        <v>605</v>
      </c>
      <c r="X298" t="str">
        <f>IF(J298&lt;&gt;"-",VLOOKUP(J298,travail2!$A$2:$N$33,8),"")</f>
        <v>u</v>
      </c>
      <c r="Y298" t="s">
        <v>605</v>
      </c>
      <c r="Z298" t="str">
        <f>IF(J298&lt;&gt;"-",VLOOKUP(J298,travail2!$A$2:$N$33,9),"")</f>
        <v>1</v>
      </c>
      <c r="AA298" t="s">
        <v>605</v>
      </c>
      <c r="AB298" t="str">
        <f>IF(J298&lt;&gt;"-",VLOOKUP(J298,travail2!$A$2:$N$33,10),"")</f>
        <v>d</v>
      </c>
      <c r="AC298" t="s">
        <v>605</v>
      </c>
      <c r="AD298">
        <f>IF(J298&lt;&gt;"-",VLOOKUP(J298,travail2!$A$2:$N$33,11),"")</f>
        <v>0</v>
      </c>
      <c r="AE298" t="s">
        <v>605</v>
      </c>
      <c r="AF298" t="str">
        <f>IF(J298&lt;&gt;"-",VLOOKUP(J298,travail2!$A$2:$N$33,13),"")</f>
        <v>00</v>
      </c>
      <c r="AG298" t="s">
        <v>605</v>
      </c>
      <c r="AH298" t="str">
        <f>IF(J298&lt;&gt;"-",VLOOKUP(J298,travail2!$A$2:$N$33,14),"")</f>
        <v>10</v>
      </c>
      <c r="AI298" t="s">
        <v>928</v>
      </c>
      <c r="AJ298" s="122" t="s">
        <v>925</v>
      </c>
      <c r="AK298" t="s">
        <v>928</v>
      </c>
      <c r="AL298" t="s">
        <v>131</v>
      </c>
      <c r="AM298" t="s">
        <v>904</v>
      </c>
      <c r="AO298" s="123" t="str">
        <f t="shared" si="24"/>
        <v>var zone = new Array("Switzerland", "1", "00", "1", "EU", "u", "1", "d", "0", "00", "3", "u", "1", "d", "0", "00", "10"); zones["Switzerland"]=zone;</v>
      </c>
      <c r="AP298" t="str">
        <f t="shared" si="25"/>
        <v>var zone = new Array("Switzerland", "1", "00", "1", "EU", "u", "1", "d", "0", "00", "3", "u", "1", "d", "0</v>
      </c>
      <c r="AQ298" t="str">
        <f t="shared" si="29"/>
        <v>", "00", "10"); zones["Switzerland"]=zone;</v>
      </c>
      <c r="AR298" s="125" t="str">
        <f t="shared" si="26"/>
        <v>&lt;option value="Switzerland"&gt;Switzerland&lt;/option&gt;</v>
      </c>
      <c r="AS298" t="s">
        <v>930</v>
      </c>
      <c r="AT298" t="str">
        <f t="shared" si="27"/>
        <v>Switzerland</v>
      </c>
      <c r="AU298" t="s">
        <v>932</v>
      </c>
      <c r="AV298" t="str">
        <f t="shared" si="28"/>
        <v>Switzerland</v>
      </c>
      <c r="AW298" t="s">
        <v>931</v>
      </c>
    </row>
    <row r="299" spans="1:49" x14ac:dyDescent="0.25">
      <c r="A299" t="s">
        <v>903</v>
      </c>
      <c r="B299" t="s">
        <v>216</v>
      </c>
      <c r="C299" t="s">
        <v>605</v>
      </c>
      <c r="D299">
        <v>2</v>
      </c>
      <c r="E299" t="s">
        <v>605</v>
      </c>
      <c r="F299" t="s">
        <v>898</v>
      </c>
      <c r="G299" t="s">
        <v>605</v>
      </c>
      <c r="H299" s="6" t="s">
        <v>890</v>
      </c>
      <c r="I299" t="s">
        <v>605</v>
      </c>
      <c r="J299" s="6" t="s">
        <v>216</v>
      </c>
      <c r="K299" t="s">
        <v>605</v>
      </c>
      <c r="L299" t="str">
        <f>IF(J299&lt;&gt;"-",VLOOKUP(J299,travail2!$A$2:$N$33,2),"")</f>
        <v>w</v>
      </c>
      <c r="M299" t="s">
        <v>605</v>
      </c>
      <c r="N299" t="str">
        <f>IF(J299&lt;&gt;"-",VLOOKUP(J299,travail2!$A$2:$N$33,3),"")</f>
        <v>0</v>
      </c>
      <c r="O299" t="s">
        <v>605</v>
      </c>
      <c r="P299" t="str">
        <f>IF(J299&lt;&gt;"-",VLOOKUP(J299,travail2!$A$2:$N$33,4),"")</f>
        <v>e</v>
      </c>
      <c r="Q299" t="s">
        <v>605</v>
      </c>
      <c r="R299">
        <f>IF(J299&lt;&gt;"-",VLOOKUP(J299,travail2!$A$2:$N$33,5),"")</f>
        <v>0</v>
      </c>
      <c r="S299" t="s">
        <v>605</v>
      </c>
      <c r="T299" t="str">
        <f>IF(J299&lt;&gt;"-",VLOOKUP(J299,travail2!$A$2:$N$33,6),"")</f>
        <v>01</v>
      </c>
      <c r="U299" t="s">
        <v>605</v>
      </c>
      <c r="V299" s="121" t="str">
        <f>IF(J299&lt;&gt;"-",VLOOKUP(J299,travail2!$A$2:$N$33,7),"")</f>
        <v>4</v>
      </c>
      <c r="W299" t="s">
        <v>605</v>
      </c>
      <c r="X299" t="str">
        <f>IF(J299&lt;&gt;"-",VLOOKUP(J299,travail2!$A$2:$N$33,8),"")</f>
        <v>w</v>
      </c>
      <c r="Y299" t="s">
        <v>605</v>
      </c>
      <c r="Z299" t="str">
        <f>IF(J299&lt;&gt;"-",VLOOKUP(J299,travail2!$A$2:$N$33,9),"")</f>
        <v>0</v>
      </c>
      <c r="AA299" t="s">
        <v>605</v>
      </c>
      <c r="AB299" t="str">
        <f>IF(J299&lt;&gt;"-",VLOOKUP(J299,travail2!$A$2:$N$33,10),"")</f>
        <v>e</v>
      </c>
      <c r="AC299" t="s">
        <v>605</v>
      </c>
      <c r="AD299">
        <f>IF(J299&lt;&gt;"-",VLOOKUP(J299,travail2!$A$2:$N$33,11),"")</f>
        <v>0</v>
      </c>
      <c r="AE299" t="s">
        <v>605</v>
      </c>
      <c r="AF299" t="str">
        <f>IF(J299&lt;&gt;"-",VLOOKUP(J299,travail2!$A$2:$N$33,13),"")</f>
        <v>01</v>
      </c>
      <c r="AG299" t="s">
        <v>605</v>
      </c>
      <c r="AH299" t="str">
        <f>IF(J299&lt;&gt;"-",VLOOKUP(J299,travail2!$A$2:$N$33,14),"")</f>
        <v>10</v>
      </c>
      <c r="AI299" t="s">
        <v>928</v>
      </c>
      <c r="AJ299" s="122" t="s">
        <v>925</v>
      </c>
      <c r="AK299" t="s">
        <v>928</v>
      </c>
      <c r="AL299" t="s">
        <v>216</v>
      </c>
      <c r="AM299" t="s">
        <v>904</v>
      </c>
      <c r="AO299" s="123" t="str">
        <f t="shared" si="24"/>
        <v>var zone = new Array("Syria", "2", "00", "1", "Syria", "w", "0", "e", "0", "01", "4", "w", "0", "e", "0", "01", "10"); zones["Syria"]=zone;</v>
      </c>
      <c r="AP299" t="str">
        <f t="shared" si="25"/>
        <v>var zone = new Array("Syria", "2", "00", "1", "Syria", "w", "0", "e", "0", "01", "4", "w", "0", "e", "0</v>
      </c>
      <c r="AQ299" t="str">
        <f t="shared" si="29"/>
        <v>", "01", "10"); zones["Syria"]=zone;</v>
      </c>
      <c r="AR299" s="125" t="str">
        <f t="shared" si="26"/>
        <v>&lt;option value="Syria"&gt;Syria&lt;/option&gt;</v>
      </c>
      <c r="AS299" t="s">
        <v>930</v>
      </c>
      <c r="AT299" t="str">
        <f t="shared" si="27"/>
        <v>Syria</v>
      </c>
      <c r="AU299" t="s">
        <v>932</v>
      </c>
      <c r="AV299" t="str">
        <f t="shared" si="28"/>
        <v>Syria</v>
      </c>
      <c r="AW299" t="s">
        <v>931</v>
      </c>
    </row>
    <row r="300" spans="1:49" x14ac:dyDescent="0.25">
      <c r="A300" t="s">
        <v>903</v>
      </c>
      <c r="B300" t="s">
        <v>141</v>
      </c>
      <c r="C300" t="s">
        <v>605</v>
      </c>
      <c r="D300">
        <v>5</v>
      </c>
      <c r="E300" t="s">
        <v>605</v>
      </c>
      <c r="F300" t="s">
        <v>898</v>
      </c>
      <c r="G300" t="s">
        <v>605</v>
      </c>
      <c r="H300" t="str">
        <f>IF(J300&lt;&gt;"-",VLOOKUP(J300,DST_ON!A:C,3),"")</f>
        <v/>
      </c>
      <c r="I300" t="s">
        <v>605</v>
      </c>
      <c r="J300" s="6" t="s">
        <v>106</v>
      </c>
      <c r="K300" t="s">
        <v>605</v>
      </c>
      <c r="L300" t="str">
        <f>IF(J300&lt;&gt;"-",VLOOKUP(J300,travail2!$A$2:$N$33,2),"")</f>
        <v/>
      </c>
      <c r="M300" t="s">
        <v>605</v>
      </c>
      <c r="N300" t="str">
        <f>IF(J300&lt;&gt;"-",VLOOKUP(J300,travail2!$A$2:$N$33,3),"")</f>
        <v/>
      </c>
      <c r="O300" t="s">
        <v>605</v>
      </c>
      <c r="P300" t="str">
        <f>IF(J300&lt;&gt;"-",VLOOKUP(J300,travail2!$A$2:$N$33,4),"")</f>
        <v/>
      </c>
      <c r="Q300" t="s">
        <v>605</v>
      </c>
      <c r="R300" t="str">
        <f>IF(J300&lt;&gt;"-",VLOOKUP(J300,travail2!$A$2:$N$33,5),"")</f>
        <v/>
      </c>
      <c r="S300" t="s">
        <v>605</v>
      </c>
      <c r="T300" t="str">
        <f>IF(J300&lt;&gt;"-",VLOOKUP(J300,travail2!$A$2:$N$33,6),"")</f>
        <v/>
      </c>
      <c r="U300" t="s">
        <v>605</v>
      </c>
      <c r="V300" s="121" t="str">
        <f>IF(J300&lt;&gt;"-",VLOOKUP(J300,travail2!$A$2:$N$33,7),"")</f>
        <v/>
      </c>
      <c r="W300" t="s">
        <v>605</v>
      </c>
      <c r="X300" t="str">
        <f>IF(J300&lt;&gt;"-",VLOOKUP(J300,travail2!$A$2:$N$33,8),"")</f>
        <v/>
      </c>
      <c r="Y300" t="s">
        <v>605</v>
      </c>
      <c r="Z300" t="str">
        <f>IF(J300&lt;&gt;"-",VLOOKUP(J300,travail2!$A$2:$N$33,9),"")</f>
        <v/>
      </c>
      <c r="AA300" t="s">
        <v>605</v>
      </c>
      <c r="AB300" t="str">
        <f>IF(J300&lt;&gt;"-",VLOOKUP(J300,travail2!$A$2:$N$33,10),"")</f>
        <v/>
      </c>
      <c r="AC300" t="s">
        <v>605</v>
      </c>
      <c r="AD300" t="str">
        <f>IF(J300&lt;&gt;"-",VLOOKUP(J300,travail2!$A$2:$N$33,11),"")</f>
        <v/>
      </c>
      <c r="AE300" t="s">
        <v>605</v>
      </c>
      <c r="AF300" t="str">
        <f>IF(J300&lt;&gt;"-",VLOOKUP(J300,travail2!$A$2:$N$33,13),"")</f>
        <v/>
      </c>
      <c r="AG300" t="s">
        <v>605</v>
      </c>
      <c r="AH300" t="str">
        <f>IF(J300&lt;&gt;"-",VLOOKUP(J300,travail2!$A$2:$N$33,14),"")</f>
        <v/>
      </c>
      <c r="AI300" t="s">
        <v>928</v>
      </c>
      <c r="AJ300" s="122" t="s">
        <v>925</v>
      </c>
      <c r="AK300" t="s">
        <v>928</v>
      </c>
      <c r="AL300" t="s">
        <v>141</v>
      </c>
      <c r="AM300" t="s">
        <v>904</v>
      </c>
      <c r="AO300" s="123" t="str">
        <f t="shared" si="24"/>
        <v>var zone = new Array("Tajikistan", "5", "00", "", "-", "", "", "", "", "", "", "", "", "", "", "", ""); zones["Tajikistan"]=zone;</v>
      </c>
      <c r="AP300" t="str">
        <f t="shared" si="25"/>
        <v>var zone = new Array("Tajikistan", "5", "00", "", "-", "", "", "", "", "", "", "", "", "", "</v>
      </c>
      <c r="AQ300" t="str">
        <f t="shared" si="29"/>
        <v>", "", ""); zones["Tajikistan"]=zone;</v>
      </c>
      <c r="AR300" s="125" t="str">
        <f t="shared" si="26"/>
        <v>&lt;option value="Tajikistan"&gt;Tajikistan&lt;/option&gt;</v>
      </c>
      <c r="AS300" t="s">
        <v>930</v>
      </c>
      <c r="AT300" t="str">
        <f t="shared" si="27"/>
        <v>Tajikistan</v>
      </c>
      <c r="AU300" t="s">
        <v>932</v>
      </c>
      <c r="AV300" t="str">
        <f t="shared" si="28"/>
        <v>Tajikistan</v>
      </c>
      <c r="AW300" t="s">
        <v>931</v>
      </c>
    </row>
    <row r="301" spans="1:49" x14ac:dyDescent="0.25">
      <c r="A301" t="s">
        <v>903</v>
      </c>
      <c r="B301" t="s">
        <v>329</v>
      </c>
      <c r="C301" t="s">
        <v>605</v>
      </c>
      <c r="D301">
        <v>3</v>
      </c>
      <c r="E301" t="s">
        <v>605</v>
      </c>
      <c r="F301" t="s">
        <v>898</v>
      </c>
      <c r="G301" t="s">
        <v>605</v>
      </c>
      <c r="H301" t="str">
        <f>IF(J301&lt;&gt;"-",VLOOKUP(J301,DST_ON!A:C,3),"")</f>
        <v/>
      </c>
      <c r="I301" t="s">
        <v>605</v>
      </c>
      <c r="J301" s="6" t="s">
        <v>106</v>
      </c>
      <c r="K301" t="s">
        <v>605</v>
      </c>
      <c r="L301" t="str">
        <f>IF(J301&lt;&gt;"-",VLOOKUP(J301,travail2!$A$2:$N$33,2),"")</f>
        <v/>
      </c>
      <c r="M301" t="s">
        <v>605</v>
      </c>
      <c r="N301" t="str">
        <f>IF(J301&lt;&gt;"-",VLOOKUP(J301,travail2!$A$2:$N$33,3),"")</f>
        <v/>
      </c>
      <c r="O301" t="s">
        <v>605</v>
      </c>
      <c r="P301" t="str">
        <f>IF(J301&lt;&gt;"-",VLOOKUP(J301,travail2!$A$2:$N$33,4),"")</f>
        <v/>
      </c>
      <c r="Q301" t="s">
        <v>605</v>
      </c>
      <c r="R301" t="str">
        <f>IF(J301&lt;&gt;"-",VLOOKUP(J301,travail2!$A$2:$N$33,5),"")</f>
        <v/>
      </c>
      <c r="S301" t="s">
        <v>605</v>
      </c>
      <c r="T301" t="str">
        <f>IF(J301&lt;&gt;"-",VLOOKUP(J301,travail2!$A$2:$N$33,6),"")</f>
        <v/>
      </c>
      <c r="U301" t="s">
        <v>605</v>
      </c>
      <c r="V301" s="121" t="str">
        <f>IF(J301&lt;&gt;"-",VLOOKUP(J301,travail2!$A$2:$N$33,7),"")</f>
        <v/>
      </c>
      <c r="W301" t="s">
        <v>605</v>
      </c>
      <c r="X301" t="str">
        <f>IF(J301&lt;&gt;"-",VLOOKUP(J301,travail2!$A$2:$N$33,8),"")</f>
        <v/>
      </c>
      <c r="Y301" t="s">
        <v>605</v>
      </c>
      <c r="Z301" t="str">
        <f>IF(J301&lt;&gt;"-",VLOOKUP(J301,travail2!$A$2:$N$33,9),"")</f>
        <v/>
      </c>
      <c r="AA301" t="s">
        <v>605</v>
      </c>
      <c r="AB301" t="str">
        <f>IF(J301&lt;&gt;"-",VLOOKUP(J301,travail2!$A$2:$N$33,10),"")</f>
        <v/>
      </c>
      <c r="AC301" t="s">
        <v>605</v>
      </c>
      <c r="AD301" t="str">
        <f>IF(J301&lt;&gt;"-",VLOOKUP(J301,travail2!$A$2:$N$33,11),"")</f>
        <v/>
      </c>
      <c r="AE301" t="s">
        <v>605</v>
      </c>
      <c r="AF301" t="str">
        <f>IF(J301&lt;&gt;"-",VLOOKUP(J301,travail2!$A$2:$N$33,13),"")</f>
        <v/>
      </c>
      <c r="AG301" t="s">
        <v>605</v>
      </c>
      <c r="AH301" t="str">
        <f>IF(J301&lt;&gt;"-",VLOOKUP(J301,travail2!$A$2:$N$33,14),"")</f>
        <v/>
      </c>
      <c r="AI301" t="s">
        <v>928</v>
      </c>
      <c r="AJ301" s="122" t="s">
        <v>925</v>
      </c>
      <c r="AK301" t="s">
        <v>928</v>
      </c>
      <c r="AL301" t="s">
        <v>329</v>
      </c>
      <c r="AM301" t="s">
        <v>904</v>
      </c>
      <c r="AO301" s="123" t="str">
        <f t="shared" si="24"/>
        <v>var zone = new Array("Tanzania", "3", "00", "", "-", "", "", "", "", "", "", "", "", "", "", "", ""); zones["Tanzania"]=zone;</v>
      </c>
      <c r="AP301" t="str">
        <f t="shared" si="25"/>
        <v>var zone = new Array("Tanzania", "3", "00", "", "-", "", "", "", "", "", "", "", "", "", "</v>
      </c>
      <c r="AQ301" t="str">
        <f t="shared" si="29"/>
        <v>", "", ""); zones["Tanzania"]=zone;</v>
      </c>
      <c r="AR301" s="125" t="str">
        <f t="shared" si="26"/>
        <v>&lt;option value="Tanzania"&gt;Tanzania&lt;/option&gt;</v>
      </c>
      <c r="AS301" t="s">
        <v>930</v>
      </c>
      <c r="AT301" t="str">
        <f t="shared" si="27"/>
        <v>Tanzania</v>
      </c>
      <c r="AU301" t="s">
        <v>932</v>
      </c>
      <c r="AV301" t="str">
        <f t="shared" si="28"/>
        <v>Tanzania</v>
      </c>
      <c r="AW301" t="s">
        <v>931</v>
      </c>
    </row>
    <row r="302" spans="1:49" x14ac:dyDescent="0.25">
      <c r="A302" t="s">
        <v>903</v>
      </c>
      <c r="B302" t="s">
        <v>237</v>
      </c>
      <c r="C302" t="s">
        <v>605</v>
      </c>
      <c r="D302">
        <v>7</v>
      </c>
      <c r="E302" t="s">
        <v>605</v>
      </c>
      <c r="F302" t="s">
        <v>898</v>
      </c>
      <c r="G302" t="s">
        <v>605</v>
      </c>
      <c r="H302" t="str">
        <f>IF(J302&lt;&gt;"-",VLOOKUP(J302,DST_ON!A:C,3),"")</f>
        <v/>
      </c>
      <c r="I302" t="s">
        <v>605</v>
      </c>
      <c r="J302" s="6" t="s">
        <v>106</v>
      </c>
      <c r="K302" t="s">
        <v>605</v>
      </c>
      <c r="L302" t="str">
        <f>IF(J302&lt;&gt;"-",VLOOKUP(J302,travail2!$A$2:$N$33,2),"")</f>
        <v/>
      </c>
      <c r="M302" t="s">
        <v>605</v>
      </c>
      <c r="N302" t="str">
        <f>IF(J302&lt;&gt;"-",VLOOKUP(J302,travail2!$A$2:$N$33,3),"")</f>
        <v/>
      </c>
      <c r="O302" t="s">
        <v>605</v>
      </c>
      <c r="P302" t="str">
        <f>IF(J302&lt;&gt;"-",VLOOKUP(J302,travail2!$A$2:$N$33,4),"")</f>
        <v/>
      </c>
      <c r="Q302" t="s">
        <v>605</v>
      </c>
      <c r="R302" t="str">
        <f>IF(J302&lt;&gt;"-",VLOOKUP(J302,travail2!$A$2:$N$33,5),"")</f>
        <v/>
      </c>
      <c r="S302" t="s">
        <v>605</v>
      </c>
      <c r="T302" t="str">
        <f>IF(J302&lt;&gt;"-",VLOOKUP(J302,travail2!$A$2:$N$33,6),"")</f>
        <v/>
      </c>
      <c r="U302" t="s">
        <v>605</v>
      </c>
      <c r="V302" s="121" t="str">
        <f>IF(J302&lt;&gt;"-",VLOOKUP(J302,travail2!$A$2:$N$33,7),"")</f>
        <v/>
      </c>
      <c r="W302" t="s">
        <v>605</v>
      </c>
      <c r="X302" t="str">
        <f>IF(J302&lt;&gt;"-",VLOOKUP(J302,travail2!$A$2:$N$33,8),"")</f>
        <v/>
      </c>
      <c r="Y302" t="s">
        <v>605</v>
      </c>
      <c r="Z302" t="str">
        <f>IF(J302&lt;&gt;"-",VLOOKUP(J302,travail2!$A$2:$N$33,9),"")</f>
        <v/>
      </c>
      <c r="AA302" t="s">
        <v>605</v>
      </c>
      <c r="AB302" t="str">
        <f>IF(J302&lt;&gt;"-",VLOOKUP(J302,travail2!$A$2:$N$33,10),"")</f>
        <v/>
      </c>
      <c r="AC302" t="s">
        <v>605</v>
      </c>
      <c r="AD302" t="str">
        <f>IF(J302&lt;&gt;"-",VLOOKUP(J302,travail2!$A$2:$N$33,11),"")</f>
        <v/>
      </c>
      <c r="AE302" t="s">
        <v>605</v>
      </c>
      <c r="AF302" t="str">
        <f>IF(J302&lt;&gt;"-",VLOOKUP(J302,travail2!$A$2:$N$33,13),"")</f>
        <v/>
      </c>
      <c r="AG302" t="s">
        <v>605</v>
      </c>
      <c r="AH302" t="str">
        <f>IF(J302&lt;&gt;"-",VLOOKUP(J302,travail2!$A$2:$N$33,14),"")</f>
        <v/>
      </c>
      <c r="AI302" t="s">
        <v>928</v>
      </c>
      <c r="AJ302" s="122" t="s">
        <v>925</v>
      </c>
      <c r="AK302" t="s">
        <v>928</v>
      </c>
      <c r="AL302" t="s">
        <v>237</v>
      </c>
      <c r="AM302" t="s">
        <v>904</v>
      </c>
      <c r="AO302" s="123" t="str">
        <f t="shared" si="24"/>
        <v>var zone = new Array("Thailand", "7", "00", "", "-", "", "", "", "", "", "", "", "", "", "", "", ""); zones["Thailand"]=zone;</v>
      </c>
      <c r="AP302" t="str">
        <f t="shared" si="25"/>
        <v>var zone = new Array("Thailand", "7", "00", "", "-", "", "", "", "", "", "", "", "", "", "</v>
      </c>
      <c r="AQ302" t="str">
        <f t="shared" si="29"/>
        <v>", "", ""); zones["Thailand"]=zone;</v>
      </c>
      <c r="AR302" s="125" t="str">
        <f t="shared" si="26"/>
        <v>&lt;option value="Thailand"&gt;Thailand&lt;/option&gt;</v>
      </c>
      <c r="AS302" t="s">
        <v>930</v>
      </c>
      <c r="AT302" t="str">
        <f t="shared" si="27"/>
        <v>Thailand</v>
      </c>
      <c r="AU302" t="s">
        <v>932</v>
      </c>
      <c r="AV302" t="str">
        <f t="shared" si="28"/>
        <v>Thailand</v>
      </c>
      <c r="AW302" t="s">
        <v>931</v>
      </c>
    </row>
    <row r="303" spans="1:49" x14ac:dyDescent="0.25">
      <c r="A303" t="s">
        <v>903</v>
      </c>
      <c r="B303" t="s">
        <v>330</v>
      </c>
      <c r="C303" t="s">
        <v>605</v>
      </c>
      <c r="D303">
        <v>0</v>
      </c>
      <c r="E303" t="s">
        <v>605</v>
      </c>
      <c r="F303" t="s">
        <v>898</v>
      </c>
      <c r="G303" t="s">
        <v>605</v>
      </c>
      <c r="H303" t="str">
        <f>IF(J303&lt;&gt;"-",VLOOKUP(J303,DST_ON!A:C,3),"")</f>
        <v/>
      </c>
      <c r="I303" t="s">
        <v>605</v>
      </c>
      <c r="J303" s="6" t="s">
        <v>106</v>
      </c>
      <c r="K303" t="s">
        <v>605</v>
      </c>
      <c r="L303" t="str">
        <f>IF(J303&lt;&gt;"-",VLOOKUP(J303,travail2!$A$2:$N$33,2),"")</f>
        <v/>
      </c>
      <c r="M303" t="s">
        <v>605</v>
      </c>
      <c r="N303" t="str">
        <f>IF(J303&lt;&gt;"-",VLOOKUP(J303,travail2!$A$2:$N$33,3),"")</f>
        <v/>
      </c>
      <c r="O303" t="s">
        <v>605</v>
      </c>
      <c r="P303" t="str">
        <f>IF(J303&lt;&gt;"-",VLOOKUP(J303,travail2!$A$2:$N$33,4),"")</f>
        <v/>
      </c>
      <c r="Q303" t="s">
        <v>605</v>
      </c>
      <c r="R303" t="str">
        <f>IF(J303&lt;&gt;"-",VLOOKUP(J303,travail2!$A$2:$N$33,5),"")</f>
        <v/>
      </c>
      <c r="S303" t="s">
        <v>605</v>
      </c>
      <c r="T303" t="str">
        <f>IF(J303&lt;&gt;"-",VLOOKUP(J303,travail2!$A$2:$N$33,6),"")</f>
        <v/>
      </c>
      <c r="U303" t="s">
        <v>605</v>
      </c>
      <c r="V303" s="121" t="str">
        <f>IF(J303&lt;&gt;"-",VLOOKUP(J303,travail2!$A$2:$N$33,7),"")</f>
        <v/>
      </c>
      <c r="W303" t="s">
        <v>605</v>
      </c>
      <c r="X303" t="str">
        <f>IF(J303&lt;&gt;"-",VLOOKUP(J303,travail2!$A$2:$N$33,8),"")</f>
        <v/>
      </c>
      <c r="Y303" t="s">
        <v>605</v>
      </c>
      <c r="Z303" t="str">
        <f>IF(J303&lt;&gt;"-",VLOOKUP(J303,travail2!$A$2:$N$33,9),"")</f>
        <v/>
      </c>
      <c r="AA303" t="s">
        <v>605</v>
      </c>
      <c r="AB303" t="str">
        <f>IF(J303&lt;&gt;"-",VLOOKUP(J303,travail2!$A$2:$N$33,10),"")</f>
        <v/>
      </c>
      <c r="AC303" t="s">
        <v>605</v>
      </c>
      <c r="AD303" t="str">
        <f>IF(J303&lt;&gt;"-",VLOOKUP(J303,travail2!$A$2:$N$33,11),"")</f>
        <v/>
      </c>
      <c r="AE303" t="s">
        <v>605</v>
      </c>
      <c r="AF303" t="str">
        <f>IF(J303&lt;&gt;"-",VLOOKUP(J303,travail2!$A$2:$N$33,13),"")</f>
        <v/>
      </c>
      <c r="AG303" t="s">
        <v>605</v>
      </c>
      <c r="AH303" t="str">
        <f>IF(J303&lt;&gt;"-",VLOOKUP(J303,travail2!$A$2:$N$33,14),"")</f>
        <v/>
      </c>
      <c r="AI303" t="s">
        <v>928</v>
      </c>
      <c r="AJ303" s="122" t="s">
        <v>925</v>
      </c>
      <c r="AK303" t="s">
        <v>928</v>
      </c>
      <c r="AL303" t="s">
        <v>330</v>
      </c>
      <c r="AM303" t="s">
        <v>904</v>
      </c>
      <c r="AO303" s="123" t="str">
        <f t="shared" si="24"/>
        <v>var zone = new Array("Togo", "0", "00", "", "-", "", "", "", "", "", "", "", "", "", "", "", ""); zones["Togo"]=zone;</v>
      </c>
      <c r="AP303" t="str">
        <f t="shared" si="25"/>
        <v>var zone = new Array("Togo", "0", "00", "", "-", "", "", "", "", "", "", "", "", "", "</v>
      </c>
      <c r="AQ303" t="str">
        <f t="shared" si="29"/>
        <v>", "", ""); zones["Togo"]=zone;</v>
      </c>
      <c r="AR303" s="125" t="str">
        <f t="shared" si="26"/>
        <v>&lt;option value="Togo"&gt;Togo&lt;/option&gt;</v>
      </c>
      <c r="AS303" t="s">
        <v>930</v>
      </c>
      <c r="AT303" t="str">
        <f t="shared" si="27"/>
        <v>Togo</v>
      </c>
      <c r="AU303" t="s">
        <v>932</v>
      </c>
      <c r="AV303" t="str">
        <f t="shared" si="28"/>
        <v>Togo</v>
      </c>
      <c r="AW303" t="s">
        <v>931</v>
      </c>
    </row>
    <row r="304" spans="1:49" x14ac:dyDescent="0.25">
      <c r="A304" t="s">
        <v>903</v>
      </c>
      <c r="B304" t="s">
        <v>275</v>
      </c>
      <c r="C304" t="s">
        <v>605</v>
      </c>
      <c r="D304">
        <v>-10</v>
      </c>
      <c r="E304" t="s">
        <v>605</v>
      </c>
      <c r="F304" t="s">
        <v>898</v>
      </c>
      <c r="G304" t="s">
        <v>605</v>
      </c>
      <c r="H304" t="str">
        <f>IF(J304&lt;&gt;"-",VLOOKUP(J304,DST_ON!A:C,3),"")</f>
        <v/>
      </c>
      <c r="I304" t="s">
        <v>605</v>
      </c>
      <c r="J304" s="6" t="s">
        <v>106</v>
      </c>
      <c r="K304" t="s">
        <v>605</v>
      </c>
      <c r="L304" t="str">
        <f>IF(J304&lt;&gt;"-",VLOOKUP(J304,travail2!$A$2:$N$33,2),"")</f>
        <v/>
      </c>
      <c r="M304" t="s">
        <v>605</v>
      </c>
      <c r="N304" t="str">
        <f>IF(J304&lt;&gt;"-",VLOOKUP(J304,travail2!$A$2:$N$33,3),"")</f>
        <v/>
      </c>
      <c r="O304" t="s">
        <v>605</v>
      </c>
      <c r="P304" t="str">
        <f>IF(J304&lt;&gt;"-",VLOOKUP(J304,travail2!$A$2:$N$33,4),"")</f>
        <v/>
      </c>
      <c r="Q304" t="s">
        <v>605</v>
      </c>
      <c r="R304" t="str">
        <f>IF(J304&lt;&gt;"-",VLOOKUP(J304,travail2!$A$2:$N$33,5),"")</f>
        <v/>
      </c>
      <c r="S304" t="s">
        <v>605</v>
      </c>
      <c r="T304" t="str">
        <f>IF(J304&lt;&gt;"-",VLOOKUP(J304,travail2!$A$2:$N$33,6),"")</f>
        <v/>
      </c>
      <c r="U304" t="s">
        <v>605</v>
      </c>
      <c r="V304" s="121" t="str">
        <f>IF(J304&lt;&gt;"-",VLOOKUP(J304,travail2!$A$2:$N$33,7),"")</f>
        <v/>
      </c>
      <c r="W304" t="s">
        <v>605</v>
      </c>
      <c r="X304" t="str">
        <f>IF(J304&lt;&gt;"-",VLOOKUP(J304,travail2!$A$2:$N$33,8),"")</f>
        <v/>
      </c>
      <c r="Y304" t="s">
        <v>605</v>
      </c>
      <c r="Z304" t="str">
        <f>IF(J304&lt;&gt;"-",VLOOKUP(J304,travail2!$A$2:$N$33,9),"")</f>
        <v/>
      </c>
      <c r="AA304" t="s">
        <v>605</v>
      </c>
      <c r="AB304" t="str">
        <f>IF(J304&lt;&gt;"-",VLOOKUP(J304,travail2!$A$2:$N$33,10),"")</f>
        <v/>
      </c>
      <c r="AC304" t="s">
        <v>605</v>
      </c>
      <c r="AD304" t="str">
        <f>IF(J304&lt;&gt;"-",VLOOKUP(J304,travail2!$A$2:$N$33,11),"")</f>
        <v/>
      </c>
      <c r="AE304" t="s">
        <v>605</v>
      </c>
      <c r="AF304" t="str">
        <f>IF(J304&lt;&gt;"-",VLOOKUP(J304,travail2!$A$2:$N$33,13),"")</f>
        <v/>
      </c>
      <c r="AG304" t="s">
        <v>605</v>
      </c>
      <c r="AH304" t="str">
        <f>IF(J304&lt;&gt;"-",VLOOKUP(J304,travail2!$A$2:$N$33,14),"")</f>
        <v/>
      </c>
      <c r="AI304" t="s">
        <v>928</v>
      </c>
      <c r="AJ304" s="122" t="s">
        <v>925</v>
      </c>
      <c r="AK304" t="s">
        <v>928</v>
      </c>
      <c r="AL304" t="s">
        <v>275</v>
      </c>
      <c r="AM304" t="s">
        <v>904</v>
      </c>
      <c r="AO304" s="123" t="str">
        <f t="shared" si="24"/>
        <v>var zone = new Array("Tokelau Islands", "-10", "00", "", "-", "", "", "", "", "", "", "", "", "", "", "", ""); zones["Tokelau Islands"]=zone;</v>
      </c>
      <c r="AP304" t="str">
        <f t="shared" si="25"/>
        <v>var zone = new Array("Tokelau Islands", "-10", "00", "", "-", "", "", "", "", "", "", "", "", "", "</v>
      </c>
      <c r="AQ304" t="str">
        <f t="shared" si="29"/>
        <v>", "", ""); zones["Tokelau Islands"]=zone;</v>
      </c>
      <c r="AR304" s="125" t="str">
        <f t="shared" si="26"/>
        <v>&lt;option value="Tokelau Islands"&gt;Tokelau Islands&lt;/option&gt;</v>
      </c>
      <c r="AS304" t="s">
        <v>930</v>
      </c>
      <c r="AT304" t="str">
        <f t="shared" si="27"/>
        <v>Tokelau Islands</v>
      </c>
      <c r="AU304" t="s">
        <v>932</v>
      </c>
      <c r="AV304" t="str">
        <f t="shared" si="28"/>
        <v>Tokelau Islands</v>
      </c>
      <c r="AW304" t="s">
        <v>931</v>
      </c>
    </row>
    <row r="305" spans="1:49" x14ac:dyDescent="0.25">
      <c r="A305" t="s">
        <v>903</v>
      </c>
      <c r="B305" t="s">
        <v>276</v>
      </c>
      <c r="C305" t="s">
        <v>605</v>
      </c>
      <c r="D305">
        <v>13</v>
      </c>
      <c r="E305" t="s">
        <v>605</v>
      </c>
      <c r="F305" t="s">
        <v>898</v>
      </c>
      <c r="G305" t="s">
        <v>605</v>
      </c>
      <c r="H305" t="str">
        <f>IF(J305&lt;&gt;"-",VLOOKUP(J305,DST_ON!A:C,3),"")</f>
        <v/>
      </c>
      <c r="I305" t="s">
        <v>605</v>
      </c>
      <c r="J305" s="6" t="s">
        <v>106</v>
      </c>
      <c r="K305" t="s">
        <v>605</v>
      </c>
      <c r="L305" t="str">
        <f>IF(J305&lt;&gt;"-",VLOOKUP(J305,travail2!$A$2:$N$33,2),"")</f>
        <v/>
      </c>
      <c r="M305" t="s">
        <v>605</v>
      </c>
      <c r="N305" t="str">
        <f>IF(J305&lt;&gt;"-",VLOOKUP(J305,travail2!$A$2:$N$33,3),"")</f>
        <v/>
      </c>
      <c r="O305" t="s">
        <v>605</v>
      </c>
      <c r="P305" t="str">
        <f>IF(J305&lt;&gt;"-",VLOOKUP(J305,travail2!$A$2:$N$33,4),"")</f>
        <v/>
      </c>
      <c r="Q305" t="s">
        <v>605</v>
      </c>
      <c r="R305" t="str">
        <f>IF(J305&lt;&gt;"-",VLOOKUP(J305,travail2!$A$2:$N$33,5),"")</f>
        <v/>
      </c>
      <c r="S305" t="s">
        <v>605</v>
      </c>
      <c r="T305" t="str">
        <f>IF(J305&lt;&gt;"-",VLOOKUP(J305,travail2!$A$2:$N$33,6),"")</f>
        <v/>
      </c>
      <c r="U305" t="s">
        <v>605</v>
      </c>
      <c r="V305" s="121" t="str">
        <f>IF(J305&lt;&gt;"-",VLOOKUP(J305,travail2!$A$2:$N$33,7),"")</f>
        <v/>
      </c>
      <c r="W305" t="s">
        <v>605</v>
      </c>
      <c r="X305" t="str">
        <f>IF(J305&lt;&gt;"-",VLOOKUP(J305,travail2!$A$2:$N$33,8),"")</f>
        <v/>
      </c>
      <c r="Y305" t="s">
        <v>605</v>
      </c>
      <c r="Z305" t="str">
        <f>IF(J305&lt;&gt;"-",VLOOKUP(J305,travail2!$A$2:$N$33,9),"")</f>
        <v/>
      </c>
      <c r="AA305" t="s">
        <v>605</v>
      </c>
      <c r="AB305" t="str">
        <f>IF(J305&lt;&gt;"-",VLOOKUP(J305,travail2!$A$2:$N$33,10),"")</f>
        <v/>
      </c>
      <c r="AC305" t="s">
        <v>605</v>
      </c>
      <c r="AD305" t="str">
        <f>IF(J305&lt;&gt;"-",VLOOKUP(J305,travail2!$A$2:$N$33,11),"")</f>
        <v/>
      </c>
      <c r="AE305" t="s">
        <v>605</v>
      </c>
      <c r="AF305" t="str">
        <f>IF(J305&lt;&gt;"-",VLOOKUP(J305,travail2!$A$2:$N$33,13),"")</f>
        <v/>
      </c>
      <c r="AG305" t="s">
        <v>605</v>
      </c>
      <c r="AH305" t="str">
        <f>IF(J305&lt;&gt;"-",VLOOKUP(J305,travail2!$A$2:$N$33,14),"")</f>
        <v/>
      </c>
      <c r="AI305" t="s">
        <v>928</v>
      </c>
      <c r="AJ305" s="122" t="s">
        <v>925</v>
      </c>
      <c r="AK305" t="s">
        <v>928</v>
      </c>
      <c r="AL305" t="s">
        <v>276</v>
      </c>
      <c r="AM305" t="s">
        <v>904</v>
      </c>
      <c r="AO305" s="123" t="str">
        <f t="shared" si="24"/>
        <v>var zone = new Array("Tonga", "13", "00", "", "-", "", "", "", "", "", "", "", "", "", "", "", ""); zones["Tonga"]=zone;</v>
      </c>
      <c r="AP305" t="str">
        <f t="shared" si="25"/>
        <v>var zone = new Array("Tonga", "13", "00", "", "-", "", "", "", "", "", "", "", "", "", "</v>
      </c>
      <c r="AQ305" t="str">
        <f t="shared" si="29"/>
        <v>", "", ""); zones["Tonga"]=zone;</v>
      </c>
      <c r="AR305" s="125" t="str">
        <f t="shared" si="26"/>
        <v>&lt;option value="Tonga"&gt;Tonga&lt;/option&gt;</v>
      </c>
      <c r="AS305" t="s">
        <v>930</v>
      </c>
      <c r="AT305" t="str">
        <f t="shared" si="27"/>
        <v>Tonga</v>
      </c>
      <c r="AU305" t="s">
        <v>932</v>
      </c>
      <c r="AV305" t="str">
        <f t="shared" si="28"/>
        <v>Tonga</v>
      </c>
      <c r="AW305" t="s">
        <v>931</v>
      </c>
    </row>
    <row r="306" spans="1:49" x14ac:dyDescent="0.25">
      <c r="A306" t="s">
        <v>903</v>
      </c>
      <c r="B306" t="s">
        <v>201</v>
      </c>
      <c r="C306" t="s">
        <v>605</v>
      </c>
      <c r="D306">
        <v>-4</v>
      </c>
      <c r="E306" t="s">
        <v>605</v>
      </c>
      <c r="F306" t="s">
        <v>898</v>
      </c>
      <c r="G306" t="s">
        <v>605</v>
      </c>
      <c r="H306" t="str">
        <f>IF(J306&lt;&gt;"-",VLOOKUP(J306,DST_ON!A:C,3),"")</f>
        <v/>
      </c>
      <c r="I306" t="s">
        <v>605</v>
      </c>
      <c r="J306" s="6" t="s">
        <v>106</v>
      </c>
      <c r="K306" t="s">
        <v>605</v>
      </c>
      <c r="L306" t="str">
        <f>IF(J306&lt;&gt;"-",VLOOKUP(J306,travail2!$A$2:$N$33,2),"")</f>
        <v/>
      </c>
      <c r="M306" t="s">
        <v>605</v>
      </c>
      <c r="N306" t="str">
        <f>IF(J306&lt;&gt;"-",VLOOKUP(J306,travail2!$A$2:$N$33,3),"")</f>
        <v/>
      </c>
      <c r="O306" t="s">
        <v>605</v>
      </c>
      <c r="P306" t="str">
        <f>IF(J306&lt;&gt;"-",VLOOKUP(J306,travail2!$A$2:$N$33,4),"")</f>
        <v/>
      </c>
      <c r="Q306" t="s">
        <v>605</v>
      </c>
      <c r="R306" t="str">
        <f>IF(J306&lt;&gt;"-",VLOOKUP(J306,travail2!$A$2:$N$33,5),"")</f>
        <v/>
      </c>
      <c r="S306" t="s">
        <v>605</v>
      </c>
      <c r="T306" t="str">
        <f>IF(J306&lt;&gt;"-",VLOOKUP(J306,travail2!$A$2:$N$33,6),"")</f>
        <v/>
      </c>
      <c r="U306" t="s">
        <v>605</v>
      </c>
      <c r="V306" s="121" t="str">
        <f>IF(J306&lt;&gt;"-",VLOOKUP(J306,travail2!$A$2:$N$33,7),"")</f>
        <v/>
      </c>
      <c r="W306" t="s">
        <v>605</v>
      </c>
      <c r="X306" t="str">
        <f>IF(J306&lt;&gt;"-",VLOOKUP(J306,travail2!$A$2:$N$33,8),"")</f>
        <v/>
      </c>
      <c r="Y306" t="s">
        <v>605</v>
      </c>
      <c r="Z306" t="str">
        <f>IF(J306&lt;&gt;"-",VLOOKUP(J306,travail2!$A$2:$N$33,9),"")</f>
        <v/>
      </c>
      <c r="AA306" t="s">
        <v>605</v>
      </c>
      <c r="AB306" t="str">
        <f>IF(J306&lt;&gt;"-",VLOOKUP(J306,travail2!$A$2:$N$33,10),"")</f>
        <v/>
      </c>
      <c r="AC306" t="s">
        <v>605</v>
      </c>
      <c r="AD306" t="str">
        <f>IF(J306&lt;&gt;"-",VLOOKUP(J306,travail2!$A$2:$N$33,11),"")</f>
        <v/>
      </c>
      <c r="AE306" t="s">
        <v>605</v>
      </c>
      <c r="AF306" t="str">
        <f>IF(J306&lt;&gt;"-",VLOOKUP(J306,travail2!$A$2:$N$33,13),"")</f>
        <v/>
      </c>
      <c r="AG306" t="s">
        <v>605</v>
      </c>
      <c r="AH306" t="str">
        <f>IF(J306&lt;&gt;"-",VLOOKUP(J306,travail2!$A$2:$N$33,14),"")</f>
        <v/>
      </c>
      <c r="AI306" t="s">
        <v>928</v>
      </c>
      <c r="AJ306" s="122" t="s">
        <v>925</v>
      </c>
      <c r="AK306" t="s">
        <v>928</v>
      </c>
      <c r="AL306" t="s">
        <v>201</v>
      </c>
      <c r="AM306" t="s">
        <v>904</v>
      </c>
      <c r="AO306" s="123" t="str">
        <f t="shared" si="24"/>
        <v>var zone = new Array("Trinidad and Tobago", "-4", "00", "", "-", "", "", "", "", "", "", "", "", "", "", "", ""); zones["Trinidad and Tobago"]=zone;</v>
      </c>
      <c r="AP306" t="str">
        <f t="shared" si="25"/>
        <v>var zone = new Array("Trinidad and Tobago", "-4", "00", "", "-", "", "", "", "", "", "", "", "", "", "</v>
      </c>
      <c r="AQ306" t="str">
        <f t="shared" si="29"/>
        <v>", "", ""); zones["Trinidad and Tobago"]=zone;</v>
      </c>
      <c r="AR306" s="125" t="str">
        <f t="shared" si="26"/>
        <v>&lt;option value="Trinidad and Tobago"&gt;Trinidad and Tobago&lt;/option&gt;</v>
      </c>
      <c r="AS306" t="s">
        <v>930</v>
      </c>
      <c r="AT306" t="str">
        <f t="shared" si="27"/>
        <v>Trinidad and Tobago</v>
      </c>
      <c r="AU306" t="s">
        <v>932</v>
      </c>
      <c r="AV306" t="str">
        <f t="shared" si="28"/>
        <v>Trinidad and Tobago</v>
      </c>
      <c r="AW306" t="s">
        <v>931</v>
      </c>
    </row>
    <row r="307" spans="1:49" x14ac:dyDescent="0.25">
      <c r="A307" t="s">
        <v>903</v>
      </c>
      <c r="B307" t="s">
        <v>331</v>
      </c>
      <c r="C307" t="s">
        <v>605</v>
      </c>
      <c r="D307">
        <v>1</v>
      </c>
      <c r="E307" t="s">
        <v>605</v>
      </c>
      <c r="F307" t="s">
        <v>898</v>
      </c>
      <c r="G307" t="s">
        <v>605</v>
      </c>
      <c r="H307" s="6" t="s">
        <v>890</v>
      </c>
      <c r="I307" t="s">
        <v>605</v>
      </c>
      <c r="J307" s="6" t="s">
        <v>331</v>
      </c>
      <c r="K307" t="s">
        <v>605</v>
      </c>
      <c r="L307" t="str">
        <f>IF(J307&lt;&gt;"-",VLOOKUP(J307,travail2!$A$2:$N$33,2),"")</f>
        <v>w</v>
      </c>
      <c r="M307" t="s">
        <v>605</v>
      </c>
      <c r="N307" t="str">
        <f>IF(J307&lt;&gt;"-",VLOOKUP(J307,travail2!$A$2:$N$33,3),"")</f>
        <v>2</v>
      </c>
      <c r="O307" t="s">
        <v>605</v>
      </c>
      <c r="P307" t="str">
        <f>IF(J307&lt;&gt;"-",VLOOKUP(J307,travail2!$A$2:$N$33,4),"")</f>
        <v>s</v>
      </c>
      <c r="Q307" t="s">
        <v>605</v>
      </c>
      <c r="R307">
        <f>IF(J307&lt;&gt;"-",VLOOKUP(J307,travail2!$A$2:$N$33,5),"")</f>
        <v>0</v>
      </c>
      <c r="S307" t="s">
        <v>605</v>
      </c>
      <c r="T307" t="str">
        <f>IF(J307&lt;&gt;"-",VLOOKUP(J307,travail2!$A$2:$N$33,6),"")</f>
        <v>01</v>
      </c>
      <c r="U307" t="s">
        <v>605</v>
      </c>
      <c r="V307" s="121" t="str">
        <f>IF(J307&lt;&gt;"-",VLOOKUP(J307,travail2!$A$2:$N$33,7),"")</f>
        <v>4</v>
      </c>
      <c r="W307" t="s">
        <v>605</v>
      </c>
      <c r="X307" t="str">
        <f>IF(J307&lt;&gt;"-",VLOOKUP(J307,travail2!$A$2:$N$33,8),"")</f>
        <v>w</v>
      </c>
      <c r="Y307" t="s">
        <v>605</v>
      </c>
      <c r="Z307" t="str">
        <f>IF(J307&lt;&gt;"-",VLOOKUP(J307,travail2!$A$2:$N$33,9),"")</f>
        <v>2</v>
      </c>
      <c r="AA307" t="s">
        <v>605</v>
      </c>
      <c r="AB307" t="str">
        <f>IF(J307&lt;&gt;"-",VLOOKUP(J307,travail2!$A$2:$N$33,10),"")</f>
        <v>d</v>
      </c>
      <c r="AC307" t="s">
        <v>605</v>
      </c>
      <c r="AD307">
        <f>IF(J307&lt;&gt;"-",VLOOKUP(J307,travail2!$A$2:$N$33,11),"")</f>
        <v>0</v>
      </c>
      <c r="AE307" t="s">
        <v>605</v>
      </c>
      <c r="AF307" t="str">
        <f>IF(J307&lt;&gt;"-",VLOOKUP(J307,travail2!$A$2:$N$33,13),"")</f>
        <v>00</v>
      </c>
      <c r="AG307" t="s">
        <v>605</v>
      </c>
      <c r="AH307" t="str">
        <f>IF(J307&lt;&gt;"-",VLOOKUP(J307,travail2!$A$2:$N$33,14),"")</f>
        <v>10</v>
      </c>
      <c r="AI307" t="s">
        <v>928</v>
      </c>
      <c r="AJ307" s="122" t="s">
        <v>925</v>
      </c>
      <c r="AK307" t="s">
        <v>928</v>
      </c>
      <c r="AL307" t="s">
        <v>331</v>
      </c>
      <c r="AM307" t="s">
        <v>904</v>
      </c>
      <c r="AO307" s="123" t="str">
        <f t="shared" si="24"/>
        <v>var zone = new Array("Tunisia", "1", "00", "1", "Tunisia", "w", "2", "s", "0", "01", "4", "w", "2", "d", "0", "00", "10"); zones["Tunisia"]=zone;</v>
      </c>
      <c r="AP307" t="str">
        <f t="shared" si="25"/>
        <v>var zone = new Array("Tunisia", "1", "00", "1", "Tunisia", "w", "2", "s", "0", "01", "4", "w", "2", "d", "0</v>
      </c>
      <c r="AQ307" t="str">
        <f t="shared" si="29"/>
        <v>", "00", "10"); zones["Tunisia"]=zone;</v>
      </c>
      <c r="AR307" s="125" t="str">
        <f t="shared" si="26"/>
        <v>&lt;option value="Tunisia"&gt;Tunisia&lt;/option&gt;</v>
      </c>
      <c r="AS307" t="s">
        <v>930</v>
      </c>
      <c r="AT307" t="str">
        <f t="shared" si="27"/>
        <v>Tunisia</v>
      </c>
      <c r="AU307" t="s">
        <v>932</v>
      </c>
      <c r="AV307" t="str">
        <f t="shared" si="28"/>
        <v>Tunisia</v>
      </c>
      <c r="AW307" t="s">
        <v>931</v>
      </c>
    </row>
    <row r="308" spans="1:49" x14ac:dyDescent="0.25">
      <c r="A308" t="s">
        <v>903</v>
      </c>
      <c r="B308" t="s">
        <v>132</v>
      </c>
      <c r="C308" t="s">
        <v>605</v>
      </c>
      <c r="D308">
        <v>2</v>
      </c>
      <c r="E308" t="s">
        <v>605</v>
      </c>
      <c r="F308" t="s">
        <v>898</v>
      </c>
      <c r="G308" t="s">
        <v>605</v>
      </c>
      <c r="H308" s="6" t="s">
        <v>890</v>
      </c>
      <c r="I308" t="s">
        <v>605</v>
      </c>
      <c r="J308" s="6" t="s">
        <v>92</v>
      </c>
      <c r="K308" t="s">
        <v>605</v>
      </c>
      <c r="L308" t="str">
        <f>IF(J308&lt;&gt;"-",VLOOKUP(J308,travail2!$A$2:$N$33,2),"")</f>
        <v>u</v>
      </c>
      <c r="M308" t="s">
        <v>605</v>
      </c>
      <c r="N308" t="str">
        <f>IF(J308&lt;&gt;"-",VLOOKUP(J308,travail2!$A$2:$N$33,3),"")</f>
        <v>1</v>
      </c>
      <c r="O308" t="s">
        <v>605</v>
      </c>
      <c r="P308" t="str">
        <f>IF(J308&lt;&gt;"-",VLOOKUP(J308,travail2!$A$2:$N$33,4),"")</f>
        <v>d</v>
      </c>
      <c r="Q308" t="s">
        <v>605</v>
      </c>
      <c r="R308">
        <f>IF(J308&lt;&gt;"-",VLOOKUP(J308,travail2!$A$2:$N$33,5),"")</f>
        <v>0</v>
      </c>
      <c r="S308" t="s">
        <v>605</v>
      </c>
      <c r="T308" t="str">
        <f>IF(J308&lt;&gt;"-",VLOOKUP(J308,travail2!$A$2:$N$33,6),"")</f>
        <v>00</v>
      </c>
      <c r="U308" t="s">
        <v>605</v>
      </c>
      <c r="V308" s="121" t="str">
        <f>IF(J308&lt;&gt;"-",VLOOKUP(J308,travail2!$A$2:$N$33,7),"")</f>
        <v>3</v>
      </c>
      <c r="W308" t="s">
        <v>605</v>
      </c>
      <c r="X308" t="str">
        <f>IF(J308&lt;&gt;"-",VLOOKUP(J308,travail2!$A$2:$N$33,8),"")</f>
        <v>u</v>
      </c>
      <c r="Y308" t="s">
        <v>605</v>
      </c>
      <c r="Z308" t="str">
        <f>IF(J308&lt;&gt;"-",VLOOKUP(J308,travail2!$A$2:$N$33,9),"")</f>
        <v>1</v>
      </c>
      <c r="AA308" t="s">
        <v>605</v>
      </c>
      <c r="AB308" t="str">
        <f>IF(J308&lt;&gt;"-",VLOOKUP(J308,travail2!$A$2:$N$33,10),"")</f>
        <v>d</v>
      </c>
      <c r="AC308" t="s">
        <v>605</v>
      </c>
      <c r="AD308">
        <f>IF(J308&lt;&gt;"-",VLOOKUP(J308,travail2!$A$2:$N$33,11),"")</f>
        <v>0</v>
      </c>
      <c r="AE308" t="s">
        <v>605</v>
      </c>
      <c r="AF308" t="str">
        <f>IF(J308&lt;&gt;"-",VLOOKUP(J308,travail2!$A$2:$N$33,13),"")</f>
        <v>00</v>
      </c>
      <c r="AG308" t="s">
        <v>605</v>
      </c>
      <c r="AH308" t="str">
        <f>IF(J308&lt;&gt;"-",VLOOKUP(J308,travail2!$A$2:$N$33,14),"")</f>
        <v>10</v>
      </c>
      <c r="AI308" t="s">
        <v>928</v>
      </c>
      <c r="AJ308" s="122" t="s">
        <v>925</v>
      </c>
      <c r="AK308" t="s">
        <v>928</v>
      </c>
      <c r="AL308" t="s">
        <v>132</v>
      </c>
      <c r="AM308" t="s">
        <v>904</v>
      </c>
      <c r="AO308" s="123" t="str">
        <f t="shared" si="24"/>
        <v>var zone = new Array("Turkey", "2", "00", "1", "EU", "u", "1", "d", "0", "00", "3", "u", "1", "d", "0", "00", "10"); zones["Turkey"]=zone;</v>
      </c>
      <c r="AP308" t="str">
        <f t="shared" si="25"/>
        <v>var zone = new Array("Turkey", "2", "00", "1", "EU", "u", "1", "d", "0", "00", "3", "u", "1", "d", "0</v>
      </c>
      <c r="AQ308" t="str">
        <f t="shared" si="29"/>
        <v>", "00", "10"); zones["Turkey"]=zone;</v>
      </c>
      <c r="AR308" s="125" t="str">
        <f t="shared" si="26"/>
        <v>&lt;option value="Turkey"&gt;Turkey&lt;/option&gt;</v>
      </c>
      <c r="AS308" t="s">
        <v>930</v>
      </c>
      <c r="AT308" t="str">
        <f t="shared" si="27"/>
        <v>Turkey</v>
      </c>
      <c r="AU308" t="s">
        <v>932</v>
      </c>
      <c r="AV308" t="str">
        <f t="shared" si="28"/>
        <v>Turkey</v>
      </c>
      <c r="AW308" t="s">
        <v>931</v>
      </c>
    </row>
    <row r="309" spans="1:49" x14ac:dyDescent="0.25">
      <c r="A309" t="s">
        <v>903</v>
      </c>
      <c r="B309" t="s">
        <v>142</v>
      </c>
      <c r="C309" t="s">
        <v>605</v>
      </c>
      <c r="D309">
        <v>5</v>
      </c>
      <c r="E309" t="s">
        <v>605</v>
      </c>
      <c r="F309" t="s">
        <v>898</v>
      </c>
      <c r="G309" t="s">
        <v>605</v>
      </c>
      <c r="H309" t="str">
        <f>IF(J309&lt;&gt;"-",VLOOKUP(J309,DST_ON!A:C,3),"")</f>
        <v/>
      </c>
      <c r="I309" t="s">
        <v>605</v>
      </c>
      <c r="J309" s="6" t="s">
        <v>106</v>
      </c>
      <c r="K309" t="s">
        <v>605</v>
      </c>
      <c r="L309" t="str">
        <f>IF(J309&lt;&gt;"-",VLOOKUP(J309,travail2!$A$2:$N$33,2),"")</f>
        <v/>
      </c>
      <c r="M309" t="s">
        <v>605</v>
      </c>
      <c r="N309" t="str">
        <f>IF(J309&lt;&gt;"-",VLOOKUP(J309,travail2!$A$2:$N$33,3),"")</f>
        <v/>
      </c>
      <c r="O309" t="s">
        <v>605</v>
      </c>
      <c r="P309" t="str">
        <f>IF(J309&lt;&gt;"-",VLOOKUP(J309,travail2!$A$2:$N$33,4),"")</f>
        <v/>
      </c>
      <c r="Q309" t="s">
        <v>605</v>
      </c>
      <c r="R309" t="str">
        <f>IF(J309&lt;&gt;"-",VLOOKUP(J309,travail2!$A$2:$N$33,5),"")</f>
        <v/>
      </c>
      <c r="S309" t="s">
        <v>605</v>
      </c>
      <c r="T309" t="str">
        <f>IF(J309&lt;&gt;"-",VLOOKUP(J309,travail2!$A$2:$N$33,6),"")</f>
        <v/>
      </c>
      <c r="U309" t="s">
        <v>605</v>
      </c>
      <c r="V309" s="121" t="str">
        <f>IF(J309&lt;&gt;"-",VLOOKUP(J309,travail2!$A$2:$N$33,7),"")</f>
        <v/>
      </c>
      <c r="W309" t="s">
        <v>605</v>
      </c>
      <c r="X309" t="str">
        <f>IF(J309&lt;&gt;"-",VLOOKUP(J309,travail2!$A$2:$N$33,8),"")</f>
        <v/>
      </c>
      <c r="Y309" t="s">
        <v>605</v>
      </c>
      <c r="Z309" t="str">
        <f>IF(J309&lt;&gt;"-",VLOOKUP(J309,travail2!$A$2:$N$33,9),"")</f>
        <v/>
      </c>
      <c r="AA309" t="s">
        <v>605</v>
      </c>
      <c r="AB309" t="str">
        <f>IF(J309&lt;&gt;"-",VLOOKUP(J309,travail2!$A$2:$N$33,10),"")</f>
        <v/>
      </c>
      <c r="AC309" t="s">
        <v>605</v>
      </c>
      <c r="AD309" t="str">
        <f>IF(J309&lt;&gt;"-",VLOOKUP(J309,travail2!$A$2:$N$33,11),"")</f>
        <v/>
      </c>
      <c r="AE309" t="s">
        <v>605</v>
      </c>
      <c r="AF309" t="str">
        <f>IF(J309&lt;&gt;"-",VLOOKUP(J309,travail2!$A$2:$N$33,13),"")</f>
        <v/>
      </c>
      <c r="AG309" t="s">
        <v>605</v>
      </c>
      <c r="AH309" t="str">
        <f>IF(J309&lt;&gt;"-",VLOOKUP(J309,travail2!$A$2:$N$33,14),"")</f>
        <v/>
      </c>
      <c r="AI309" t="s">
        <v>928</v>
      </c>
      <c r="AJ309" s="122" t="s">
        <v>925</v>
      </c>
      <c r="AK309" t="s">
        <v>928</v>
      </c>
      <c r="AL309" t="s">
        <v>142</v>
      </c>
      <c r="AM309" t="s">
        <v>904</v>
      </c>
      <c r="AO309" s="123" t="str">
        <f t="shared" si="24"/>
        <v>var zone = new Array("Turkmenistan", "5", "00", "", "-", "", "", "", "", "", "", "", "", "", "", "", ""); zones["Turkmenistan"]=zone;</v>
      </c>
      <c r="AP309" t="str">
        <f t="shared" si="25"/>
        <v>var zone = new Array("Turkmenistan", "5", "00", "", "-", "", "", "", "", "", "", "", "", "", "</v>
      </c>
      <c r="AQ309" t="str">
        <f t="shared" si="29"/>
        <v>", "", ""); zones["Turkmenistan"]=zone;</v>
      </c>
      <c r="AR309" s="125" t="str">
        <f t="shared" si="26"/>
        <v>&lt;option value="Turkmenistan"&gt;Turkmenistan&lt;/option&gt;</v>
      </c>
      <c r="AS309" t="s">
        <v>930</v>
      </c>
      <c r="AT309" t="str">
        <f t="shared" si="27"/>
        <v>Turkmenistan</v>
      </c>
      <c r="AU309" t="s">
        <v>932</v>
      </c>
      <c r="AV309" t="str">
        <f t="shared" si="28"/>
        <v>Turkmenistan</v>
      </c>
      <c r="AW309" t="s">
        <v>931</v>
      </c>
    </row>
    <row r="310" spans="1:49" x14ac:dyDescent="0.25">
      <c r="A310" t="s">
        <v>903</v>
      </c>
      <c r="B310" t="s">
        <v>179</v>
      </c>
      <c r="C310" t="s">
        <v>605</v>
      </c>
      <c r="D310">
        <v>-5</v>
      </c>
      <c r="E310" t="s">
        <v>605</v>
      </c>
      <c r="F310" t="s">
        <v>898</v>
      </c>
      <c r="G310" t="s">
        <v>605</v>
      </c>
      <c r="H310" s="6" t="s">
        <v>890</v>
      </c>
      <c r="I310" t="s">
        <v>605</v>
      </c>
      <c r="J310" s="6" t="s">
        <v>180</v>
      </c>
      <c r="K310" t="s">
        <v>605</v>
      </c>
      <c r="L310" t="str">
        <f>IF(J310&lt;&gt;"-",VLOOKUP(J310,travail2!$A$2:$N$33,2),"")</f>
        <v>w</v>
      </c>
      <c r="M310" t="s">
        <v>605</v>
      </c>
      <c r="N310" t="str">
        <f>IF(J310&lt;&gt;"-",VLOOKUP(J310,travail2!$A$2:$N$33,3),"")</f>
        <v>0</v>
      </c>
      <c r="O310" t="s">
        <v>605</v>
      </c>
      <c r="P310" t="str">
        <f>IF(J310&lt;&gt;"-",VLOOKUP(J310,travail2!$A$2:$N$33,4),"")</f>
        <v>s</v>
      </c>
      <c r="Q310" t="s">
        <v>605</v>
      </c>
      <c r="R310">
        <f>IF(J310&lt;&gt;"-",VLOOKUP(J310,travail2!$A$2:$N$33,5),"")</f>
        <v>0</v>
      </c>
      <c r="S310" t="s">
        <v>605</v>
      </c>
      <c r="T310" t="str">
        <f>IF(J310&lt;&gt;"-",VLOOKUP(J310,travail2!$A$2:$N$33,6),"")</f>
        <v>01</v>
      </c>
      <c r="U310" t="s">
        <v>605</v>
      </c>
      <c r="V310" s="121" t="str">
        <f>IF(J310&lt;&gt;"-",VLOOKUP(J310,travail2!$A$2:$N$33,7),"")</f>
        <v>4</v>
      </c>
      <c r="W310" t="s">
        <v>605</v>
      </c>
      <c r="X310" t="str">
        <f>IF(J310&lt;&gt;"-",VLOOKUP(J310,travail2!$A$2:$N$33,8),"")</f>
        <v>w</v>
      </c>
      <c r="Y310" t="s">
        <v>605</v>
      </c>
      <c r="Z310" t="str">
        <f>IF(J310&lt;&gt;"-",VLOOKUP(J310,travail2!$A$2:$N$33,9),"")</f>
        <v>0</v>
      </c>
      <c r="AA310" t="s">
        <v>605</v>
      </c>
      <c r="AB310" t="str">
        <f>IF(J310&lt;&gt;"-",VLOOKUP(J310,travail2!$A$2:$N$33,10),"")</f>
        <v>d</v>
      </c>
      <c r="AC310" t="s">
        <v>605</v>
      </c>
      <c r="AD310">
        <f>IF(J310&lt;&gt;"-",VLOOKUP(J310,travail2!$A$2:$N$33,11),"")</f>
        <v>0</v>
      </c>
      <c r="AE310" t="s">
        <v>605</v>
      </c>
      <c r="AF310" t="str">
        <f>IF(J310&lt;&gt;"-",VLOOKUP(J310,travail2!$A$2:$N$33,13),"")</f>
        <v>00</v>
      </c>
      <c r="AG310" t="s">
        <v>605</v>
      </c>
      <c r="AH310" t="str">
        <f>IF(J310&lt;&gt;"-",VLOOKUP(J310,travail2!$A$2:$N$33,14),"")</f>
        <v>10</v>
      </c>
      <c r="AI310" t="s">
        <v>928</v>
      </c>
      <c r="AJ310" s="122" t="s">
        <v>925</v>
      </c>
      <c r="AK310" t="s">
        <v>928</v>
      </c>
      <c r="AL310" t="s">
        <v>179</v>
      </c>
      <c r="AM310" t="s">
        <v>904</v>
      </c>
      <c r="AO310" s="123" t="str">
        <f t="shared" si="24"/>
        <v>var zone = new Array("Turks and Caicos Islands", "-5", "00", "1", "TC", "w", "0", "s", "0", "01", "4", "w", "0", "d", "0", "00", "10"); zones["Turks and Caicos Islands"]=zone;</v>
      </c>
      <c r="AP310" t="str">
        <f t="shared" si="25"/>
        <v>var zone = new Array("Turks and Caicos Islands", "-5", "00", "1", "TC", "w", "0", "s", "0", "01", "4", "w", "0", "d", "0</v>
      </c>
      <c r="AQ310" t="str">
        <f t="shared" si="29"/>
        <v>", "00", "10"); zones["Turks and Caicos Islands"]=zone;</v>
      </c>
      <c r="AR310" s="125" t="str">
        <f t="shared" si="26"/>
        <v>&lt;option value="Turks and Caicos Islands"&gt;Turks and Caicos Islands&lt;/option&gt;</v>
      </c>
      <c r="AS310" t="s">
        <v>930</v>
      </c>
      <c r="AT310" t="str">
        <f t="shared" si="27"/>
        <v>Turks and Caicos Islands</v>
      </c>
      <c r="AU310" t="s">
        <v>932</v>
      </c>
      <c r="AV310" t="str">
        <f t="shared" si="28"/>
        <v>Turks and Caicos Islands</v>
      </c>
      <c r="AW310" t="s">
        <v>931</v>
      </c>
    </row>
    <row r="311" spans="1:49" x14ac:dyDescent="0.25">
      <c r="A311" t="s">
        <v>903</v>
      </c>
      <c r="B311" t="s">
        <v>277</v>
      </c>
      <c r="C311" t="s">
        <v>605</v>
      </c>
      <c r="D311">
        <v>12</v>
      </c>
      <c r="E311" t="s">
        <v>605</v>
      </c>
      <c r="F311" t="s">
        <v>898</v>
      </c>
      <c r="G311" t="s">
        <v>605</v>
      </c>
      <c r="H311" t="str">
        <f>IF(J311&lt;&gt;"-",VLOOKUP(J311,DST_ON!A:C,3),"")</f>
        <v/>
      </c>
      <c r="I311" t="s">
        <v>605</v>
      </c>
      <c r="J311" s="6" t="s">
        <v>106</v>
      </c>
      <c r="K311" t="s">
        <v>605</v>
      </c>
      <c r="L311" t="str">
        <f>IF(J311&lt;&gt;"-",VLOOKUP(J311,travail2!$A$2:$N$33,2),"")</f>
        <v/>
      </c>
      <c r="M311" t="s">
        <v>605</v>
      </c>
      <c r="N311" t="str">
        <f>IF(J311&lt;&gt;"-",VLOOKUP(J311,travail2!$A$2:$N$33,3),"")</f>
        <v/>
      </c>
      <c r="O311" t="s">
        <v>605</v>
      </c>
      <c r="P311" t="str">
        <f>IF(J311&lt;&gt;"-",VLOOKUP(J311,travail2!$A$2:$N$33,4),"")</f>
        <v/>
      </c>
      <c r="Q311" t="s">
        <v>605</v>
      </c>
      <c r="R311" t="str">
        <f>IF(J311&lt;&gt;"-",VLOOKUP(J311,travail2!$A$2:$N$33,5),"")</f>
        <v/>
      </c>
      <c r="S311" t="s">
        <v>605</v>
      </c>
      <c r="T311" t="str">
        <f>IF(J311&lt;&gt;"-",VLOOKUP(J311,travail2!$A$2:$N$33,6),"")</f>
        <v/>
      </c>
      <c r="U311" t="s">
        <v>605</v>
      </c>
      <c r="V311" s="121" t="str">
        <f>IF(J311&lt;&gt;"-",VLOOKUP(J311,travail2!$A$2:$N$33,7),"")</f>
        <v/>
      </c>
      <c r="W311" t="s">
        <v>605</v>
      </c>
      <c r="X311" t="str">
        <f>IF(J311&lt;&gt;"-",VLOOKUP(J311,travail2!$A$2:$N$33,8),"")</f>
        <v/>
      </c>
      <c r="Y311" t="s">
        <v>605</v>
      </c>
      <c r="Z311" t="str">
        <f>IF(J311&lt;&gt;"-",VLOOKUP(J311,travail2!$A$2:$N$33,9),"")</f>
        <v/>
      </c>
      <c r="AA311" t="s">
        <v>605</v>
      </c>
      <c r="AB311" t="str">
        <f>IF(J311&lt;&gt;"-",VLOOKUP(J311,travail2!$A$2:$N$33,10),"")</f>
        <v/>
      </c>
      <c r="AC311" t="s">
        <v>605</v>
      </c>
      <c r="AD311" t="str">
        <f>IF(J311&lt;&gt;"-",VLOOKUP(J311,travail2!$A$2:$N$33,11),"")</f>
        <v/>
      </c>
      <c r="AE311" t="s">
        <v>605</v>
      </c>
      <c r="AF311" t="str">
        <f>IF(J311&lt;&gt;"-",VLOOKUP(J311,travail2!$A$2:$N$33,13),"")</f>
        <v/>
      </c>
      <c r="AG311" t="s">
        <v>605</v>
      </c>
      <c r="AH311" t="str">
        <f>IF(J311&lt;&gt;"-",VLOOKUP(J311,travail2!$A$2:$N$33,14),"")</f>
        <v/>
      </c>
      <c r="AI311" t="s">
        <v>928</v>
      </c>
      <c r="AJ311" s="122" t="s">
        <v>925</v>
      </c>
      <c r="AK311" t="s">
        <v>928</v>
      </c>
      <c r="AL311" t="s">
        <v>277</v>
      </c>
      <c r="AM311" t="s">
        <v>904</v>
      </c>
      <c r="AO311" s="123" t="str">
        <f t="shared" si="24"/>
        <v>var zone = new Array("Tuvalu", "12", "00", "", "-", "", "", "", "", "", "", "", "", "", "", "", ""); zones["Tuvalu"]=zone;</v>
      </c>
      <c r="AP311" t="str">
        <f t="shared" si="25"/>
        <v>var zone = new Array("Tuvalu", "12", "00", "", "-", "", "", "", "", "", "", "", "", "", "</v>
      </c>
      <c r="AQ311" t="str">
        <f t="shared" si="29"/>
        <v>", "", ""); zones["Tuvalu"]=zone;</v>
      </c>
      <c r="AR311" s="125" t="str">
        <f t="shared" si="26"/>
        <v>&lt;option value="Tuvalu"&gt;Tuvalu&lt;/option&gt;</v>
      </c>
      <c r="AS311" t="s">
        <v>930</v>
      </c>
      <c r="AT311" t="str">
        <f t="shared" si="27"/>
        <v>Tuvalu</v>
      </c>
      <c r="AU311" t="s">
        <v>932</v>
      </c>
      <c r="AV311" t="str">
        <f t="shared" si="28"/>
        <v>Tuvalu</v>
      </c>
      <c r="AW311" t="s">
        <v>931</v>
      </c>
    </row>
    <row r="312" spans="1:49" x14ac:dyDescent="0.25">
      <c r="A312" t="s">
        <v>903</v>
      </c>
      <c r="B312" t="s">
        <v>332</v>
      </c>
      <c r="C312" t="s">
        <v>605</v>
      </c>
      <c r="D312">
        <v>3</v>
      </c>
      <c r="E312" t="s">
        <v>605</v>
      </c>
      <c r="F312" t="s">
        <v>898</v>
      </c>
      <c r="G312" t="s">
        <v>605</v>
      </c>
      <c r="H312" t="str">
        <f>IF(J312&lt;&gt;"-",VLOOKUP(J312,DST_ON!A:C,3),"")</f>
        <v/>
      </c>
      <c r="I312" t="s">
        <v>605</v>
      </c>
      <c r="J312" s="6" t="s">
        <v>106</v>
      </c>
      <c r="K312" t="s">
        <v>605</v>
      </c>
      <c r="L312" t="str">
        <f>IF(J312&lt;&gt;"-",VLOOKUP(J312,travail2!$A$2:$N$33,2),"")</f>
        <v/>
      </c>
      <c r="M312" t="s">
        <v>605</v>
      </c>
      <c r="N312" t="str">
        <f>IF(J312&lt;&gt;"-",VLOOKUP(J312,travail2!$A$2:$N$33,3),"")</f>
        <v/>
      </c>
      <c r="O312" t="s">
        <v>605</v>
      </c>
      <c r="P312" t="str">
        <f>IF(J312&lt;&gt;"-",VLOOKUP(J312,travail2!$A$2:$N$33,4),"")</f>
        <v/>
      </c>
      <c r="Q312" t="s">
        <v>605</v>
      </c>
      <c r="R312" t="str">
        <f>IF(J312&lt;&gt;"-",VLOOKUP(J312,travail2!$A$2:$N$33,5),"")</f>
        <v/>
      </c>
      <c r="S312" t="s">
        <v>605</v>
      </c>
      <c r="T312" t="str">
        <f>IF(J312&lt;&gt;"-",VLOOKUP(J312,travail2!$A$2:$N$33,6),"")</f>
        <v/>
      </c>
      <c r="U312" t="s">
        <v>605</v>
      </c>
      <c r="V312" s="121" t="str">
        <f>IF(J312&lt;&gt;"-",VLOOKUP(J312,travail2!$A$2:$N$33,7),"")</f>
        <v/>
      </c>
      <c r="W312" t="s">
        <v>605</v>
      </c>
      <c r="X312" t="str">
        <f>IF(J312&lt;&gt;"-",VLOOKUP(J312,travail2!$A$2:$N$33,8),"")</f>
        <v/>
      </c>
      <c r="Y312" t="s">
        <v>605</v>
      </c>
      <c r="Z312" t="str">
        <f>IF(J312&lt;&gt;"-",VLOOKUP(J312,travail2!$A$2:$N$33,9),"")</f>
        <v/>
      </c>
      <c r="AA312" t="s">
        <v>605</v>
      </c>
      <c r="AB312" t="str">
        <f>IF(J312&lt;&gt;"-",VLOOKUP(J312,travail2!$A$2:$N$33,10),"")</f>
        <v/>
      </c>
      <c r="AC312" t="s">
        <v>605</v>
      </c>
      <c r="AD312" t="str">
        <f>IF(J312&lt;&gt;"-",VLOOKUP(J312,travail2!$A$2:$N$33,11),"")</f>
        <v/>
      </c>
      <c r="AE312" t="s">
        <v>605</v>
      </c>
      <c r="AF312" t="str">
        <f>IF(J312&lt;&gt;"-",VLOOKUP(J312,travail2!$A$2:$N$33,13),"")</f>
        <v/>
      </c>
      <c r="AG312" t="s">
        <v>605</v>
      </c>
      <c r="AH312" t="str">
        <f>IF(J312&lt;&gt;"-",VLOOKUP(J312,travail2!$A$2:$N$33,14),"")</f>
        <v/>
      </c>
      <c r="AI312" t="s">
        <v>928</v>
      </c>
      <c r="AJ312" s="122" t="s">
        <v>925</v>
      </c>
      <c r="AK312" t="s">
        <v>928</v>
      </c>
      <c r="AL312" t="s">
        <v>332</v>
      </c>
      <c r="AM312" t="s">
        <v>904</v>
      </c>
      <c r="AO312" s="123" t="str">
        <f t="shared" si="24"/>
        <v>var zone = new Array("Uganda", "3", "00", "", "-", "", "", "", "", "", "", "", "", "", "", "", ""); zones["Uganda"]=zone;</v>
      </c>
      <c r="AP312" t="str">
        <f t="shared" si="25"/>
        <v>var zone = new Array("Uganda", "3", "00", "", "-", "", "", "", "", "", "", "", "", "", "</v>
      </c>
      <c r="AQ312" t="str">
        <f t="shared" si="29"/>
        <v>", "", ""); zones["Uganda"]=zone;</v>
      </c>
      <c r="AR312" s="125" t="str">
        <f t="shared" si="26"/>
        <v>&lt;option value="Uganda"&gt;Uganda&lt;/option&gt;</v>
      </c>
      <c r="AS312" t="s">
        <v>930</v>
      </c>
      <c r="AT312" t="str">
        <f t="shared" si="27"/>
        <v>Uganda</v>
      </c>
      <c r="AU312" t="s">
        <v>932</v>
      </c>
      <c r="AV312" t="str">
        <f t="shared" si="28"/>
        <v>Uganda</v>
      </c>
      <c r="AW312" t="s">
        <v>931</v>
      </c>
    </row>
    <row r="313" spans="1:49" x14ac:dyDescent="0.25">
      <c r="A313" t="s">
        <v>903</v>
      </c>
      <c r="B313" t="s">
        <v>384</v>
      </c>
      <c r="C313" t="s">
        <v>605</v>
      </c>
      <c r="D313">
        <v>2</v>
      </c>
      <c r="E313" t="s">
        <v>605</v>
      </c>
      <c r="F313" t="s">
        <v>898</v>
      </c>
      <c r="G313" t="s">
        <v>605</v>
      </c>
      <c r="H313" s="6" t="s">
        <v>890</v>
      </c>
      <c r="I313" t="s">
        <v>605</v>
      </c>
      <c r="J313" s="6" t="s">
        <v>92</v>
      </c>
      <c r="K313" t="s">
        <v>605</v>
      </c>
      <c r="L313" t="str">
        <f>IF(J313&lt;&gt;"-",VLOOKUP(J313,travail2!$A$2:$N$33,2),"")</f>
        <v>u</v>
      </c>
      <c r="M313" t="s">
        <v>605</v>
      </c>
      <c r="N313" t="str">
        <f>IF(J313&lt;&gt;"-",VLOOKUP(J313,travail2!$A$2:$N$33,3),"")</f>
        <v>1</v>
      </c>
      <c r="O313" t="s">
        <v>605</v>
      </c>
      <c r="P313" t="str">
        <f>IF(J313&lt;&gt;"-",VLOOKUP(J313,travail2!$A$2:$N$33,4),"")</f>
        <v>d</v>
      </c>
      <c r="Q313" t="s">
        <v>605</v>
      </c>
      <c r="R313">
        <f>IF(J313&lt;&gt;"-",VLOOKUP(J313,travail2!$A$2:$N$33,5),"")</f>
        <v>0</v>
      </c>
      <c r="S313" t="s">
        <v>605</v>
      </c>
      <c r="T313" t="str">
        <f>IF(J313&lt;&gt;"-",VLOOKUP(J313,travail2!$A$2:$N$33,6),"")</f>
        <v>00</v>
      </c>
      <c r="U313" t="s">
        <v>605</v>
      </c>
      <c r="V313" s="121" t="str">
        <f>IF(J313&lt;&gt;"-",VLOOKUP(J313,travail2!$A$2:$N$33,7),"")</f>
        <v>3</v>
      </c>
      <c r="W313" t="s">
        <v>605</v>
      </c>
      <c r="X313" t="str">
        <f>IF(J313&lt;&gt;"-",VLOOKUP(J313,travail2!$A$2:$N$33,8),"")</f>
        <v>u</v>
      </c>
      <c r="Y313" t="s">
        <v>605</v>
      </c>
      <c r="Z313" t="str">
        <f>IF(J313&lt;&gt;"-",VLOOKUP(J313,travail2!$A$2:$N$33,9),"")</f>
        <v>1</v>
      </c>
      <c r="AA313" t="s">
        <v>605</v>
      </c>
      <c r="AB313" t="str">
        <f>IF(J313&lt;&gt;"-",VLOOKUP(J313,travail2!$A$2:$N$33,10),"")</f>
        <v>d</v>
      </c>
      <c r="AC313" t="s">
        <v>605</v>
      </c>
      <c r="AD313">
        <f>IF(J313&lt;&gt;"-",VLOOKUP(J313,travail2!$A$2:$N$33,11),"")</f>
        <v>0</v>
      </c>
      <c r="AE313" t="s">
        <v>605</v>
      </c>
      <c r="AF313" t="str">
        <f>IF(J313&lt;&gt;"-",VLOOKUP(J313,travail2!$A$2:$N$33,13),"")</f>
        <v>00</v>
      </c>
      <c r="AG313" t="s">
        <v>605</v>
      </c>
      <c r="AH313" t="str">
        <f>IF(J313&lt;&gt;"-",VLOOKUP(J313,travail2!$A$2:$N$33,14),"")</f>
        <v>10</v>
      </c>
      <c r="AI313" t="s">
        <v>928</v>
      </c>
      <c r="AJ313" s="122" t="s">
        <v>925</v>
      </c>
      <c r="AK313" t="s">
        <v>928</v>
      </c>
      <c r="AL313" t="s">
        <v>384</v>
      </c>
      <c r="AM313" t="s">
        <v>904</v>
      </c>
      <c r="AO313" s="123" t="str">
        <f t="shared" si="24"/>
        <v>var zone = new Array("Ukraine/Kiev", "2", "00", "1", "EU", "u", "1", "d", "0", "00", "3", "u", "1", "d", "0", "00", "10"); zones["Ukraine/Kiev"]=zone;</v>
      </c>
      <c r="AP313" t="str">
        <f t="shared" si="25"/>
        <v>var zone = new Array("Ukraine/Kiev", "2", "00", "1", "EU", "u", "1", "d", "0", "00", "3", "u", "1", "d", "0</v>
      </c>
      <c r="AQ313" t="str">
        <f t="shared" si="29"/>
        <v>", "00", "10"); zones["Ukraine/Kiev"]=zone;</v>
      </c>
      <c r="AR313" s="125" t="str">
        <f t="shared" si="26"/>
        <v>&lt;option value="Ukraine/Kiev"&gt;Ukraine/Kiev&lt;/option&gt;</v>
      </c>
      <c r="AS313" t="s">
        <v>930</v>
      </c>
      <c r="AT313" t="str">
        <f t="shared" si="27"/>
        <v>Ukraine/Kiev</v>
      </c>
      <c r="AU313" t="s">
        <v>932</v>
      </c>
      <c r="AV313" t="str">
        <f t="shared" si="28"/>
        <v>Ukraine/Kiev</v>
      </c>
      <c r="AW313" t="s">
        <v>931</v>
      </c>
    </row>
    <row r="314" spans="1:49" x14ac:dyDescent="0.25">
      <c r="A314" t="s">
        <v>903</v>
      </c>
      <c r="B314" t="s">
        <v>387</v>
      </c>
      <c r="C314" t="s">
        <v>605</v>
      </c>
      <c r="D314">
        <v>2</v>
      </c>
      <c r="E314" t="s">
        <v>605</v>
      </c>
      <c r="F314" t="s">
        <v>898</v>
      </c>
      <c r="G314" t="s">
        <v>605</v>
      </c>
      <c r="H314" s="6" t="s">
        <v>890</v>
      </c>
      <c r="I314" t="s">
        <v>605</v>
      </c>
      <c r="J314" s="6" t="s">
        <v>92</v>
      </c>
      <c r="K314" t="s">
        <v>605</v>
      </c>
      <c r="L314" t="str">
        <f>IF(J314&lt;&gt;"-",VLOOKUP(J314,travail2!$A$2:$N$33,2),"")</f>
        <v>u</v>
      </c>
      <c r="M314" t="s">
        <v>605</v>
      </c>
      <c r="N314" t="str">
        <f>IF(J314&lt;&gt;"-",VLOOKUP(J314,travail2!$A$2:$N$33,3),"")</f>
        <v>1</v>
      </c>
      <c r="O314" t="s">
        <v>605</v>
      </c>
      <c r="P314" t="str">
        <f>IF(J314&lt;&gt;"-",VLOOKUP(J314,travail2!$A$2:$N$33,4),"")</f>
        <v>d</v>
      </c>
      <c r="Q314" t="s">
        <v>605</v>
      </c>
      <c r="R314">
        <f>IF(J314&lt;&gt;"-",VLOOKUP(J314,travail2!$A$2:$N$33,5),"")</f>
        <v>0</v>
      </c>
      <c r="S314" t="s">
        <v>605</v>
      </c>
      <c r="T314" t="str">
        <f>IF(J314&lt;&gt;"-",VLOOKUP(J314,travail2!$A$2:$N$33,6),"")</f>
        <v>00</v>
      </c>
      <c r="U314" t="s">
        <v>605</v>
      </c>
      <c r="V314" s="121" t="str">
        <f>IF(J314&lt;&gt;"-",VLOOKUP(J314,travail2!$A$2:$N$33,7),"")</f>
        <v>3</v>
      </c>
      <c r="W314" t="s">
        <v>605</v>
      </c>
      <c r="X314" t="str">
        <f>IF(J314&lt;&gt;"-",VLOOKUP(J314,travail2!$A$2:$N$33,8),"")</f>
        <v>u</v>
      </c>
      <c r="Y314" t="s">
        <v>605</v>
      </c>
      <c r="Z314" t="str">
        <f>IF(J314&lt;&gt;"-",VLOOKUP(J314,travail2!$A$2:$N$33,9),"")</f>
        <v>1</v>
      </c>
      <c r="AA314" t="s">
        <v>605</v>
      </c>
      <c r="AB314" t="str">
        <f>IF(J314&lt;&gt;"-",VLOOKUP(J314,travail2!$A$2:$N$33,10),"")</f>
        <v>d</v>
      </c>
      <c r="AC314" t="s">
        <v>605</v>
      </c>
      <c r="AD314">
        <f>IF(J314&lt;&gt;"-",VLOOKUP(J314,travail2!$A$2:$N$33,11),"")</f>
        <v>0</v>
      </c>
      <c r="AE314" t="s">
        <v>605</v>
      </c>
      <c r="AF314" t="str">
        <f>IF(J314&lt;&gt;"-",VLOOKUP(J314,travail2!$A$2:$N$33,13),"")</f>
        <v>00</v>
      </c>
      <c r="AG314" t="s">
        <v>605</v>
      </c>
      <c r="AH314" t="str">
        <f>IF(J314&lt;&gt;"-",VLOOKUP(J314,travail2!$A$2:$N$33,14),"")</f>
        <v>10</v>
      </c>
      <c r="AI314" t="s">
        <v>928</v>
      </c>
      <c r="AJ314" s="122" t="s">
        <v>925</v>
      </c>
      <c r="AK314" t="s">
        <v>928</v>
      </c>
      <c r="AL314" t="s">
        <v>387</v>
      </c>
      <c r="AM314" t="s">
        <v>904</v>
      </c>
      <c r="AO314" s="123" t="str">
        <f t="shared" si="24"/>
        <v>var zone = new Array("Ukraine/Simferopol", "2", "00", "1", "EU", "u", "1", "d", "0", "00", "3", "u", "1", "d", "0", "00", "10"); zones["Ukraine/Simferopol"]=zone;</v>
      </c>
      <c r="AP314" t="str">
        <f t="shared" si="25"/>
        <v>var zone = new Array("Ukraine/Simferopol", "2", "00", "1", "EU", "u", "1", "d", "0", "00", "3", "u", "1", "d", "0</v>
      </c>
      <c r="AQ314" t="str">
        <f t="shared" si="29"/>
        <v>", "00", "10"); zones["Ukraine/Simferopol"]=zone;</v>
      </c>
      <c r="AR314" s="125" t="str">
        <f t="shared" si="26"/>
        <v>&lt;option value="Ukraine/Simferopol"&gt;Ukraine/Simferopol&lt;/option&gt;</v>
      </c>
      <c r="AS314" t="s">
        <v>930</v>
      </c>
      <c r="AT314" t="str">
        <f t="shared" si="27"/>
        <v>Ukraine/Simferopol</v>
      </c>
      <c r="AU314" t="s">
        <v>932</v>
      </c>
      <c r="AV314" t="str">
        <f t="shared" si="28"/>
        <v>Ukraine/Simferopol</v>
      </c>
      <c r="AW314" t="s">
        <v>931</v>
      </c>
    </row>
    <row r="315" spans="1:49" x14ac:dyDescent="0.25">
      <c r="A315" t="s">
        <v>903</v>
      </c>
      <c r="B315" t="s">
        <v>385</v>
      </c>
      <c r="C315" t="s">
        <v>605</v>
      </c>
      <c r="D315">
        <v>2</v>
      </c>
      <c r="E315" t="s">
        <v>605</v>
      </c>
      <c r="F315" t="s">
        <v>898</v>
      </c>
      <c r="G315" t="s">
        <v>605</v>
      </c>
      <c r="H315" s="6" t="s">
        <v>890</v>
      </c>
      <c r="I315" t="s">
        <v>605</v>
      </c>
      <c r="J315" s="6" t="s">
        <v>92</v>
      </c>
      <c r="K315" t="s">
        <v>605</v>
      </c>
      <c r="L315" t="str">
        <f>IF(J315&lt;&gt;"-",VLOOKUP(J315,travail2!$A$2:$N$33,2),"")</f>
        <v>u</v>
      </c>
      <c r="M315" t="s">
        <v>605</v>
      </c>
      <c r="N315" t="str">
        <f>IF(J315&lt;&gt;"-",VLOOKUP(J315,travail2!$A$2:$N$33,3),"")</f>
        <v>1</v>
      </c>
      <c r="O315" t="s">
        <v>605</v>
      </c>
      <c r="P315" t="str">
        <f>IF(J315&lt;&gt;"-",VLOOKUP(J315,travail2!$A$2:$N$33,4),"")</f>
        <v>d</v>
      </c>
      <c r="Q315" t="s">
        <v>605</v>
      </c>
      <c r="R315">
        <f>IF(J315&lt;&gt;"-",VLOOKUP(J315,travail2!$A$2:$N$33,5),"")</f>
        <v>0</v>
      </c>
      <c r="S315" t="s">
        <v>605</v>
      </c>
      <c r="T315" t="str">
        <f>IF(J315&lt;&gt;"-",VLOOKUP(J315,travail2!$A$2:$N$33,6),"")</f>
        <v>00</v>
      </c>
      <c r="U315" t="s">
        <v>605</v>
      </c>
      <c r="V315" s="121" t="str">
        <f>IF(J315&lt;&gt;"-",VLOOKUP(J315,travail2!$A$2:$N$33,7),"")</f>
        <v>3</v>
      </c>
      <c r="W315" t="s">
        <v>605</v>
      </c>
      <c r="X315" t="str">
        <f>IF(J315&lt;&gt;"-",VLOOKUP(J315,travail2!$A$2:$N$33,8),"")</f>
        <v>u</v>
      </c>
      <c r="Y315" t="s">
        <v>605</v>
      </c>
      <c r="Z315" t="str">
        <f>IF(J315&lt;&gt;"-",VLOOKUP(J315,travail2!$A$2:$N$33,9),"")</f>
        <v>1</v>
      </c>
      <c r="AA315" t="s">
        <v>605</v>
      </c>
      <c r="AB315" t="str">
        <f>IF(J315&lt;&gt;"-",VLOOKUP(J315,travail2!$A$2:$N$33,10),"")</f>
        <v>d</v>
      </c>
      <c r="AC315" t="s">
        <v>605</v>
      </c>
      <c r="AD315">
        <f>IF(J315&lt;&gt;"-",VLOOKUP(J315,travail2!$A$2:$N$33,11),"")</f>
        <v>0</v>
      </c>
      <c r="AE315" t="s">
        <v>605</v>
      </c>
      <c r="AF315" t="str">
        <f>IF(J315&lt;&gt;"-",VLOOKUP(J315,travail2!$A$2:$N$33,13),"")</f>
        <v>00</v>
      </c>
      <c r="AG315" t="s">
        <v>605</v>
      </c>
      <c r="AH315" t="str">
        <f>IF(J315&lt;&gt;"-",VLOOKUP(J315,travail2!$A$2:$N$33,14),"")</f>
        <v>10</v>
      </c>
      <c r="AI315" t="s">
        <v>928</v>
      </c>
      <c r="AJ315" s="122" t="s">
        <v>925</v>
      </c>
      <c r="AK315" t="s">
        <v>928</v>
      </c>
      <c r="AL315" t="s">
        <v>385</v>
      </c>
      <c r="AM315" t="s">
        <v>904</v>
      </c>
      <c r="AO315" s="123" t="str">
        <f t="shared" si="24"/>
        <v>var zone = new Array("Ukraine/Uzhgorod", "2", "00", "1", "EU", "u", "1", "d", "0", "00", "3", "u", "1", "d", "0", "00", "10"); zones["Ukraine/Uzhgorod"]=zone;</v>
      </c>
      <c r="AP315" t="str">
        <f t="shared" si="25"/>
        <v>var zone = new Array("Ukraine/Uzhgorod", "2", "00", "1", "EU", "u", "1", "d", "0", "00", "3", "u", "1", "d", "0</v>
      </c>
      <c r="AQ315" t="str">
        <f t="shared" si="29"/>
        <v>", "00", "10"); zones["Ukraine/Uzhgorod"]=zone;</v>
      </c>
      <c r="AR315" s="125" t="str">
        <f t="shared" si="26"/>
        <v>&lt;option value="Ukraine/Uzhgorod"&gt;Ukraine/Uzhgorod&lt;/option&gt;</v>
      </c>
      <c r="AS315" t="s">
        <v>930</v>
      </c>
      <c r="AT315" t="str">
        <f t="shared" si="27"/>
        <v>Ukraine/Uzhgorod</v>
      </c>
      <c r="AU315" t="s">
        <v>932</v>
      </c>
      <c r="AV315" t="str">
        <f t="shared" si="28"/>
        <v>Ukraine/Uzhgorod</v>
      </c>
      <c r="AW315" t="s">
        <v>931</v>
      </c>
    </row>
    <row r="316" spans="1:49" x14ac:dyDescent="0.25">
      <c r="A316" t="s">
        <v>903</v>
      </c>
      <c r="B316" t="s">
        <v>386</v>
      </c>
      <c r="C316" t="s">
        <v>605</v>
      </c>
      <c r="D316">
        <v>2</v>
      </c>
      <c r="E316" t="s">
        <v>605</v>
      </c>
      <c r="F316" t="s">
        <v>898</v>
      </c>
      <c r="G316" t="s">
        <v>605</v>
      </c>
      <c r="H316" s="6" t="s">
        <v>890</v>
      </c>
      <c r="I316" t="s">
        <v>605</v>
      </c>
      <c r="J316" s="6" t="s">
        <v>92</v>
      </c>
      <c r="K316" t="s">
        <v>605</v>
      </c>
      <c r="L316" t="str">
        <f>IF(J316&lt;&gt;"-",VLOOKUP(J316,travail2!$A$2:$N$33,2),"")</f>
        <v>u</v>
      </c>
      <c r="M316" t="s">
        <v>605</v>
      </c>
      <c r="N316" t="str">
        <f>IF(J316&lt;&gt;"-",VLOOKUP(J316,travail2!$A$2:$N$33,3),"")</f>
        <v>1</v>
      </c>
      <c r="O316" t="s">
        <v>605</v>
      </c>
      <c r="P316" t="str">
        <f>IF(J316&lt;&gt;"-",VLOOKUP(J316,travail2!$A$2:$N$33,4),"")</f>
        <v>d</v>
      </c>
      <c r="Q316" t="s">
        <v>605</v>
      </c>
      <c r="R316">
        <f>IF(J316&lt;&gt;"-",VLOOKUP(J316,travail2!$A$2:$N$33,5),"")</f>
        <v>0</v>
      </c>
      <c r="S316" t="s">
        <v>605</v>
      </c>
      <c r="T316" t="str">
        <f>IF(J316&lt;&gt;"-",VLOOKUP(J316,travail2!$A$2:$N$33,6),"")</f>
        <v>00</v>
      </c>
      <c r="U316" t="s">
        <v>605</v>
      </c>
      <c r="V316" s="121" t="str">
        <f>IF(J316&lt;&gt;"-",VLOOKUP(J316,travail2!$A$2:$N$33,7),"")</f>
        <v>3</v>
      </c>
      <c r="W316" t="s">
        <v>605</v>
      </c>
      <c r="X316" t="str">
        <f>IF(J316&lt;&gt;"-",VLOOKUP(J316,travail2!$A$2:$N$33,8),"")</f>
        <v>u</v>
      </c>
      <c r="Y316" t="s">
        <v>605</v>
      </c>
      <c r="Z316" t="str">
        <f>IF(J316&lt;&gt;"-",VLOOKUP(J316,travail2!$A$2:$N$33,9),"")</f>
        <v>1</v>
      </c>
      <c r="AA316" t="s">
        <v>605</v>
      </c>
      <c r="AB316" t="str">
        <f>IF(J316&lt;&gt;"-",VLOOKUP(J316,travail2!$A$2:$N$33,10),"")</f>
        <v>d</v>
      </c>
      <c r="AC316" t="s">
        <v>605</v>
      </c>
      <c r="AD316">
        <f>IF(J316&lt;&gt;"-",VLOOKUP(J316,travail2!$A$2:$N$33,11),"")</f>
        <v>0</v>
      </c>
      <c r="AE316" t="s">
        <v>605</v>
      </c>
      <c r="AF316" t="str">
        <f>IF(J316&lt;&gt;"-",VLOOKUP(J316,travail2!$A$2:$N$33,13),"")</f>
        <v>00</v>
      </c>
      <c r="AG316" t="s">
        <v>605</v>
      </c>
      <c r="AH316" t="str">
        <f>IF(J316&lt;&gt;"-",VLOOKUP(J316,travail2!$A$2:$N$33,14),"")</f>
        <v>10</v>
      </c>
      <c r="AI316" t="s">
        <v>928</v>
      </c>
      <c r="AJ316" s="122" t="s">
        <v>925</v>
      </c>
      <c r="AK316" t="s">
        <v>928</v>
      </c>
      <c r="AL316" t="s">
        <v>386</v>
      </c>
      <c r="AM316" t="s">
        <v>904</v>
      </c>
      <c r="AO316" s="123" t="str">
        <f t="shared" si="24"/>
        <v>var zone = new Array("Ukraine/Zaporozhye", "2", "00", "1", "EU", "u", "1", "d", "0", "00", "3", "u", "1", "d", "0", "00", "10"); zones["Ukraine/Zaporozhye"]=zone;</v>
      </c>
      <c r="AP316" t="str">
        <f t="shared" si="25"/>
        <v>var zone = new Array("Ukraine/Zaporozhye", "2", "00", "1", "EU", "u", "1", "d", "0", "00", "3", "u", "1", "d", "0</v>
      </c>
      <c r="AQ316" t="str">
        <f t="shared" si="29"/>
        <v>", "00", "10"); zones["Ukraine/Zaporozhye"]=zone;</v>
      </c>
      <c r="AR316" s="125" t="str">
        <f t="shared" si="26"/>
        <v>&lt;option value="Ukraine/Zaporozhye"&gt;Ukraine/Zaporozhye&lt;/option&gt;</v>
      </c>
      <c r="AS316" t="s">
        <v>930</v>
      </c>
      <c r="AT316" t="str">
        <f t="shared" si="27"/>
        <v>Ukraine/Zaporozhye</v>
      </c>
      <c r="AU316" t="s">
        <v>932</v>
      </c>
      <c r="AV316" t="str">
        <f t="shared" si="28"/>
        <v>Ukraine/Zaporozhye</v>
      </c>
      <c r="AW316" t="s">
        <v>931</v>
      </c>
    </row>
    <row r="317" spans="1:49" x14ac:dyDescent="0.25">
      <c r="A317" t="s">
        <v>903</v>
      </c>
      <c r="B317" t="s">
        <v>217</v>
      </c>
      <c r="C317" t="s">
        <v>605</v>
      </c>
      <c r="D317">
        <v>4</v>
      </c>
      <c r="E317" t="s">
        <v>605</v>
      </c>
      <c r="F317" t="s">
        <v>898</v>
      </c>
      <c r="G317" t="s">
        <v>605</v>
      </c>
      <c r="H317" t="str">
        <f>IF(J317&lt;&gt;"-",VLOOKUP(J317,DST_ON!A:C,3),"")</f>
        <v/>
      </c>
      <c r="I317" t="s">
        <v>605</v>
      </c>
      <c r="J317" s="6" t="s">
        <v>106</v>
      </c>
      <c r="K317" t="s">
        <v>605</v>
      </c>
      <c r="L317" t="str">
        <f>IF(J317&lt;&gt;"-",VLOOKUP(J317,travail2!$A$2:$N$33,2),"")</f>
        <v/>
      </c>
      <c r="M317" t="s">
        <v>605</v>
      </c>
      <c r="N317" t="str">
        <f>IF(J317&lt;&gt;"-",VLOOKUP(J317,travail2!$A$2:$N$33,3),"")</f>
        <v/>
      </c>
      <c r="O317" t="s">
        <v>605</v>
      </c>
      <c r="P317" t="str">
        <f>IF(J317&lt;&gt;"-",VLOOKUP(J317,travail2!$A$2:$N$33,4),"")</f>
        <v/>
      </c>
      <c r="Q317" t="s">
        <v>605</v>
      </c>
      <c r="R317" t="str">
        <f>IF(J317&lt;&gt;"-",VLOOKUP(J317,travail2!$A$2:$N$33,5),"")</f>
        <v/>
      </c>
      <c r="S317" t="s">
        <v>605</v>
      </c>
      <c r="T317" t="str">
        <f>IF(J317&lt;&gt;"-",VLOOKUP(J317,travail2!$A$2:$N$33,6),"")</f>
        <v/>
      </c>
      <c r="U317" t="s">
        <v>605</v>
      </c>
      <c r="V317" s="121" t="str">
        <f>IF(J317&lt;&gt;"-",VLOOKUP(J317,travail2!$A$2:$N$33,7),"")</f>
        <v/>
      </c>
      <c r="W317" t="s">
        <v>605</v>
      </c>
      <c r="X317" t="str">
        <f>IF(J317&lt;&gt;"-",VLOOKUP(J317,travail2!$A$2:$N$33,8),"")</f>
        <v/>
      </c>
      <c r="Y317" t="s">
        <v>605</v>
      </c>
      <c r="Z317" t="str">
        <f>IF(J317&lt;&gt;"-",VLOOKUP(J317,travail2!$A$2:$N$33,9),"")</f>
        <v/>
      </c>
      <c r="AA317" t="s">
        <v>605</v>
      </c>
      <c r="AB317" t="str">
        <f>IF(J317&lt;&gt;"-",VLOOKUP(J317,travail2!$A$2:$N$33,10),"")</f>
        <v/>
      </c>
      <c r="AC317" t="s">
        <v>605</v>
      </c>
      <c r="AD317" t="str">
        <f>IF(J317&lt;&gt;"-",VLOOKUP(J317,travail2!$A$2:$N$33,11),"")</f>
        <v/>
      </c>
      <c r="AE317" t="s">
        <v>605</v>
      </c>
      <c r="AF317" t="str">
        <f>IF(J317&lt;&gt;"-",VLOOKUP(J317,travail2!$A$2:$N$33,13),"")</f>
        <v/>
      </c>
      <c r="AG317" t="s">
        <v>605</v>
      </c>
      <c r="AH317" t="str">
        <f>IF(J317&lt;&gt;"-",VLOOKUP(J317,travail2!$A$2:$N$33,14),"")</f>
        <v/>
      </c>
      <c r="AI317" t="s">
        <v>928</v>
      </c>
      <c r="AJ317" s="122" t="s">
        <v>925</v>
      </c>
      <c r="AK317" t="s">
        <v>928</v>
      </c>
      <c r="AL317" t="s">
        <v>217</v>
      </c>
      <c r="AM317" t="s">
        <v>904</v>
      </c>
      <c r="AO317" s="123" t="str">
        <f t="shared" si="24"/>
        <v>var zone = new Array("United Arab Emirates", "4", "00", "", "-", "", "", "", "", "", "", "", "", "", "", "", ""); zones["United Arab Emirates"]=zone;</v>
      </c>
      <c r="AP317" t="str">
        <f t="shared" si="25"/>
        <v>var zone = new Array("United Arab Emirates", "4", "00", "", "-", "", "", "", "", "", "", "", "", "", "</v>
      </c>
      <c r="AQ317" t="str">
        <f t="shared" si="29"/>
        <v>", "", ""); zones["United Arab Emirates"]=zone;</v>
      </c>
      <c r="AR317" s="125" t="str">
        <f t="shared" si="26"/>
        <v>&lt;option value="United Arab Emirates"&gt;United Arab Emirates&lt;/option&gt;</v>
      </c>
      <c r="AS317" t="s">
        <v>930</v>
      </c>
      <c r="AT317" t="str">
        <f t="shared" si="27"/>
        <v>United Arab Emirates</v>
      </c>
      <c r="AU317" t="s">
        <v>932</v>
      </c>
      <c r="AV317" t="str">
        <f t="shared" si="28"/>
        <v>United Arab Emirates</v>
      </c>
      <c r="AW317" t="s">
        <v>931</v>
      </c>
    </row>
    <row r="318" spans="1:49" x14ac:dyDescent="0.25">
      <c r="A318" t="s">
        <v>903</v>
      </c>
      <c r="B318" t="s">
        <v>133</v>
      </c>
      <c r="C318" t="s">
        <v>605</v>
      </c>
      <c r="D318">
        <v>0</v>
      </c>
      <c r="E318" t="s">
        <v>605</v>
      </c>
      <c r="F318" t="s">
        <v>898</v>
      </c>
      <c r="G318" t="s">
        <v>605</v>
      </c>
      <c r="H318" s="6" t="s">
        <v>890</v>
      </c>
      <c r="I318" t="s">
        <v>605</v>
      </c>
      <c r="J318" s="6" t="s">
        <v>92</v>
      </c>
      <c r="K318" t="s">
        <v>605</v>
      </c>
      <c r="L318" t="str">
        <f>IF(J318&lt;&gt;"-",VLOOKUP(J318,travail2!$A$2:$N$33,2),"")</f>
        <v>u</v>
      </c>
      <c r="M318" t="s">
        <v>605</v>
      </c>
      <c r="N318" t="str">
        <f>IF(J318&lt;&gt;"-",VLOOKUP(J318,travail2!$A$2:$N$33,3),"")</f>
        <v>1</v>
      </c>
      <c r="O318" t="s">
        <v>605</v>
      </c>
      <c r="P318" t="str">
        <f>IF(J318&lt;&gt;"-",VLOOKUP(J318,travail2!$A$2:$N$33,4),"")</f>
        <v>d</v>
      </c>
      <c r="Q318" t="s">
        <v>605</v>
      </c>
      <c r="R318">
        <f>IF(J318&lt;&gt;"-",VLOOKUP(J318,travail2!$A$2:$N$33,5),"")</f>
        <v>0</v>
      </c>
      <c r="S318" t="s">
        <v>605</v>
      </c>
      <c r="T318" t="str">
        <f>IF(J318&lt;&gt;"-",VLOOKUP(J318,travail2!$A$2:$N$33,6),"")</f>
        <v>00</v>
      </c>
      <c r="U318" t="s">
        <v>605</v>
      </c>
      <c r="V318" s="121" t="str">
        <f>IF(J318&lt;&gt;"-",VLOOKUP(J318,travail2!$A$2:$N$33,7),"")</f>
        <v>3</v>
      </c>
      <c r="W318" t="s">
        <v>605</v>
      </c>
      <c r="X318" t="str">
        <f>IF(J318&lt;&gt;"-",VLOOKUP(J318,travail2!$A$2:$N$33,8),"")</f>
        <v>u</v>
      </c>
      <c r="Y318" t="s">
        <v>605</v>
      </c>
      <c r="Z318" t="str">
        <f>IF(J318&lt;&gt;"-",VLOOKUP(J318,travail2!$A$2:$N$33,9),"")</f>
        <v>1</v>
      </c>
      <c r="AA318" t="s">
        <v>605</v>
      </c>
      <c r="AB318" t="str">
        <f>IF(J318&lt;&gt;"-",VLOOKUP(J318,travail2!$A$2:$N$33,10),"")</f>
        <v>d</v>
      </c>
      <c r="AC318" t="s">
        <v>605</v>
      </c>
      <c r="AD318">
        <f>IF(J318&lt;&gt;"-",VLOOKUP(J318,travail2!$A$2:$N$33,11),"")</f>
        <v>0</v>
      </c>
      <c r="AE318" t="s">
        <v>605</v>
      </c>
      <c r="AF318" t="str">
        <f>IF(J318&lt;&gt;"-",VLOOKUP(J318,travail2!$A$2:$N$33,13),"")</f>
        <v>00</v>
      </c>
      <c r="AG318" t="s">
        <v>605</v>
      </c>
      <c r="AH318" t="str">
        <f>IF(J318&lt;&gt;"-",VLOOKUP(J318,travail2!$A$2:$N$33,14),"")</f>
        <v>10</v>
      </c>
      <c r="AI318" t="s">
        <v>928</v>
      </c>
      <c r="AJ318" s="122" t="s">
        <v>925</v>
      </c>
      <c r="AK318" t="s">
        <v>928</v>
      </c>
      <c r="AL318" t="s">
        <v>133</v>
      </c>
      <c r="AM318" t="s">
        <v>904</v>
      </c>
      <c r="AO318" s="123" t="str">
        <f t="shared" si="24"/>
        <v>var zone = new Array("United Kingdom and Northern Ireland", "0", "00", "1", "EU", "u", "1", "d", "0", "00", "3", "u", "1", "d", "0", "00", "10"); zones["United Kingdom and Northern Ireland"]=zone;</v>
      </c>
      <c r="AP318" t="str">
        <f t="shared" si="25"/>
        <v>var zone = new Array("United Kingdom and Northern Ireland", "0", "00", "1", "EU", "u", "1", "d", "0", "00", "3", "u", "1", "d", "0</v>
      </c>
      <c r="AQ318" t="str">
        <f t="shared" si="29"/>
        <v>", "00", "10"); zones["United Kingdom and Northern Ireland"]=zone;</v>
      </c>
      <c r="AR318" s="125" t="str">
        <f t="shared" si="26"/>
        <v>&lt;option value="United Kingdom and Northern Ireland"&gt;United Kingdom and Northern Ireland&lt;/option&gt;</v>
      </c>
      <c r="AS318" t="s">
        <v>930</v>
      </c>
      <c r="AT318" t="str">
        <f t="shared" si="27"/>
        <v>United Kingdom and Northern Ireland</v>
      </c>
      <c r="AU318" t="s">
        <v>932</v>
      </c>
      <c r="AV318" t="str">
        <f t="shared" si="28"/>
        <v>United Kingdom and Northern Ireland</v>
      </c>
      <c r="AW318" t="s">
        <v>931</v>
      </c>
    </row>
    <row r="319" spans="1:49" x14ac:dyDescent="0.25">
      <c r="A319" t="s">
        <v>903</v>
      </c>
      <c r="B319" t="s">
        <v>407</v>
      </c>
      <c r="C319" t="s">
        <v>605</v>
      </c>
      <c r="D319">
        <v>-10</v>
      </c>
      <c r="E319" t="s">
        <v>605</v>
      </c>
      <c r="F319" t="s">
        <v>898</v>
      </c>
      <c r="G319" t="s">
        <v>605</v>
      </c>
      <c r="H319" s="6" t="s">
        <v>890</v>
      </c>
      <c r="I319" t="s">
        <v>605</v>
      </c>
      <c r="J319" s="6" t="s">
        <v>143</v>
      </c>
      <c r="K319" t="s">
        <v>605</v>
      </c>
      <c r="L319" t="str">
        <f>IF(J319&lt;&gt;"-",VLOOKUP(J319,travail2!$A$2:$N$33,2),"")</f>
        <v>w</v>
      </c>
      <c r="M319" t="s">
        <v>605</v>
      </c>
      <c r="N319" t="str">
        <f>IF(J319&lt;&gt;"-",VLOOKUP(J319,travail2!$A$2:$N$33,3),"")</f>
        <v>2</v>
      </c>
      <c r="O319" t="s">
        <v>605</v>
      </c>
      <c r="P319" t="str">
        <f>IF(J319&lt;&gt;"-",VLOOKUP(J319,travail2!$A$2:$N$33,4),"")</f>
        <v>s</v>
      </c>
      <c r="Q319" t="s">
        <v>605</v>
      </c>
      <c r="R319">
        <f>IF(J319&lt;&gt;"-",VLOOKUP(J319,travail2!$A$2:$N$33,5),"")</f>
        <v>0</v>
      </c>
      <c r="S319" t="s">
        <v>605</v>
      </c>
      <c r="T319" t="str">
        <f>IF(J319&lt;&gt;"-",VLOOKUP(J319,travail2!$A$2:$N$33,6),"")</f>
        <v>08</v>
      </c>
      <c r="U319" t="s">
        <v>605</v>
      </c>
      <c r="V319" s="121" t="str">
        <f>IF(J319&lt;&gt;"-",VLOOKUP(J319,travail2!$A$2:$N$33,7),"")</f>
        <v>3</v>
      </c>
      <c r="W319" t="s">
        <v>605</v>
      </c>
      <c r="X319" t="str">
        <f>IF(J319&lt;&gt;"-",VLOOKUP(J319,travail2!$A$2:$N$33,8),"")</f>
        <v>w</v>
      </c>
      <c r="Y319" t="s">
        <v>605</v>
      </c>
      <c r="Z319" t="str">
        <f>IF(J319&lt;&gt;"-",VLOOKUP(J319,travail2!$A$2:$N$33,9),"")</f>
        <v>2</v>
      </c>
      <c r="AA319" t="s">
        <v>605</v>
      </c>
      <c r="AB319" t="str">
        <f>IF(J319&lt;&gt;"-",VLOOKUP(J319,travail2!$A$2:$N$33,10),"")</f>
        <v>s</v>
      </c>
      <c r="AC319" t="s">
        <v>605</v>
      </c>
      <c r="AD319">
        <f>IF(J319&lt;&gt;"-",VLOOKUP(J319,travail2!$A$2:$N$33,11),"")</f>
        <v>0</v>
      </c>
      <c r="AE319" t="s">
        <v>605</v>
      </c>
      <c r="AF319" t="str">
        <f>IF(J319&lt;&gt;"-",VLOOKUP(J319,travail2!$A$2:$N$33,13),"")</f>
        <v>01</v>
      </c>
      <c r="AG319" t="s">
        <v>605</v>
      </c>
      <c r="AH319" t="str">
        <f>IF(J319&lt;&gt;"-",VLOOKUP(J319,travail2!$A$2:$N$33,14),"")</f>
        <v>11</v>
      </c>
      <c r="AI319" t="s">
        <v>928</v>
      </c>
      <c r="AJ319" s="122" t="s">
        <v>925</v>
      </c>
      <c r="AK319" t="s">
        <v>928</v>
      </c>
      <c r="AL319" t="s">
        <v>407</v>
      </c>
      <c r="AM319" t="s">
        <v>904</v>
      </c>
      <c r="AO319" s="123" t="str">
        <f t="shared" si="24"/>
        <v>var zone = new Array("United States/Adak", "-10", "00", "1", "US", "w", "2", "s", "0", "08", "3", "w", "2", "s", "0", "01", "11"); zones["United States/Adak"]=zone;</v>
      </c>
      <c r="AP319" t="str">
        <f t="shared" si="25"/>
        <v>var zone = new Array("United States/Adak", "-10", "00", "1", "US", "w", "2", "s", "0", "08", "3", "w", "2", "s", "0</v>
      </c>
      <c r="AQ319" t="str">
        <f t="shared" si="29"/>
        <v>", "01", "11"); zones["United States/Adak"]=zone;</v>
      </c>
      <c r="AR319" s="125" t="str">
        <f t="shared" si="26"/>
        <v>&lt;option value="United States/Adak"&gt;United States/Adak&lt;/option&gt;</v>
      </c>
      <c r="AS319" t="s">
        <v>930</v>
      </c>
      <c r="AT319" t="str">
        <f t="shared" si="27"/>
        <v>United States/Adak</v>
      </c>
      <c r="AU319" t="s">
        <v>932</v>
      </c>
      <c r="AV319" t="str">
        <f t="shared" si="28"/>
        <v>United States/Adak</v>
      </c>
      <c r="AW319" t="s">
        <v>931</v>
      </c>
    </row>
    <row r="320" spans="1:49" x14ac:dyDescent="0.25">
      <c r="A320" t="s">
        <v>903</v>
      </c>
      <c r="B320" t="s">
        <v>405</v>
      </c>
      <c r="C320" t="s">
        <v>605</v>
      </c>
      <c r="D320">
        <v>-9</v>
      </c>
      <c r="E320" t="s">
        <v>605</v>
      </c>
      <c r="F320" t="s">
        <v>898</v>
      </c>
      <c r="G320" t="s">
        <v>605</v>
      </c>
      <c r="H320" s="6" t="s">
        <v>890</v>
      </c>
      <c r="I320" t="s">
        <v>605</v>
      </c>
      <c r="J320" s="6" t="s">
        <v>143</v>
      </c>
      <c r="K320" t="s">
        <v>605</v>
      </c>
      <c r="L320" t="str">
        <f>IF(J320&lt;&gt;"-",VLOOKUP(J320,travail2!$A$2:$N$33,2),"")</f>
        <v>w</v>
      </c>
      <c r="M320" t="s">
        <v>605</v>
      </c>
      <c r="N320" t="str">
        <f>IF(J320&lt;&gt;"-",VLOOKUP(J320,travail2!$A$2:$N$33,3),"")</f>
        <v>2</v>
      </c>
      <c r="O320" t="s">
        <v>605</v>
      </c>
      <c r="P320" t="str">
        <f>IF(J320&lt;&gt;"-",VLOOKUP(J320,travail2!$A$2:$N$33,4),"")</f>
        <v>s</v>
      </c>
      <c r="Q320" t="s">
        <v>605</v>
      </c>
      <c r="R320">
        <f>IF(J320&lt;&gt;"-",VLOOKUP(J320,travail2!$A$2:$N$33,5),"")</f>
        <v>0</v>
      </c>
      <c r="S320" t="s">
        <v>605</v>
      </c>
      <c r="T320" t="str">
        <f>IF(J320&lt;&gt;"-",VLOOKUP(J320,travail2!$A$2:$N$33,6),"")</f>
        <v>08</v>
      </c>
      <c r="U320" t="s">
        <v>605</v>
      </c>
      <c r="V320" s="121" t="str">
        <f>IF(J320&lt;&gt;"-",VLOOKUP(J320,travail2!$A$2:$N$33,7),"")</f>
        <v>3</v>
      </c>
      <c r="W320" t="s">
        <v>605</v>
      </c>
      <c r="X320" t="str">
        <f>IF(J320&lt;&gt;"-",VLOOKUP(J320,travail2!$A$2:$N$33,8),"")</f>
        <v>w</v>
      </c>
      <c r="Y320" t="s">
        <v>605</v>
      </c>
      <c r="Z320" t="str">
        <f>IF(J320&lt;&gt;"-",VLOOKUP(J320,travail2!$A$2:$N$33,9),"")</f>
        <v>2</v>
      </c>
      <c r="AA320" t="s">
        <v>605</v>
      </c>
      <c r="AB320" t="str">
        <f>IF(J320&lt;&gt;"-",VLOOKUP(J320,travail2!$A$2:$N$33,10),"")</f>
        <v>s</v>
      </c>
      <c r="AC320" t="s">
        <v>605</v>
      </c>
      <c r="AD320">
        <f>IF(J320&lt;&gt;"-",VLOOKUP(J320,travail2!$A$2:$N$33,11),"")</f>
        <v>0</v>
      </c>
      <c r="AE320" t="s">
        <v>605</v>
      </c>
      <c r="AF320" t="str">
        <f>IF(J320&lt;&gt;"-",VLOOKUP(J320,travail2!$A$2:$N$33,13),"")</f>
        <v>01</v>
      </c>
      <c r="AG320" t="s">
        <v>605</v>
      </c>
      <c r="AH320" t="str">
        <f>IF(J320&lt;&gt;"-",VLOOKUP(J320,travail2!$A$2:$N$33,14),"")</f>
        <v>11</v>
      </c>
      <c r="AI320" t="s">
        <v>928</v>
      </c>
      <c r="AJ320" s="122" t="s">
        <v>925</v>
      </c>
      <c r="AK320" t="s">
        <v>928</v>
      </c>
      <c r="AL320" t="s">
        <v>405</v>
      </c>
      <c r="AM320" t="s">
        <v>904</v>
      </c>
      <c r="AO320" s="123" t="str">
        <f t="shared" si="24"/>
        <v>var zone = new Array("United States/Anchorage", "-9", "00", "1", "US", "w", "2", "s", "0", "08", "3", "w", "2", "s", "0", "01", "11"); zones["United States/Anchorage"]=zone;</v>
      </c>
      <c r="AP320" t="str">
        <f t="shared" si="25"/>
        <v>var zone = new Array("United States/Anchorage", "-9", "00", "1", "US", "w", "2", "s", "0", "08", "3", "w", "2", "s", "0</v>
      </c>
      <c r="AQ320" t="str">
        <f t="shared" si="29"/>
        <v>", "01", "11"); zones["United States/Anchorage"]=zone;</v>
      </c>
      <c r="AR320" s="125" t="str">
        <f t="shared" si="26"/>
        <v>&lt;option value="United States/Anchorage"&gt;United States/Anchorage&lt;/option&gt;</v>
      </c>
      <c r="AS320" t="s">
        <v>930</v>
      </c>
      <c r="AT320" t="str">
        <f t="shared" si="27"/>
        <v>United States/Anchorage</v>
      </c>
      <c r="AU320" t="s">
        <v>932</v>
      </c>
      <c r="AV320" t="str">
        <f t="shared" si="28"/>
        <v>United States/Anchorage</v>
      </c>
      <c r="AW320" t="s">
        <v>931</v>
      </c>
    </row>
    <row r="321" spans="1:49" x14ac:dyDescent="0.25">
      <c r="A321" t="s">
        <v>903</v>
      </c>
      <c r="B321" t="s">
        <v>392</v>
      </c>
      <c r="C321" t="s">
        <v>605</v>
      </c>
      <c r="D321">
        <v>-7</v>
      </c>
      <c r="E321" t="s">
        <v>605</v>
      </c>
      <c r="F321" t="s">
        <v>898</v>
      </c>
      <c r="G321" t="s">
        <v>605</v>
      </c>
      <c r="H321" s="6" t="s">
        <v>890</v>
      </c>
      <c r="I321" t="s">
        <v>605</v>
      </c>
      <c r="J321" s="6" t="s">
        <v>143</v>
      </c>
      <c r="K321" t="s">
        <v>605</v>
      </c>
      <c r="L321" t="str">
        <f>IF(J321&lt;&gt;"-",VLOOKUP(J321,travail2!$A$2:$N$33,2),"")</f>
        <v>w</v>
      </c>
      <c r="M321" t="s">
        <v>605</v>
      </c>
      <c r="N321" t="str">
        <f>IF(J321&lt;&gt;"-",VLOOKUP(J321,travail2!$A$2:$N$33,3),"")</f>
        <v>2</v>
      </c>
      <c r="O321" t="s">
        <v>605</v>
      </c>
      <c r="P321" t="str">
        <f>IF(J321&lt;&gt;"-",VLOOKUP(J321,travail2!$A$2:$N$33,4),"")</f>
        <v>s</v>
      </c>
      <c r="Q321" t="s">
        <v>605</v>
      </c>
      <c r="R321">
        <f>IF(J321&lt;&gt;"-",VLOOKUP(J321,travail2!$A$2:$N$33,5),"")</f>
        <v>0</v>
      </c>
      <c r="S321" t="s">
        <v>605</v>
      </c>
      <c r="T321" t="str">
        <f>IF(J321&lt;&gt;"-",VLOOKUP(J321,travail2!$A$2:$N$33,6),"")</f>
        <v>08</v>
      </c>
      <c r="U321" t="s">
        <v>605</v>
      </c>
      <c r="V321" s="121" t="str">
        <f>IF(J321&lt;&gt;"-",VLOOKUP(J321,travail2!$A$2:$N$33,7),"")</f>
        <v>3</v>
      </c>
      <c r="W321" t="s">
        <v>605</v>
      </c>
      <c r="X321" t="str">
        <f>IF(J321&lt;&gt;"-",VLOOKUP(J321,travail2!$A$2:$N$33,8),"")</f>
        <v>w</v>
      </c>
      <c r="Y321" t="s">
        <v>605</v>
      </c>
      <c r="Z321" t="str">
        <f>IF(J321&lt;&gt;"-",VLOOKUP(J321,travail2!$A$2:$N$33,9),"")</f>
        <v>2</v>
      </c>
      <c r="AA321" t="s">
        <v>605</v>
      </c>
      <c r="AB321" t="str">
        <f>IF(J321&lt;&gt;"-",VLOOKUP(J321,travail2!$A$2:$N$33,10),"")</f>
        <v>s</v>
      </c>
      <c r="AC321" t="s">
        <v>605</v>
      </c>
      <c r="AD321">
        <f>IF(J321&lt;&gt;"-",VLOOKUP(J321,travail2!$A$2:$N$33,11),"")</f>
        <v>0</v>
      </c>
      <c r="AE321" t="s">
        <v>605</v>
      </c>
      <c r="AF321" t="str">
        <f>IF(J321&lt;&gt;"-",VLOOKUP(J321,travail2!$A$2:$N$33,13),"")</f>
        <v>01</v>
      </c>
      <c r="AG321" t="s">
        <v>605</v>
      </c>
      <c r="AH321" t="str">
        <f>IF(J321&lt;&gt;"-",VLOOKUP(J321,travail2!$A$2:$N$33,14),"")</f>
        <v>11</v>
      </c>
      <c r="AI321" t="s">
        <v>928</v>
      </c>
      <c r="AJ321" s="122" t="s">
        <v>925</v>
      </c>
      <c r="AK321" t="s">
        <v>928</v>
      </c>
      <c r="AL321" t="s">
        <v>392</v>
      </c>
      <c r="AM321" t="s">
        <v>904</v>
      </c>
      <c r="AO321" s="123" t="str">
        <f t="shared" si="24"/>
        <v>var zone = new Array("United States/Denver", "-7", "00", "1", "US", "w", "2", "s", "0", "08", "3", "w", "2", "s", "0", "01", "11"); zones["United States/Denver"]=zone;</v>
      </c>
      <c r="AP321" t="str">
        <f t="shared" si="25"/>
        <v>var zone = new Array("United States/Denver", "-7", "00", "1", "US", "w", "2", "s", "0", "08", "3", "w", "2", "s", "0</v>
      </c>
      <c r="AQ321" t="str">
        <f t="shared" si="29"/>
        <v>", "01", "11"); zones["United States/Denver"]=zone;</v>
      </c>
      <c r="AR321" s="125" t="str">
        <f t="shared" si="26"/>
        <v>&lt;option value="United States/Denver"&gt;United States/Denver&lt;/option&gt;</v>
      </c>
      <c r="AS321" t="s">
        <v>930</v>
      </c>
      <c r="AT321" t="str">
        <f t="shared" si="27"/>
        <v>United States/Denver</v>
      </c>
      <c r="AU321" t="s">
        <v>932</v>
      </c>
      <c r="AV321" t="str">
        <f t="shared" si="28"/>
        <v>United States/Denver</v>
      </c>
      <c r="AW321" t="s">
        <v>931</v>
      </c>
    </row>
    <row r="322" spans="1:49" x14ac:dyDescent="0.25">
      <c r="A322" t="s">
        <v>903</v>
      </c>
      <c r="B322" t="s">
        <v>401</v>
      </c>
      <c r="C322" t="s">
        <v>605</v>
      </c>
      <c r="D322">
        <v>-5</v>
      </c>
      <c r="E322" t="s">
        <v>605</v>
      </c>
      <c r="F322" t="s">
        <v>898</v>
      </c>
      <c r="G322" t="s">
        <v>605</v>
      </c>
      <c r="H322" s="6" t="s">
        <v>890</v>
      </c>
      <c r="I322" t="s">
        <v>605</v>
      </c>
      <c r="J322" s="6" t="s">
        <v>143</v>
      </c>
      <c r="K322" t="s">
        <v>605</v>
      </c>
      <c r="L322" t="str">
        <f>IF(J322&lt;&gt;"-",VLOOKUP(J322,travail2!$A$2:$N$33,2),"")</f>
        <v>w</v>
      </c>
      <c r="M322" t="s">
        <v>605</v>
      </c>
      <c r="N322" t="str">
        <f>IF(J322&lt;&gt;"-",VLOOKUP(J322,travail2!$A$2:$N$33,3),"")</f>
        <v>2</v>
      </c>
      <c r="O322" t="s">
        <v>605</v>
      </c>
      <c r="P322" t="str">
        <f>IF(J322&lt;&gt;"-",VLOOKUP(J322,travail2!$A$2:$N$33,4),"")</f>
        <v>s</v>
      </c>
      <c r="Q322" t="s">
        <v>605</v>
      </c>
      <c r="R322">
        <f>IF(J322&lt;&gt;"-",VLOOKUP(J322,travail2!$A$2:$N$33,5),"")</f>
        <v>0</v>
      </c>
      <c r="S322" t="s">
        <v>605</v>
      </c>
      <c r="T322" t="str">
        <f>IF(J322&lt;&gt;"-",VLOOKUP(J322,travail2!$A$2:$N$33,6),"")</f>
        <v>08</v>
      </c>
      <c r="U322" t="s">
        <v>605</v>
      </c>
      <c r="V322" s="121" t="str">
        <f>IF(J322&lt;&gt;"-",VLOOKUP(J322,travail2!$A$2:$N$33,7),"")</f>
        <v>3</v>
      </c>
      <c r="W322" t="s">
        <v>605</v>
      </c>
      <c r="X322" t="str">
        <f>IF(J322&lt;&gt;"-",VLOOKUP(J322,travail2!$A$2:$N$33,8),"")</f>
        <v>w</v>
      </c>
      <c r="Y322" t="s">
        <v>605</v>
      </c>
      <c r="Z322" t="str">
        <f>IF(J322&lt;&gt;"-",VLOOKUP(J322,travail2!$A$2:$N$33,9),"")</f>
        <v>2</v>
      </c>
      <c r="AA322" t="s">
        <v>605</v>
      </c>
      <c r="AB322" t="str">
        <f>IF(J322&lt;&gt;"-",VLOOKUP(J322,travail2!$A$2:$N$33,10),"")</f>
        <v>s</v>
      </c>
      <c r="AC322" t="s">
        <v>605</v>
      </c>
      <c r="AD322">
        <f>IF(J322&lt;&gt;"-",VLOOKUP(J322,travail2!$A$2:$N$33,11),"")</f>
        <v>0</v>
      </c>
      <c r="AE322" t="s">
        <v>605</v>
      </c>
      <c r="AF322" t="str">
        <f>IF(J322&lt;&gt;"-",VLOOKUP(J322,travail2!$A$2:$N$33,13),"")</f>
        <v>01</v>
      </c>
      <c r="AG322" t="s">
        <v>605</v>
      </c>
      <c r="AH322" t="str">
        <f>IF(J322&lt;&gt;"-",VLOOKUP(J322,travail2!$A$2:$N$33,14),"")</f>
        <v>11</v>
      </c>
      <c r="AI322" t="s">
        <v>928</v>
      </c>
      <c r="AJ322" s="122" t="s">
        <v>925</v>
      </c>
      <c r="AK322" t="s">
        <v>928</v>
      </c>
      <c r="AL322" t="s">
        <v>401</v>
      </c>
      <c r="AM322" t="s">
        <v>904</v>
      </c>
      <c r="AO322" s="123" t="str">
        <f t="shared" si="24"/>
        <v>var zone = new Array("United States/Detroit", "-5", "00", "1", "US", "w", "2", "s", "0", "08", "3", "w", "2", "s", "0", "01", "11"); zones["United States/Detroit"]=zone;</v>
      </c>
      <c r="AP322" t="str">
        <f t="shared" si="25"/>
        <v>var zone = new Array("United States/Detroit", "-5", "00", "1", "US", "w", "2", "s", "0", "08", "3", "w", "2", "s", "0</v>
      </c>
      <c r="AQ322" t="str">
        <f t="shared" si="29"/>
        <v>", "01", "11"); zones["United States/Detroit"]=zone;</v>
      </c>
      <c r="AR322" s="125" t="str">
        <f t="shared" si="26"/>
        <v>&lt;option value="United States/Detroit"&gt;United States/Detroit&lt;/option&gt;</v>
      </c>
      <c r="AS322" t="s">
        <v>930</v>
      </c>
      <c r="AT322" t="str">
        <f t="shared" si="27"/>
        <v>United States/Detroit</v>
      </c>
      <c r="AU322" t="s">
        <v>932</v>
      </c>
      <c r="AV322" t="str">
        <f t="shared" si="28"/>
        <v>United States/Detroit</v>
      </c>
      <c r="AW322" t="s">
        <v>931</v>
      </c>
    </row>
    <row r="323" spans="1:49" x14ac:dyDescent="0.25">
      <c r="A323" t="s">
        <v>903</v>
      </c>
      <c r="B323" t="s">
        <v>408</v>
      </c>
      <c r="C323" t="s">
        <v>605</v>
      </c>
      <c r="D323">
        <v>-10</v>
      </c>
      <c r="E323" t="s">
        <v>605</v>
      </c>
      <c r="F323" t="s">
        <v>898</v>
      </c>
      <c r="G323" t="s">
        <v>605</v>
      </c>
      <c r="H323" t="str">
        <f>IF(J323&lt;&gt;"-",VLOOKUP(J323,DST_ON!A:C,3),"")</f>
        <v/>
      </c>
      <c r="I323" t="s">
        <v>605</v>
      </c>
      <c r="J323" s="6" t="s">
        <v>106</v>
      </c>
      <c r="K323" t="s">
        <v>605</v>
      </c>
      <c r="L323" t="str">
        <f>IF(J323&lt;&gt;"-",VLOOKUP(J323,travail2!$A$2:$N$33,2),"")</f>
        <v/>
      </c>
      <c r="M323" t="s">
        <v>605</v>
      </c>
      <c r="N323" t="str">
        <f>IF(J323&lt;&gt;"-",VLOOKUP(J323,travail2!$A$2:$N$33,3),"")</f>
        <v/>
      </c>
      <c r="O323" t="s">
        <v>605</v>
      </c>
      <c r="P323" t="str">
        <f>IF(J323&lt;&gt;"-",VLOOKUP(J323,travail2!$A$2:$N$33,4),"")</f>
        <v/>
      </c>
      <c r="Q323" t="s">
        <v>605</v>
      </c>
      <c r="R323" t="str">
        <f>IF(J323&lt;&gt;"-",VLOOKUP(J323,travail2!$A$2:$N$33,5),"")</f>
        <v/>
      </c>
      <c r="S323" t="s">
        <v>605</v>
      </c>
      <c r="T323" t="str">
        <f>IF(J323&lt;&gt;"-",VLOOKUP(J323,travail2!$A$2:$N$33,6),"")</f>
        <v/>
      </c>
      <c r="U323" t="s">
        <v>605</v>
      </c>
      <c r="V323" s="121" t="str">
        <f>IF(J323&lt;&gt;"-",VLOOKUP(J323,travail2!$A$2:$N$33,7),"")</f>
        <v/>
      </c>
      <c r="W323" t="s">
        <v>605</v>
      </c>
      <c r="X323" t="str">
        <f>IF(J323&lt;&gt;"-",VLOOKUP(J323,travail2!$A$2:$N$33,8),"")</f>
        <v/>
      </c>
      <c r="Y323" t="s">
        <v>605</v>
      </c>
      <c r="Z323" t="str">
        <f>IF(J323&lt;&gt;"-",VLOOKUP(J323,travail2!$A$2:$N$33,9),"")</f>
        <v/>
      </c>
      <c r="AA323" t="s">
        <v>605</v>
      </c>
      <c r="AB323" t="str">
        <f>IF(J323&lt;&gt;"-",VLOOKUP(J323,travail2!$A$2:$N$33,10),"")</f>
        <v/>
      </c>
      <c r="AC323" t="s">
        <v>605</v>
      </c>
      <c r="AD323" t="str">
        <f>IF(J323&lt;&gt;"-",VLOOKUP(J323,travail2!$A$2:$N$33,11),"")</f>
        <v/>
      </c>
      <c r="AE323" t="s">
        <v>605</v>
      </c>
      <c r="AF323" t="str">
        <f>IF(J323&lt;&gt;"-",VLOOKUP(J323,travail2!$A$2:$N$33,13),"")</f>
        <v/>
      </c>
      <c r="AG323" t="s">
        <v>605</v>
      </c>
      <c r="AH323" t="str">
        <f>IF(J323&lt;&gt;"-",VLOOKUP(J323,travail2!$A$2:$N$33,14),"")</f>
        <v/>
      </c>
      <c r="AI323" t="s">
        <v>928</v>
      </c>
      <c r="AJ323" s="122" t="s">
        <v>925</v>
      </c>
      <c r="AK323" t="s">
        <v>928</v>
      </c>
      <c r="AL323" t="s">
        <v>408</v>
      </c>
      <c r="AM323" t="s">
        <v>904</v>
      </c>
      <c r="AO323" s="123" t="str">
        <f t="shared" si="24"/>
        <v>var zone = new Array("United States/Honolulu", "-10", "00", "", "-", "", "", "", "", "", "", "", "", "", "", "", ""); zones["United States/Honolulu"]=zone;</v>
      </c>
      <c r="AP323" t="str">
        <f t="shared" si="25"/>
        <v>var zone = new Array("United States/Honolulu", "-10", "00", "", "-", "", "", "", "", "", "", "", "", "", "</v>
      </c>
      <c r="AQ323" t="str">
        <f t="shared" si="29"/>
        <v>", "", ""); zones["United States/Honolulu"]=zone;</v>
      </c>
      <c r="AR323" s="125" t="str">
        <f t="shared" si="26"/>
        <v>&lt;option value="United States/Honolulu"&gt;United States/Honolulu&lt;/option&gt;</v>
      </c>
      <c r="AS323" t="s">
        <v>930</v>
      </c>
      <c r="AT323" t="str">
        <f t="shared" si="27"/>
        <v>United States/Honolulu</v>
      </c>
      <c r="AU323" t="s">
        <v>932</v>
      </c>
      <c r="AV323" t="str">
        <f t="shared" si="28"/>
        <v>United States/Honolulu</v>
      </c>
      <c r="AW323" t="s">
        <v>931</v>
      </c>
    </row>
    <row r="324" spans="1:49" x14ac:dyDescent="0.25">
      <c r="A324" t="s">
        <v>903</v>
      </c>
      <c r="B324" t="s">
        <v>397</v>
      </c>
      <c r="C324" t="s">
        <v>605</v>
      </c>
      <c r="D324">
        <v>-5</v>
      </c>
      <c r="E324" t="s">
        <v>605</v>
      </c>
      <c r="F324" t="s">
        <v>898</v>
      </c>
      <c r="G324" t="s">
        <v>605</v>
      </c>
      <c r="H324" t="str">
        <f>IF(J324&lt;&gt;"-",VLOOKUP(J324,DST_ON!A:C,3),"")</f>
        <v/>
      </c>
      <c r="I324" t="s">
        <v>605</v>
      </c>
      <c r="J324" s="6" t="s">
        <v>106</v>
      </c>
      <c r="K324" t="s">
        <v>605</v>
      </c>
      <c r="L324" t="str">
        <f>IF(J324&lt;&gt;"-",VLOOKUP(J324,travail2!$A$2:$N$33,2),"")</f>
        <v/>
      </c>
      <c r="M324" t="s">
        <v>605</v>
      </c>
      <c r="N324" t="str">
        <f>IF(J324&lt;&gt;"-",VLOOKUP(J324,travail2!$A$2:$N$33,3),"")</f>
        <v/>
      </c>
      <c r="O324" t="s">
        <v>605</v>
      </c>
      <c r="P324" t="str">
        <f>IF(J324&lt;&gt;"-",VLOOKUP(J324,travail2!$A$2:$N$33,4),"")</f>
        <v/>
      </c>
      <c r="Q324" t="s">
        <v>605</v>
      </c>
      <c r="R324" t="str">
        <f>IF(J324&lt;&gt;"-",VLOOKUP(J324,travail2!$A$2:$N$33,5),"")</f>
        <v/>
      </c>
      <c r="S324" t="s">
        <v>605</v>
      </c>
      <c r="T324" t="str">
        <f>IF(J324&lt;&gt;"-",VLOOKUP(J324,travail2!$A$2:$N$33,6),"")</f>
        <v/>
      </c>
      <c r="U324" t="s">
        <v>605</v>
      </c>
      <c r="V324" s="121" t="str">
        <f>IF(J324&lt;&gt;"-",VLOOKUP(J324,travail2!$A$2:$N$33,7),"")</f>
        <v/>
      </c>
      <c r="W324" t="s">
        <v>605</v>
      </c>
      <c r="X324" t="str">
        <f>IF(J324&lt;&gt;"-",VLOOKUP(J324,travail2!$A$2:$N$33,8),"")</f>
        <v/>
      </c>
      <c r="Y324" t="s">
        <v>605</v>
      </c>
      <c r="Z324" t="str">
        <f>IF(J324&lt;&gt;"-",VLOOKUP(J324,travail2!$A$2:$N$33,9),"")</f>
        <v/>
      </c>
      <c r="AA324" t="s">
        <v>605</v>
      </c>
      <c r="AB324" t="str">
        <f>IF(J324&lt;&gt;"-",VLOOKUP(J324,travail2!$A$2:$N$33,10),"")</f>
        <v/>
      </c>
      <c r="AC324" t="s">
        <v>605</v>
      </c>
      <c r="AD324" t="str">
        <f>IF(J324&lt;&gt;"-",VLOOKUP(J324,travail2!$A$2:$N$33,11),"")</f>
        <v/>
      </c>
      <c r="AE324" t="s">
        <v>605</v>
      </c>
      <c r="AF324" t="str">
        <f>IF(J324&lt;&gt;"-",VLOOKUP(J324,travail2!$A$2:$N$33,13),"")</f>
        <v/>
      </c>
      <c r="AG324" t="s">
        <v>605</v>
      </c>
      <c r="AH324" t="str">
        <f>IF(J324&lt;&gt;"-",VLOOKUP(J324,travail2!$A$2:$N$33,14),"")</f>
        <v/>
      </c>
      <c r="AI324" t="s">
        <v>928</v>
      </c>
      <c r="AJ324" s="122" t="s">
        <v>925</v>
      </c>
      <c r="AK324" t="s">
        <v>928</v>
      </c>
      <c r="AL324" t="s">
        <v>397</v>
      </c>
      <c r="AM324" t="s">
        <v>904</v>
      </c>
      <c r="AO324" s="123" t="str">
        <f t="shared" si="24"/>
        <v>var zone = new Array("United States/Indiana/Knox", "-5", "00", "", "-", "", "", "", "", "", "", "", "", "", "", "", ""); zones["United States/Indiana/Knox"]=zone;</v>
      </c>
      <c r="AP324" t="str">
        <f t="shared" si="25"/>
        <v>var zone = new Array("United States/Indiana/Knox", "-5", "00", "", "-", "", "", "", "", "", "", "", "", "", "</v>
      </c>
      <c r="AQ324" t="str">
        <f t="shared" si="29"/>
        <v>", "", ""); zones["United States/Indiana/Knox"]=zone;</v>
      </c>
      <c r="AR324" s="125" t="str">
        <f t="shared" si="26"/>
        <v>&lt;option value="United States/Indiana/Knox"&gt;United States/Indiana/Knox&lt;/option&gt;</v>
      </c>
      <c r="AS324" t="s">
        <v>930</v>
      </c>
      <c r="AT324" t="str">
        <f t="shared" si="27"/>
        <v>United States/Indiana/Knox</v>
      </c>
      <c r="AU324" t="s">
        <v>932</v>
      </c>
      <c r="AV324" t="str">
        <f t="shared" si="28"/>
        <v>United States/Indiana/Knox</v>
      </c>
      <c r="AW324" t="s">
        <v>931</v>
      </c>
    </row>
    <row r="325" spans="1:49" x14ac:dyDescent="0.25">
      <c r="A325" t="s">
        <v>903</v>
      </c>
      <c r="B325" t="s">
        <v>396</v>
      </c>
      <c r="C325" t="s">
        <v>605</v>
      </c>
      <c r="D325">
        <v>-5</v>
      </c>
      <c r="E325" t="s">
        <v>605</v>
      </c>
      <c r="F325" t="s">
        <v>898</v>
      </c>
      <c r="G325" t="s">
        <v>605</v>
      </c>
      <c r="H325" t="str">
        <f>IF(J325&lt;&gt;"-",VLOOKUP(J325,DST_ON!A:C,3),"")</f>
        <v/>
      </c>
      <c r="I325" t="s">
        <v>605</v>
      </c>
      <c r="J325" s="6" t="s">
        <v>106</v>
      </c>
      <c r="K325" t="s">
        <v>605</v>
      </c>
      <c r="L325" t="str">
        <f>IF(J325&lt;&gt;"-",VLOOKUP(J325,travail2!$A$2:$N$33,2),"")</f>
        <v/>
      </c>
      <c r="M325" t="s">
        <v>605</v>
      </c>
      <c r="N325" t="str">
        <f>IF(J325&lt;&gt;"-",VLOOKUP(J325,travail2!$A$2:$N$33,3),"")</f>
        <v/>
      </c>
      <c r="O325" t="s">
        <v>605</v>
      </c>
      <c r="P325" t="str">
        <f>IF(J325&lt;&gt;"-",VLOOKUP(J325,travail2!$A$2:$N$33,4),"")</f>
        <v/>
      </c>
      <c r="Q325" t="s">
        <v>605</v>
      </c>
      <c r="R325" t="str">
        <f>IF(J325&lt;&gt;"-",VLOOKUP(J325,travail2!$A$2:$N$33,5),"")</f>
        <v/>
      </c>
      <c r="S325" t="s">
        <v>605</v>
      </c>
      <c r="T325" t="str">
        <f>IF(J325&lt;&gt;"-",VLOOKUP(J325,travail2!$A$2:$N$33,6),"")</f>
        <v/>
      </c>
      <c r="U325" t="s">
        <v>605</v>
      </c>
      <c r="V325" s="121" t="str">
        <f>IF(J325&lt;&gt;"-",VLOOKUP(J325,travail2!$A$2:$N$33,7),"")</f>
        <v/>
      </c>
      <c r="W325" t="s">
        <v>605</v>
      </c>
      <c r="X325" t="str">
        <f>IF(J325&lt;&gt;"-",VLOOKUP(J325,travail2!$A$2:$N$33,8),"")</f>
        <v/>
      </c>
      <c r="Y325" t="s">
        <v>605</v>
      </c>
      <c r="Z325" t="str">
        <f>IF(J325&lt;&gt;"-",VLOOKUP(J325,travail2!$A$2:$N$33,9),"")</f>
        <v/>
      </c>
      <c r="AA325" t="s">
        <v>605</v>
      </c>
      <c r="AB325" t="str">
        <f>IF(J325&lt;&gt;"-",VLOOKUP(J325,travail2!$A$2:$N$33,10),"")</f>
        <v/>
      </c>
      <c r="AC325" t="s">
        <v>605</v>
      </c>
      <c r="AD325" t="str">
        <f>IF(J325&lt;&gt;"-",VLOOKUP(J325,travail2!$A$2:$N$33,11),"")</f>
        <v/>
      </c>
      <c r="AE325" t="s">
        <v>605</v>
      </c>
      <c r="AF325" t="str">
        <f>IF(J325&lt;&gt;"-",VLOOKUP(J325,travail2!$A$2:$N$33,13),"")</f>
        <v/>
      </c>
      <c r="AG325" t="s">
        <v>605</v>
      </c>
      <c r="AH325" t="str">
        <f>IF(J325&lt;&gt;"-",VLOOKUP(J325,travail2!$A$2:$N$33,14),"")</f>
        <v/>
      </c>
      <c r="AI325" t="s">
        <v>928</v>
      </c>
      <c r="AJ325" s="122" t="s">
        <v>925</v>
      </c>
      <c r="AK325" t="s">
        <v>928</v>
      </c>
      <c r="AL325" t="s">
        <v>396</v>
      </c>
      <c r="AM325" t="s">
        <v>904</v>
      </c>
      <c r="AO325" s="123" t="str">
        <f t="shared" ref="AO325:AO350" si="30">CONCATENATE(AP325,AQ325)</f>
        <v>var zone = new Array("United States/Indiana/Marengo", "-5", "00", "", "-", "", "", "", "", "", "", "", "", "", "", "", ""); zones["United States/Indiana/Marengo"]=zone;</v>
      </c>
      <c r="AP325" t="str">
        <f t="shared" ref="AP325:AP350" si="31">CONCATENATE(A325,B325,C325,D325,E325,F325,G325,H325,I325,J325,K325,L325,M325,N325,O325,P325,Q325,R325,S325,T325,U325,V325,W325,X325,Y325,Z325,AA325,AB325,AC325,AD325)</f>
        <v>var zone = new Array("United States/Indiana/Marengo", "-5", "00", "", "-", "", "", "", "", "", "", "", "", "", "</v>
      </c>
      <c r="AQ325" t="str">
        <f t="shared" si="29"/>
        <v>", "", ""); zones["United States/Indiana/Marengo"]=zone;</v>
      </c>
      <c r="AR325" s="125" t="str">
        <f t="shared" ref="AR325:AR350" si="32">CONCATENATE(AS325,AT325,AU325,AV325,AW325)</f>
        <v>&lt;option value="United States/Indiana/Marengo"&gt;United States/Indiana/Marengo&lt;/option&gt;</v>
      </c>
      <c r="AS325" t="s">
        <v>930</v>
      </c>
      <c r="AT325" t="str">
        <f t="shared" ref="AT325:AT350" si="33">B325</f>
        <v>United States/Indiana/Marengo</v>
      </c>
      <c r="AU325" t="s">
        <v>932</v>
      </c>
      <c r="AV325" t="str">
        <f t="shared" ref="AV325:AV350" si="34">B325</f>
        <v>United States/Indiana/Marengo</v>
      </c>
      <c r="AW325" t="s">
        <v>931</v>
      </c>
    </row>
    <row r="326" spans="1:49" x14ac:dyDescent="0.25">
      <c r="A326" t="s">
        <v>903</v>
      </c>
      <c r="B326" t="s">
        <v>398</v>
      </c>
      <c r="C326" t="s">
        <v>605</v>
      </c>
      <c r="D326">
        <v>-5</v>
      </c>
      <c r="E326" t="s">
        <v>605</v>
      </c>
      <c r="F326" t="s">
        <v>898</v>
      </c>
      <c r="G326" t="s">
        <v>605</v>
      </c>
      <c r="H326" t="str">
        <f>IF(J326&lt;&gt;"-",VLOOKUP(J326,DST_ON!A:C,3),"")</f>
        <v/>
      </c>
      <c r="I326" t="s">
        <v>605</v>
      </c>
      <c r="J326" s="6" t="s">
        <v>106</v>
      </c>
      <c r="K326" t="s">
        <v>605</v>
      </c>
      <c r="L326" t="str">
        <f>IF(J326&lt;&gt;"-",VLOOKUP(J326,travail2!$A$2:$N$33,2),"")</f>
        <v/>
      </c>
      <c r="M326" t="s">
        <v>605</v>
      </c>
      <c r="N326" t="str">
        <f>IF(J326&lt;&gt;"-",VLOOKUP(J326,travail2!$A$2:$N$33,3),"")</f>
        <v/>
      </c>
      <c r="O326" t="s">
        <v>605</v>
      </c>
      <c r="P326" t="str">
        <f>IF(J326&lt;&gt;"-",VLOOKUP(J326,travail2!$A$2:$N$33,4),"")</f>
        <v/>
      </c>
      <c r="Q326" t="s">
        <v>605</v>
      </c>
      <c r="R326" t="str">
        <f>IF(J326&lt;&gt;"-",VLOOKUP(J326,travail2!$A$2:$N$33,5),"")</f>
        <v/>
      </c>
      <c r="S326" t="s">
        <v>605</v>
      </c>
      <c r="T326" t="str">
        <f>IF(J326&lt;&gt;"-",VLOOKUP(J326,travail2!$A$2:$N$33,6),"")</f>
        <v/>
      </c>
      <c r="U326" t="s">
        <v>605</v>
      </c>
      <c r="V326" s="121" t="str">
        <f>IF(J326&lt;&gt;"-",VLOOKUP(J326,travail2!$A$2:$N$33,7),"")</f>
        <v/>
      </c>
      <c r="W326" t="s">
        <v>605</v>
      </c>
      <c r="X326" t="str">
        <f>IF(J326&lt;&gt;"-",VLOOKUP(J326,travail2!$A$2:$N$33,8),"")</f>
        <v/>
      </c>
      <c r="Y326" t="s">
        <v>605</v>
      </c>
      <c r="Z326" t="str">
        <f>IF(J326&lt;&gt;"-",VLOOKUP(J326,travail2!$A$2:$N$33,9),"")</f>
        <v/>
      </c>
      <c r="AA326" t="s">
        <v>605</v>
      </c>
      <c r="AB326" t="str">
        <f>IF(J326&lt;&gt;"-",VLOOKUP(J326,travail2!$A$2:$N$33,10),"")</f>
        <v/>
      </c>
      <c r="AC326" t="s">
        <v>605</v>
      </c>
      <c r="AD326" t="str">
        <f>IF(J326&lt;&gt;"-",VLOOKUP(J326,travail2!$A$2:$N$33,11),"")</f>
        <v/>
      </c>
      <c r="AE326" t="s">
        <v>605</v>
      </c>
      <c r="AF326" t="str">
        <f>IF(J326&lt;&gt;"-",VLOOKUP(J326,travail2!$A$2:$N$33,13),"")</f>
        <v/>
      </c>
      <c r="AG326" t="s">
        <v>605</v>
      </c>
      <c r="AH326" t="str">
        <f>IF(J326&lt;&gt;"-",VLOOKUP(J326,travail2!$A$2:$N$33,14),"")</f>
        <v/>
      </c>
      <c r="AI326" t="s">
        <v>928</v>
      </c>
      <c r="AJ326" s="122" t="s">
        <v>925</v>
      </c>
      <c r="AK326" t="s">
        <v>928</v>
      </c>
      <c r="AL326" t="s">
        <v>398</v>
      </c>
      <c r="AM326" t="s">
        <v>904</v>
      </c>
      <c r="AO326" s="123" t="str">
        <f t="shared" si="30"/>
        <v>var zone = new Array("United States/Indiana/Vevay", "-5", "00", "", "-", "", "", "", "", "", "", "", "", "", "", "", ""); zones["United States/Indiana/Vevay"]=zone;</v>
      </c>
      <c r="AP326" t="str">
        <f t="shared" si="31"/>
        <v>var zone = new Array("United States/Indiana/Vevay", "-5", "00", "", "-", "", "", "", "", "", "", "", "", "", "</v>
      </c>
      <c r="AQ326" t="str">
        <f t="shared" si="29"/>
        <v>", "", ""); zones["United States/Indiana/Vevay"]=zone;</v>
      </c>
      <c r="AR326" s="125" t="str">
        <f t="shared" si="32"/>
        <v>&lt;option value="United States/Indiana/Vevay"&gt;United States/Indiana/Vevay&lt;/option&gt;</v>
      </c>
      <c r="AS326" t="s">
        <v>930</v>
      </c>
      <c r="AT326" t="str">
        <f t="shared" si="33"/>
        <v>United States/Indiana/Vevay</v>
      </c>
      <c r="AU326" t="s">
        <v>932</v>
      </c>
      <c r="AV326" t="str">
        <f t="shared" si="34"/>
        <v>United States/Indiana/Vevay</v>
      </c>
      <c r="AW326" t="s">
        <v>931</v>
      </c>
    </row>
    <row r="327" spans="1:49" x14ac:dyDescent="0.25">
      <c r="A327" t="s">
        <v>903</v>
      </c>
      <c r="B327" t="s">
        <v>395</v>
      </c>
      <c r="C327" t="s">
        <v>605</v>
      </c>
      <c r="D327">
        <v>-5</v>
      </c>
      <c r="E327" t="s">
        <v>605</v>
      </c>
      <c r="F327" t="s">
        <v>898</v>
      </c>
      <c r="G327" t="s">
        <v>605</v>
      </c>
      <c r="H327" t="str">
        <f>IF(J327&lt;&gt;"-",VLOOKUP(J327,DST_ON!A:C,3),"")</f>
        <v/>
      </c>
      <c r="I327" t="s">
        <v>605</v>
      </c>
      <c r="J327" s="6" t="s">
        <v>106</v>
      </c>
      <c r="K327" t="s">
        <v>605</v>
      </c>
      <c r="L327" t="str">
        <f>IF(J327&lt;&gt;"-",VLOOKUP(J327,travail2!$A$2:$N$33,2),"")</f>
        <v/>
      </c>
      <c r="M327" t="s">
        <v>605</v>
      </c>
      <c r="N327" t="str">
        <f>IF(J327&lt;&gt;"-",VLOOKUP(J327,travail2!$A$2:$N$33,3),"")</f>
        <v/>
      </c>
      <c r="O327" t="s">
        <v>605</v>
      </c>
      <c r="P327" t="str">
        <f>IF(J327&lt;&gt;"-",VLOOKUP(J327,travail2!$A$2:$N$33,4),"")</f>
        <v/>
      </c>
      <c r="Q327" t="s">
        <v>605</v>
      </c>
      <c r="R327" t="str">
        <f>IF(J327&lt;&gt;"-",VLOOKUP(J327,travail2!$A$2:$N$33,5),"")</f>
        <v/>
      </c>
      <c r="S327" t="s">
        <v>605</v>
      </c>
      <c r="T327" t="str">
        <f>IF(J327&lt;&gt;"-",VLOOKUP(J327,travail2!$A$2:$N$33,6),"")</f>
        <v/>
      </c>
      <c r="U327" t="s">
        <v>605</v>
      </c>
      <c r="V327" s="121" t="str">
        <f>IF(J327&lt;&gt;"-",VLOOKUP(J327,travail2!$A$2:$N$33,7),"")</f>
        <v/>
      </c>
      <c r="W327" t="s">
        <v>605</v>
      </c>
      <c r="X327" t="str">
        <f>IF(J327&lt;&gt;"-",VLOOKUP(J327,travail2!$A$2:$N$33,8),"")</f>
        <v/>
      </c>
      <c r="Y327" t="s">
        <v>605</v>
      </c>
      <c r="Z327" t="str">
        <f>IF(J327&lt;&gt;"-",VLOOKUP(J327,travail2!$A$2:$N$33,9),"")</f>
        <v/>
      </c>
      <c r="AA327" t="s">
        <v>605</v>
      </c>
      <c r="AB327" t="str">
        <f>IF(J327&lt;&gt;"-",VLOOKUP(J327,travail2!$A$2:$N$33,10),"")</f>
        <v/>
      </c>
      <c r="AC327" t="s">
        <v>605</v>
      </c>
      <c r="AD327" t="str">
        <f>IF(J327&lt;&gt;"-",VLOOKUP(J327,travail2!$A$2:$N$33,11),"")</f>
        <v/>
      </c>
      <c r="AE327" t="s">
        <v>605</v>
      </c>
      <c r="AF327" t="str">
        <f>IF(J327&lt;&gt;"-",VLOOKUP(J327,travail2!$A$2:$N$33,13),"")</f>
        <v/>
      </c>
      <c r="AG327" t="s">
        <v>605</v>
      </c>
      <c r="AH327" t="str">
        <f>IF(J327&lt;&gt;"-",VLOOKUP(J327,travail2!$A$2:$N$33,14),"")</f>
        <v/>
      </c>
      <c r="AI327" t="s">
        <v>928</v>
      </c>
      <c r="AJ327" s="122" t="s">
        <v>925</v>
      </c>
      <c r="AK327" t="s">
        <v>928</v>
      </c>
      <c r="AL327" t="s">
        <v>395</v>
      </c>
      <c r="AM327" t="s">
        <v>904</v>
      </c>
      <c r="AO327" s="123" t="str">
        <f t="shared" si="30"/>
        <v>var zone = new Array("United States/Indianapolis", "-5", "00", "", "-", "", "", "", "", "", "", "", "", "", "", "", ""); zones["United States/Indianapolis"]=zone;</v>
      </c>
      <c r="AP327" t="str">
        <f t="shared" si="31"/>
        <v>var zone = new Array("United States/Indianapolis", "-5", "00", "", "-", "", "", "", "", "", "", "", "", "", "</v>
      </c>
      <c r="AQ327" t="str">
        <f t="shared" ref="AQ327:AQ350" si="35">CONCATENATE(AE327,AF327,AG327,AH327,AI327,AJ327,AK327,AL327,AM327)</f>
        <v>", "", ""); zones["United States/Indianapolis"]=zone;</v>
      </c>
      <c r="AR327" s="125" t="str">
        <f t="shared" si="32"/>
        <v>&lt;option value="United States/Indianapolis"&gt;United States/Indianapolis&lt;/option&gt;</v>
      </c>
      <c r="AS327" t="s">
        <v>930</v>
      </c>
      <c r="AT327" t="str">
        <f t="shared" si="33"/>
        <v>United States/Indianapolis</v>
      </c>
      <c r="AU327" t="s">
        <v>932</v>
      </c>
      <c r="AV327" t="str">
        <f t="shared" si="34"/>
        <v>United States/Indianapolis</v>
      </c>
      <c r="AW327" t="s">
        <v>931</v>
      </c>
    </row>
    <row r="328" spans="1:49" x14ac:dyDescent="0.25">
      <c r="A328" t="s">
        <v>903</v>
      </c>
      <c r="B328" t="s">
        <v>403</v>
      </c>
      <c r="C328" t="s">
        <v>605</v>
      </c>
      <c r="D328">
        <v>-9</v>
      </c>
      <c r="E328" t="s">
        <v>605</v>
      </c>
      <c r="F328" t="s">
        <v>898</v>
      </c>
      <c r="G328" t="s">
        <v>605</v>
      </c>
      <c r="H328" s="6" t="s">
        <v>890</v>
      </c>
      <c r="I328" t="s">
        <v>605</v>
      </c>
      <c r="J328" s="6" t="s">
        <v>143</v>
      </c>
      <c r="K328" t="s">
        <v>605</v>
      </c>
      <c r="L328" t="str">
        <f>IF(J328&lt;&gt;"-",VLOOKUP(J328,travail2!$A$2:$N$33,2),"")</f>
        <v>w</v>
      </c>
      <c r="M328" t="s">
        <v>605</v>
      </c>
      <c r="N328" t="str">
        <f>IF(J328&lt;&gt;"-",VLOOKUP(J328,travail2!$A$2:$N$33,3),"")</f>
        <v>2</v>
      </c>
      <c r="O328" t="s">
        <v>605</v>
      </c>
      <c r="P328" t="str">
        <f>IF(J328&lt;&gt;"-",VLOOKUP(J328,travail2!$A$2:$N$33,4),"")</f>
        <v>s</v>
      </c>
      <c r="Q328" t="s">
        <v>605</v>
      </c>
      <c r="R328">
        <f>IF(J328&lt;&gt;"-",VLOOKUP(J328,travail2!$A$2:$N$33,5),"")</f>
        <v>0</v>
      </c>
      <c r="S328" t="s">
        <v>605</v>
      </c>
      <c r="T328" t="str">
        <f>IF(J328&lt;&gt;"-",VLOOKUP(J328,travail2!$A$2:$N$33,6),"")</f>
        <v>08</v>
      </c>
      <c r="U328" t="s">
        <v>605</v>
      </c>
      <c r="V328" s="121" t="str">
        <f>IF(J328&lt;&gt;"-",VLOOKUP(J328,travail2!$A$2:$N$33,7),"")</f>
        <v>3</v>
      </c>
      <c r="W328" t="s">
        <v>605</v>
      </c>
      <c r="X328" t="str">
        <f>IF(J328&lt;&gt;"-",VLOOKUP(J328,travail2!$A$2:$N$33,8),"")</f>
        <v>w</v>
      </c>
      <c r="Y328" t="s">
        <v>605</v>
      </c>
      <c r="Z328" t="str">
        <f>IF(J328&lt;&gt;"-",VLOOKUP(J328,travail2!$A$2:$N$33,9),"")</f>
        <v>2</v>
      </c>
      <c r="AA328" t="s">
        <v>605</v>
      </c>
      <c r="AB328" t="str">
        <f>IF(J328&lt;&gt;"-",VLOOKUP(J328,travail2!$A$2:$N$33,10),"")</f>
        <v>s</v>
      </c>
      <c r="AC328" t="s">
        <v>605</v>
      </c>
      <c r="AD328">
        <f>IF(J328&lt;&gt;"-",VLOOKUP(J328,travail2!$A$2:$N$33,11),"")</f>
        <v>0</v>
      </c>
      <c r="AE328" t="s">
        <v>605</v>
      </c>
      <c r="AF328" t="str">
        <f>IF(J328&lt;&gt;"-",VLOOKUP(J328,travail2!$A$2:$N$33,13),"")</f>
        <v>01</v>
      </c>
      <c r="AG328" t="s">
        <v>605</v>
      </c>
      <c r="AH328" t="str">
        <f>IF(J328&lt;&gt;"-",VLOOKUP(J328,travail2!$A$2:$N$33,14),"")</f>
        <v>11</v>
      </c>
      <c r="AI328" t="s">
        <v>928</v>
      </c>
      <c r="AJ328" s="122" t="s">
        <v>925</v>
      </c>
      <c r="AK328" t="s">
        <v>928</v>
      </c>
      <c r="AL328" t="s">
        <v>403</v>
      </c>
      <c r="AM328" t="s">
        <v>904</v>
      </c>
      <c r="AO328" s="123" t="str">
        <f t="shared" si="30"/>
        <v>var zone = new Array("United States/Juneau", "-9", "00", "1", "US", "w", "2", "s", "0", "08", "3", "w", "2", "s", "0", "01", "11"); zones["United States/Juneau"]=zone;</v>
      </c>
      <c r="AP328" t="str">
        <f t="shared" si="31"/>
        <v>var zone = new Array("United States/Juneau", "-9", "00", "1", "US", "w", "2", "s", "0", "08", "3", "w", "2", "s", "0</v>
      </c>
      <c r="AQ328" t="str">
        <f t="shared" si="35"/>
        <v>", "01", "11"); zones["United States/Juneau"]=zone;</v>
      </c>
      <c r="AR328" s="125" t="str">
        <f t="shared" si="32"/>
        <v>&lt;option value="United States/Juneau"&gt;United States/Juneau&lt;/option&gt;</v>
      </c>
      <c r="AS328" t="s">
        <v>930</v>
      </c>
      <c r="AT328" t="str">
        <f t="shared" si="33"/>
        <v>United States/Juneau</v>
      </c>
      <c r="AU328" t="s">
        <v>932</v>
      </c>
      <c r="AV328" t="str">
        <f t="shared" si="34"/>
        <v>United States/Juneau</v>
      </c>
      <c r="AW328" t="s">
        <v>931</v>
      </c>
    </row>
    <row r="329" spans="1:49" x14ac:dyDescent="0.25">
      <c r="A329" t="s">
        <v>903</v>
      </c>
      <c r="B329" t="s">
        <v>400</v>
      </c>
      <c r="C329" t="s">
        <v>605</v>
      </c>
      <c r="D329">
        <v>-5</v>
      </c>
      <c r="E329" t="s">
        <v>605</v>
      </c>
      <c r="F329" t="s">
        <v>898</v>
      </c>
      <c r="G329" t="s">
        <v>605</v>
      </c>
      <c r="H329" s="6" t="s">
        <v>890</v>
      </c>
      <c r="I329" t="s">
        <v>605</v>
      </c>
      <c r="J329" s="6" t="s">
        <v>143</v>
      </c>
      <c r="K329" t="s">
        <v>605</v>
      </c>
      <c r="L329" t="str">
        <f>IF(J329&lt;&gt;"-",VLOOKUP(J329,travail2!$A$2:$N$33,2),"")</f>
        <v>w</v>
      </c>
      <c r="M329" t="s">
        <v>605</v>
      </c>
      <c r="N329" t="str">
        <f>IF(J329&lt;&gt;"-",VLOOKUP(J329,travail2!$A$2:$N$33,3),"")</f>
        <v>2</v>
      </c>
      <c r="O329" t="s">
        <v>605</v>
      </c>
      <c r="P329" t="str">
        <f>IF(J329&lt;&gt;"-",VLOOKUP(J329,travail2!$A$2:$N$33,4),"")</f>
        <v>s</v>
      </c>
      <c r="Q329" t="s">
        <v>605</v>
      </c>
      <c r="R329">
        <f>IF(J329&lt;&gt;"-",VLOOKUP(J329,travail2!$A$2:$N$33,5),"")</f>
        <v>0</v>
      </c>
      <c r="S329" t="s">
        <v>605</v>
      </c>
      <c r="T329" t="str">
        <f>IF(J329&lt;&gt;"-",VLOOKUP(J329,travail2!$A$2:$N$33,6),"")</f>
        <v>08</v>
      </c>
      <c r="U329" t="s">
        <v>605</v>
      </c>
      <c r="V329" s="121" t="str">
        <f>IF(J329&lt;&gt;"-",VLOOKUP(J329,travail2!$A$2:$N$33,7),"")</f>
        <v>3</v>
      </c>
      <c r="W329" t="s">
        <v>605</v>
      </c>
      <c r="X329" t="str">
        <f>IF(J329&lt;&gt;"-",VLOOKUP(J329,travail2!$A$2:$N$33,8),"")</f>
        <v>w</v>
      </c>
      <c r="Y329" t="s">
        <v>605</v>
      </c>
      <c r="Z329" t="str">
        <f>IF(J329&lt;&gt;"-",VLOOKUP(J329,travail2!$A$2:$N$33,9),"")</f>
        <v>2</v>
      </c>
      <c r="AA329" t="s">
        <v>605</v>
      </c>
      <c r="AB329" t="str">
        <f>IF(J329&lt;&gt;"-",VLOOKUP(J329,travail2!$A$2:$N$33,10),"")</f>
        <v>s</v>
      </c>
      <c r="AC329" t="s">
        <v>605</v>
      </c>
      <c r="AD329">
        <f>IF(J329&lt;&gt;"-",VLOOKUP(J329,travail2!$A$2:$N$33,11),"")</f>
        <v>0</v>
      </c>
      <c r="AE329" t="s">
        <v>605</v>
      </c>
      <c r="AF329" t="str">
        <f>IF(J329&lt;&gt;"-",VLOOKUP(J329,travail2!$A$2:$N$33,13),"")</f>
        <v>01</v>
      </c>
      <c r="AG329" t="s">
        <v>605</v>
      </c>
      <c r="AH329" t="str">
        <f>IF(J329&lt;&gt;"-",VLOOKUP(J329,travail2!$A$2:$N$33,14),"")</f>
        <v>11</v>
      </c>
      <c r="AI329" t="s">
        <v>928</v>
      </c>
      <c r="AJ329" s="122" t="s">
        <v>925</v>
      </c>
      <c r="AK329" t="s">
        <v>928</v>
      </c>
      <c r="AL329" t="s">
        <v>400</v>
      </c>
      <c r="AM329" t="s">
        <v>904</v>
      </c>
      <c r="AO329" s="123" t="str">
        <f t="shared" si="30"/>
        <v>var zone = new Array("United States/Kentucky/Monticello", "-5", "00", "1", "US", "w", "2", "s", "0", "08", "3", "w", "2", "s", "0", "01", "11"); zones["United States/Kentucky/Monticello"]=zone;</v>
      </c>
      <c r="AP329" t="str">
        <f t="shared" si="31"/>
        <v>var zone = new Array("United States/Kentucky/Monticello", "-5", "00", "1", "US", "w", "2", "s", "0", "08", "3", "w", "2", "s", "0</v>
      </c>
      <c r="AQ329" t="str">
        <f t="shared" si="35"/>
        <v>", "01", "11"); zones["United States/Kentucky/Monticello"]=zone;</v>
      </c>
      <c r="AR329" s="125" t="str">
        <f t="shared" si="32"/>
        <v>&lt;option value="United States/Kentucky/Monticello"&gt;United States/Kentucky/Monticello&lt;/option&gt;</v>
      </c>
      <c r="AS329" t="s">
        <v>930</v>
      </c>
      <c r="AT329" t="str">
        <f t="shared" si="33"/>
        <v>United States/Kentucky/Monticello</v>
      </c>
      <c r="AU329" t="s">
        <v>932</v>
      </c>
      <c r="AV329" t="str">
        <f t="shared" si="34"/>
        <v>United States/Kentucky/Monticello</v>
      </c>
      <c r="AW329" t="s">
        <v>931</v>
      </c>
    </row>
    <row r="330" spans="1:49" x14ac:dyDescent="0.25">
      <c r="A330" t="s">
        <v>903</v>
      </c>
      <c r="B330" t="s">
        <v>393</v>
      </c>
      <c r="C330" t="s">
        <v>605</v>
      </c>
      <c r="D330">
        <v>-8</v>
      </c>
      <c r="E330" t="s">
        <v>605</v>
      </c>
      <c r="F330" t="s">
        <v>898</v>
      </c>
      <c r="G330" t="s">
        <v>605</v>
      </c>
      <c r="H330" s="6" t="s">
        <v>890</v>
      </c>
      <c r="I330" t="s">
        <v>605</v>
      </c>
      <c r="J330" s="6" t="s">
        <v>143</v>
      </c>
      <c r="K330" t="s">
        <v>605</v>
      </c>
      <c r="L330" t="str">
        <f>IF(J330&lt;&gt;"-",VLOOKUP(J330,travail2!$A$2:$N$33,2),"")</f>
        <v>w</v>
      </c>
      <c r="M330" t="s">
        <v>605</v>
      </c>
      <c r="N330" t="str">
        <f>IF(J330&lt;&gt;"-",VLOOKUP(J330,travail2!$A$2:$N$33,3),"")</f>
        <v>2</v>
      </c>
      <c r="O330" t="s">
        <v>605</v>
      </c>
      <c r="P330" t="str">
        <f>IF(J330&lt;&gt;"-",VLOOKUP(J330,travail2!$A$2:$N$33,4),"")</f>
        <v>s</v>
      </c>
      <c r="Q330" t="s">
        <v>605</v>
      </c>
      <c r="R330">
        <f>IF(J330&lt;&gt;"-",VLOOKUP(J330,travail2!$A$2:$N$33,5),"")</f>
        <v>0</v>
      </c>
      <c r="S330" t="s">
        <v>605</v>
      </c>
      <c r="T330" t="str">
        <f>IF(J330&lt;&gt;"-",VLOOKUP(J330,travail2!$A$2:$N$33,6),"")</f>
        <v>08</v>
      </c>
      <c r="U330" t="s">
        <v>605</v>
      </c>
      <c r="V330" s="121" t="str">
        <f>IF(J330&lt;&gt;"-",VLOOKUP(J330,travail2!$A$2:$N$33,7),"")</f>
        <v>3</v>
      </c>
      <c r="W330" t="s">
        <v>605</v>
      </c>
      <c r="X330" t="str">
        <f>IF(J330&lt;&gt;"-",VLOOKUP(J330,travail2!$A$2:$N$33,8),"")</f>
        <v>w</v>
      </c>
      <c r="Y330" t="s">
        <v>605</v>
      </c>
      <c r="Z330" t="str">
        <f>IF(J330&lt;&gt;"-",VLOOKUP(J330,travail2!$A$2:$N$33,9),"")</f>
        <v>2</v>
      </c>
      <c r="AA330" t="s">
        <v>605</v>
      </c>
      <c r="AB330" t="str">
        <f>IF(J330&lt;&gt;"-",VLOOKUP(J330,travail2!$A$2:$N$33,10),"")</f>
        <v>s</v>
      </c>
      <c r="AC330" t="s">
        <v>605</v>
      </c>
      <c r="AD330">
        <f>IF(J330&lt;&gt;"-",VLOOKUP(J330,travail2!$A$2:$N$33,11),"")</f>
        <v>0</v>
      </c>
      <c r="AE330" t="s">
        <v>605</v>
      </c>
      <c r="AF330" t="str">
        <f>IF(J330&lt;&gt;"-",VLOOKUP(J330,travail2!$A$2:$N$33,13),"")</f>
        <v>01</v>
      </c>
      <c r="AG330" t="s">
        <v>605</v>
      </c>
      <c r="AH330" t="str">
        <f>IF(J330&lt;&gt;"-",VLOOKUP(J330,travail2!$A$2:$N$33,14),"")</f>
        <v>11</v>
      </c>
      <c r="AI330" t="s">
        <v>928</v>
      </c>
      <c r="AJ330" s="122" t="s">
        <v>925</v>
      </c>
      <c r="AK330" t="s">
        <v>928</v>
      </c>
      <c r="AL330" t="s">
        <v>393</v>
      </c>
      <c r="AM330" t="s">
        <v>904</v>
      </c>
      <c r="AO330" s="123" t="str">
        <f t="shared" si="30"/>
        <v>var zone = new Array("United States/Los_Angeles", "-8", "00", "1", "US", "w", "2", "s", "0", "08", "3", "w", "2", "s", "0", "01", "11"); zones["United States/Los_Angeles"]=zone;</v>
      </c>
      <c r="AP330" t="str">
        <f t="shared" si="31"/>
        <v>var zone = new Array("United States/Los_Angeles", "-8", "00", "1", "US", "w", "2", "s", "0", "08", "3", "w", "2", "s", "0</v>
      </c>
      <c r="AQ330" t="str">
        <f t="shared" si="35"/>
        <v>", "01", "11"); zones["United States/Los_Angeles"]=zone;</v>
      </c>
      <c r="AR330" s="125" t="str">
        <f t="shared" si="32"/>
        <v>&lt;option value="United States/Los_Angeles"&gt;United States/Los_Angeles&lt;/option&gt;</v>
      </c>
      <c r="AS330" t="s">
        <v>930</v>
      </c>
      <c r="AT330" t="str">
        <f t="shared" si="33"/>
        <v>United States/Los_Angeles</v>
      </c>
      <c r="AU330" t="s">
        <v>932</v>
      </c>
      <c r="AV330" t="str">
        <f t="shared" si="34"/>
        <v>United States/Los_Angeles</v>
      </c>
      <c r="AW330" t="s">
        <v>931</v>
      </c>
    </row>
    <row r="331" spans="1:49" x14ac:dyDescent="0.25">
      <c r="A331" t="s">
        <v>903</v>
      </c>
      <c r="B331" t="s">
        <v>402</v>
      </c>
      <c r="C331" t="s">
        <v>605</v>
      </c>
      <c r="D331">
        <v>-6</v>
      </c>
      <c r="E331" t="s">
        <v>605</v>
      </c>
      <c r="F331" t="s">
        <v>898</v>
      </c>
      <c r="G331" t="s">
        <v>605</v>
      </c>
      <c r="H331" s="6" t="s">
        <v>890</v>
      </c>
      <c r="I331" t="s">
        <v>605</v>
      </c>
      <c r="J331" s="6" t="s">
        <v>143</v>
      </c>
      <c r="K331" t="s">
        <v>605</v>
      </c>
      <c r="L331" t="str">
        <f>IF(J331&lt;&gt;"-",VLOOKUP(J331,travail2!$A$2:$N$33,2),"")</f>
        <v>w</v>
      </c>
      <c r="M331" t="s">
        <v>605</v>
      </c>
      <c r="N331" t="str">
        <f>IF(J331&lt;&gt;"-",VLOOKUP(J331,travail2!$A$2:$N$33,3),"")</f>
        <v>2</v>
      </c>
      <c r="O331" t="s">
        <v>605</v>
      </c>
      <c r="P331" t="str">
        <f>IF(J331&lt;&gt;"-",VLOOKUP(J331,travail2!$A$2:$N$33,4),"")</f>
        <v>s</v>
      </c>
      <c r="Q331" t="s">
        <v>605</v>
      </c>
      <c r="R331">
        <f>IF(J331&lt;&gt;"-",VLOOKUP(J331,travail2!$A$2:$N$33,5),"")</f>
        <v>0</v>
      </c>
      <c r="S331" t="s">
        <v>605</v>
      </c>
      <c r="T331" t="str">
        <f>IF(J331&lt;&gt;"-",VLOOKUP(J331,travail2!$A$2:$N$33,6),"")</f>
        <v>08</v>
      </c>
      <c r="U331" t="s">
        <v>605</v>
      </c>
      <c r="V331" s="121" t="str">
        <f>IF(J331&lt;&gt;"-",VLOOKUP(J331,travail2!$A$2:$N$33,7),"")</f>
        <v>3</v>
      </c>
      <c r="W331" t="s">
        <v>605</v>
      </c>
      <c r="X331" t="str">
        <f>IF(J331&lt;&gt;"-",VLOOKUP(J331,travail2!$A$2:$N$33,8),"")</f>
        <v>w</v>
      </c>
      <c r="Y331" t="s">
        <v>605</v>
      </c>
      <c r="Z331" t="str">
        <f>IF(J331&lt;&gt;"-",VLOOKUP(J331,travail2!$A$2:$N$33,9),"")</f>
        <v>2</v>
      </c>
      <c r="AA331" t="s">
        <v>605</v>
      </c>
      <c r="AB331" t="str">
        <f>IF(J331&lt;&gt;"-",VLOOKUP(J331,travail2!$A$2:$N$33,10),"")</f>
        <v>s</v>
      </c>
      <c r="AC331" t="s">
        <v>605</v>
      </c>
      <c r="AD331">
        <f>IF(J331&lt;&gt;"-",VLOOKUP(J331,travail2!$A$2:$N$33,11),"")</f>
        <v>0</v>
      </c>
      <c r="AE331" t="s">
        <v>605</v>
      </c>
      <c r="AF331" t="str">
        <f>IF(J331&lt;&gt;"-",VLOOKUP(J331,travail2!$A$2:$N$33,13),"")</f>
        <v>01</v>
      </c>
      <c r="AG331" t="s">
        <v>605</v>
      </c>
      <c r="AH331" t="str">
        <f>IF(J331&lt;&gt;"-",VLOOKUP(J331,travail2!$A$2:$N$33,14),"")</f>
        <v>11</v>
      </c>
      <c r="AI331" t="s">
        <v>928</v>
      </c>
      <c r="AJ331" s="122" t="s">
        <v>925</v>
      </c>
      <c r="AK331" t="s">
        <v>928</v>
      </c>
      <c r="AL331" t="s">
        <v>402</v>
      </c>
      <c r="AM331" t="s">
        <v>904</v>
      </c>
      <c r="AO331" s="123" t="str">
        <f t="shared" si="30"/>
        <v>var zone = new Array("United States/Menominee", "-6", "00", "1", "US", "w", "2", "s", "0", "08", "3", "w", "2", "s", "0", "01", "11"); zones["United States/Menominee"]=zone;</v>
      </c>
      <c r="AP331" t="str">
        <f t="shared" si="31"/>
        <v>var zone = new Array("United States/Menominee", "-6", "00", "1", "US", "w", "2", "s", "0", "08", "3", "w", "2", "s", "0</v>
      </c>
      <c r="AQ331" t="str">
        <f t="shared" si="35"/>
        <v>", "01", "11"); zones["United States/Menominee"]=zone;</v>
      </c>
      <c r="AR331" s="125" t="str">
        <f t="shared" si="32"/>
        <v>&lt;option value="United States/Menominee"&gt;United States/Menominee&lt;/option&gt;</v>
      </c>
      <c r="AS331" t="s">
        <v>930</v>
      </c>
      <c r="AT331" t="str">
        <f t="shared" si="33"/>
        <v>United States/Menominee</v>
      </c>
      <c r="AU331" t="s">
        <v>932</v>
      </c>
      <c r="AV331" t="str">
        <f t="shared" si="34"/>
        <v>United States/Menominee</v>
      </c>
      <c r="AW331" t="s">
        <v>931</v>
      </c>
    </row>
    <row r="332" spans="1:49" x14ac:dyDescent="0.25">
      <c r="A332" t="s">
        <v>903</v>
      </c>
      <c r="B332" t="s">
        <v>390</v>
      </c>
      <c r="C332" t="s">
        <v>605</v>
      </c>
      <c r="D332">
        <v>-5</v>
      </c>
      <c r="E332" t="s">
        <v>605</v>
      </c>
      <c r="F332" t="s">
        <v>898</v>
      </c>
      <c r="G332" t="s">
        <v>605</v>
      </c>
      <c r="H332" s="6" t="s">
        <v>890</v>
      </c>
      <c r="I332" t="s">
        <v>605</v>
      </c>
      <c r="J332" s="6" t="s">
        <v>143</v>
      </c>
      <c r="K332" t="s">
        <v>605</v>
      </c>
      <c r="L332" t="str">
        <f>IF(J332&lt;&gt;"-",VLOOKUP(J332,travail2!$A$2:$N$33,2),"")</f>
        <v>w</v>
      </c>
      <c r="M332" t="s">
        <v>605</v>
      </c>
      <c r="N332" t="str">
        <f>IF(J332&lt;&gt;"-",VLOOKUP(J332,travail2!$A$2:$N$33,3),"")</f>
        <v>2</v>
      </c>
      <c r="O332" t="s">
        <v>605</v>
      </c>
      <c r="P332" t="str">
        <f>IF(J332&lt;&gt;"-",VLOOKUP(J332,travail2!$A$2:$N$33,4),"")</f>
        <v>s</v>
      </c>
      <c r="Q332" t="s">
        <v>605</v>
      </c>
      <c r="R332">
        <f>IF(J332&lt;&gt;"-",VLOOKUP(J332,travail2!$A$2:$N$33,5),"")</f>
        <v>0</v>
      </c>
      <c r="S332" t="s">
        <v>605</v>
      </c>
      <c r="T332" t="str">
        <f>IF(J332&lt;&gt;"-",VLOOKUP(J332,travail2!$A$2:$N$33,6),"")</f>
        <v>08</v>
      </c>
      <c r="U332" t="s">
        <v>605</v>
      </c>
      <c r="V332" s="121" t="str">
        <f>IF(J332&lt;&gt;"-",VLOOKUP(J332,travail2!$A$2:$N$33,7),"")</f>
        <v>3</v>
      </c>
      <c r="W332" t="s">
        <v>605</v>
      </c>
      <c r="X332" t="str">
        <f>IF(J332&lt;&gt;"-",VLOOKUP(J332,travail2!$A$2:$N$33,8),"")</f>
        <v>w</v>
      </c>
      <c r="Y332" t="s">
        <v>605</v>
      </c>
      <c r="Z332" t="str">
        <f>IF(J332&lt;&gt;"-",VLOOKUP(J332,travail2!$A$2:$N$33,9),"")</f>
        <v>2</v>
      </c>
      <c r="AA332" t="s">
        <v>605</v>
      </c>
      <c r="AB332" t="str">
        <f>IF(J332&lt;&gt;"-",VLOOKUP(J332,travail2!$A$2:$N$33,10),"")</f>
        <v>s</v>
      </c>
      <c r="AC332" t="s">
        <v>605</v>
      </c>
      <c r="AD332">
        <f>IF(J332&lt;&gt;"-",VLOOKUP(J332,travail2!$A$2:$N$33,11),"")</f>
        <v>0</v>
      </c>
      <c r="AE332" t="s">
        <v>605</v>
      </c>
      <c r="AF332" t="str">
        <f>IF(J332&lt;&gt;"-",VLOOKUP(J332,travail2!$A$2:$N$33,13),"")</f>
        <v>01</v>
      </c>
      <c r="AG332" t="s">
        <v>605</v>
      </c>
      <c r="AH332" t="str">
        <f>IF(J332&lt;&gt;"-",VLOOKUP(J332,travail2!$A$2:$N$33,14),"")</f>
        <v>11</v>
      </c>
      <c r="AI332" t="s">
        <v>928</v>
      </c>
      <c r="AJ332" s="122" t="s">
        <v>925</v>
      </c>
      <c r="AK332" t="s">
        <v>928</v>
      </c>
      <c r="AL332" t="s">
        <v>390</v>
      </c>
      <c r="AM332" t="s">
        <v>904</v>
      </c>
      <c r="AO332" s="123" t="str">
        <f t="shared" si="30"/>
        <v>var zone = new Array("United States/New_York", "-5", "00", "1", "US", "w", "2", "s", "0", "08", "3", "w", "2", "s", "0", "01", "11"); zones["United States/New_York"]=zone;</v>
      </c>
      <c r="AP332" t="str">
        <f t="shared" si="31"/>
        <v>var zone = new Array("United States/New_York", "-5", "00", "1", "US", "w", "2", "s", "0", "08", "3", "w", "2", "s", "0</v>
      </c>
      <c r="AQ332" t="str">
        <f t="shared" si="35"/>
        <v>", "01", "11"); zones["United States/New_York"]=zone;</v>
      </c>
      <c r="AR332" s="125" t="str">
        <f t="shared" si="32"/>
        <v>&lt;option value="United States/New_York"&gt;United States/New_York&lt;/option&gt;</v>
      </c>
      <c r="AS332" t="s">
        <v>930</v>
      </c>
      <c r="AT332" t="str">
        <f t="shared" si="33"/>
        <v>United States/New_York</v>
      </c>
      <c r="AU332" t="s">
        <v>932</v>
      </c>
      <c r="AV332" t="str">
        <f t="shared" si="34"/>
        <v>United States/New_York</v>
      </c>
      <c r="AW332" t="s">
        <v>931</v>
      </c>
    </row>
    <row r="333" spans="1:49" x14ac:dyDescent="0.25">
      <c r="A333" t="s">
        <v>903</v>
      </c>
      <c r="B333" t="s">
        <v>406</v>
      </c>
      <c r="C333" t="s">
        <v>605</v>
      </c>
      <c r="D333">
        <v>-9</v>
      </c>
      <c r="E333" t="s">
        <v>605</v>
      </c>
      <c r="F333" t="s">
        <v>898</v>
      </c>
      <c r="G333" t="s">
        <v>605</v>
      </c>
      <c r="H333" s="6" t="s">
        <v>890</v>
      </c>
      <c r="I333" t="s">
        <v>605</v>
      </c>
      <c r="J333" s="6" t="s">
        <v>143</v>
      </c>
      <c r="K333" t="s">
        <v>605</v>
      </c>
      <c r="L333" t="str">
        <f>IF(J333&lt;&gt;"-",VLOOKUP(J333,travail2!$A$2:$N$33,2),"")</f>
        <v>w</v>
      </c>
      <c r="M333" t="s">
        <v>605</v>
      </c>
      <c r="N333" t="str">
        <f>IF(J333&lt;&gt;"-",VLOOKUP(J333,travail2!$A$2:$N$33,3),"")</f>
        <v>2</v>
      </c>
      <c r="O333" t="s">
        <v>605</v>
      </c>
      <c r="P333" t="str">
        <f>IF(J333&lt;&gt;"-",VLOOKUP(J333,travail2!$A$2:$N$33,4),"")</f>
        <v>s</v>
      </c>
      <c r="Q333" t="s">
        <v>605</v>
      </c>
      <c r="R333">
        <f>IF(J333&lt;&gt;"-",VLOOKUP(J333,travail2!$A$2:$N$33,5),"")</f>
        <v>0</v>
      </c>
      <c r="S333" t="s">
        <v>605</v>
      </c>
      <c r="T333" t="str">
        <f>IF(J333&lt;&gt;"-",VLOOKUP(J333,travail2!$A$2:$N$33,6),"")</f>
        <v>08</v>
      </c>
      <c r="U333" t="s">
        <v>605</v>
      </c>
      <c r="V333" s="121" t="str">
        <f>IF(J333&lt;&gt;"-",VLOOKUP(J333,travail2!$A$2:$N$33,7),"")</f>
        <v>3</v>
      </c>
      <c r="W333" t="s">
        <v>605</v>
      </c>
      <c r="X333" t="str">
        <f>IF(J333&lt;&gt;"-",VLOOKUP(J333,travail2!$A$2:$N$33,8),"")</f>
        <v>w</v>
      </c>
      <c r="Y333" t="s">
        <v>605</v>
      </c>
      <c r="Z333" t="str">
        <f>IF(J333&lt;&gt;"-",VLOOKUP(J333,travail2!$A$2:$N$33,9),"")</f>
        <v>2</v>
      </c>
      <c r="AA333" t="s">
        <v>605</v>
      </c>
      <c r="AB333" t="str">
        <f>IF(J333&lt;&gt;"-",VLOOKUP(J333,travail2!$A$2:$N$33,10),"")</f>
        <v>s</v>
      </c>
      <c r="AC333" t="s">
        <v>605</v>
      </c>
      <c r="AD333">
        <f>IF(J333&lt;&gt;"-",VLOOKUP(J333,travail2!$A$2:$N$33,11),"")</f>
        <v>0</v>
      </c>
      <c r="AE333" t="s">
        <v>605</v>
      </c>
      <c r="AF333" t="str">
        <f>IF(J333&lt;&gt;"-",VLOOKUP(J333,travail2!$A$2:$N$33,13),"")</f>
        <v>01</v>
      </c>
      <c r="AG333" t="s">
        <v>605</v>
      </c>
      <c r="AH333" t="str">
        <f>IF(J333&lt;&gt;"-",VLOOKUP(J333,travail2!$A$2:$N$33,14),"")</f>
        <v>11</v>
      </c>
      <c r="AI333" t="s">
        <v>928</v>
      </c>
      <c r="AJ333" s="122" t="s">
        <v>925</v>
      </c>
      <c r="AK333" t="s">
        <v>928</v>
      </c>
      <c r="AL333" t="s">
        <v>406</v>
      </c>
      <c r="AM333" t="s">
        <v>904</v>
      </c>
      <c r="AO333" s="123" t="str">
        <f t="shared" si="30"/>
        <v>var zone = new Array("United States/Nome", "-9", "00", "1", "US", "w", "2", "s", "0", "08", "3", "w", "2", "s", "0", "01", "11"); zones["United States/Nome"]=zone;</v>
      </c>
      <c r="AP333" t="str">
        <f t="shared" si="31"/>
        <v>var zone = new Array("United States/Nome", "-9", "00", "1", "US", "w", "2", "s", "0", "08", "3", "w", "2", "s", "0</v>
      </c>
      <c r="AQ333" t="str">
        <f t="shared" si="35"/>
        <v>", "01", "11"); zones["United States/Nome"]=zone;</v>
      </c>
      <c r="AR333" s="125" t="str">
        <f t="shared" si="32"/>
        <v>&lt;option value="United States/Nome"&gt;United States/Nome&lt;/option&gt;</v>
      </c>
      <c r="AS333" t="s">
        <v>930</v>
      </c>
      <c r="AT333" t="str">
        <f t="shared" si="33"/>
        <v>United States/Nome</v>
      </c>
      <c r="AU333" t="s">
        <v>932</v>
      </c>
      <c r="AV333" t="str">
        <f t="shared" si="34"/>
        <v>United States/Nome</v>
      </c>
      <c r="AW333" t="s">
        <v>931</v>
      </c>
    </row>
    <row r="334" spans="1:49" x14ac:dyDescent="0.25">
      <c r="A334" t="s">
        <v>903</v>
      </c>
      <c r="B334" t="s">
        <v>394</v>
      </c>
      <c r="C334" t="s">
        <v>605</v>
      </c>
      <c r="D334">
        <v>-7</v>
      </c>
      <c r="E334" t="s">
        <v>605</v>
      </c>
      <c r="F334" t="s">
        <v>898</v>
      </c>
      <c r="G334" t="s">
        <v>605</v>
      </c>
      <c r="H334" t="str">
        <f>IF(J334&lt;&gt;"-",VLOOKUP(J334,DST_ON!A:C,3),"")</f>
        <v/>
      </c>
      <c r="I334" t="s">
        <v>605</v>
      </c>
      <c r="J334" s="6" t="s">
        <v>106</v>
      </c>
      <c r="K334" t="s">
        <v>605</v>
      </c>
      <c r="L334" t="str">
        <f>IF(J334&lt;&gt;"-",VLOOKUP(J334,travail2!$A$2:$N$33,2),"")</f>
        <v/>
      </c>
      <c r="M334" t="s">
        <v>605</v>
      </c>
      <c r="N334" t="str">
        <f>IF(J334&lt;&gt;"-",VLOOKUP(J334,travail2!$A$2:$N$33,3),"")</f>
        <v/>
      </c>
      <c r="O334" t="s">
        <v>605</v>
      </c>
      <c r="P334" t="str">
        <f>IF(J334&lt;&gt;"-",VLOOKUP(J334,travail2!$A$2:$N$33,4),"")</f>
        <v/>
      </c>
      <c r="Q334" t="s">
        <v>605</v>
      </c>
      <c r="R334" t="str">
        <f>IF(J334&lt;&gt;"-",VLOOKUP(J334,travail2!$A$2:$N$33,5),"")</f>
        <v/>
      </c>
      <c r="S334" t="s">
        <v>605</v>
      </c>
      <c r="T334" t="str">
        <f>IF(J334&lt;&gt;"-",VLOOKUP(J334,travail2!$A$2:$N$33,6),"")</f>
        <v/>
      </c>
      <c r="U334" t="s">
        <v>605</v>
      </c>
      <c r="V334" s="121" t="str">
        <f>IF(J334&lt;&gt;"-",VLOOKUP(J334,travail2!$A$2:$N$33,7),"")</f>
        <v/>
      </c>
      <c r="W334" t="s">
        <v>605</v>
      </c>
      <c r="X334" t="str">
        <f>IF(J334&lt;&gt;"-",VLOOKUP(J334,travail2!$A$2:$N$33,8),"")</f>
        <v/>
      </c>
      <c r="Y334" t="s">
        <v>605</v>
      </c>
      <c r="Z334" t="str">
        <f>IF(J334&lt;&gt;"-",VLOOKUP(J334,travail2!$A$2:$N$33,9),"")</f>
        <v/>
      </c>
      <c r="AA334" t="s">
        <v>605</v>
      </c>
      <c r="AB334" t="str">
        <f>IF(J334&lt;&gt;"-",VLOOKUP(J334,travail2!$A$2:$N$33,10),"")</f>
        <v/>
      </c>
      <c r="AC334" t="s">
        <v>605</v>
      </c>
      <c r="AD334" t="str">
        <f>IF(J334&lt;&gt;"-",VLOOKUP(J334,travail2!$A$2:$N$33,11),"")</f>
        <v/>
      </c>
      <c r="AE334" t="s">
        <v>605</v>
      </c>
      <c r="AF334" t="str">
        <f>IF(J334&lt;&gt;"-",VLOOKUP(J334,travail2!$A$2:$N$33,13),"")</f>
        <v/>
      </c>
      <c r="AG334" t="s">
        <v>605</v>
      </c>
      <c r="AH334" t="str">
        <f>IF(J334&lt;&gt;"-",VLOOKUP(J334,travail2!$A$2:$N$33,14),"")</f>
        <v/>
      </c>
      <c r="AI334" t="s">
        <v>928</v>
      </c>
      <c r="AJ334" s="122" t="s">
        <v>925</v>
      </c>
      <c r="AK334" t="s">
        <v>928</v>
      </c>
      <c r="AL334" t="s">
        <v>394</v>
      </c>
      <c r="AM334" t="s">
        <v>904</v>
      </c>
      <c r="AO334" s="123" t="str">
        <f t="shared" si="30"/>
        <v>var zone = new Array("United States/Phoenix", "-7", "00", "", "-", "", "", "", "", "", "", "", "", "", "", "", ""); zones["United States/Phoenix"]=zone;</v>
      </c>
      <c r="AP334" t="str">
        <f t="shared" si="31"/>
        <v>var zone = new Array("United States/Phoenix", "-7", "00", "", "-", "", "", "", "", "", "", "", "", "", "</v>
      </c>
      <c r="AQ334" t="str">
        <f t="shared" si="35"/>
        <v>", "", ""); zones["United States/Phoenix"]=zone;</v>
      </c>
      <c r="AR334" s="125" t="str">
        <f t="shared" si="32"/>
        <v>&lt;option value="United States/Phoenix"&gt;United States/Phoenix&lt;/option&gt;</v>
      </c>
      <c r="AS334" t="s">
        <v>930</v>
      </c>
      <c r="AT334" t="str">
        <f t="shared" si="33"/>
        <v>United States/Phoenix</v>
      </c>
      <c r="AU334" t="s">
        <v>932</v>
      </c>
      <c r="AV334" t="str">
        <f t="shared" si="34"/>
        <v>United States/Phoenix</v>
      </c>
      <c r="AW334" t="s">
        <v>931</v>
      </c>
    </row>
    <row r="335" spans="1:49" x14ac:dyDescent="0.25">
      <c r="A335" t="s">
        <v>903</v>
      </c>
      <c r="B335" t="s">
        <v>404</v>
      </c>
      <c r="C335" t="s">
        <v>605</v>
      </c>
      <c r="D335">
        <v>-9</v>
      </c>
      <c r="E335" t="s">
        <v>605</v>
      </c>
      <c r="F335" t="s">
        <v>898</v>
      </c>
      <c r="G335" t="s">
        <v>605</v>
      </c>
      <c r="H335" s="6" t="s">
        <v>890</v>
      </c>
      <c r="I335" t="s">
        <v>605</v>
      </c>
      <c r="J335" s="6" t="s">
        <v>143</v>
      </c>
      <c r="K335" t="s">
        <v>605</v>
      </c>
      <c r="L335" t="str">
        <f>IF(J335&lt;&gt;"-",VLOOKUP(J335,travail2!$A$2:$N$33,2),"")</f>
        <v>w</v>
      </c>
      <c r="M335" t="s">
        <v>605</v>
      </c>
      <c r="N335" t="str">
        <f>IF(J335&lt;&gt;"-",VLOOKUP(J335,travail2!$A$2:$N$33,3),"")</f>
        <v>2</v>
      </c>
      <c r="O335" t="s">
        <v>605</v>
      </c>
      <c r="P335" t="str">
        <f>IF(J335&lt;&gt;"-",VLOOKUP(J335,travail2!$A$2:$N$33,4),"")</f>
        <v>s</v>
      </c>
      <c r="Q335" t="s">
        <v>605</v>
      </c>
      <c r="R335">
        <f>IF(J335&lt;&gt;"-",VLOOKUP(J335,travail2!$A$2:$N$33,5),"")</f>
        <v>0</v>
      </c>
      <c r="S335" t="s">
        <v>605</v>
      </c>
      <c r="T335" t="str">
        <f>IF(J335&lt;&gt;"-",VLOOKUP(J335,travail2!$A$2:$N$33,6),"")</f>
        <v>08</v>
      </c>
      <c r="U335" t="s">
        <v>605</v>
      </c>
      <c r="V335" s="121" t="str">
        <f>IF(J335&lt;&gt;"-",VLOOKUP(J335,travail2!$A$2:$N$33,7),"")</f>
        <v>3</v>
      </c>
      <c r="W335" t="s">
        <v>605</v>
      </c>
      <c r="X335" t="str">
        <f>IF(J335&lt;&gt;"-",VLOOKUP(J335,travail2!$A$2:$N$33,8),"")</f>
        <v>w</v>
      </c>
      <c r="Y335" t="s">
        <v>605</v>
      </c>
      <c r="Z335" t="str">
        <f>IF(J335&lt;&gt;"-",VLOOKUP(J335,travail2!$A$2:$N$33,9),"")</f>
        <v>2</v>
      </c>
      <c r="AA335" t="s">
        <v>605</v>
      </c>
      <c r="AB335" t="str">
        <f>IF(J335&lt;&gt;"-",VLOOKUP(J335,travail2!$A$2:$N$33,10),"")</f>
        <v>s</v>
      </c>
      <c r="AC335" t="s">
        <v>605</v>
      </c>
      <c r="AD335">
        <f>IF(J335&lt;&gt;"-",VLOOKUP(J335,travail2!$A$2:$N$33,11),"")</f>
        <v>0</v>
      </c>
      <c r="AE335" t="s">
        <v>605</v>
      </c>
      <c r="AF335" t="str">
        <f>IF(J335&lt;&gt;"-",VLOOKUP(J335,travail2!$A$2:$N$33,13),"")</f>
        <v>01</v>
      </c>
      <c r="AG335" t="s">
        <v>605</v>
      </c>
      <c r="AH335" t="str">
        <f>IF(J335&lt;&gt;"-",VLOOKUP(J335,travail2!$A$2:$N$33,14),"")</f>
        <v>11</v>
      </c>
      <c r="AI335" t="s">
        <v>928</v>
      </c>
      <c r="AJ335" s="122" t="s">
        <v>925</v>
      </c>
      <c r="AK335" t="s">
        <v>928</v>
      </c>
      <c r="AL335" t="s">
        <v>404</v>
      </c>
      <c r="AM335" t="s">
        <v>904</v>
      </c>
      <c r="AO335" s="123" t="str">
        <f t="shared" si="30"/>
        <v>var zone = new Array("United States/Yakutat", "-9", "00", "1", "US", "w", "2", "s", "0", "08", "3", "w", "2", "s", "0", "01", "11"); zones["United States/Yakutat"]=zone;</v>
      </c>
      <c r="AP335" t="str">
        <f t="shared" si="31"/>
        <v>var zone = new Array("United States/Yakutat", "-9", "00", "1", "US", "w", "2", "s", "0", "08", "3", "w", "2", "s", "0</v>
      </c>
      <c r="AQ335" t="str">
        <f t="shared" si="35"/>
        <v>", "01", "11"); zones["United States/Yakutat"]=zone;</v>
      </c>
      <c r="AR335" s="125" t="str">
        <f t="shared" si="32"/>
        <v>&lt;option value="United States/Yakutat"&gt;United States/Yakutat&lt;/option&gt;</v>
      </c>
      <c r="AS335" t="s">
        <v>930</v>
      </c>
      <c r="AT335" t="str">
        <f t="shared" si="33"/>
        <v>United States/Yakutat</v>
      </c>
      <c r="AU335" t="s">
        <v>932</v>
      </c>
      <c r="AV335" t="str">
        <f t="shared" si="34"/>
        <v>United States/Yakutat</v>
      </c>
      <c r="AW335" t="s">
        <v>931</v>
      </c>
    </row>
    <row r="336" spans="1:49" x14ac:dyDescent="0.25">
      <c r="A336" t="s">
        <v>903</v>
      </c>
      <c r="B336" t="s">
        <v>399</v>
      </c>
      <c r="C336" t="s">
        <v>605</v>
      </c>
      <c r="D336">
        <v>-5</v>
      </c>
      <c r="E336" t="s">
        <v>605</v>
      </c>
      <c r="F336" t="s">
        <v>898</v>
      </c>
      <c r="G336" t="s">
        <v>605</v>
      </c>
      <c r="H336" s="6" t="s">
        <v>890</v>
      </c>
      <c r="I336" t="s">
        <v>605</v>
      </c>
      <c r="J336" s="6" t="s">
        <v>143</v>
      </c>
      <c r="K336" t="s">
        <v>605</v>
      </c>
      <c r="L336" t="str">
        <f>IF(J336&lt;&gt;"-",VLOOKUP(J336,travail2!$A$2:$N$33,2),"")</f>
        <v>w</v>
      </c>
      <c r="M336" t="s">
        <v>605</v>
      </c>
      <c r="N336" t="str">
        <f>IF(J336&lt;&gt;"-",VLOOKUP(J336,travail2!$A$2:$N$33,3),"")</f>
        <v>2</v>
      </c>
      <c r="O336" t="s">
        <v>605</v>
      </c>
      <c r="P336" t="str">
        <f>IF(J336&lt;&gt;"-",VLOOKUP(J336,travail2!$A$2:$N$33,4),"")</f>
        <v>s</v>
      </c>
      <c r="Q336" t="s">
        <v>605</v>
      </c>
      <c r="R336">
        <f>IF(J336&lt;&gt;"-",VLOOKUP(J336,travail2!$A$2:$N$33,5),"")</f>
        <v>0</v>
      </c>
      <c r="S336" t="s">
        <v>605</v>
      </c>
      <c r="T336" t="str">
        <f>IF(J336&lt;&gt;"-",VLOOKUP(J336,travail2!$A$2:$N$33,6),"")</f>
        <v>08</v>
      </c>
      <c r="U336" t="s">
        <v>605</v>
      </c>
      <c r="V336" s="121" t="str">
        <f>IF(J336&lt;&gt;"-",VLOOKUP(J336,travail2!$A$2:$N$33,7),"")</f>
        <v>3</v>
      </c>
      <c r="W336" t="s">
        <v>605</v>
      </c>
      <c r="X336" t="str">
        <f>IF(J336&lt;&gt;"-",VLOOKUP(J336,travail2!$A$2:$N$33,8),"")</f>
        <v>w</v>
      </c>
      <c r="Y336" t="s">
        <v>605</v>
      </c>
      <c r="Z336" t="str">
        <f>IF(J336&lt;&gt;"-",VLOOKUP(J336,travail2!$A$2:$N$33,9),"")</f>
        <v>2</v>
      </c>
      <c r="AA336" t="s">
        <v>605</v>
      </c>
      <c r="AB336" t="str">
        <f>IF(J336&lt;&gt;"-",VLOOKUP(J336,travail2!$A$2:$N$33,10),"")</f>
        <v>s</v>
      </c>
      <c r="AC336" t="s">
        <v>605</v>
      </c>
      <c r="AD336">
        <f>IF(J336&lt;&gt;"-",VLOOKUP(J336,travail2!$A$2:$N$33,11),"")</f>
        <v>0</v>
      </c>
      <c r="AE336" t="s">
        <v>605</v>
      </c>
      <c r="AF336" t="str">
        <f>IF(J336&lt;&gt;"-",VLOOKUP(J336,travail2!$A$2:$N$33,13),"")</f>
        <v>01</v>
      </c>
      <c r="AG336" t="s">
        <v>605</v>
      </c>
      <c r="AH336" t="str">
        <f>IF(J336&lt;&gt;"-",VLOOKUP(J336,travail2!$A$2:$N$33,14),"")</f>
        <v>11</v>
      </c>
      <c r="AI336" t="s">
        <v>928</v>
      </c>
      <c r="AJ336" s="122" t="s">
        <v>925</v>
      </c>
      <c r="AK336" t="s">
        <v>928</v>
      </c>
      <c r="AL336" t="s">
        <v>399</v>
      </c>
      <c r="AM336" t="s">
        <v>904</v>
      </c>
      <c r="AO336" s="123" t="str">
        <f t="shared" si="30"/>
        <v>var zone = new Array("United Statesc/Louisville", "-5", "00", "1", "US", "w", "2", "s", "0", "08", "3", "w", "2", "s", "0", "01", "11"); zones["United Statesc/Louisville"]=zone;</v>
      </c>
      <c r="AP336" t="str">
        <f t="shared" si="31"/>
        <v>var zone = new Array("United Statesc/Louisville", "-5", "00", "1", "US", "w", "2", "s", "0", "08", "3", "w", "2", "s", "0</v>
      </c>
      <c r="AQ336" t="str">
        <f t="shared" si="35"/>
        <v>", "01", "11"); zones["United Statesc/Louisville"]=zone;</v>
      </c>
      <c r="AR336" s="125" t="str">
        <f t="shared" si="32"/>
        <v>&lt;option value="United Statesc/Louisville"&gt;United Statesc/Louisville&lt;/option&gt;</v>
      </c>
      <c r="AS336" t="s">
        <v>930</v>
      </c>
      <c r="AT336" t="str">
        <f t="shared" si="33"/>
        <v>United Statesc/Louisville</v>
      </c>
      <c r="AU336" t="s">
        <v>932</v>
      </c>
      <c r="AV336" t="str">
        <f t="shared" si="34"/>
        <v>United Statesc/Louisville</v>
      </c>
      <c r="AW336" t="s">
        <v>931</v>
      </c>
    </row>
    <row r="337" spans="1:49" x14ac:dyDescent="0.25">
      <c r="A337" t="s">
        <v>903</v>
      </c>
      <c r="B337" t="s">
        <v>391</v>
      </c>
      <c r="C337" t="s">
        <v>605</v>
      </c>
      <c r="D337">
        <v>-6</v>
      </c>
      <c r="E337" t="s">
        <v>605</v>
      </c>
      <c r="F337" t="s">
        <v>898</v>
      </c>
      <c r="G337" t="s">
        <v>605</v>
      </c>
      <c r="H337" s="6" t="s">
        <v>890</v>
      </c>
      <c r="I337" t="s">
        <v>605</v>
      </c>
      <c r="J337" s="6" t="s">
        <v>143</v>
      </c>
      <c r="K337" t="s">
        <v>605</v>
      </c>
      <c r="L337" t="str">
        <f>IF(J337&lt;&gt;"-",VLOOKUP(J337,travail2!$A$2:$N$33,2),"")</f>
        <v>w</v>
      </c>
      <c r="M337" t="s">
        <v>605</v>
      </c>
      <c r="N337" t="str">
        <f>IF(J337&lt;&gt;"-",VLOOKUP(J337,travail2!$A$2:$N$33,3),"")</f>
        <v>2</v>
      </c>
      <c r="O337" t="s">
        <v>605</v>
      </c>
      <c r="P337" t="str">
        <f>IF(J337&lt;&gt;"-",VLOOKUP(J337,travail2!$A$2:$N$33,4),"")</f>
        <v>s</v>
      </c>
      <c r="Q337" t="s">
        <v>605</v>
      </c>
      <c r="R337">
        <f>IF(J337&lt;&gt;"-",VLOOKUP(J337,travail2!$A$2:$N$33,5),"")</f>
        <v>0</v>
      </c>
      <c r="S337" t="s">
        <v>605</v>
      </c>
      <c r="T337" t="str">
        <f>IF(J337&lt;&gt;"-",VLOOKUP(J337,travail2!$A$2:$N$33,6),"")</f>
        <v>08</v>
      </c>
      <c r="U337" t="s">
        <v>605</v>
      </c>
      <c r="V337" s="121" t="str">
        <f>IF(J337&lt;&gt;"-",VLOOKUP(J337,travail2!$A$2:$N$33,7),"")</f>
        <v>3</v>
      </c>
      <c r="W337" t="s">
        <v>605</v>
      </c>
      <c r="X337" t="str">
        <f>IF(J337&lt;&gt;"-",VLOOKUP(J337,travail2!$A$2:$N$33,8),"")</f>
        <v>w</v>
      </c>
      <c r="Y337" t="s">
        <v>605</v>
      </c>
      <c r="Z337" t="str">
        <f>IF(J337&lt;&gt;"-",VLOOKUP(J337,travail2!$A$2:$N$33,9),"")</f>
        <v>2</v>
      </c>
      <c r="AA337" t="s">
        <v>605</v>
      </c>
      <c r="AB337" t="str">
        <f>IF(J337&lt;&gt;"-",VLOOKUP(J337,travail2!$A$2:$N$33,10),"")</f>
        <v>s</v>
      </c>
      <c r="AC337" t="s">
        <v>605</v>
      </c>
      <c r="AD337">
        <f>IF(J337&lt;&gt;"-",VLOOKUP(J337,travail2!$A$2:$N$33,11),"")</f>
        <v>0</v>
      </c>
      <c r="AE337" t="s">
        <v>605</v>
      </c>
      <c r="AF337" t="str">
        <f>IF(J337&lt;&gt;"-",VLOOKUP(J337,travail2!$A$2:$N$33,13),"")</f>
        <v>01</v>
      </c>
      <c r="AG337" t="s">
        <v>605</v>
      </c>
      <c r="AH337" t="str">
        <f>IF(J337&lt;&gt;"-",VLOOKUP(J337,travail2!$A$2:$N$33,14),"")</f>
        <v>11</v>
      </c>
      <c r="AI337" t="s">
        <v>928</v>
      </c>
      <c r="AJ337" s="122" t="s">
        <v>925</v>
      </c>
      <c r="AK337" t="s">
        <v>928</v>
      </c>
      <c r="AL337" t="s">
        <v>391</v>
      </c>
      <c r="AM337" t="s">
        <v>904</v>
      </c>
      <c r="AO337" s="123" t="str">
        <f t="shared" si="30"/>
        <v>var zone = new Array("United StatesChicago", "-6", "00", "1", "US", "w", "2", "s", "0", "08", "3", "w", "2", "s", "0", "01", "11"); zones["United StatesChicago"]=zone;</v>
      </c>
      <c r="AP337" t="str">
        <f t="shared" si="31"/>
        <v>var zone = new Array("United StatesChicago", "-6", "00", "1", "US", "w", "2", "s", "0", "08", "3", "w", "2", "s", "0</v>
      </c>
      <c r="AQ337" t="str">
        <f t="shared" si="35"/>
        <v>", "01", "11"); zones["United StatesChicago"]=zone;</v>
      </c>
      <c r="AR337" s="125" t="str">
        <f t="shared" si="32"/>
        <v>&lt;option value="United StatesChicago"&gt;United StatesChicago&lt;/option&gt;</v>
      </c>
      <c r="AS337" t="s">
        <v>930</v>
      </c>
      <c r="AT337" t="str">
        <f t="shared" si="33"/>
        <v>United StatesChicago</v>
      </c>
      <c r="AU337" t="s">
        <v>932</v>
      </c>
      <c r="AV337" t="str">
        <f t="shared" si="34"/>
        <v>United StatesChicago</v>
      </c>
      <c r="AW337" t="s">
        <v>931</v>
      </c>
    </row>
    <row r="338" spans="1:49" x14ac:dyDescent="0.25">
      <c r="A338" t="s">
        <v>903</v>
      </c>
      <c r="B338" t="s">
        <v>202</v>
      </c>
      <c r="C338" t="s">
        <v>605</v>
      </c>
      <c r="D338">
        <v>-3</v>
      </c>
      <c r="E338" t="s">
        <v>605</v>
      </c>
      <c r="F338" t="s">
        <v>898</v>
      </c>
      <c r="G338" t="s">
        <v>605</v>
      </c>
      <c r="H338" t="str">
        <f>IF(J338&lt;&gt;"-",VLOOKUP(J338,DST_ON!A:C,3),"")</f>
        <v/>
      </c>
      <c r="I338" t="s">
        <v>605</v>
      </c>
      <c r="J338" s="6" t="s">
        <v>106</v>
      </c>
      <c r="K338" t="s">
        <v>605</v>
      </c>
      <c r="L338" t="str">
        <f>IF(J338&lt;&gt;"-",VLOOKUP(J338,travail2!$A$2:$N$33,2),"")</f>
        <v/>
      </c>
      <c r="M338" t="s">
        <v>605</v>
      </c>
      <c r="N338" t="str">
        <f>IF(J338&lt;&gt;"-",VLOOKUP(J338,travail2!$A$2:$N$33,3),"")</f>
        <v/>
      </c>
      <c r="O338" t="s">
        <v>605</v>
      </c>
      <c r="P338" t="str">
        <f>IF(J338&lt;&gt;"-",VLOOKUP(J338,travail2!$A$2:$N$33,4),"")</f>
        <v/>
      </c>
      <c r="Q338" t="s">
        <v>605</v>
      </c>
      <c r="R338" t="str">
        <f>IF(J338&lt;&gt;"-",VLOOKUP(J338,travail2!$A$2:$N$33,5),"")</f>
        <v/>
      </c>
      <c r="S338" t="s">
        <v>605</v>
      </c>
      <c r="T338" t="str">
        <f>IF(J338&lt;&gt;"-",VLOOKUP(J338,travail2!$A$2:$N$33,6),"")</f>
        <v/>
      </c>
      <c r="U338" t="s">
        <v>605</v>
      </c>
      <c r="V338" s="121" t="str">
        <f>IF(J338&lt;&gt;"-",VLOOKUP(J338,travail2!$A$2:$N$33,7),"")</f>
        <v/>
      </c>
      <c r="W338" t="s">
        <v>605</v>
      </c>
      <c r="X338" t="str">
        <f>IF(J338&lt;&gt;"-",VLOOKUP(J338,travail2!$A$2:$N$33,8),"")</f>
        <v/>
      </c>
      <c r="Y338" t="s">
        <v>605</v>
      </c>
      <c r="Z338" t="str">
        <f>IF(J338&lt;&gt;"-",VLOOKUP(J338,travail2!$A$2:$N$33,9),"")</f>
        <v/>
      </c>
      <c r="AA338" t="s">
        <v>605</v>
      </c>
      <c r="AB338" t="str">
        <f>IF(J338&lt;&gt;"-",VLOOKUP(J338,travail2!$A$2:$N$33,10),"")</f>
        <v/>
      </c>
      <c r="AC338" t="s">
        <v>605</v>
      </c>
      <c r="AD338" t="str">
        <f>IF(J338&lt;&gt;"-",VLOOKUP(J338,travail2!$A$2:$N$33,11),"")</f>
        <v/>
      </c>
      <c r="AE338" t="s">
        <v>605</v>
      </c>
      <c r="AF338" t="str">
        <f>IF(J338&lt;&gt;"-",VLOOKUP(J338,travail2!$A$2:$N$33,13),"")</f>
        <v/>
      </c>
      <c r="AG338" t="s">
        <v>605</v>
      </c>
      <c r="AH338" t="str">
        <f>IF(J338&lt;&gt;"-",VLOOKUP(J338,travail2!$A$2:$N$33,14),"")</f>
        <v/>
      </c>
      <c r="AI338" t="s">
        <v>928</v>
      </c>
      <c r="AJ338" s="122" t="s">
        <v>925</v>
      </c>
      <c r="AK338" t="s">
        <v>928</v>
      </c>
      <c r="AL338" t="s">
        <v>202</v>
      </c>
      <c r="AM338" t="s">
        <v>904</v>
      </c>
      <c r="AO338" s="123" t="str">
        <f t="shared" si="30"/>
        <v>var zone = new Array("Uruguay", "-3", "00", "", "-", "", "", "", "", "", "", "", "", "", "", "", ""); zones["Uruguay"]=zone;</v>
      </c>
      <c r="AP338" t="str">
        <f t="shared" si="31"/>
        <v>var zone = new Array("Uruguay", "-3", "00", "", "-", "", "", "", "", "", "", "", "", "", "</v>
      </c>
      <c r="AQ338" t="str">
        <f t="shared" si="35"/>
        <v>", "", ""); zones["Uruguay"]=zone;</v>
      </c>
      <c r="AR338" s="125" t="str">
        <f t="shared" si="32"/>
        <v>&lt;option value="Uruguay"&gt;Uruguay&lt;/option&gt;</v>
      </c>
      <c r="AS338" t="s">
        <v>930</v>
      </c>
      <c r="AT338" t="str">
        <f t="shared" si="33"/>
        <v>Uruguay</v>
      </c>
      <c r="AU338" t="s">
        <v>932</v>
      </c>
      <c r="AV338" t="str">
        <f t="shared" si="34"/>
        <v>Uruguay</v>
      </c>
      <c r="AW338" t="s">
        <v>931</v>
      </c>
    </row>
    <row r="339" spans="1:49" x14ac:dyDescent="0.25">
      <c r="A339" t="s">
        <v>903</v>
      </c>
      <c r="B339" t="s">
        <v>388</v>
      </c>
      <c r="C339" t="s">
        <v>605</v>
      </c>
      <c r="D339">
        <v>5</v>
      </c>
      <c r="E339" t="s">
        <v>605</v>
      </c>
      <c r="F339" t="s">
        <v>898</v>
      </c>
      <c r="G339" t="s">
        <v>605</v>
      </c>
      <c r="H339" t="str">
        <f>IF(J339&lt;&gt;"-",VLOOKUP(J339,DST_ON!A:C,3),"")</f>
        <v/>
      </c>
      <c r="I339" t="s">
        <v>605</v>
      </c>
      <c r="J339" s="6" t="s">
        <v>106</v>
      </c>
      <c r="K339" t="s">
        <v>605</v>
      </c>
      <c r="L339" t="str">
        <f>IF(J339&lt;&gt;"-",VLOOKUP(J339,travail2!$A$2:$N$33,2),"")</f>
        <v/>
      </c>
      <c r="M339" t="s">
        <v>605</v>
      </c>
      <c r="N339" t="str">
        <f>IF(J339&lt;&gt;"-",VLOOKUP(J339,travail2!$A$2:$N$33,3),"")</f>
        <v/>
      </c>
      <c r="O339" t="s">
        <v>605</v>
      </c>
      <c r="P339" t="str">
        <f>IF(J339&lt;&gt;"-",VLOOKUP(J339,travail2!$A$2:$N$33,4),"")</f>
        <v/>
      </c>
      <c r="Q339" t="s">
        <v>605</v>
      </c>
      <c r="R339" t="str">
        <f>IF(J339&lt;&gt;"-",VLOOKUP(J339,travail2!$A$2:$N$33,5),"")</f>
        <v/>
      </c>
      <c r="S339" t="s">
        <v>605</v>
      </c>
      <c r="T339" t="str">
        <f>IF(J339&lt;&gt;"-",VLOOKUP(J339,travail2!$A$2:$N$33,6),"")</f>
        <v/>
      </c>
      <c r="U339" t="s">
        <v>605</v>
      </c>
      <c r="V339" s="121" t="str">
        <f>IF(J339&lt;&gt;"-",VLOOKUP(J339,travail2!$A$2:$N$33,7),"")</f>
        <v/>
      </c>
      <c r="W339" t="s">
        <v>605</v>
      </c>
      <c r="X339" t="str">
        <f>IF(J339&lt;&gt;"-",VLOOKUP(J339,travail2!$A$2:$N$33,8),"")</f>
        <v/>
      </c>
      <c r="Y339" t="s">
        <v>605</v>
      </c>
      <c r="Z339" t="str">
        <f>IF(J339&lt;&gt;"-",VLOOKUP(J339,travail2!$A$2:$N$33,9),"")</f>
        <v/>
      </c>
      <c r="AA339" t="s">
        <v>605</v>
      </c>
      <c r="AB339" t="str">
        <f>IF(J339&lt;&gt;"-",VLOOKUP(J339,travail2!$A$2:$N$33,10),"")</f>
        <v/>
      </c>
      <c r="AC339" t="s">
        <v>605</v>
      </c>
      <c r="AD339" t="str">
        <f>IF(J339&lt;&gt;"-",VLOOKUP(J339,travail2!$A$2:$N$33,11),"")</f>
        <v/>
      </c>
      <c r="AE339" t="s">
        <v>605</v>
      </c>
      <c r="AF339" t="str">
        <f>IF(J339&lt;&gt;"-",VLOOKUP(J339,travail2!$A$2:$N$33,13),"")</f>
        <v/>
      </c>
      <c r="AG339" t="s">
        <v>605</v>
      </c>
      <c r="AH339" t="str">
        <f>IF(J339&lt;&gt;"-",VLOOKUP(J339,travail2!$A$2:$N$33,14),"")</f>
        <v/>
      </c>
      <c r="AI339" t="s">
        <v>928</v>
      </c>
      <c r="AJ339" s="122" t="s">
        <v>925</v>
      </c>
      <c r="AK339" t="s">
        <v>928</v>
      </c>
      <c r="AL339" t="s">
        <v>388</v>
      </c>
      <c r="AM339" t="s">
        <v>904</v>
      </c>
      <c r="AO339" s="123" t="str">
        <f t="shared" si="30"/>
        <v>var zone = new Array("Uzbekistan/Samarkand", "5", "00", "", "-", "", "", "", "", "", "", "", "", "", "", "", ""); zones["Uzbekistan/Samarkand"]=zone;</v>
      </c>
      <c r="AP339" t="str">
        <f t="shared" si="31"/>
        <v>var zone = new Array("Uzbekistan/Samarkand", "5", "00", "", "-", "", "", "", "", "", "", "", "", "", "</v>
      </c>
      <c r="AQ339" t="str">
        <f t="shared" si="35"/>
        <v>", "", ""); zones["Uzbekistan/Samarkand"]=zone;</v>
      </c>
      <c r="AR339" s="125" t="str">
        <f t="shared" si="32"/>
        <v>&lt;option value="Uzbekistan/Samarkand"&gt;Uzbekistan/Samarkand&lt;/option&gt;</v>
      </c>
      <c r="AS339" t="s">
        <v>930</v>
      </c>
      <c r="AT339" t="str">
        <f t="shared" si="33"/>
        <v>Uzbekistan/Samarkand</v>
      </c>
      <c r="AU339" t="s">
        <v>932</v>
      </c>
      <c r="AV339" t="str">
        <f t="shared" si="34"/>
        <v>Uzbekistan/Samarkand</v>
      </c>
      <c r="AW339" t="s">
        <v>931</v>
      </c>
    </row>
    <row r="340" spans="1:49" x14ac:dyDescent="0.25">
      <c r="A340" t="s">
        <v>903</v>
      </c>
      <c r="B340" t="s">
        <v>389</v>
      </c>
      <c r="C340" t="s">
        <v>605</v>
      </c>
      <c r="D340">
        <v>5</v>
      </c>
      <c r="E340" t="s">
        <v>605</v>
      </c>
      <c r="F340" t="s">
        <v>898</v>
      </c>
      <c r="G340" t="s">
        <v>605</v>
      </c>
      <c r="H340" t="str">
        <f>IF(J340&lt;&gt;"-",VLOOKUP(J340,DST_ON!A:C,3),"")</f>
        <v/>
      </c>
      <c r="I340" t="s">
        <v>605</v>
      </c>
      <c r="J340" s="6" t="s">
        <v>106</v>
      </c>
      <c r="K340" t="s">
        <v>605</v>
      </c>
      <c r="L340" t="str">
        <f>IF(J340&lt;&gt;"-",VLOOKUP(J340,travail2!$A$2:$N$33,2),"")</f>
        <v/>
      </c>
      <c r="M340" t="s">
        <v>605</v>
      </c>
      <c r="N340" t="str">
        <f>IF(J340&lt;&gt;"-",VLOOKUP(J340,travail2!$A$2:$N$33,3),"")</f>
        <v/>
      </c>
      <c r="O340" t="s">
        <v>605</v>
      </c>
      <c r="P340" t="str">
        <f>IF(J340&lt;&gt;"-",VLOOKUP(J340,travail2!$A$2:$N$33,4),"")</f>
        <v/>
      </c>
      <c r="Q340" t="s">
        <v>605</v>
      </c>
      <c r="R340" t="str">
        <f>IF(J340&lt;&gt;"-",VLOOKUP(J340,travail2!$A$2:$N$33,5),"")</f>
        <v/>
      </c>
      <c r="S340" t="s">
        <v>605</v>
      </c>
      <c r="T340" t="str">
        <f>IF(J340&lt;&gt;"-",VLOOKUP(J340,travail2!$A$2:$N$33,6),"")</f>
        <v/>
      </c>
      <c r="U340" t="s">
        <v>605</v>
      </c>
      <c r="V340" s="121" t="str">
        <f>IF(J340&lt;&gt;"-",VLOOKUP(J340,travail2!$A$2:$N$33,7),"")</f>
        <v/>
      </c>
      <c r="W340" t="s">
        <v>605</v>
      </c>
      <c r="X340" t="str">
        <f>IF(J340&lt;&gt;"-",VLOOKUP(J340,travail2!$A$2:$N$33,8),"")</f>
        <v/>
      </c>
      <c r="Y340" t="s">
        <v>605</v>
      </c>
      <c r="Z340" t="str">
        <f>IF(J340&lt;&gt;"-",VLOOKUP(J340,travail2!$A$2:$N$33,9),"")</f>
        <v/>
      </c>
      <c r="AA340" t="s">
        <v>605</v>
      </c>
      <c r="AB340" t="str">
        <f>IF(J340&lt;&gt;"-",VLOOKUP(J340,travail2!$A$2:$N$33,10),"")</f>
        <v/>
      </c>
      <c r="AC340" t="s">
        <v>605</v>
      </c>
      <c r="AD340" t="str">
        <f>IF(J340&lt;&gt;"-",VLOOKUP(J340,travail2!$A$2:$N$33,11),"")</f>
        <v/>
      </c>
      <c r="AE340" t="s">
        <v>605</v>
      </c>
      <c r="AF340" t="str">
        <f>IF(J340&lt;&gt;"-",VLOOKUP(J340,travail2!$A$2:$N$33,13),"")</f>
        <v/>
      </c>
      <c r="AG340" t="s">
        <v>605</v>
      </c>
      <c r="AH340" t="str">
        <f>IF(J340&lt;&gt;"-",VLOOKUP(J340,travail2!$A$2:$N$33,14),"")</f>
        <v/>
      </c>
      <c r="AI340" t="s">
        <v>928</v>
      </c>
      <c r="AJ340" s="122" t="s">
        <v>925</v>
      </c>
      <c r="AK340" t="s">
        <v>928</v>
      </c>
      <c r="AL340" t="s">
        <v>389</v>
      </c>
      <c r="AM340" t="s">
        <v>904</v>
      </c>
      <c r="AO340" s="123" t="str">
        <f t="shared" si="30"/>
        <v>var zone = new Array("Uzbekistan/Tashkent", "5", "00", "", "-", "", "", "", "", "", "", "", "", "", "", "", ""); zones["Uzbekistan/Tashkent"]=zone;</v>
      </c>
      <c r="AP340" t="str">
        <f t="shared" si="31"/>
        <v>var zone = new Array("Uzbekistan/Tashkent", "5", "00", "", "-", "", "", "", "", "", "", "", "", "", "</v>
      </c>
      <c r="AQ340" t="str">
        <f t="shared" si="35"/>
        <v>", "", ""); zones["Uzbekistan/Tashkent"]=zone;</v>
      </c>
      <c r="AR340" s="125" t="str">
        <f t="shared" si="32"/>
        <v>&lt;option value="Uzbekistan/Tashkent"&gt;Uzbekistan/Tashkent&lt;/option&gt;</v>
      </c>
      <c r="AS340" t="s">
        <v>930</v>
      </c>
      <c r="AT340" t="str">
        <f t="shared" si="33"/>
        <v>Uzbekistan/Tashkent</v>
      </c>
      <c r="AU340" t="s">
        <v>932</v>
      </c>
      <c r="AV340" t="str">
        <f t="shared" si="34"/>
        <v>Uzbekistan/Tashkent</v>
      </c>
      <c r="AW340" t="s">
        <v>931</v>
      </c>
    </row>
    <row r="341" spans="1:49" x14ac:dyDescent="0.25">
      <c r="A341" t="s">
        <v>903</v>
      </c>
      <c r="B341" t="s">
        <v>278</v>
      </c>
      <c r="C341" t="s">
        <v>605</v>
      </c>
      <c r="D341">
        <v>11</v>
      </c>
      <c r="E341" t="s">
        <v>605</v>
      </c>
      <c r="F341" t="s">
        <v>898</v>
      </c>
      <c r="G341" t="s">
        <v>605</v>
      </c>
      <c r="H341" t="str">
        <f>IF(J341&lt;&gt;"-",VLOOKUP(J341,DST_ON!A:C,3),"")</f>
        <v/>
      </c>
      <c r="I341" t="s">
        <v>605</v>
      </c>
      <c r="J341" s="6" t="s">
        <v>106</v>
      </c>
      <c r="K341" t="s">
        <v>605</v>
      </c>
      <c r="L341" t="str">
        <f>IF(J341&lt;&gt;"-",VLOOKUP(J341,travail2!$A$2:$N$33,2),"")</f>
        <v/>
      </c>
      <c r="M341" t="s">
        <v>605</v>
      </c>
      <c r="N341" t="str">
        <f>IF(J341&lt;&gt;"-",VLOOKUP(J341,travail2!$A$2:$N$33,3),"")</f>
        <v/>
      </c>
      <c r="O341" t="s">
        <v>605</v>
      </c>
      <c r="P341" t="str">
        <f>IF(J341&lt;&gt;"-",VLOOKUP(J341,travail2!$A$2:$N$33,4),"")</f>
        <v/>
      </c>
      <c r="Q341" t="s">
        <v>605</v>
      </c>
      <c r="R341" t="str">
        <f>IF(J341&lt;&gt;"-",VLOOKUP(J341,travail2!$A$2:$N$33,5),"")</f>
        <v/>
      </c>
      <c r="S341" t="s">
        <v>605</v>
      </c>
      <c r="T341" t="str">
        <f>IF(J341&lt;&gt;"-",VLOOKUP(J341,travail2!$A$2:$N$33,6),"")</f>
        <v/>
      </c>
      <c r="U341" t="s">
        <v>605</v>
      </c>
      <c r="V341" s="121" t="str">
        <f>IF(J341&lt;&gt;"-",VLOOKUP(J341,travail2!$A$2:$N$33,7),"")</f>
        <v/>
      </c>
      <c r="W341" t="s">
        <v>605</v>
      </c>
      <c r="X341" t="str">
        <f>IF(J341&lt;&gt;"-",VLOOKUP(J341,travail2!$A$2:$N$33,8),"")</f>
        <v/>
      </c>
      <c r="Y341" t="s">
        <v>605</v>
      </c>
      <c r="Z341" t="str">
        <f>IF(J341&lt;&gt;"-",VLOOKUP(J341,travail2!$A$2:$N$33,9),"")</f>
        <v/>
      </c>
      <c r="AA341" t="s">
        <v>605</v>
      </c>
      <c r="AB341" t="str">
        <f>IF(J341&lt;&gt;"-",VLOOKUP(J341,travail2!$A$2:$N$33,10),"")</f>
        <v/>
      </c>
      <c r="AC341" t="s">
        <v>605</v>
      </c>
      <c r="AD341" t="str">
        <f>IF(J341&lt;&gt;"-",VLOOKUP(J341,travail2!$A$2:$N$33,11),"")</f>
        <v/>
      </c>
      <c r="AE341" t="s">
        <v>605</v>
      </c>
      <c r="AF341" t="str">
        <f>IF(J341&lt;&gt;"-",VLOOKUP(J341,travail2!$A$2:$N$33,13),"")</f>
        <v/>
      </c>
      <c r="AG341" t="s">
        <v>605</v>
      </c>
      <c r="AH341" t="str">
        <f>IF(J341&lt;&gt;"-",VLOOKUP(J341,travail2!$A$2:$N$33,14),"")</f>
        <v/>
      </c>
      <c r="AI341" t="s">
        <v>928</v>
      </c>
      <c r="AJ341" s="122" t="s">
        <v>925</v>
      </c>
      <c r="AK341" t="s">
        <v>928</v>
      </c>
      <c r="AL341" t="s">
        <v>278</v>
      </c>
      <c r="AM341" t="s">
        <v>904</v>
      </c>
      <c r="AO341" s="123" t="str">
        <f t="shared" si="30"/>
        <v>var zone = new Array("Vanuatu", "11", "00", "", "-", "", "", "", "", "", "", "", "", "", "", "", ""); zones["Vanuatu"]=zone;</v>
      </c>
      <c r="AP341" t="str">
        <f t="shared" si="31"/>
        <v>var zone = new Array("Vanuatu", "11", "00", "", "-", "", "", "", "", "", "", "", "", "", "</v>
      </c>
      <c r="AQ341" t="str">
        <f t="shared" si="35"/>
        <v>", "", ""); zones["Vanuatu"]=zone;</v>
      </c>
      <c r="AR341" s="125" t="str">
        <f t="shared" si="32"/>
        <v>&lt;option value="Vanuatu"&gt;Vanuatu&lt;/option&gt;</v>
      </c>
      <c r="AS341" t="s">
        <v>930</v>
      </c>
      <c r="AT341" t="str">
        <f t="shared" si="33"/>
        <v>Vanuatu</v>
      </c>
      <c r="AU341" t="s">
        <v>932</v>
      </c>
      <c r="AV341" t="str">
        <f t="shared" si="34"/>
        <v>Vanuatu</v>
      </c>
      <c r="AW341" t="s">
        <v>931</v>
      </c>
    </row>
    <row r="342" spans="1:49" x14ac:dyDescent="0.25">
      <c r="A342" t="s">
        <v>903</v>
      </c>
      <c r="B342" t="s">
        <v>203</v>
      </c>
      <c r="C342" t="s">
        <v>605</v>
      </c>
      <c r="D342">
        <v>-4</v>
      </c>
      <c r="E342" t="s">
        <v>605</v>
      </c>
      <c r="F342" t="s">
        <v>898</v>
      </c>
      <c r="G342" t="s">
        <v>605</v>
      </c>
      <c r="H342" t="str">
        <f>IF(J342&lt;&gt;"-",VLOOKUP(J342,DST_ON!A:C,3),"")</f>
        <v/>
      </c>
      <c r="I342" t="s">
        <v>605</v>
      </c>
      <c r="J342" s="6" t="s">
        <v>106</v>
      </c>
      <c r="K342" t="s">
        <v>605</v>
      </c>
      <c r="L342" t="str">
        <f>IF(J342&lt;&gt;"-",VLOOKUP(J342,travail2!$A$2:$N$33,2),"")</f>
        <v/>
      </c>
      <c r="M342" t="s">
        <v>605</v>
      </c>
      <c r="N342" t="str">
        <f>IF(J342&lt;&gt;"-",VLOOKUP(J342,travail2!$A$2:$N$33,3),"")</f>
        <v/>
      </c>
      <c r="O342" t="s">
        <v>605</v>
      </c>
      <c r="P342" t="str">
        <f>IF(J342&lt;&gt;"-",VLOOKUP(J342,travail2!$A$2:$N$33,4),"")</f>
        <v/>
      </c>
      <c r="Q342" t="s">
        <v>605</v>
      </c>
      <c r="R342" t="str">
        <f>IF(J342&lt;&gt;"-",VLOOKUP(J342,travail2!$A$2:$N$33,5),"")</f>
        <v/>
      </c>
      <c r="S342" t="s">
        <v>605</v>
      </c>
      <c r="T342" t="str">
        <f>IF(J342&lt;&gt;"-",VLOOKUP(J342,travail2!$A$2:$N$33,6),"")</f>
        <v/>
      </c>
      <c r="U342" t="s">
        <v>605</v>
      </c>
      <c r="V342" s="121" t="str">
        <f>IF(J342&lt;&gt;"-",VLOOKUP(J342,travail2!$A$2:$N$33,7),"")</f>
        <v/>
      </c>
      <c r="W342" t="s">
        <v>605</v>
      </c>
      <c r="X342" t="str">
        <f>IF(J342&lt;&gt;"-",VLOOKUP(J342,travail2!$A$2:$N$33,8),"")</f>
        <v/>
      </c>
      <c r="Y342" t="s">
        <v>605</v>
      </c>
      <c r="Z342" t="str">
        <f>IF(J342&lt;&gt;"-",VLOOKUP(J342,travail2!$A$2:$N$33,9),"")</f>
        <v/>
      </c>
      <c r="AA342" t="s">
        <v>605</v>
      </c>
      <c r="AB342" t="str">
        <f>IF(J342&lt;&gt;"-",VLOOKUP(J342,travail2!$A$2:$N$33,10),"")</f>
        <v/>
      </c>
      <c r="AC342" t="s">
        <v>605</v>
      </c>
      <c r="AD342" t="str">
        <f>IF(J342&lt;&gt;"-",VLOOKUP(J342,travail2!$A$2:$N$33,11),"")</f>
        <v/>
      </c>
      <c r="AE342" t="s">
        <v>605</v>
      </c>
      <c r="AF342" t="str">
        <f>IF(J342&lt;&gt;"-",VLOOKUP(J342,travail2!$A$2:$N$33,13),"")</f>
        <v/>
      </c>
      <c r="AG342" t="s">
        <v>605</v>
      </c>
      <c r="AH342" t="str">
        <f>IF(J342&lt;&gt;"-",VLOOKUP(J342,travail2!$A$2:$N$33,14),"")</f>
        <v/>
      </c>
      <c r="AI342" t="s">
        <v>928</v>
      </c>
      <c r="AJ342" s="122" t="s">
        <v>925</v>
      </c>
      <c r="AK342" t="s">
        <v>928</v>
      </c>
      <c r="AL342" t="s">
        <v>203</v>
      </c>
      <c r="AM342" t="s">
        <v>904</v>
      </c>
      <c r="AO342" s="123" t="str">
        <f t="shared" si="30"/>
        <v>var zone = new Array("Venezuela", "-4", "00", "", "-", "", "", "", "", "", "", "", "", "", "", "", ""); zones["Venezuela"]=zone;</v>
      </c>
      <c r="AP342" t="str">
        <f t="shared" si="31"/>
        <v>var zone = new Array("Venezuela", "-4", "00", "", "-", "", "", "", "", "", "", "", "", "", "</v>
      </c>
      <c r="AQ342" t="str">
        <f t="shared" si="35"/>
        <v>", "", ""); zones["Venezuela"]=zone;</v>
      </c>
      <c r="AR342" s="125" t="str">
        <f t="shared" si="32"/>
        <v>&lt;option value="Venezuela"&gt;Venezuela&lt;/option&gt;</v>
      </c>
      <c r="AS342" t="s">
        <v>930</v>
      </c>
      <c r="AT342" t="str">
        <f t="shared" si="33"/>
        <v>Venezuela</v>
      </c>
      <c r="AU342" t="s">
        <v>932</v>
      </c>
      <c r="AV342" t="str">
        <f t="shared" si="34"/>
        <v>Venezuela</v>
      </c>
      <c r="AW342" t="s">
        <v>931</v>
      </c>
    </row>
    <row r="343" spans="1:49" x14ac:dyDescent="0.25">
      <c r="A343" t="s">
        <v>903</v>
      </c>
      <c r="B343" t="s">
        <v>238</v>
      </c>
      <c r="C343" t="s">
        <v>605</v>
      </c>
      <c r="D343">
        <v>7</v>
      </c>
      <c r="E343" t="s">
        <v>605</v>
      </c>
      <c r="F343" t="s">
        <v>898</v>
      </c>
      <c r="G343" t="s">
        <v>605</v>
      </c>
      <c r="H343" t="str">
        <f>IF(J343&lt;&gt;"-",VLOOKUP(J343,DST_ON!A:C,3),"")</f>
        <v/>
      </c>
      <c r="I343" t="s">
        <v>605</v>
      </c>
      <c r="J343" s="6" t="s">
        <v>106</v>
      </c>
      <c r="K343" t="s">
        <v>605</v>
      </c>
      <c r="L343" t="str">
        <f>IF(J343&lt;&gt;"-",VLOOKUP(J343,travail2!$A$2:$N$33,2),"")</f>
        <v/>
      </c>
      <c r="M343" t="s">
        <v>605</v>
      </c>
      <c r="N343" t="str">
        <f>IF(J343&lt;&gt;"-",VLOOKUP(J343,travail2!$A$2:$N$33,3),"")</f>
        <v/>
      </c>
      <c r="O343" t="s">
        <v>605</v>
      </c>
      <c r="P343" t="str">
        <f>IF(J343&lt;&gt;"-",VLOOKUP(J343,travail2!$A$2:$N$33,4),"")</f>
        <v/>
      </c>
      <c r="Q343" t="s">
        <v>605</v>
      </c>
      <c r="R343" t="str">
        <f>IF(J343&lt;&gt;"-",VLOOKUP(J343,travail2!$A$2:$N$33,5),"")</f>
        <v/>
      </c>
      <c r="S343" t="s">
        <v>605</v>
      </c>
      <c r="T343" t="str">
        <f>IF(J343&lt;&gt;"-",VLOOKUP(J343,travail2!$A$2:$N$33,6),"")</f>
        <v/>
      </c>
      <c r="U343" t="s">
        <v>605</v>
      </c>
      <c r="V343" s="121" t="str">
        <f>IF(J343&lt;&gt;"-",VLOOKUP(J343,travail2!$A$2:$N$33,7),"")</f>
        <v/>
      </c>
      <c r="W343" t="s">
        <v>605</v>
      </c>
      <c r="X343" t="str">
        <f>IF(J343&lt;&gt;"-",VLOOKUP(J343,travail2!$A$2:$N$33,8),"")</f>
        <v/>
      </c>
      <c r="Y343" t="s">
        <v>605</v>
      </c>
      <c r="Z343" t="str">
        <f>IF(J343&lt;&gt;"-",VLOOKUP(J343,travail2!$A$2:$N$33,9),"")</f>
        <v/>
      </c>
      <c r="AA343" t="s">
        <v>605</v>
      </c>
      <c r="AB343" t="str">
        <f>IF(J343&lt;&gt;"-",VLOOKUP(J343,travail2!$A$2:$N$33,10),"")</f>
        <v/>
      </c>
      <c r="AC343" t="s">
        <v>605</v>
      </c>
      <c r="AD343" t="str">
        <f>IF(J343&lt;&gt;"-",VLOOKUP(J343,travail2!$A$2:$N$33,11),"")</f>
        <v/>
      </c>
      <c r="AE343" t="s">
        <v>605</v>
      </c>
      <c r="AF343" t="str">
        <f>IF(J343&lt;&gt;"-",VLOOKUP(J343,travail2!$A$2:$N$33,13),"")</f>
        <v/>
      </c>
      <c r="AG343" t="s">
        <v>605</v>
      </c>
      <c r="AH343" t="str">
        <f>IF(J343&lt;&gt;"-",VLOOKUP(J343,travail2!$A$2:$N$33,14),"")</f>
        <v/>
      </c>
      <c r="AI343" t="s">
        <v>928</v>
      </c>
      <c r="AJ343" s="122" t="s">
        <v>925</v>
      </c>
      <c r="AK343" t="s">
        <v>928</v>
      </c>
      <c r="AL343" t="s">
        <v>238</v>
      </c>
      <c r="AM343" t="s">
        <v>904</v>
      </c>
      <c r="AO343" s="123" t="str">
        <f t="shared" si="30"/>
        <v>var zone = new Array("Vietnam", "7", "00", "", "-", "", "", "", "", "", "", "", "", "", "", "", ""); zones["Vietnam"]=zone;</v>
      </c>
      <c r="AP343" t="str">
        <f t="shared" si="31"/>
        <v>var zone = new Array("Vietnam", "7", "00", "", "-", "", "", "", "", "", "", "", "", "", "</v>
      </c>
      <c r="AQ343" t="str">
        <f t="shared" si="35"/>
        <v>", "", ""); zones["Vietnam"]=zone;</v>
      </c>
      <c r="AR343" s="125" t="str">
        <f t="shared" si="32"/>
        <v>&lt;option value="Vietnam"&gt;Vietnam&lt;/option&gt;</v>
      </c>
      <c r="AS343" t="s">
        <v>930</v>
      </c>
      <c r="AT343" t="str">
        <f t="shared" si="33"/>
        <v>Vietnam</v>
      </c>
      <c r="AU343" t="s">
        <v>932</v>
      </c>
      <c r="AV343" t="str">
        <f t="shared" si="34"/>
        <v>Vietnam</v>
      </c>
      <c r="AW343" t="s">
        <v>931</v>
      </c>
    </row>
    <row r="344" spans="1:49" x14ac:dyDescent="0.25">
      <c r="A344" t="s">
        <v>903</v>
      </c>
      <c r="B344" t="s">
        <v>182</v>
      </c>
      <c r="C344" t="s">
        <v>605</v>
      </c>
      <c r="D344">
        <v>-4</v>
      </c>
      <c r="E344" t="s">
        <v>605</v>
      </c>
      <c r="F344" t="s">
        <v>898</v>
      </c>
      <c r="G344" t="s">
        <v>605</v>
      </c>
      <c r="H344" t="str">
        <f>IF(J344&lt;&gt;"-",VLOOKUP(J344,DST_ON!A:C,3),"")</f>
        <v/>
      </c>
      <c r="I344" t="s">
        <v>605</v>
      </c>
      <c r="J344" s="6" t="s">
        <v>106</v>
      </c>
      <c r="K344" t="s">
        <v>605</v>
      </c>
      <c r="L344" t="str">
        <f>IF(J344&lt;&gt;"-",VLOOKUP(J344,travail2!$A$2:$N$33,2),"")</f>
        <v/>
      </c>
      <c r="M344" t="s">
        <v>605</v>
      </c>
      <c r="N344" t="str">
        <f>IF(J344&lt;&gt;"-",VLOOKUP(J344,travail2!$A$2:$N$33,3),"")</f>
        <v/>
      </c>
      <c r="O344" t="s">
        <v>605</v>
      </c>
      <c r="P344" t="str">
        <f>IF(J344&lt;&gt;"-",VLOOKUP(J344,travail2!$A$2:$N$33,4),"")</f>
        <v/>
      </c>
      <c r="Q344" t="s">
        <v>605</v>
      </c>
      <c r="R344" t="str">
        <f>IF(J344&lt;&gt;"-",VLOOKUP(J344,travail2!$A$2:$N$33,5),"")</f>
        <v/>
      </c>
      <c r="S344" t="s">
        <v>605</v>
      </c>
      <c r="T344" t="str">
        <f>IF(J344&lt;&gt;"-",VLOOKUP(J344,travail2!$A$2:$N$33,6),"")</f>
        <v/>
      </c>
      <c r="U344" t="s">
        <v>605</v>
      </c>
      <c r="V344" s="121" t="str">
        <f>IF(J344&lt;&gt;"-",VLOOKUP(J344,travail2!$A$2:$N$33,7),"")</f>
        <v/>
      </c>
      <c r="W344" t="s">
        <v>605</v>
      </c>
      <c r="X344" t="str">
        <f>IF(J344&lt;&gt;"-",VLOOKUP(J344,travail2!$A$2:$N$33,8),"")</f>
        <v/>
      </c>
      <c r="Y344" t="s">
        <v>605</v>
      </c>
      <c r="Z344" t="str">
        <f>IF(J344&lt;&gt;"-",VLOOKUP(J344,travail2!$A$2:$N$33,9),"")</f>
        <v/>
      </c>
      <c r="AA344" t="s">
        <v>605</v>
      </c>
      <c r="AB344" t="str">
        <f>IF(J344&lt;&gt;"-",VLOOKUP(J344,travail2!$A$2:$N$33,10),"")</f>
        <v/>
      </c>
      <c r="AC344" t="s">
        <v>605</v>
      </c>
      <c r="AD344" t="str">
        <f>IF(J344&lt;&gt;"-",VLOOKUP(J344,travail2!$A$2:$N$33,11),"")</f>
        <v/>
      </c>
      <c r="AE344" t="s">
        <v>605</v>
      </c>
      <c r="AF344" t="str">
        <f>IF(J344&lt;&gt;"-",VLOOKUP(J344,travail2!$A$2:$N$33,13),"")</f>
        <v/>
      </c>
      <c r="AG344" t="s">
        <v>605</v>
      </c>
      <c r="AH344" t="str">
        <f>IF(J344&lt;&gt;"-",VLOOKUP(J344,travail2!$A$2:$N$33,14),"")</f>
        <v/>
      </c>
      <c r="AI344" t="s">
        <v>928</v>
      </c>
      <c r="AJ344" s="122" t="s">
        <v>925</v>
      </c>
      <c r="AK344" t="s">
        <v>928</v>
      </c>
      <c r="AL344" t="s">
        <v>182</v>
      </c>
      <c r="AM344" t="s">
        <v>904</v>
      </c>
      <c r="AO344" s="123" t="str">
        <f t="shared" si="30"/>
        <v>var zone = new Array("Virgin Islands, US", "-4", "00", "", "-", "", "", "", "", "", "", "", "", "", "", "", ""); zones["Virgin Islands, US"]=zone;</v>
      </c>
      <c r="AP344" t="str">
        <f t="shared" si="31"/>
        <v>var zone = new Array("Virgin Islands, US", "-4", "00", "", "-", "", "", "", "", "", "", "", "", "", "</v>
      </c>
      <c r="AQ344" t="str">
        <f t="shared" si="35"/>
        <v>", "", ""); zones["Virgin Islands, US"]=zone;</v>
      </c>
      <c r="AR344" s="125" t="str">
        <f t="shared" si="32"/>
        <v>&lt;option value="Virgin Islands, US"&gt;Virgin Islands, US&lt;/option&gt;</v>
      </c>
      <c r="AS344" t="s">
        <v>930</v>
      </c>
      <c r="AT344" t="str">
        <f t="shared" si="33"/>
        <v>Virgin Islands, US</v>
      </c>
      <c r="AU344" t="s">
        <v>932</v>
      </c>
      <c r="AV344" t="str">
        <f t="shared" si="34"/>
        <v>Virgin Islands, US</v>
      </c>
      <c r="AW344" t="s">
        <v>931</v>
      </c>
    </row>
    <row r="345" spans="1:49" x14ac:dyDescent="0.25">
      <c r="A345" t="s">
        <v>903</v>
      </c>
      <c r="B345" t="s">
        <v>279</v>
      </c>
      <c r="C345" t="s">
        <v>605</v>
      </c>
      <c r="D345">
        <v>12</v>
      </c>
      <c r="E345" t="s">
        <v>605</v>
      </c>
      <c r="F345" t="s">
        <v>898</v>
      </c>
      <c r="G345" t="s">
        <v>605</v>
      </c>
      <c r="H345" t="str">
        <f>IF(J345&lt;&gt;"-",VLOOKUP(J345,DST_ON!A:C,3),"")</f>
        <v/>
      </c>
      <c r="I345" t="s">
        <v>605</v>
      </c>
      <c r="J345" s="6" t="s">
        <v>106</v>
      </c>
      <c r="K345" t="s">
        <v>605</v>
      </c>
      <c r="L345" t="str">
        <f>IF(J345&lt;&gt;"-",VLOOKUP(J345,travail2!$A$2:$N$33,2),"")</f>
        <v/>
      </c>
      <c r="M345" t="s">
        <v>605</v>
      </c>
      <c r="N345" t="str">
        <f>IF(J345&lt;&gt;"-",VLOOKUP(J345,travail2!$A$2:$N$33,3),"")</f>
        <v/>
      </c>
      <c r="O345" t="s">
        <v>605</v>
      </c>
      <c r="P345" t="str">
        <f>IF(J345&lt;&gt;"-",VLOOKUP(J345,travail2!$A$2:$N$33,4),"")</f>
        <v/>
      </c>
      <c r="Q345" t="s">
        <v>605</v>
      </c>
      <c r="R345" t="str">
        <f>IF(J345&lt;&gt;"-",VLOOKUP(J345,travail2!$A$2:$N$33,5),"")</f>
        <v/>
      </c>
      <c r="S345" t="s">
        <v>605</v>
      </c>
      <c r="T345" t="str">
        <f>IF(J345&lt;&gt;"-",VLOOKUP(J345,travail2!$A$2:$N$33,6),"")</f>
        <v/>
      </c>
      <c r="U345" t="s">
        <v>605</v>
      </c>
      <c r="V345" s="121" t="str">
        <f>IF(J345&lt;&gt;"-",VLOOKUP(J345,travail2!$A$2:$N$33,7),"")</f>
        <v/>
      </c>
      <c r="W345" t="s">
        <v>605</v>
      </c>
      <c r="X345" t="str">
        <f>IF(J345&lt;&gt;"-",VLOOKUP(J345,travail2!$A$2:$N$33,8),"")</f>
        <v/>
      </c>
      <c r="Y345" t="s">
        <v>605</v>
      </c>
      <c r="Z345" t="str">
        <f>IF(J345&lt;&gt;"-",VLOOKUP(J345,travail2!$A$2:$N$33,9),"")</f>
        <v/>
      </c>
      <c r="AA345" t="s">
        <v>605</v>
      </c>
      <c r="AB345" t="str">
        <f>IF(J345&lt;&gt;"-",VLOOKUP(J345,travail2!$A$2:$N$33,10),"")</f>
        <v/>
      </c>
      <c r="AC345" t="s">
        <v>605</v>
      </c>
      <c r="AD345" t="str">
        <f>IF(J345&lt;&gt;"-",VLOOKUP(J345,travail2!$A$2:$N$33,11),"")</f>
        <v/>
      </c>
      <c r="AE345" t="s">
        <v>605</v>
      </c>
      <c r="AF345" t="str">
        <f>IF(J345&lt;&gt;"-",VLOOKUP(J345,travail2!$A$2:$N$33,13),"")</f>
        <v/>
      </c>
      <c r="AG345" t="s">
        <v>605</v>
      </c>
      <c r="AH345" t="str">
        <f>IF(J345&lt;&gt;"-",VLOOKUP(J345,travail2!$A$2:$N$33,14),"")</f>
        <v/>
      </c>
      <c r="AI345" t="s">
        <v>928</v>
      </c>
      <c r="AJ345" s="122" t="s">
        <v>925</v>
      </c>
      <c r="AK345" t="s">
        <v>928</v>
      </c>
      <c r="AL345" t="s">
        <v>279</v>
      </c>
      <c r="AM345" t="s">
        <v>904</v>
      </c>
      <c r="AO345" s="123" t="str">
        <f t="shared" si="30"/>
        <v>var zone = new Array("Wallis and Futuna Islands", "12", "00", "", "-", "", "", "", "", "", "", "", "", "", "", "", ""); zones["Wallis and Futuna Islands"]=zone;</v>
      </c>
      <c r="AP345" t="str">
        <f t="shared" si="31"/>
        <v>var zone = new Array("Wallis and Futuna Islands", "12", "00", "", "-", "", "", "", "", "", "", "", "", "", "</v>
      </c>
      <c r="AQ345" t="str">
        <f t="shared" si="35"/>
        <v>", "", ""); zones["Wallis and Futuna Islands"]=zone;</v>
      </c>
      <c r="AR345" s="125" t="str">
        <f t="shared" si="32"/>
        <v>&lt;option value="Wallis and Futuna Islands"&gt;Wallis and Futuna Islands&lt;/option&gt;</v>
      </c>
      <c r="AS345" t="s">
        <v>930</v>
      </c>
      <c r="AT345" t="str">
        <f t="shared" si="33"/>
        <v>Wallis and Futuna Islands</v>
      </c>
      <c r="AU345" t="s">
        <v>932</v>
      </c>
      <c r="AV345" t="str">
        <f t="shared" si="34"/>
        <v>Wallis and Futuna Islands</v>
      </c>
      <c r="AW345" t="s">
        <v>931</v>
      </c>
    </row>
    <row r="346" spans="1:49" x14ac:dyDescent="0.25">
      <c r="A346" t="s">
        <v>903</v>
      </c>
      <c r="B346" t="s">
        <v>333</v>
      </c>
      <c r="C346" t="s">
        <v>605</v>
      </c>
      <c r="D346">
        <v>0</v>
      </c>
      <c r="E346" t="s">
        <v>605</v>
      </c>
      <c r="F346" t="s">
        <v>898</v>
      </c>
      <c r="G346" t="s">
        <v>605</v>
      </c>
      <c r="H346" t="str">
        <f>IF(J346&lt;&gt;"-",VLOOKUP(J346,DST_ON!A:C,3),"")</f>
        <v/>
      </c>
      <c r="I346" t="s">
        <v>605</v>
      </c>
      <c r="J346" s="6" t="s">
        <v>106</v>
      </c>
      <c r="K346" t="s">
        <v>605</v>
      </c>
      <c r="L346" t="str">
        <f>IF(J346&lt;&gt;"-",VLOOKUP(J346,travail2!$A$2:$N$33,2),"")</f>
        <v/>
      </c>
      <c r="M346" t="s">
        <v>605</v>
      </c>
      <c r="N346" t="str">
        <f>IF(J346&lt;&gt;"-",VLOOKUP(J346,travail2!$A$2:$N$33,3),"")</f>
        <v/>
      </c>
      <c r="O346" t="s">
        <v>605</v>
      </c>
      <c r="P346" t="str">
        <f>IF(J346&lt;&gt;"-",VLOOKUP(J346,travail2!$A$2:$N$33,4),"")</f>
        <v/>
      </c>
      <c r="Q346" t="s">
        <v>605</v>
      </c>
      <c r="R346" t="str">
        <f>IF(J346&lt;&gt;"-",VLOOKUP(J346,travail2!$A$2:$N$33,5),"")</f>
        <v/>
      </c>
      <c r="S346" t="s">
        <v>605</v>
      </c>
      <c r="T346" t="str">
        <f>IF(J346&lt;&gt;"-",VLOOKUP(J346,travail2!$A$2:$N$33,6),"")</f>
        <v/>
      </c>
      <c r="U346" t="s">
        <v>605</v>
      </c>
      <c r="V346" s="121" t="str">
        <f>IF(J346&lt;&gt;"-",VLOOKUP(J346,travail2!$A$2:$N$33,7),"")</f>
        <v/>
      </c>
      <c r="W346" t="s">
        <v>605</v>
      </c>
      <c r="X346" t="str">
        <f>IF(J346&lt;&gt;"-",VLOOKUP(J346,travail2!$A$2:$N$33,8),"")</f>
        <v/>
      </c>
      <c r="Y346" t="s">
        <v>605</v>
      </c>
      <c r="Z346" t="str">
        <f>IF(J346&lt;&gt;"-",VLOOKUP(J346,travail2!$A$2:$N$33,9),"")</f>
        <v/>
      </c>
      <c r="AA346" t="s">
        <v>605</v>
      </c>
      <c r="AB346" t="str">
        <f>IF(J346&lt;&gt;"-",VLOOKUP(J346,travail2!$A$2:$N$33,10),"")</f>
        <v/>
      </c>
      <c r="AC346" t="s">
        <v>605</v>
      </c>
      <c r="AD346" t="str">
        <f>IF(J346&lt;&gt;"-",VLOOKUP(J346,travail2!$A$2:$N$33,11),"")</f>
        <v/>
      </c>
      <c r="AE346" t="s">
        <v>605</v>
      </c>
      <c r="AF346" t="str">
        <f>IF(J346&lt;&gt;"-",VLOOKUP(J346,travail2!$A$2:$N$33,13),"")</f>
        <v/>
      </c>
      <c r="AG346" t="s">
        <v>605</v>
      </c>
      <c r="AH346" t="str">
        <f>IF(J346&lt;&gt;"-",VLOOKUP(J346,travail2!$A$2:$N$33,14),"")</f>
        <v/>
      </c>
      <c r="AI346" t="s">
        <v>928</v>
      </c>
      <c r="AJ346" s="122" t="s">
        <v>925</v>
      </c>
      <c r="AK346" t="s">
        <v>928</v>
      </c>
      <c r="AL346" t="s">
        <v>333</v>
      </c>
      <c r="AM346" t="s">
        <v>904</v>
      </c>
      <c r="AO346" s="123" t="str">
        <f t="shared" si="30"/>
        <v>var zone = new Array("Western Sahara", "0", "00", "", "-", "", "", "", "", "", "", "", "", "", "", "", ""); zones["Western Sahara"]=zone;</v>
      </c>
      <c r="AP346" t="str">
        <f t="shared" si="31"/>
        <v>var zone = new Array("Western Sahara", "0", "00", "", "-", "", "", "", "", "", "", "", "", "", "</v>
      </c>
      <c r="AQ346" t="str">
        <f t="shared" si="35"/>
        <v>", "", ""); zones["Western Sahara"]=zone;</v>
      </c>
      <c r="AR346" s="125" t="str">
        <f t="shared" si="32"/>
        <v>&lt;option value="Western Sahara"&gt;Western Sahara&lt;/option&gt;</v>
      </c>
      <c r="AS346" t="s">
        <v>930</v>
      </c>
      <c r="AT346" t="str">
        <f t="shared" si="33"/>
        <v>Western Sahara</v>
      </c>
      <c r="AU346" t="s">
        <v>932</v>
      </c>
      <c r="AV346" t="str">
        <f t="shared" si="34"/>
        <v>Western Sahara</v>
      </c>
      <c r="AW346" t="s">
        <v>931</v>
      </c>
    </row>
    <row r="347" spans="1:49" x14ac:dyDescent="0.25">
      <c r="A347" t="s">
        <v>903</v>
      </c>
      <c r="B347" t="s">
        <v>218</v>
      </c>
      <c r="C347" t="s">
        <v>605</v>
      </c>
      <c r="D347">
        <v>3</v>
      </c>
      <c r="E347" t="s">
        <v>605</v>
      </c>
      <c r="F347" t="s">
        <v>898</v>
      </c>
      <c r="G347" t="s">
        <v>605</v>
      </c>
      <c r="H347" t="str">
        <f>IF(J347&lt;&gt;"-",VLOOKUP(J347,DST_ON!A:C,3),"")</f>
        <v/>
      </c>
      <c r="I347" t="s">
        <v>605</v>
      </c>
      <c r="J347" s="6" t="s">
        <v>106</v>
      </c>
      <c r="K347" t="s">
        <v>605</v>
      </c>
      <c r="L347" t="str">
        <f>IF(J347&lt;&gt;"-",VLOOKUP(J347,travail2!$A$2:$N$33,2),"")</f>
        <v/>
      </c>
      <c r="M347" t="s">
        <v>605</v>
      </c>
      <c r="N347" t="str">
        <f>IF(J347&lt;&gt;"-",VLOOKUP(J347,travail2!$A$2:$N$33,3),"")</f>
        <v/>
      </c>
      <c r="O347" t="s">
        <v>605</v>
      </c>
      <c r="P347" t="str">
        <f>IF(J347&lt;&gt;"-",VLOOKUP(J347,travail2!$A$2:$N$33,4),"")</f>
        <v/>
      </c>
      <c r="Q347" t="s">
        <v>605</v>
      </c>
      <c r="R347" t="str">
        <f>IF(J347&lt;&gt;"-",VLOOKUP(J347,travail2!$A$2:$N$33,5),"")</f>
        <v/>
      </c>
      <c r="S347" t="s">
        <v>605</v>
      </c>
      <c r="T347" t="str">
        <f>IF(J347&lt;&gt;"-",VLOOKUP(J347,travail2!$A$2:$N$33,6),"")</f>
        <v/>
      </c>
      <c r="U347" t="s">
        <v>605</v>
      </c>
      <c r="V347" s="121" t="str">
        <f>IF(J347&lt;&gt;"-",VLOOKUP(J347,travail2!$A$2:$N$33,7),"")</f>
        <v/>
      </c>
      <c r="W347" t="s">
        <v>605</v>
      </c>
      <c r="X347" t="str">
        <f>IF(J347&lt;&gt;"-",VLOOKUP(J347,travail2!$A$2:$N$33,8),"")</f>
        <v/>
      </c>
      <c r="Y347" t="s">
        <v>605</v>
      </c>
      <c r="Z347" t="str">
        <f>IF(J347&lt;&gt;"-",VLOOKUP(J347,travail2!$A$2:$N$33,9),"")</f>
        <v/>
      </c>
      <c r="AA347" t="s">
        <v>605</v>
      </c>
      <c r="AB347" t="str">
        <f>IF(J347&lt;&gt;"-",VLOOKUP(J347,travail2!$A$2:$N$33,10),"")</f>
        <v/>
      </c>
      <c r="AC347" t="s">
        <v>605</v>
      </c>
      <c r="AD347" t="str">
        <f>IF(J347&lt;&gt;"-",VLOOKUP(J347,travail2!$A$2:$N$33,11),"")</f>
        <v/>
      </c>
      <c r="AE347" t="s">
        <v>605</v>
      </c>
      <c r="AF347" t="str">
        <f>IF(J347&lt;&gt;"-",VLOOKUP(J347,travail2!$A$2:$N$33,13),"")</f>
        <v/>
      </c>
      <c r="AG347" t="s">
        <v>605</v>
      </c>
      <c r="AH347" t="str">
        <f>IF(J347&lt;&gt;"-",VLOOKUP(J347,travail2!$A$2:$N$33,14),"")</f>
        <v/>
      </c>
      <c r="AI347" t="s">
        <v>928</v>
      </c>
      <c r="AJ347" s="122" t="s">
        <v>925</v>
      </c>
      <c r="AK347" t="s">
        <v>928</v>
      </c>
      <c r="AL347" t="s">
        <v>218</v>
      </c>
      <c r="AM347" t="s">
        <v>904</v>
      </c>
      <c r="AO347" s="123" t="str">
        <f t="shared" si="30"/>
        <v>var zone = new Array("Yemen", "3", "00", "", "-", "", "", "", "", "", "", "", "", "", "", "", ""); zones["Yemen"]=zone;</v>
      </c>
      <c r="AP347" t="str">
        <f t="shared" si="31"/>
        <v>var zone = new Array("Yemen", "3", "00", "", "-", "", "", "", "", "", "", "", "", "", "</v>
      </c>
      <c r="AQ347" t="str">
        <f t="shared" si="35"/>
        <v>", "", ""); zones["Yemen"]=zone;</v>
      </c>
      <c r="AR347" s="125" t="str">
        <f t="shared" si="32"/>
        <v>&lt;option value="Yemen"&gt;Yemen&lt;/option&gt;</v>
      </c>
      <c r="AS347" t="s">
        <v>930</v>
      </c>
      <c r="AT347" t="str">
        <f t="shared" si="33"/>
        <v>Yemen</v>
      </c>
      <c r="AU347" t="s">
        <v>932</v>
      </c>
      <c r="AV347" t="str">
        <f t="shared" si="34"/>
        <v>Yemen</v>
      </c>
      <c r="AW347" t="s">
        <v>931</v>
      </c>
    </row>
    <row r="348" spans="1:49" x14ac:dyDescent="0.25">
      <c r="A348" t="s">
        <v>903</v>
      </c>
      <c r="B348" t="s">
        <v>125</v>
      </c>
      <c r="C348" t="s">
        <v>605</v>
      </c>
      <c r="D348">
        <v>1</v>
      </c>
      <c r="E348" t="s">
        <v>605</v>
      </c>
      <c r="F348" t="s">
        <v>898</v>
      </c>
      <c r="G348" t="s">
        <v>605</v>
      </c>
      <c r="H348" s="6" t="s">
        <v>890</v>
      </c>
      <c r="I348" t="s">
        <v>605</v>
      </c>
      <c r="J348" s="6" t="s">
        <v>92</v>
      </c>
      <c r="K348" t="s">
        <v>605</v>
      </c>
      <c r="L348" t="str">
        <f>IF(J348&lt;&gt;"-",VLOOKUP(J348,travail2!$A$2:$N$33,2),"")</f>
        <v>u</v>
      </c>
      <c r="M348" t="s">
        <v>605</v>
      </c>
      <c r="N348" t="str">
        <f>IF(J348&lt;&gt;"-",VLOOKUP(J348,travail2!$A$2:$N$33,3),"")</f>
        <v>1</v>
      </c>
      <c r="O348" t="s">
        <v>605</v>
      </c>
      <c r="P348" t="str">
        <f>IF(J348&lt;&gt;"-",VLOOKUP(J348,travail2!$A$2:$N$33,4),"")</f>
        <v>d</v>
      </c>
      <c r="Q348" t="s">
        <v>605</v>
      </c>
      <c r="R348">
        <f>IF(J348&lt;&gt;"-",VLOOKUP(J348,travail2!$A$2:$N$33,5),"")</f>
        <v>0</v>
      </c>
      <c r="S348" t="s">
        <v>605</v>
      </c>
      <c r="T348" t="str">
        <f>IF(J348&lt;&gt;"-",VLOOKUP(J348,travail2!$A$2:$N$33,6),"")</f>
        <v>00</v>
      </c>
      <c r="U348" t="s">
        <v>605</v>
      </c>
      <c r="V348" s="121" t="str">
        <f>IF(J348&lt;&gt;"-",VLOOKUP(J348,travail2!$A$2:$N$33,7),"")</f>
        <v>3</v>
      </c>
      <c r="W348" t="s">
        <v>605</v>
      </c>
      <c r="X348" t="str">
        <f>IF(J348&lt;&gt;"-",VLOOKUP(J348,travail2!$A$2:$N$33,8),"")</f>
        <v>u</v>
      </c>
      <c r="Y348" t="s">
        <v>605</v>
      </c>
      <c r="Z348" t="str">
        <f>IF(J348&lt;&gt;"-",VLOOKUP(J348,travail2!$A$2:$N$33,9),"")</f>
        <v>1</v>
      </c>
      <c r="AA348" t="s">
        <v>605</v>
      </c>
      <c r="AB348" t="str">
        <f>IF(J348&lt;&gt;"-",VLOOKUP(J348,travail2!$A$2:$N$33,10),"")</f>
        <v>d</v>
      </c>
      <c r="AC348" t="s">
        <v>605</v>
      </c>
      <c r="AD348">
        <f>IF(J348&lt;&gt;"-",VLOOKUP(J348,travail2!$A$2:$N$33,11),"")</f>
        <v>0</v>
      </c>
      <c r="AE348" t="s">
        <v>605</v>
      </c>
      <c r="AF348" t="str">
        <f>IF(J348&lt;&gt;"-",VLOOKUP(J348,travail2!$A$2:$N$33,13),"")</f>
        <v>00</v>
      </c>
      <c r="AG348" t="s">
        <v>605</v>
      </c>
      <c r="AH348" t="str">
        <f>IF(J348&lt;&gt;"-",VLOOKUP(J348,travail2!$A$2:$N$33,14),"")</f>
        <v>10</v>
      </c>
      <c r="AI348" t="s">
        <v>928</v>
      </c>
      <c r="AJ348" s="122" t="s">
        <v>925</v>
      </c>
      <c r="AK348" t="s">
        <v>928</v>
      </c>
      <c r="AL348" t="s">
        <v>125</v>
      </c>
      <c r="AM348" t="s">
        <v>904</v>
      </c>
      <c r="AO348" s="123" t="str">
        <f t="shared" si="30"/>
        <v>var zone = new Array("Yugoslavia", "1", "00", "1", "EU", "u", "1", "d", "0", "00", "3", "u", "1", "d", "0", "00", "10"); zones["Yugoslavia"]=zone;</v>
      </c>
      <c r="AP348" t="str">
        <f t="shared" si="31"/>
        <v>var zone = new Array("Yugoslavia", "1", "00", "1", "EU", "u", "1", "d", "0", "00", "3", "u", "1", "d", "0</v>
      </c>
      <c r="AQ348" t="str">
        <f t="shared" si="35"/>
        <v>", "00", "10"); zones["Yugoslavia"]=zone;</v>
      </c>
      <c r="AR348" s="125" t="str">
        <f t="shared" si="32"/>
        <v>&lt;option value="Yugoslavia"&gt;Yugoslavia&lt;/option&gt;</v>
      </c>
      <c r="AS348" t="s">
        <v>930</v>
      </c>
      <c r="AT348" t="str">
        <f t="shared" si="33"/>
        <v>Yugoslavia</v>
      </c>
      <c r="AU348" t="s">
        <v>932</v>
      </c>
      <c r="AV348" t="str">
        <f t="shared" si="34"/>
        <v>Yugoslavia</v>
      </c>
      <c r="AW348" t="s">
        <v>931</v>
      </c>
    </row>
    <row r="349" spans="1:49" x14ac:dyDescent="0.25">
      <c r="A349" t="s">
        <v>903</v>
      </c>
      <c r="B349" t="s">
        <v>334</v>
      </c>
      <c r="C349" t="s">
        <v>605</v>
      </c>
      <c r="D349">
        <v>2</v>
      </c>
      <c r="E349" t="s">
        <v>605</v>
      </c>
      <c r="F349" t="s">
        <v>898</v>
      </c>
      <c r="G349" t="s">
        <v>605</v>
      </c>
      <c r="H349" t="str">
        <f>IF(J349&lt;&gt;"-",VLOOKUP(J349,DST_ON!A:C,3),"")</f>
        <v/>
      </c>
      <c r="I349" t="s">
        <v>605</v>
      </c>
      <c r="J349" s="6" t="s">
        <v>106</v>
      </c>
      <c r="K349" t="s">
        <v>605</v>
      </c>
      <c r="L349" t="str">
        <f>IF(J349&lt;&gt;"-",VLOOKUP(J349,travail2!$A$2:$N$33,2),"")</f>
        <v/>
      </c>
      <c r="M349" t="s">
        <v>605</v>
      </c>
      <c r="N349" t="str">
        <f>IF(J349&lt;&gt;"-",VLOOKUP(J349,travail2!$A$2:$N$33,3),"")</f>
        <v/>
      </c>
      <c r="O349" t="s">
        <v>605</v>
      </c>
      <c r="P349" t="str">
        <f>IF(J349&lt;&gt;"-",VLOOKUP(J349,travail2!$A$2:$N$33,4),"")</f>
        <v/>
      </c>
      <c r="Q349" t="s">
        <v>605</v>
      </c>
      <c r="R349" t="str">
        <f>IF(J349&lt;&gt;"-",VLOOKUP(J349,travail2!$A$2:$N$33,5),"")</f>
        <v/>
      </c>
      <c r="S349" t="s">
        <v>605</v>
      </c>
      <c r="T349" t="str">
        <f>IF(J349&lt;&gt;"-",VLOOKUP(J349,travail2!$A$2:$N$33,6),"")</f>
        <v/>
      </c>
      <c r="U349" t="s">
        <v>605</v>
      </c>
      <c r="V349" s="121" t="str">
        <f>IF(J349&lt;&gt;"-",VLOOKUP(J349,travail2!$A$2:$N$33,7),"")</f>
        <v/>
      </c>
      <c r="W349" t="s">
        <v>605</v>
      </c>
      <c r="X349" t="str">
        <f>IF(J349&lt;&gt;"-",VLOOKUP(J349,travail2!$A$2:$N$33,8),"")</f>
        <v/>
      </c>
      <c r="Y349" t="s">
        <v>605</v>
      </c>
      <c r="Z349" t="str">
        <f>IF(J349&lt;&gt;"-",VLOOKUP(J349,travail2!$A$2:$N$33,9),"")</f>
        <v/>
      </c>
      <c r="AA349" t="s">
        <v>605</v>
      </c>
      <c r="AB349" t="str">
        <f>IF(J349&lt;&gt;"-",VLOOKUP(J349,travail2!$A$2:$N$33,10),"")</f>
        <v/>
      </c>
      <c r="AC349" t="s">
        <v>605</v>
      </c>
      <c r="AD349" t="str">
        <f>IF(J349&lt;&gt;"-",VLOOKUP(J349,travail2!$A$2:$N$33,11),"")</f>
        <v/>
      </c>
      <c r="AE349" t="s">
        <v>605</v>
      </c>
      <c r="AF349" t="str">
        <f>IF(J349&lt;&gt;"-",VLOOKUP(J349,travail2!$A$2:$N$33,13),"")</f>
        <v/>
      </c>
      <c r="AG349" t="s">
        <v>605</v>
      </c>
      <c r="AH349" t="str">
        <f>IF(J349&lt;&gt;"-",VLOOKUP(J349,travail2!$A$2:$N$33,14),"")</f>
        <v/>
      </c>
      <c r="AI349" t="s">
        <v>928</v>
      </c>
      <c r="AJ349" s="122" t="s">
        <v>925</v>
      </c>
      <c r="AK349" t="s">
        <v>928</v>
      </c>
      <c r="AL349" t="s">
        <v>334</v>
      </c>
      <c r="AM349" t="s">
        <v>904</v>
      </c>
      <c r="AO349" s="123" t="str">
        <f t="shared" si="30"/>
        <v>var zone = new Array("Zambia", "2", "00", "", "-", "", "", "", "", "", "", "", "", "", "", "", ""); zones["Zambia"]=zone;</v>
      </c>
      <c r="AP349" t="str">
        <f t="shared" si="31"/>
        <v>var zone = new Array("Zambia", "2", "00", "", "-", "", "", "", "", "", "", "", "", "", "</v>
      </c>
      <c r="AQ349" t="str">
        <f t="shared" si="35"/>
        <v>", "", ""); zones["Zambia"]=zone;</v>
      </c>
      <c r="AR349" s="125" t="str">
        <f t="shared" si="32"/>
        <v>&lt;option value="Zambia"&gt;Zambia&lt;/option&gt;</v>
      </c>
      <c r="AS349" t="s">
        <v>930</v>
      </c>
      <c r="AT349" t="str">
        <f t="shared" si="33"/>
        <v>Zambia</v>
      </c>
      <c r="AU349" t="s">
        <v>932</v>
      </c>
      <c r="AV349" t="str">
        <f t="shared" si="34"/>
        <v>Zambia</v>
      </c>
      <c r="AW349" t="s">
        <v>931</v>
      </c>
    </row>
    <row r="350" spans="1:49" x14ac:dyDescent="0.25">
      <c r="A350" t="s">
        <v>903</v>
      </c>
      <c r="B350" t="s">
        <v>335</v>
      </c>
      <c r="C350" t="s">
        <v>605</v>
      </c>
      <c r="D350">
        <v>2</v>
      </c>
      <c r="E350" t="s">
        <v>605</v>
      </c>
      <c r="F350" t="s">
        <v>898</v>
      </c>
      <c r="G350" t="s">
        <v>605</v>
      </c>
      <c r="H350" t="str">
        <f>IF(J350&lt;&gt;"-",VLOOKUP(J350,DST_ON!A:C,3),"")</f>
        <v/>
      </c>
      <c r="I350" t="s">
        <v>605</v>
      </c>
      <c r="J350" s="6" t="s">
        <v>106</v>
      </c>
      <c r="K350" t="s">
        <v>605</v>
      </c>
      <c r="L350" t="str">
        <f>IF(J350&lt;&gt;"-",VLOOKUP(J350,travail2!$A$2:$N$33,2),"")</f>
        <v/>
      </c>
      <c r="M350" t="s">
        <v>605</v>
      </c>
      <c r="N350" t="str">
        <f>IF(J350&lt;&gt;"-",VLOOKUP(J350,travail2!$A$2:$N$33,3),"")</f>
        <v/>
      </c>
      <c r="O350" t="s">
        <v>605</v>
      </c>
      <c r="P350" t="str">
        <f>IF(J350&lt;&gt;"-",VLOOKUP(J350,travail2!$A$2:$N$33,4),"")</f>
        <v/>
      </c>
      <c r="Q350" t="s">
        <v>605</v>
      </c>
      <c r="R350" t="str">
        <f>IF(J350&lt;&gt;"-",VLOOKUP(J350,travail2!$A$2:$N$33,5),"")</f>
        <v/>
      </c>
      <c r="S350" t="s">
        <v>605</v>
      </c>
      <c r="T350" t="str">
        <f>IF(J350&lt;&gt;"-",VLOOKUP(J350,travail2!$A$2:$N$33,6),"")</f>
        <v/>
      </c>
      <c r="U350" t="s">
        <v>605</v>
      </c>
      <c r="V350" s="121" t="str">
        <f>IF(J350&lt;&gt;"-",VLOOKUP(J350,travail2!$A$2:$N$33,7),"")</f>
        <v/>
      </c>
      <c r="W350" t="s">
        <v>605</v>
      </c>
      <c r="X350" t="str">
        <f>IF(J350&lt;&gt;"-",VLOOKUP(J350,travail2!$A$2:$N$33,8),"")</f>
        <v/>
      </c>
      <c r="Y350" t="s">
        <v>605</v>
      </c>
      <c r="Z350" t="str">
        <f>IF(J350&lt;&gt;"-",VLOOKUP(J350,travail2!$A$2:$N$33,9),"")</f>
        <v/>
      </c>
      <c r="AA350" t="s">
        <v>605</v>
      </c>
      <c r="AB350" t="str">
        <f>IF(J350&lt;&gt;"-",VLOOKUP(J350,travail2!$A$2:$N$33,10),"")</f>
        <v/>
      </c>
      <c r="AC350" t="s">
        <v>605</v>
      </c>
      <c r="AD350" t="str">
        <f>IF(J350&lt;&gt;"-",VLOOKUP(J350,travail2!$A$2:$N$33,11),"")</f>
        <v/>
      </c>
      <c r="AE350" t="s">
        <v>605</v>
      </c>
      <c r="AF350" t="str">
        <f>IF(J350&lt;&gt;"-",VLOOKUP(J350,travail2!$A$2:$N$33,13),"")</f>
        <v/>
      </c>
      <c r="AG350" t="s">
        <v>605</v>
      </c>
      <c r="AH350" t="str">
        <f>IF(J350&lt;&gt;"-",VLOOKUP(J350,travail2!$A$2:$N$33,14),"")</f>
        <v/>
      </c>
      <c r="AI350" t="s">
        <v>928</v>
      </c>
      <c r="AJ350" s="122" t="s">
        <v>925</v>
      </c>
      <c r="AK350" t="s">
        <v>928</v>
      </c>
      <c r="AL350" t="s">
        <v>335</v>
      </c>
      <c r="AM350" t="s">
        <v>904</v>
      </c>
      <c r="AO350" s="123" t="str">
        <f t="shared" si="30"/>
        <v>var zone = new Array("Zimbabwe", "2", "00", "", "-", "", "", "", "", "", "", "", "", "", "", "", ""); zones["Zimbabwe"]=zone;</v>
      </c>
      <c r="AP350" t="str">
        <f t="shared" si="31"/>
        <v>var zone = new Array("Zimbabwe", "2", "00", "", "-", "", "", "", "", "", "", "", "", "", "</v>
      </c>
      <c r="AQ350" t="str">
        <f t="shared" si="35"/>
        <v>", "", ""); zones["Zimbabwe"]=zone;</v>
      </c>
      <c r="AR350" s="125" t="str">
        <f t="shared" si="32"/>
        <v>&lt;option value="Zimbabwe"&gt;Zimbabwe&lt;/option&gt;</v>
      </c>
      <c r="AS350" t="s">
        <v>930</v>
      </c>
      <c r="AT350" t="str">
        <f t="shared" si="33"/>
        <v>Zimbabwe</v>
      </c>
      <c r="AU350" t="s">
        <v>932</v>
      </c>
      <c r="AV350" t="str">
        <f t="shared" si="34"/>
        <v>Zimbabwe</v>
      </c>
      <c r="AW350" t="s">
        <v>931</v>
      </c>
    </row>
  </sheetData>
  <autoFilter ref="A3:AM350"/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opLeftCell="A314" workbookViewId="0">
      <selection activeCell="B343" sqref="B343"/>
    </sheetView>
  </sheetViews>
  <sheetFormatPr baseColWidth="10" defaultRowHeight="13.2" x14ac:dyDescent="0.25"/>
  <cols>
    <col min="1" max="1" width="4" bestFit="1" customWidth="1"/>
    <col min="2" max="2" width="35.109375" bestFit="1" customWidth="1"/>
    <col min="3" max="3" width="8.5546875" bestFit="1" customWidth="1"/>
    <col min="4" max="4" width="5.33203125" bestFit="1" customWidth="1"/>
    <col min="5" max="5" width="7.21875" bestFit="1" customWidth="1"/>
    <col min="6" max="6" width="7.77734375" bestFit="1" customWidth="1"/>
    <col min="7" max="7" width="30.5546875" customWidth="1"/>
  </cols>
  <sheetData>
    <row r="1" spans="1:6" s="1" customFormat="1" x14ac:dyDescent="0.25">
      <c r="A1" s="1" t="s">
        <v>936</v>
      </c>
      <c r="B1" s="1" t="s">
        <v>937</v>
      </c>
      <c r="C1" s="1" t="s">
        <v>91</v>
      </c>
      <c r="D1" s="1" t="s">
        <v>938</v>
      </c>
      <c r="E1" s="1" t="s">
        <v>939</v>
      </c>
      <c r="F1" s="1" t="s">
        <v>940</v>
      </c>
    </row>
    <row r="2" spans="1:6" x14ac:dyDescent="0.25">
      <c r="A2">
        <v>1</v>
      </c>
      <c r="B2" t="s">
        <v>219</v>
      </c>
      <c r="D2">
        <v>1</v>
      </c>
      <c r="E2">
        <v>4</v>
      </c>
      <c r="F2" t="s">
        <v>926</v>
      </c>
    </row>
    <row r="3" spans="1:6" x14ac:dyDescent="0.25">
      <c r="A3">
        <v>2</v>
      </c>
      <c r="B3" t="s">
        <v>90</v>
      </c>
      <c r="D3">
        <v>1</v>
      </c>
      <c r="E3">
        <v>1</v>
      </c>
      <c r="F3">
        <v>0</v>
      </c>
    </row>
    <row r="4" spans="1:6" x14ac:dyDescent="0.25">
      <c r="A4">
        <v>3</v>
      </c>
      <c r="B4" t="s">
        <v>280</v>
      </c>
      <c r="D4">
        <v>1</v>
      </c>
      <c r="E4">
        <v>1</v>
      </c>
      <c r="F4">
        <v>0</v>
      </c>
    </row>
    <row r="5" spans="1:6" x14ac:dyDescent="0.25">
      <c r="A5">
        <v>4</v>
      </c>
      <c r="B5" t="s">
        <v>105</v>
      </c>
      <c r="D5">
        <v>1</v>
      </c>
      <c r="E5">
        <v>0</v>
      </c>
      <c r="F5">
        <v>0</v>
      </c>
    </row>
    <row r="6" spans="1:6" x14ac:dyDescent="0.25">
      <c r="A6">
        <v>5</v>
      </c>
      <c r="B6" t="s">
        <v>108</v>
      </c>
      <c r="D6">
        <v>-1</v>
      </c>
      <c r="E6">
        <v>3</v>
      </c>
      <c r="F6">
        <v>0</v>
      </c>
    </row>
    <row r="7" spans="1:6" x14ac:dyDescent="0.25">
      <c r="A7">
        <v>6</v>
      </c>
      <c r="B7" t="s">
        <v>107</v>
      </c>
      <c r="C7">
        <v>13</v>
      </c>
      <c r="D7">
        <v>-1</v>
      </c>
      <c r="E7">
        <v>1</v>
      </c>
      <c r="F7">
        <v>0</v>
      </c>
    </row>
    <row r="8" spans="1:6" x14ac:dyDescent="0.25">
      <c r="A8">
        <v>7</v>
      </c>
      <c r="B8" t="s">
        <v>109</v>
      </c>
      <c r="C8">
        <v>29</v>
      </c>
      <c r="D8">
        <v>-1</v>
      </c>
      <c r="E8">
        <v>4</v>
      </c>
      <c r="F8">
        <v>0</v>
      </c>
    </row>
    <row r="9" spans="1:6" x14ac:dyDescent="0.25">
      <c r="A9">
        <v>8</v>
      </c>
      <c r="B9" t="s">
        <v>93</v>
      </c>
      <c r="C9">
        <v>13</v>
      </c>
      <c r="D9">
        <v>1</v>
      </c>
      <c r="E9">
        <v>1</v>
      </c>
      <c r="F9">
        <v>0</v>
      </c>
    </row>
    <row r="10" spans="1:6" x14ac:dyDescent="0.25">
      <c r="A10">
        <v>9</v>
      </c>
      <c r="B10" t="s">
        <v>281</v>
      </c>
      <c r="D10">
        <v>1</v>
      </c>
      <c r="E10">
        <v>1</v>
      </c>
      <c r="F10">
        <v>0</v>
      </c>
    </row>
    <row r="11" spans="1:6" x14ac:dyDescent="0.25">
      <c r="A11">
        <v>10</v>
      </c>
      <c r="B11" t="s">
        <v>151</v>
      </c>
      <c r="D11">
        <v>-1</v>
      </c>
      <c r="E11">
        <v>4</v>
      </c>
      <c r="F11">
        <v>0</v>
      </c>
    </row>
    <row r="12" spans="1:6" x14ac:dyDescent="0.25">
      <c r="A12">
        <v>11</v>
      </c>
      <c r="B12" t="s">
        <v>152</v>
      </c>
      <c r="D12">
        <v>-1</v>
      </c>
      <c r="E12">
        <v>4</v>
      </c>
      <c r="F12">
        <v>0</v>
      </c>
    </row>
    <row r="13" spans="1:6" x14ac:dyDescent="0.25">
      <c r="A13">
        <v>12</v>
      </c>
      <c r="B13" t="s">
        <v>183</v>
      </c>
      <c r="D13">
        <v>-1</v>
      </c>
      <c r="E13">
        <v>3</v>
      </c>
      <c r="F13">
        <v>0</v>
      </c>
    </row>
    <row r="14" spans="1:6" x14ac:dyDescent="0.25">
      <c r="A14">
        <v>13</v>
      </c>
      <c r="B14" t="s">
        <v>135</v>
      </c>
      <c r="C14">
        <v>25</v>
      </c>
      <c r="D14">
        <v>1</v>
      </c>
      <c r="E14">
        <v>4</v>
      </c>
      <c r="F14">
        <v>0</v>
      </c>
    </row>
    <row r="15" spans="1:6" x14ac:dyDescent="0.25">
      <c r="A15">
        <v>14</v>
      </c>
      <c r="B15" t="s">
        <v>184</v>
      </c>
      <c r="D15">
        <v>-1</v>
      </c>
      <c r="E15">
        <v>4</v>
      </c>
      <c r="F15">
        <v>0</v>
      </c>
    </row>
    <row r="16" spans="1:6" x14ac:dyDescent="0.25">
      <c r="A16">
        <v>15</v>
      </c>
      <c r="B16" t="s">
        <v>247</v>
      </c>
      <c r="C16">
        <v>2</v>
      </c>
      <c r="D16">
        <v>1</v>
      </c>
      <c r="E16">
        <v>9</v>
      </c>
      <c r="F16" t="s">
        <v>926</v>
      </c>
    </row>
    <row r="17" spans="1:6" x14ac:dyDescent="0.25">
      <c r="A17">
        <v>16</v>
      </c>
      <c r="B17" t="s">
        <v>245</v>
      </c>
      <c r="D17">
        <v>1</v>
      </c>
      <c r="E17">
        <v>10</v>
      </c>
      <c r="F17">
        <v>0</v>
      </c>
    </row>
    <row r="18" spans="1:6" x14ac:dyDescent="0.25">
      <c r="A18">
        <v>17</v>
      </c>
      <c r="B18" t="s">
        <v>252</v>
      </c>
      <c r="C18">
        <v>2</v>
      </c>
      <c r="D18">
        <v>1</v>
      </c>
      <c r="E18">
        <v>9</v>
      </c>
      <c r="F18" t="s">
        <v>926</v>
      </c>
    </row>
    <row r="19" spans="1:6" x14ac:dyDescent="0.25">
      <c r="A19">
        <v>18</v>
      </c>
      <c r="B19" t="s">
        <v>249</v>
      </c>
      <c r="C19">
        <v>3</v>
      </c>
      <c r="D19">
        <v>1</v>
      </c>
      <c r="E19">
        <v>10</v>
      </c>
      <c r="F19">
        <v>0</v>
      </c>
    </row>
    <row r="20" spans="1:6" x14ac:dyDescent="0.25">
      <c r="A20">
        <v>19</v>
      </c>
      <c r="B20" t="s">
        <v>243</v>
      </c>
      <c r="D20">
        <v>1</v>
      </c>
      <c r="E20">
        <v>9</v>
      </c>
      <c r="F20" t="s">
        <v>926</v>
      </c>
    </row>
    <row r="21" spans="1:6" x14ac:dyDescent="0.25">
      <c r="A21">
        <v>20</v>
      </c>
      <c r="B21" t="s">
        <v>248</v>
      </c>
      <c r="C21">
        <v>3</v>
      </c>
      <c r="D21">
        <v>1</v>
      </c>
      <c r="E21">
        <v>10</v>
      </c>
      <c r="F21">
        <v>0</v>
      </c>
    </row>
    <row r="22" spans="1:6" x14ac:dyDescent="0.25">
      <c r="A22">
        <v>21</v>
      </c>
      <c r="B22" t="s">
        <v>246</v>
      </c>
      <c r="D22">
        <v>1</v>
      </c>
      <c r="E22">
        <v>10</v>
      </c>
      <c r="F22">
        <v>0</v>
      </c>
    </row>
    <row r="23" spans="1:6" x14ac:dyDescent="0.25">
      <c r="A23">
        <v>22</v>
      </c>
      <c r="B23" t="s">
        <v>250</v>
      </c>
      <c r="C23">
        <v>4</v>
      </c>
      <c r="D23">
        <v>1</v>
      </c>
      <c r="E23">
        <v>10</v>
      </c>
      <c r="F23">
        <v>0</v>
      </c>
    </row>
    <row r="24" spans="1:6" x14ac:dyDescent="0.25">
      <c r="A24">
        <v>23</v>
      </c>
      <c r="B24" t="s">
        <v>244</v>
      </c>
      <c r="D24">
        <v>1</v>
      </c>
      <c r="E24">
        <v>8</v>
      </c>
      <c r="F24">
        <v>0</v>
      </c>
    </row>
    <row r="25" spans="1:6" x14ac:dyDescent="0.25">
      <c r="A25">
        <v>24</v>
      </c>
      <c r="B25" t="s">
        <v>251</v>
      </c>
      <c r="C25">
        <v>1</v>
      </c>
      <c r="D25">
        <v>1</v>
      </c>
      <c r="E25">
        <v>10</v>
      </c>
      <c r="F25">
        <v>0</v>
      </c>
    </row>
    <row r="26" spans="1:6" x14ac:dyDescent="0.25">
      <c r="A26">
        <v>25</v>
      </c>
      <c r="B26" t="s">
        <v>94</v>
      </c>
      <c r="C26">
        <v>13</v>
      </c>
      <c r="D26">
        <v>1</v>
      </c>
      <c r="E26">
        <v>1</v>
      </c>
      <c r="F26">
        <v>0</v>
      </c>
    </row>
    <row r="27" spans="1:6" x14ac:dyDescent="0.25">
      <c r="A27">
        <v>26</v>
      </c>
      <c r="B27" t="s">
        <v>136</v>
      </c>
      <c r="C27">
        <v>5</v>
      </c>
      <c r="D27">
        <v>1</v>
      </c>
      <c r="E27">
        <v>4</v>
      </c>
      <c r="F27">
        <v>0</v>
      </c>
    </row>
    <row r="28" spans="1:6" x14ac:dyDescent="0.25">
      <c r="A28">
        <v>27</v>
      </c>
      <c r="B28" t="s">
        <v>153</v>
      </c>
      <c r="C28" s="137">
        <v>6</v>
      </c>
      <c r="D28">
        <v>-1</v>
      </c>
      <c r="E28">
        <v>5</v>
      </c>
      <c r="F28">
        <v>0</v>
      </c>
    </row>
    <row r="29" spans="1:6" x14ac:dyDescent="0.25">
      <c r="A29">
        <v>28</v>
      </c>
      <c r="B29" t="s">
        <v>204</v>
      </c>
      <c r="D29">
        <v>1</v>
      </c>
      <c r="E29">
        <v>3</v>
      </c>
      <c r="F29">
        <v>0</v>
      </c>
    </row>
    <row r="30" spans="1:6" x14ac:dyDescent="0.25">
      <c r="A30">
        <v>29</v>
      </c>
      <c r="B30" t="s">
        <v>220</v>
      </c>
      <c r="D30">
        <v>1</v>
      </c>
      <c r="E30">
        <v>6</v>
      </c>
      <c r="F30">
        <v>0</v>
      </c>
    </row>
    <row r="31" spans="1:6" x14ac:dyDescent="0.25">
      <c r="A31">
        <v>30</v>
      </c>
      <c r="B31" t="s">
        <v>154</v>
      </c>
      <c r="D31">
        <v>-1</v>
      </c>
      <c r="E31">
        <v>4</v>
      </c>
      <c r="F31">
        <v>0</v>
      </c>
    </row>
    <row r="32" spans="1:6" x14ac:dyDescent="0.25">
      <c r="A32">
        <v>31</v>
      </c>
      <c r="B32" t="s">
        <v>138</v>
      </c>
      <c r="C32">
        <v>25</v>
      </c>
      <c r="D32">
        <v>1</v>
      </c>
      <c r="E32">
        <v>2</v>
      </c>
      <c r="F32">
        <v>0</v>
      </c>
    </row>
    <row r="33" spans="1:6" x14ac:dyDescent="0.25">
      <c r="A33">
        <v>32</v>
      </c>
      <c r="B33" t="s">
        <v>95</v>
      </c>
      <c r="C33">
        <v>13</v>
      </c>
      <c r="D33">
        <v>1</v>
      </c>
      <c r="E33">
        <v>1</v>
      </c>
      <c r="F33">
        <v>0</v>
      </c>
    </row>
    <row r="34" spans="1:6" x14ac:dyDescent="0.25">
      <c r="A34">
        <v>33</v>
      </c>
      <c r="B34" t="s">
        <v>155</v>
      </c>
      <c r="D34">
        <v>-1</v>
      </c>
      <c r="E34">
        <v>6</v>
      </c>
      <c r="F34">
        <v>0</v>
      </c>
    </row>
    <row r="35" spans="1:6" x14ac:dyDescent="0.25">
      <c r="A35">
        <v>34</v>
      </c>
      <c r="B35" t="s">
        <v>282</v>
      </c>
      <c r="D35">
        <v>1</v>
      </c>
      <c r="E35">
        <v>1</v>
      </c>
      <c r="F35">
        <v>0</v>
      </c>
    </row>
    <row r="36" spans="1:6" x14ac:dyDescent="0.25">
      <c r="A36">
        <v>35</v>
      </c>
      <c r="B36" t="s">
        <v>156</v>
      </c>
      <c r="C36">
        <v>6</v>
      </c>
      <c r="D36">
        <v>-1</v>
      </c>
      <c r="E36">
        <v>4</v>
      </c>
      <c r="F36">
        <v>0</v>
      </c>
    </row>
    <row r="37" spans="1:6" x14ac:dyDescent="0.25">
      <c r="A37">
        <v>36</v>
      </c>
      <c r="B37" t="s">
        <v>221</v>
      </c>
      <c r="D37">
        <v>1</v>
      </c>
      <c r="E37">
        <v>6</v>
      </c>
      <c r="F37">
        <v>0</v>
      </c>
    </row>
    <row r="38" spans="1:6" x14ac:dyDescent="0.25">
      <c r="A38">
        <v>37</v>
      </c>
      <c r="B38" t="s">
        <v>185</v>
      </c>
      <c r="D38">
        <v>-1</v>
      </c>
      <c r="E38">
        <v>4</v>
      </c>
      <c r="F38">
        <v>0</v>
      </c>
    </row>
    <row r="39" spans="1:6" x14ac:dyDescent="0.25">
      <c r="A39">
        <v>38</v>
      </c>
      <c r="B39" t="s">
        <v>283</v>
      </c>
      <c r="D39">
        <v>1</v>
      </c>
      <c r="E39">
        <v>2</v>
      </c>
      <c r="F39">
        <v>0</v>
      </c>
    </row>
    <row r="40" spans="1:6" x14ac:dyDescent="0.25">
      <c r="A40">
        <v>39</v>
      </c>
      <c r="B40" t="s">
        <v>481</v>
      </c>
      <c r="D40">
        <v>-1</v>
      </c>
      <c r="E40">
        <v>3</v>
      </c>
      <c r="F40">
        <v>0</v>
      </c>
    </row>
    <row r="41" spans="1:6" x14ac:dyDescent="0.25">
      <c r="A41">
        <v>40</v>
      </c>
      <c r="B41" t="s">
        <v>483</v>
      </c>
      <c r="D41">
        <v>-1</v>
      </c>
      <c r="E41">
        <v>3</v>
      </c>
      <c r="F41">
        <v>0</v>
      </c>
    </row>
    <row r="42" spans="1:6" x14ac:dyDescent="0.25">
      <c r="A42">
        <v>41</v>
      </c>
      <c r="B42" t="s">
        <v>478</v>
      </c>
      <c r="D42">
        <v>-1</v>
      </c>
      <c r="E42">
        <v>3</v>
      </c>
      <c r="F42">
        <v>0</v>
      </c>
    </row>
    <row r="43" spans="1:6" x14ac:dyDescent="0.25">
      <c r="A43">
        <v>42</v>
      </c>
      <c r="B43" t="s">
        <v>488</v>
      </c>
      <c r="D43">
        <v>-1</v>
      </c>
      <c r="E43">
        <v>4</v>
      </c>
      <c r="F43">
        <v>0</v>
      </c>
    </row>
    <row r="44" spans="1:6" x14ac:dyDescent="0.25">
      <c r="A44">
        <v>43</v>
      </c>
      <c r="B44" t="s">
        <v>485</v>
      </c>
      <c r="C44">
        <v>7</v>
      </c>
      <c r="D44">
        <v>-1</v>
      </c>
      <c r="E44">
        <v>4</v>
      </c>
      <c r="F44">
        <v>0</v>
      </c>
    </row>
    <row r="45" spans="1:6" x14ac:dyDescent="0.25">
      <c r="A45">
        <v>44</v>
      </c>
      <c r="B45" t="s">
        <v>486</v>
      </c>
      <c r="C45">
        <v>7</v>
      </c>
      <c r="D45">
        <v>-1</v>
      </c>
      <c r="E45">
        <v>4</v>
      </c>
      <c r="F45">
        <v>0</v>
      </c>
    </row>
    <row r="46" spans="1:6" x14ac:dyDescent="0.25">
      <c r="A46">
        <v>45</v>
      </c>
      <c r="B46" t="s">
        <v>490</v>
      </c>
      <c r="D46">
        <v>-1</v>
      </c>
      <c r="E46">
        <v>5</v>
      </c>
      <c r="F46">
        <v>0</v>
      </c>
    </row>
    <row r="47" spans="1:6" x14ac:dyDescent="0.25">
      <c r="A47">
        <v>46</v>
      </c>
      <c r="B47" t="s">
        <v>479</v>
      </c>
      <c r="D47">
        <v>-1</v>
      </c>
      <c r="E47">
        <v>3</v>
      </c>
      <c r="F47">
        <v>0</v>
      </c>
    </row>
    <row r="48" spans="1:6" x14ac:dyDescent="0.25">
      <c r="A48">
        <v>47</v>
      </c>
      <c r="B48" t="s">
        <v>482</v>
      </c>
      <c r="D48">
        <v>-1</v>
      </c>
      <c r="E48">
        <v>3</v>
      </c>
      <c r="F48">
        <v>0</v>
      </c>
    </row>
    <row r="49" spans="1:6" x14ac:dyDescent="0.25">
      <c r="A49">
        <v>48</v>
      </c>
      <c r="B49" t="s">
        <v>489</v>
      </c>
      <c r="D49">
        <v>-1</v>
      </c>
      <c r="E49">
        <v>4</v>
      </c>
      <c r="F49">
        <v>0</v>
      </c>
    </row>
    <row r="50" spans="1:6" x14ac:dyDescent="0.25">
      <c r="A50">
        <v>49</v>
      </c>
      <c r="B50" t="s">
        <v>477</v>
      </c>
      <c r="D50">
        <v>-1</v>
      </c>
      <c r="E50">
        <v>2</v>
      </c>
      <c r="F50">
        <v>0</v>
      </c>
    </row>
    <row r="51" spans="1:6" x14ac:dyDescent="0.25">
      <c r="A51">
        <v>50</v>
      </c>
      <c r="B51" t="s">
        <v>487</v>
      </c>
      <c r="D51">
        <v>-1</v>
      </c>
      <c r="E51">
        <v>4</v>
      </c>
      <c r="F51">
        <v>0</v>
      </c>
    </row>
    <row r="52" spans="1:6" x14ac:dyDescent="0.25">
      <c r="A52">
        <v>51</v>
      </c>
      <c r="B52" t="s">
        <v>480</v>
      </c>
      <c r="D52">
        <v>-1</v>
      </c>
      <c r="E52">
        <v>3</v>
      </c>
      <c r="F52">
        <v>0</v>
      </c>
    </row>
    <row r="53" spans="1:6" x14ac:dyDescent="0.25">
      <c r="A53">
        <v>52</v>
      </c>
      <c r="B53" t="s">
        <v>491</v>
      </c>
      <c r="D53">
        <v>-1</v>
      </c>
      <c r="E53">
        <v>5</v>
      </c>
      <c r="F53">
        <v>0</v>
      </c>
    </row>
    <row r="54" spans="1:6" x14ac:dyDescent="0.25">
      <c r="A54">
        <v>53</v>
      </c>
      <c r="B54" t="s">
        <v>484</v>
      </c>
      <c r="C54">
        <v>7</v>
      </c>
      <c r="D54">
        <v>-1</v>
      </c>
      <c r="E54">
        <v>3</v>
      </c>
      <c r="F54">
        <v>0</v>
      </c>
    </row>
    <row r="55" spans="1:6" x14ac:dyDescent="0.25">
      <c r="A55">
        <v>54</v>
      </c>
      <c r="B55" t="s">
        <v>222</v>
      </c>
      <c r="D55">
        <v>1</v>
      </c>
      <c r="E55">
        <v>6</v>
      </c>
      <c r="F55">
        <v>0</v>
      </c>
    </row>
    <row r="56" spans="1:6" x14ac:dyDescent="0.25">
      <c r="A56">
        <v>55</v>
      </c>
      <c r="B56" t="s">
        <v>181</v>
      </c>
      <c r="D56">
        <v>-1</v>
      </c>
      <c r="E56">
        <v>4</v>
      </c>
      <c r="F56">
        <v>0</v>
      </c>
    </row>
    <row r="57" spans="1:6" x14ac:dyDescent="0.25">
      <c r="A57">
        <v>56</v>
      </c>
      <c r="B57" t="s">
        <v>223</v>
      </c>
      <c r="D57">
        <v>1</v>
      </c>
      <c r="E57">
        <v>8</v>
      </c>
      <c r="F57">
        <v>0</v>
      </c>
    </row>
    <row r="58" spans="1:6" x14ac:dyDescent="0.25">
      <c r="A58">
        <v>57</v>
      </c>
      <c r="B58" t="s">
        <v>96</v>
      </c>
      <c r="C58">
        <v>13</v>
      </c>
      <c r="D58">
        <v>1</v>
      </c>
      <c r="E58">
        <v>2</v>
      </c>
      <c r="F58">
        <v>0</v>
      </c>
    </row>
    <row r="59" spans="1:6" x14ac:dyDescent="0.25">
      <c r="A59">
        <v>58</v>
      </c>
      <c r="B59" t="s">
        <v>284</v>
      </c>
      <c r="D59">
        <v>1</v>
      </c>
      <c r="E59">
        <v>0</v>
      </c>
      <c r="F59">
        <v>0</v>
      </c>
    </row>
    <row r="60" spans="1:6" x14ac:dyDescent="0.25">
      <c r="A60">
        <v>59</v>
      </c>
      <c r="B60" t="s">
        <v>285</v>
      </c>
      <c r="D60">
        <v>1</v>
      </c>
      <c r="E60">
        <v>2</v>
      </c>
      <c r="F60">
        <v>0</v>
      </c>
    </row>
    <row r="61" spans="1:6" x14ac:dyDescent="0.25">
      <c r="A61">
        <v>60</v>
      </c>
      <c r="B61" t="s">
        <v>224</v>
      </c>
      <c r="D61">
        <v>1</v>
      </c>
      <c r="E61">
        <v>7</v>
      </c>
      <c r="F61">
        <v>0</v>
      </c>
    </row>
    <row r="62" spans="1:6" x14ac:dyDescent="0.25">
      <c r="A62">
        <v>61</v>
      </c>
      <c r="B62" t="s">
        <v>286</v>
      </c>
      <c r="D62">
        <v>1</v>
      </c>
      <c r="E62">
        <v>1</v>
      </c>
      <c r="F62">
        <v>0</v>
      </c>
    </row>
    <row r="63" spans="1:6" x14ac:dyDescent="0.25">
      <c r="A63">
        <v>62</v>
      </c>
      <c r="B63" t="s">
        <v>428</v>
      </c>
      <c r="C63">
        <v>8</v>
      </c>
      <c r="D63">
        <v>-1</v>
      </c>
      <c r="E63">
        <v>7</v>
      </c>
      <c r="F63">
        <v>0</v>
      </c>
    </row>
    <row r="64" spans="1:6" x14ac:dyDescent="0.25">
      <c r="A64">
        <v>63</v>
      </c>
      <c r="B64" t="s">
        <v>426</v>
      </c>
      <c r="D64">
        <v>-1</v>
      </c>
      <c r="E64">
        <v>5</v>
      </c>
      <c r="F64">
        <v>0</v>
      </c>
    </row>
    <row r="65" spans="1:6" x14ac:dyDescent="0.25">
      <c r="A65">
        <v>64</v>
      </c>
      <c r="B65" t="s">
        <v>432</v>
      </c>
      <c r="C65">
        <v>21</v>
      </c>
      <c r="D65">
        <v>-1</v>
      </c>
      <c r="E65">
        <v>8</v>
      </c>
      <c r="F65">
        <v>0</v>
      </c>
    </row>
    <row r="66" spans="1:6" x14ac:dyDescent="0.25">
      <c r="A66">
        <v>65</v>
      </c>
      <c r="B66" t="s">
        <v>423</v>
      </c>
      <c r="D66">
        <v>-1</v>
      </c>
      <c r="E66">
        <v>7</v>
      </c>
      <c r="F66">
        <v>0</v>
      </c>
    </row>
    <row r="67" spans="1:6" x14ac:dyDescent="0.25">
      <c r="A67">
        <v>66</v>
      </c>
      <c r="B67" t="s">
        <v>421</v>
      </c>
      <c r="C67">
        <v>11</v>
      </c>
      <c r="D67">
        <v>-1</v>
      </c>
      <c r="E67">
        <v>7</v>
      </c>
      <c r="F67">
        <v>0</v>
      </c>
    </row>
    <row r="68" spans="1:6" x14ac:dyDescent="0.25">
      <c r="A68">
        <v>67</v>
      </c>
      <c r="B68" t="s">
        <v>412</v>
      </c>
      <c r="C68">
        <v>8</v>
      </c>
      <c r="D68">
        <v>-1</v>
      </c>
      <c r="E68">
        <v>4</v>
      </c>
      <c r="F68">
        <v>0</v>
      </c>
    </row>
    <row r="69" spans="1:6" x14ac:dyDescent="0.25">
      <c r="A69">
        <v>68</v>
      </c>
      <c r="B69" t="s">
        <v>410</v>
      </c>
      <c r="C69">
        <v>26</v>
      </c>
      <c r="D69">
        <v>-1</v>
      </c>
      <c r="E69">
        <v>4</v>
      </c>
      <c r="F69">
        <v>0</v>
      </c>
    </row>
    <row r="70" spans="1:6" x14ac:dyDescent="0.25">
      <c r="A70">
        <v>69</v>
      </c>
      <c r="B70" t="s">
        <v>411</v>
      </c>
      <c r="C70">
        <v>8</v>
      </c>
      <c r="D70">
        <v>-1</v>
      </c>
      <c r="E70">
        <v>4</v>
      </c>
      <c r="F70">
        <v>0</v>
      </c>
    </row>
    <row r="71" spans="1:6" x14ac:dyDescent="0.25">
      <c r="A71">
        <v>70</v>
      </c>
      <c r="B71" t="s">
        <v>430</v>
      </c>
      <c r="C71">
        <v>21</v>
      </c>
      <c r="D71">
        <v>-1</v>
      </c>
      <c r="E71">
        <v>7</v>
      </c>
      <c r="F71">
        <v>0</v>
      </c>
    </row>
    <row r="72" spans="1:6" x14ac:dyDescent="0.25">
      <c r="A72">
        <v>71</v>
      </c>
      <c r="B72" t="s">
        <v>425</v>
      </c>
      <c r="C72">
        <v>8</v>
      </c>
      <c r="D72">
        <v>-1</v>
      </c>
      <c r="E72">
        <v>5</v>
      </c>
      <c r="F72">
        <v>0</v>
      </c>
    </row>
    <row r="73" spans="1:6" x14ac:dyDescent="0.25">
      <c r="A73">
        <v>72</v>
      </c>
      <c r="B73" t="s">
        <v>413</v>
      </c>
      <c r="C73">
        <v>8</v>
      </c>
      <c r="D73">
        <v>-1</v>
      </c>
      <c r="E73">
        <v>5</v>
      </c>
      <c r="F73">
        <v>0</v>
      </c>
    </row>
    <row r="74" spans="1:6" x14ac:dyDescent="0.25">
      <c r="A74">
        <v>73</v>
      </c>
      <c r="B74" t="s">
        <v>416</v>
      </c>
      <c r="C74">
        <v>8</v>
      </c>
      <c r="D74">
        <v>-1</v>
      </c>
      <c r="E74">
        <v>5</v>
      </c>
      <c r="F74">
        <v>0</v>
      </c>
    </row>
    <row r="75" spans="1:6" x14ac:dyDescent="0.25">
      <c r="A75">
        <v>74</v>
      </c>
      <c r="B75" t="s">
        <v>424</v>
      </c>
      <c r="C75">
        <v>8</v>
      </c>
      <c r="D75">
        <v>-1</v>
      </c>
      <c r="E75">
        <v>5</v>
      </c>
      <c r="F75">
        <v>0</v>
      </c>
    </row>
    <row r="76" spans="1:6" x14ac:dyDescent="0.25">
      <c r="A76">
        <v>75</v>
      </c>
      <c r="B76" t="s">
        <v>417</v>
      </c>
      <c r="C76">
        <v>8</v>
      </c>
      <c r="D76">
        <v>-1</v>
      </c>
      <c r="E76">
        <v>6</v>
      </c>
      <c r="F76">
        <v>0</v>
      </c>
    </row>
    <row r="77" spans="1:6" x14ac:dyDescent="0.25">
      <c r="A77">
        <v>76</v>
      </c>
      <c r="B77" t="s">
        <v>427</v>
      </c>
      <c r="C77">
        <v>8</v>
      </c>
      <c r="D77">
        <v>-1</v>
      </c>
      <c r="E77">
        <v>6</v>
      </c>
      <c r="F77">
        <v>0</v>
      </c>
    </row>
    <row r="78" spans="1:6" x14ac:dyDescent="0.25">
      <c r="A78">
        <v>77</v>
      </c>
      <c r="B78" t="s">
        <v>419</v>
      </c>
      <c r="D78">
        <v>-1</v>
      </c>
      <c r="E78">
        <v>6</v>
      </c>
      <c r="F78">
        <v>0</v>
      </c>
    </row>
    <row r="79" spans="1:6" x14ac:dyDescent="0.25">
      <c r="A79">
        <v>78</v>
      </c>
      <c r="B79" t="s">
        <v>409</v>
      </c>
      <c r="C79">
        <v>26</v>
      </c>
      <c r="D79">
        <v>-1</v>
      </c>
      <c r="E79">
        <v>3</v>
      </c>
      <c r="F79" t="s">
        <v>926</v>
      </c>
    </row>
    <row r="80" spans="1:6" x14ac:dyDescent="0.25">
      <c r="A80">
        <v>79</v>
      </c>
      <c r="B80" t="s">
        <v>420</v>
      </c>
      <c r="D80">
        <v>-1</v>
      </c>
      <c r="E80">
        <v>6</v>
      </c>
      <c r="F80">
        <v>0</v>
      </c>
    </row>
    <row r="81" spans="1:6" x14ac:dyDescent="0.25">
      <c r="A81">
        <v>80</v>
      </c>
      <c r="B81" t="s">
        <v>415</v>
      </c>
      <c r="C81">
        <v>8</v>
      </c>
      <c r="D81">
        <v>-1</v>
      </c>
      <c r="E81">
        <v>5</v>
      </c>
      <c r="F81">
        <v>0</v>
      </c>
    </row>
    <row r="82" spans="1:6" x14ac:dyDescent="0.25">
      <c r="A82">
        <v>81</v>
      </c>
      <c r="B82" t="s">
        <v>414</v>
      </c>
      <c r="C82">
        <v>8</v>
      </c>
      <c r="D82">
        <v>-1</v>
      </c>
      <c r="E82">
        <v>5</v>
      </c>
      <c r="F82">
        <v>0</v>
      </c>
    </row>
    <row r="83" spans="1:6" x14ac:dyDescent="0.25">
      <c r="A83">
        <v>82</v>
      </c>
      <c r="B83" t="s">
        <v>422</v>
      </c>
      <c r="C83">
        <v>30</v>
      </c>
      <c r="D83">
        <v>-1</v>
      </c>
      <c r="E83">
        <v>8</v>
      </c>
      <c r="F83">
        <v>0</v>
      </c>
    </row>
    <row r="84" spans="1:6" x14ac:dyDescent="0.25">
      <c r="A84">
        <v>83</v>
      </c>
      <c r="B84" t="s">
        <v>431</v>
      </c>
      <c r="C84">
        <v>21</v>
      </c>
      <c r="D84">
        <v>-1</v>
      </c>
      <c r="E84">
        <v>8</v>
      </c>
      <c r="F84">
        <v>0</v>
      </c>
    </row>
    <row r="85" spans="1:6" x14ac:dyDescent="0.25">
      <c r="A85">
        <v>84</v>
      </c>
      <c r="B85" t="s">
        <v>418</v>
      </c>
      <c r="C85">
        <v>31</v>
      </c>
      <c r="D85">
        <v>-1</v>
      </c>
      <c r="E85">
        <v>6</v>
      </c>
      <c r="F85">
        <v>0</v>
      </c>
    </row>
    <row r="86" spans="1:6" x14ac:dyDescent="0.25">
      <c r="A86">
        <v>85</v>
      </c>
      <c r="B86" t="s">
        <v>429</v>
      </c>
      <c r="C86">
        <v>21</v>
      </c>
      <c r="D86">
        <v>-1</v>
      </c>
      <c r="E86">
        <v>7</v>
      </c>
      <c r="F86">
        <v>0</v>
      </c>
    </row>
    <row r="87" spans="1:6" x14ac:dyDescent="0.25">
      <c r="A87">
        <v>86</v>
      </c>
      <c r="B87" t="s">
        <v>129</v>
      </c>
      <c r="C87">
        <v>13</v>
      </c>
      <c r="D87">
        <v>1</v>
      </c>
      <c r="E87">
        <v>0</v>
      </c>
      <c r="F87">
        <v>0</v>
      </c>
    </row>
    <row r="88" spans="1:6" x14ac:dyDescent="0.25">
      <c r="A88">
        <v>87</v>
      </c>
      <c r="B88" t="s">
        <v>287</v>
      </c>
      <c r="D88">
        <v>-1</v>
      </c>
      <c r="E88">
        <v>1</v>
      </c>
      <c r="F88">
        <v>0</v>
      </c>
    </row>
    <row r="89" spans="1:6" x14ac:dyDescent="0.25">
      <c r="A89">
        <v>88</v>
      </c>
      <c r="B89" t="s">
        <v>157</v>
      </c>
      <c r="D89">
        <v>-1</v>
      </c>
      <c r="E89">
        <v>5</v>
      </c>
      <c r="F89">
        <v>0</v>
      </c>
    </row>
    <row r="90" spans="1:6" x14ac:dyDescent="0.25">
      <c r="A90">
        <v>89</v>
      </c>
      <c r="B90" t="s">
        <v>288</v>
      </c>
      <c r="D90">
        <v>1</v>
      </c>
      <c r="E90">
        <v>1</v>
      </c>
      <c r="F90">
        <v>0</v>
      </c>
    </row>
    <row r="91" spans="1:6" x14ac:dyDescent="0.25">
      <c r="A91">
        <v>90</v>
      </c>
      <c r="B91" t="s">
        <v>289</v>
      </c>
      <c r="D91">
        <v>1</v>
      </c>
      <c r="E91">
        <v>1</v>
      </c>
      <c r="F91">
        <v>0</v>
      </c>
    </row>
    <row r="92" spans="1:6" x14ac:dyDescent="0.25">
      <c r="A92">
        <v>91</v>
      </c>
      <c r="B92" t="s">
        <v>442</v>
      </c>
      <c r="C92">
        <v>9</v>
      </c>
      <c r="D92">
        <v>-1</v>
      </c>
      <c r="E92">
        <v>6</v>
      </c>
      <c r="F92">
        <v>0</v>
      </c>
    </row>
    <row r="93" spans="1:6" x14ac:dyDescent="0.25">
      <c r="A93">
        <v>92</v>
      </c>
      <c r="B93" t="s">
        <v>441</v>
      </c>
      <c r="C93">
        <v>9</v>
      </c>
      <c r="D93">
        <v>-1</v>
      </c>
      <c r="E93">
        <v>4</v>
      </c>
      <c r="F93">
        <v>0</v>
      </c>
    </row>
    <row r="94" spans="1:6" x14ac:dyDescent="0.25">
      <c r="A94">
        <v>93</v>
      </c>
      <c r="B94" t="s">
        <v>445</v>
      </c>
      <c r="D94">
        <v>1</v>
      </c>
      <c r="E94">
        <v>8</v>
      </c>
      <c r="F94">
        <v>0</v>
      </c>
    </row>
    <row r="95" spans="1:6" x14ac:dyDescent="0.25">
      <c r="A95">
        <v>94</v>
      </c>
      <c r="B95" t="s">
        <v>443</v>
      </c>
      <c r="D95">
        <v>1</v>
      </c>
      <c r="E95">
        <v>8</v>
      </c>
      <c r="F95">
        <v>0</v>
      </c>
    </row>
    <row r="96" spans="1:6" x14ac:dyDescent="0.25">
      <c r="A96">
        <v>95</v>
      </c>
      <c r="B96" t="s">
        <v>448</v>
      </c>
      <c r="D96">
        <v>1</v>
      </c>
      <c r="E96">
        <v>8</v>
      </c>
      <c r="F96">
        <v>0</v>
      </c>
    </row>
    <row r="97" spans="1:6" x14ac:dyDescent="0.25">
      <c r="A97">
        <v>96</v>
      </c>
      <c r="B97" t="s">
        <v>447</v>
      </c>
      <c r="D97">
        <v>1</v>
      </c>
      <c r="E97">
        <v>8</v>
      </c>
      <c r="F97">
        <v>0</v>
      </c>
    </row>
    <row r="98" spans="1:6" x14ac:dyDescent="0.25">
      <c r="A98">
        <v>97</v>
      </c>
      <c r="B98" t="s">
        <v>450</v>
      </c>
      <c r="D98">
        <v>1</v>
      </c>
      <c r="E98">
        <v>8</v>
      </c>
      <c r="F98">
        <v>0</v>
      </c>
    </row>
    <row r="99" spans="1:6" x14ac:dyDescent="0.25">
      <c r="A99">
        <v>98</v>
      </c>
      <c r="B99" t="s">
        <v>444</v>
      </c>
      <c r="D99">
        <v>1</v>
      </c>
      <c r="E99">
        <v>8</v>
      </c>
      <c r="F99">
        <v>0</v>
      </c>
    </row>
    <row r="100" spans="1:6" x14ac:dyDescent="0.25">
      <c r="A100">
        <v>99</v>
      </c>
      <c r="B100" t="s">
        <v>449</v>
      </c>
      <c r="D100">
        <v>1</v>
      </c>
      <c r="E100">
        <v>8</v>
      </c>
      <c r="F100">
        <v>0</v>
      </c>
    </row>
    <row r="101" spans="1:6" x14ac:dyDescent="0.25">
      <c r="A101">
        <v>100</v>
      </c>
      <c r="B101" t="s">
        <v>446</v>
      </c>
      <c r="D101">
        <v>1</v>
      </c>
      <c r="E101">
        <v>8</v>
      </c>
      <c r="F101">
        <v>0</v>
      </c>
    </row>
    <row r="102" spans="1:6" x14ac:dyDescent="0.25">
      <c r="A102">
        <v>101</v>
      </c>
      <c r="B102" t="s">
        <v>253</v>
      </c>
      <c r="D102">
        <v>1</v>
      </c>
      <c r="E102">
        <v>7</v>
      </c>
      <c r="F102">
        <v>0</v>
      </c>
    </row>
    <row r="103" spans="1:6" x14ac:dyDescent="0.25">
      <c r="A103">
        <v>102</v>
      </c>
      <c r="B103" t="s">
        <v>255</v>
      </c>
      <c r="D103">
        <v>1</v>
      </c>
      <c r="E103">
        <v>6</v>
      </c>
      <c r="F103" t="s">
        <v>926</v>
      </c>
    </row>
    <row r="104" spans="1:6" x14ac:dyDescent="0.25">
      <c r="A104">
        <v>103</v>
      </c>
      <c r="B104" t="s">
        <v>188</v>
      </c>
      <c r="D104">
        <v>-1</v>
      </c>
      <c r="E104">
        <v>5</v>
      </c>
      <c r="F104">
        <v>0</v>
      </c>
    </row>
    <row r="105" spans="1:6" x14ac:dyDescent="0.25">
      <c r="A105">
        <v>104</v>
      </c>
      <c r="B105" t="s">
        <v>290</v>
      </c>
      <c r="D105">
        <v>1</v>
      </c>
      <c r="E105">
        <v>3</v>
      </c>
      <c r="F105">
        <v>0</v>
      </c>
    </row>
    <row r="106" spans="1:6" x14ac:dyDescent="0.25">
      <c r="A106">
        <v>105</v>
      </c>
      <c r="B106" t="s">
        <v>951</v>
      </c>
      <c r="D106">
        <v>1</v>
      </c>
      <c r="E106">
        <v>1</v>
      </c>
      <c r="F106">
        <v>0</v>
      </c>
    </row>
    <row r="107" spans="1:6" x14ac:dyDescent="0.25">
      <c r="A107">
        <v>106</v>
      </c>
      <c r="B107" t="s">
        <v>952</v>
      </c>
      <c r="D107">
        <v>1</v>
      </c>
      <c r="E107">
        <v>2</v>
      </c>
      <c r="F107">
        <v>0</v>
      </c>
    </row>
    <row r="108" spans="1:6" x14ac:dyDescent="0.25">
      <c r="A108">
        <v>107</v>
      </c>
      <c r="B108" t="s">
        <v>254</v>
      </c>
      <c r="D108">
        <v>-1</v>
      </c>
      <c r="E108">
        <v>10</v>
      </c>
      <c r="F108">
        <v>0</v>
      </c>
    </row>
    <row r="109" spans="1:6" x14ac:dyDescent="0.25">
      <c r="A109">
        <v>108</v>
      </c>
      <c r="B109" t="s">
        <v>158</v>
      </c>
      <c r="D109">
        <v>-1</v>
      </c>
      <c r="E109">
        <v>6</v>
      </c>
      <c r="F109">
        <v>0</v>
      </c>
    </row>
    <row r="110" spans="1:6" x14ac:dyDescent="0.25">
      <c r="A110">
        <v>109</v>
      </c>
      <c r="B110" t="s">
        <v>956</v>
      </c>
      <c r="D110">
        <v>1</v>
      </c>
      <c r="E110">
        <v>0</v>
      </c>
      <c r="F110">
        <v>0</v>
      </c>
    </row>
    <row r="111" spans="1:6" x14ac:dyDescent="0.25">
      <c r="A111">
        <v>110</v>
      </c>
      <c r="B111" t="s">
        <v>159</v>
      </c>
      <c r="C111">
        <v>10</v>
      </c>
      <c r="D111">
        <v>-1</v>
      </c>
      <c r="E111">
        <v>5</v>
      </c>
      <c r="F111">
        <v>0</v>
      </c>
    </row>
    <row r="112" spans="1:6" x14ac:dyDescent="0.25">
      <c r="A112">
        <v>111</v>
      </c>
      <c r="B112" t="s">
        <v>189</v>
      </c>
      <c r="D112">
        <v>-1</v>
      </c>
      <c r="E112">
        <v>4</v>
      </c>
      <c r="F112">
        <v>0</v>
      </c>
    </row>
    <row r="113" spans="1:6" x14ac:dyDescent="0.25">
      <c r="A113">
        <v>112</v>
      </c>
      <c r="B113" t="s">
        <v>97</v>
      </c>
      <c r="C113">
        <v>13</v>
      </c>
      <c r="D113">
        <v>1</v>
      </c>
      <c r="E113">
        <v>1</v>
      </c>
      <c r="F113">
        <v>0</v>
      </c>
    </row>
    <row r="114" spans="1:6" x14ac:dyDescent="0.25">
      <c r="A114">
        <v>113</v>
      </c>
      <c r="B114" t="s">
        <v>958</v>
      </c>
      <c r="C114">
        <v>13</v>
      </c>
      <c r="D114">
        <v>1</v>
      </c>
      <c r="E114">
        <v>1</v>
      </c>
      <c r="F114">
        <v>0</v>
      </c>
    </row>
    <row r="115" spans="1:6" x14ac:dyDescent="0.25">
      <c r="A115">
        <v>114</v>
      </c>
      <c r="B115" t="s">
        <v>953</v>
      </c>
      <c r="C115">
        <v>13</v>
      </c>
      <c r="D115">
        <v>1</v>
      </c>
      <c r="E115">
        <v>0</v>
      </c>
      <c r="F115">
        <v>0</v>
      </c>
    </row>
    <row r="116" spans="1:6" x14ac:dyDescent="0.25">
      <c r="A116">
        <v>115</v>
      </c>
      <c r="B116" t="s">
        <v>293</v>
      </c>
      <c r="D116">
        <v>1</v>
      </c>
      <c r="E116">
        <v>3</v>
      </c>
      <c r="F116">
        <v>0</v>
      </c>
    </row>
    <row r="117" spans="1:6" x14ac:dyDescent="0.25">
      <c r="A117">
        <v>116</v>
      </c>
      <c r="B117" t="s">
        <v>160</v>
      </c>
      <c r="D117">
        <v>-1</v>
      </c>
      <c r="E117">
        <v>4</v>
      </c>
      <c r="F117">
        <v>0</v>
      </c>
    </row>
    <row r="118" spans="1:6" x14ac:dyDescent="0.25">
      <c r="A118">
        <v>117</v>
      </c>
      <c r="B118" t="s">
        <v>225</v>
      </c>
      <c r="D118">
        <v>1</v>
      </c>
      <c r="E118">
        <v>9</v>
      </c>
      <c r="F118">
        <v>0</v>
      </c>
    </row>
    <row r="119" spans="1:6" x14ac:dyDescent="0.25">
      <c r="A119">
        <v>118</v>
      </c>
      <c r="B119" t="s">
        <v>190</v>
      </c>
      <c r="D119">
        <v>-1</v>
      </c>
      <c r="E119">
        <v>5</v>
      </c>
      <c r="F119">
        <v>0</v>
      </c>
    </row>
    <row r="120" spans="1:6" x14ac:dyDescent="0.25">
      <c r="A120">
        <v>119</v>
      </c>
      <c r="B120" t="s">
        <v>294</v>
      </c>
      <c r="C120">
        <v>12</v>
      </c>
      <c r="D120">
        <v>1</v>
      </c>
      <c r="E120">
        <v>2</v>
      </c>
      <c r="F120">
        <v>0</v>
      </c>
    </row>
    <row r="121" spans="1:6" x14ac:dyDescent="0.25">
      <c r="A121">
        <v>120</v>
      </c>
      <c r="B121" t="s">
        <v>161</v>
      </c>
      <c r="D121">
        <v>-1</v>
      </c>
      <c r="E121">
        <v>6</v>
      </c>
      <c r="F121">
        <v>0</v>
      </c>
    </row>
    <row r="122" spans="1:6" x14ac:dyDescent="0.25">
      <c r="A122">
        <v>121</v>
      </c>
      <c r="B122" t="s">
        <v>296</v>
      </c>
      <c r="D122">
        <v>1</v>
      </c>
      <c r="E122">
        <v>1</v>
      </c>
      <c r="F122">
        <v>0</v>
      </c>
    </row>
    <row r="123" spans="1:6" x14ac:dyDescent="0.25">
      <c r="A123">
        <v>122</v>
      </c>
      <c r="B123" t="s">
        <v>297</v>
      </c>
      <c r="D123">
        <v>1</v>
      </c>
      <c r="E123">
        <v>3</v>
      </c>
      <c r="F123">
        <v>0</v>
      </c>
    </row>
    <row r="124" spans="1:6" x14ac:dyDescent="0.25">
      <c r="A124">
        <v>123</v>
      </c>
      <c r="B124" t="s">
        <v>99</v>
      </c>
      <c r="C124">
        <v>13</v>
      </c>
      <c r="D124">
        <v>1</v>
      </c>
      <c r="E124">
        <v>2</v>
      </c>
      <c r="F124">
        <v>0</v>
      </c>
    </row>
    <row r="125" spans="1:6" x14ac:dyDescent="0.25">
      <c r="A125">
        <v>124</v>
      </c>
      <c r="B125" t="s">
        <v>298</v>
      </c>
      <c r="D125">
        <v>1</v>
      </c>
      <c r="E125">
        <v>3</v>
      </c>
      <c r="F125">
        <v>0</v>
      </c>
    </row>
    <row r="126" spans="1:6" x14ac:dyDescent="0.25">
      <c r="A126">
        <v>125</v>
      </c>
      <c r="B126" t="s">
        <v>193</v>
      </c>
      <c r="C126">
        <v>14</v>
      </c>
      <c r="D126">
        <v>-1</v>
      </c>
      <c r="E126">
        <v>4</v>
      </c>
      <c r="F126">
        <v>0</v>
      </c>
    </row>
    <row r="127" spans="1:6" x14ac:dyDescent="0.25">
      <c r="A127">
        <v>126</v>
      </c>
      <c r="B127" t="s">
        <v>256</v>
      </c>
      <c r="D127">
        <v>1</v>
      </c>
      <c r="E127">
        <v>12</v>
      </c>
      <c r="F127">
        <v>0</v>
      </c>
    </row>
    <row r="128" spans="1:6" x14ac:dyDescent="0.25">
      <c r="A128">
        <v>127</v>
      </c>
      <c r="B128" t="s">
        <v>100</v>
      </c>
      <c r="C128">
        <v>13</v>
      </c>
      <c r="D128">
        <v>1</v>
      </c>
      <c r="E128">
        <v>2</v>
      </c>
      <c r="F128">
        <v>0</v>
      </c>
    </row>
    <row r="129" spans="1:6" x14ac:dyDescent="0.25">
      <c r="A129">
        <v>128</v>
      </c>
      <c r="B129" t="s">
        <v>462</v>
      </c>
      <c r="D129">
        <v>-1</v>
      </c>
      <c r="E129">
        <v>9</v>
      </c>
      <c r="F129">
        <v>0</v>
      </c>
    </row>
    <row r="130" spans="1:6" x14ac:dyDescent="0.25">
      <c r="A130">
        <v>129</v>
      </c>
      <c r="B130" t="s">
        <v>463</v>
      </c>
      <c r="D130">
        <v>-1</v>
      </c>
      <c r="E130">
        <v>9</v>
      </c>
      <c r="F130" t="s">
        <v>926</v>
      </c>
    </row>
    <row r="131" spans="1:6" x14ac:dyDescent="0.25">
      <c r="A131">
        <v>130</v>
      </c>
      <c r="B131" t="s">
        <v>492</v>
      </c>
      <c r="C131">
        <v>13</v>
      </c>
      <c r="D131">
        <v>1</v>
      </c>
      <c r="E131">
        <v>1</v>
      </c>
      <c r="F131">
        <v>0</v>
      </c>
    </row>
    <row r="132" spans="1:6" x14ac:dyDescent="0.25">
      <c r="A132">
        <v>131</v>
      </c>
      <c r="B132" t="s">
        <v>464</v>
      </c>
      <c r="D132">
        <v>-1</v>
      </c>
      <c r="E132">
        <v>10</v>
      </c>
      <c r="F132">
        <v>0</v>
      </c>
    </row>
    <row r="133" spans="1:6" x14ac:dyDescent="0.25">
      <c r="A133">
        <v>132</v>
      </c>
      <c r="B133" t="s">
        <v>194</v>
      </c>
      <c r="D133">
        <v>-1</v>
      </c>
      <c r="E133">
        <v>3</v>
      </c>
      <c r="F133">
        <v>0</v>
      </c>
    </row>
    <row r="134" spans="1:6" x14ac:dyDescent="0.25">
      <c r="A134">
        <v>133</v>
      </c>
      <c r="B134" t="s">
        <v>299</v>
      </c>
      <c r="D134">
        <v>1</v>
      </c>
      <c r="E134">
        <v>1</v>
      </c>
      <c r="F134">
        <v>0</v>
      </c>
    </row>
    <row r="135" spans="1:6" x14ac:dyDescent="0.25">
      <c r="A135">
        <v>134</v>
      </c>
      <c r="B135" t="s">
        <v>191</v>
      </c>
      <c r="D135">
        <v>-1</v>
      </c>
      <c r="E135">
        <v>6</v>
      </c>
      <c r="F135">
        <v>0</v>
      </c>
    </row>
    <row r="136" spans="1:6" x14ac:dyDescent="0.25">
      <c r="A136">
        <v>135</v>
      </c>
      <c r="B136" t="s">
        <v>300</v>
      </c>
      <c r="D136">
        <v>1</v>
      </c>
      <c r="E136">
        <v>0</v>
      </c>
      <c r="F136">
        <v>0</v>
      </c>
    </row>
    <row r="137" spans="1:6" x14ac:dyDescent="0.25">
      <c r="A137">
        <v>136</v>
      </c>
      <c r="B137" t="s">
        <v>139</v>
      </c>
      <c r="C137">
        <v>25</v>
      </c>
      <c r="D137">
        <v>1</v>
      </c>
      <c r="E137">
        <v>3</v>
      </c>
      <c r="F137">
        <v>0</v>
      </c>
    </row>
    <row r="138" spans="1:6" x14ac:dyDescent="0.25">
      <c r="A138">
        <v>137</v>
      </c>
      <c r="B138" t="s">
        <v>101</v>
      </c>
      <c r="C138">
        <v>13</v>
      </c>
      <c r="D138">
        <v>1</v>
      </c>
      <c r="E138">
        <v>1</v>
      </c>
      <c r="F138">
        <v>0</v>
      </c>
    </row>
    <row r="139" spans="1:6" x14ac:dyDescent="0.25">
      <c r="A139">
        <v>138</v>
      </c>
      <c r="B139" t="s">
        <v>301</v>
      </c>
      <c r="D139">
        <v>1</v>
      </c>
      <c r="E139">
        <v>0</v>
      </c>
      <c r="F139">
        <v>0</v>
      </c>
    </row>
    <row r="140" spans="1:6" x14ac:dyDescent="0.25">
      <c r="A140">
        <v>139</v>
      </c>
      <c r="B140" t="s">
        <v>102</v>
      </c>
      <c r="C140">
        <v>13</v>
      </c>
      <c r="D140">
        <v>1</v>
      </c>
      <c r="E140">
        <v>1</v>
      </c>
      <c r="F140">
        <v>0</v>
      </c>
    </row>
    <row r="141" spans="1:6" x14ac:dyDescent="0.25">
      <c r="A141">
        <v>140</v>
      </c>
      <c r="B141" t="s">
        <v>258</v>
      </c>
      <c r="D141">
        <v>1</v>
      </c>
      <c r="E141">
        <v>12</v>
      </c>
      <c r="F141">
        <v>0</v>
      </c>
    </row>
    <row r="142" spans="1:6" x14ac:dyDescent="0.25">
      <c r="A142">
        <v>141</v>
      </c>
      <c r="B142" t="s">
        <v>103</v>
      </c>
      <c r="C142">
        <v>13</v>
      </c>
      <c r="D142">
        <v>1</v>
      </c>
      <c r="E142">
        <v>2</v>
      </c>
      <c r="F142">
        <v>0</v>
      </c>
    </row>
    <row r="143" spans="1:6" x14ac:dyDescent="0.25">
      <c r="A143">
        <v>142</v>
      </c>
      <c r="B143" t="s">
        <v>162</v>
      </c>
      <c r="D143">
        <v>-1</v>
      </c>
      <c r="E143">
        <v>4</v>
      </c>
      <c r="F143">
        <v>0</v>
      </c>
    </row>
    <row r="144" spans="1:6" x14ac:dyDescent="0.25">
      <c r="A144">
        <v>143</v>
      </c>
      <c r="B144" t="s">
        <v>163</v>
      </c>
      <c r="D144">
        <v>-1</v>
      </c>
      <c r="E144">
        <v>4</v>
      </c>
      <c r="F144">
        <v>0</v>
      </c>
    </row>
    <row r="145" spans="1:6" x14ac:dyDescent="0.25">
      <c r="A145">
        <v>144</v>
      </c>
      <c r="B145" t="s">
        <v>257</v>
      </c>
      <c r="D145">
        <v>1</v>
      </c>
      <c r="E145">
        <v>10</v>
      </c>
      <c r="F145">
        <v>0</v>
      </c>
    </row>
    <row r="146" spans="1:6" x14ac:dyDescent="0.25">
      <c r="A146">
        <v>145</v>
      </c>
      <c r="B146" t="s">
        <v>164</v>
      </c>
      <c r="D146">
        <v>-1</v>
      </c>
      <c r="E146">
        <v>6</v>
      </c>
      <c r="F146">
        <v>0</v>
      </c>
    </row>
    <row r="147" spans="1:6" x14ac:dyDescent="0.25">
      <c r="A147">
        <v>146</v>
      </c>
      <c r="B147" t="s">
        <v>302</v>
      </c>
      <c r="D147">
        <v>1</v>
      </c>
      <c r="E147">
        <v>0</v>
      </c>
      <c r="F147">
        <v>0</v>
      </c>
    </row>
    <row r="148" spans="1:6" x14ac:dyDescent="0.25">
      <c r="A148">
        <v>147</v>
      </c>
      <c r="B148" t="s">
        <v>303</v>
      </c>
      <c r="D148">
        <v>1</v>
      </c>
      <c r="E148">
        <v>0</v>
      </c>
      <c r="F148">
        <v>0</v>
      </c>
    </row>
    <row r="149" spans="1:6" x14ac:dyDescent="0.25">
      <c r="A149">
        <v>148</v>
      </c>
      <c r="B149" t="s">
        <v>195</v>
      </c>
      <c r="D149">
        <v>-1</v>
      </c>
      <c r="E149">
        <v>4</v>
      </c>
      <c r="F149">
        <v>0</v>
      </c>
    </row>
    <row r="150" spans="1:6" x14ac:dyDescent="0.25">
      <c r="A150">
        <v>149</v>
      </c>
      <c r="B150" t="s">
        <v>165</v>
      </c>
      <c r="D150">
        <v>-1</v>
      </c>
      <c r="E150">
        <v>5</v>
      </c>
      <c r="F150">
        <v>0</v>
      </c>
    </row>
    <row r="151" spans="1:6" x14ac:dyDescent="0.25">
      <c r="A151">
        <v>150</v>
      </c>
      <c r="B151" t="s">
        <v>166</v>
      </c>
      <c r="D151">
        <v>-1</v>
      </c>
      <c r="E151">
        <v>6</v>
      </c>
      <c r="F151">
        <v>0</v>
      </c>
    </row>
    <row r="152" spans="1:6" x14ac:dyDescent="0.25">
      <c r="A152">
        <v>151</v>
      </c>
      <c r="B152" t="s">
        <v>110</v>
      </c>
      <c r="C152">
        <v>13</v>
      </c>
      <c r="D152">
        <v>1</v>
      </c>
      <c r="E152">
        <v>1</v>
      </c>
      <c r="F152">
        <v>0</v>
      </c>
    </row>
    <row r="153" spans="1:6" x14ac:dyDescent="0.25">
      <c r="A153">
        <v>152</v>
      </c>
      <c r="B153" t="s">
        <v>111</v>
      </c>
      <c r="D153">
        <v>1</v>
      </c>
      <c r="E153">
        <v>0</v>
      </c>
      <c r="F153">
        <v>0</v>
      </c>
    </row>
    <row r="154" spans="1:6" x14ac:dyDescent="0.25">
      <c r="A154">
        <v>153</v>
      </c>
      <c r="B154" t="s">
        <v>226</v>
      </c>
      <c r="D154">
        <v>1</v>
      </c>
      <c r="E154">
        <v>5</v>
      </c>
      <c r="F154" t="s">
        <v>926</v>
      </c>
    </row>
    <row r="155" spans="1:6" x14ac:dyDescent="0.25">
      <c r="A155">
        <v>154</v>
      </c>
      <c r="B155" t="s">
        <v>451</v>
      </c>
      <c r="D155">
        <v>1</v>
      </c>
      <c r="E155">
        <v>7</v>
      </c>
      <c r="F155">
        <v>0</v>
      </c>
    </row>
    <row r="156" spans="1:6" x14ac:dyDescent="0.25">
      <c r="A156">
        <v>155</v>
      </c>
      <c r="B156" t="s">
        <v>454</v>
      </c>
      <c r="D156">
        <v>1</v>
      </c>
      <c r="E156">
        <v>9</v>
      </c>
      <c r="F156">
        <v>0</v>
      </c>
    </row>
    <row r="157" spans="1:6" x14ac:dyDescent="0.25">
      <c r="A157">
        <v>156</v>
      </c>
      <c r="B157" t="s">
        <v>453</v>
      </c>
      <c r="D157">
        <v>1</v>
      </c>
      <c r="E157">
        <v>8</v>
      </c>
      <c r="F157">
        <v>0</v>
      </c>
    </row>
    <row r="158" spans="1:6" x14ac:dyDescent="0.25">
      <c r="A158">
        <v>157</v>
      </c>
      <c r="B158" t="s">
        <v>452</v>
      </c>
      <c r="D158">
        <v>1</v>
      </c>
      <c r="E158">
        <v>7</v>
      </c>
      <c r="F158">
        <v>0</v>
      </c>
    </row>
    <row r="159" spans="1:6" x14ac:dyDescent="0.25">
      <c r="A159">
        <v>158</v>
      </c>
      <c r="B159" t="s">
        <v>206</v>
      </c>
      <c r="C159">
        <v>15</v>
      </c>
      <c r="D159">
        <v>1</v>
      </c>
      <c r="E159">
        <v>3</v>
      </c>
      <c r="F159">
        <v>0</v>
      </c>
    </row>
    <row r="160" spans="1:6" x14ac:dyDescent="0.25">
      <c r="A160">
        <v>159</v>
      </c>
      <c r="B160" t="s">
        <v>112</v>
      </c>
      <c r="C160">
        <v>13</v>
      </c>
      <c r="D160">
        <v>1</v>
      </c>
      <c r="E160">
        <v>0</v>
      </c>
      <c r="F160">
        <v>0</v>
      </c>
    </row>
    <row r="161" spans="1:6" x14ac:dyDescent="0.25">
      <c r="A161">
        <v>160</v>
      </c>
      <c r="B161" t="s">
        <v>954</v>
      </c>
      <c r="C161">
        <v>13</v>
      </c>
      <c r="D161">
        <v>1</v>
      </c>
      <c r="E161">
        <v>1</v>
      </c>
      <c r="F161">
        <v>0</v>
      </c>
    </row>
    <row r="162" spans="1:6" x14ac:dyDescent="0.25">
      <c r="A162">
        <v>161</v>
      </c>
      <c r="B162" t="s">
        <v>167</v>
      </c>
      <c r="D162">
        <v>-1</v>
      </c>
      <c r="E162">
        <v>5</v>
      </c>
      <c r="F162">
        <v>0</v>
      </c>
    </row>
    <row r="163" spans="1:6" x14ac:dyDescent="0.25">
      <c r="A163">
        <v>162</v>
      </c>
      <c r="B163" t="s">
        <v>227</v>
      </c>
      <c r="D163">
        <v>1</v>
      </c>
      <c r="E163">
        <v>9</v>
      </c>
      <c r="F163">
        <v>0</v>
      </c>
    </row>
    <row r="164" spans="1:6" x14ac:dyDescent="0.25">
      <c r="A164">
        <v>163</v>
      </c>
      <c r="B164" t="s">
        <v>114</v>
      </c>
      <c r="C164">
        <v>13</v>
      </c>
      <c r="D164">
        <v>1</v>
      </c>
      <c r="E164">
        <v>2</v>
      </c>
      <c r="F164">
        <v>0</v>
      </c>
    </row>
    <row r="165" spans="1:6" x14ac:dyDescent="0.25">
      <c r="A165">
        <v>164</v>
      </c>
      <c r="B165" t="s">
        <v>209</v>
      </c>
      <c r="C165">
        <v>16</v>
      </c>
      <c r="D165">
        <v>1</v>
      </c>
      <c r="E165">
        <v>2</v>
      </c>
      <c r="F165">
        <v>0</v>
      </c>
    </row>
    <row r="166" spans="1:6" x14ac:dyDescent="0.25">
      <c r="A166">
        <v>165</v>
      </c>
      <c r="B166" t="s">
        <v>379</v>
      </c>
      <c r="D166">
        <v>1</v>
      </c>
      <c r="E166">
        <v>6</v>
      </c>
      <c r="F166">
        <v>0</v>
      </c>
    </row>
    <row r="167" spans="1:6" x14ac:dyDescent="0.25">
      <c r="A167">
        <v>166</v>
      </c>
      <c r="B167" t="s">
        <v>382</v>
      </c>
      <c r="D167">
        <v>1</v>
      </c>
      <c r="E167">
        <v>5</v>
      </c>
      <c r="F167">
        <v>0</v>
      </c>
    </row>
    <row r="168" spans="1:6" x14ac:dyDescent="0.25">
      <c r="A168">
        <v>167</v>
      </c>
      <c r="B168" t="s">
        <v>381</v>
      </c>
      <c r="D168">
        <v>1</v>
      </c>
      <c r="E168">
        <v>5</v>
      </c>
      <c r="F168">
        <v>0</v>
      </c>
    </row>
    <row r="169" spans="1:6" x14ac:dyDescent="0.25">
      <c r="A169">
        <v>168</v>
      </c>
      <c r="B169" t="s">
        <v>383</v>
      </c>
      <c r="D169">
        <v>1</v>
      </c>
      <c r="E169">
        <v>5</v>
      </c>
      <c r="F169">
        <v>0</v>
      </c>
    </row>
    <row r="170" spans="1:6" x14ac:dyDescent="0.25">
      <c r="A170">
        <v>169</v>
      </c>
      <c r="B170" t="s">
        <v>380</v>
      </c>
      <c r="D170">
        <v>1</v>
      </c>
      <c r="E170">
        <v>6</v>
      </c>
      <c r="F170">
        <v>0</v>
      </c>
    </row>
    <row r="171" spans="1:6" x14ac:dyDescent="0.25">
      <c r="A171">
        <v>170</v>
      </c>
      <c r="B171" t="s">
        <v>304</v>
      </c>
      <c r="D171">
        <v>1</v>
      </c>
      <c r="E171">
        <v>3</v>
      </c>
      <c r="F171">
        <v>0</v>
      </c>
    </row>
    <row r="172" spans="1:6" x14ac:dyDescent="0.25">
      <c r="A172">
        <v>171</v>
      </c>
      <c r="B172" t="s">
        <v>456</v>
      </c>
      <c r="D172">
        <v>1</v>
      </c>
      <c r="E172">
        <v>9</v>
      </c>
      <c r="F172">
        <v>0</v>
      </c>
    </row>
    <row r="173" spans="1:6" x14ac:dyDescent="0.25">
      <c r="A173">
        <v>172</v>
      </c>
      <c r="B173" t="s">
        <v>455</v>
      </c>
      <c r="D173">
        <v>1</v>
      </c>
      <c r="E173">
        <v>9</v>
      </c>
      <c r="F173">
        <v>0</v>
      </c>
    </row>
    <row r="174" spans="1:6" x14ac:dyDescent="0.25">
      <c r="A174">
        <v>173</v>
      </c>
      <c r="B174" t="s">
        <v>210</v>
      </c>
      <c r="D174">
        <v>1</v>
      </c>
      <c r="E174">
        <v>3</v>
      </c>
      <c r="F174">
        <v>0</v>
      </c>
    </row>
    <row r="175" spans="1:6" x14ac:dyDescent="0.25">
      <c r="A175">
        <v>174</v>
      </c>
      <c r="B175" t="s">
        <v>140</v>
      </c>
      <c r="D175">
        <v>1</v>
      </c>
      <c r="E175">
        <v>6</v>
      </c>
      <c r="F175">
        <v>0</v>
      </c>
    </row>
    <row r="176" spans="1:6" x14ac:dyDescent="0.25">
      <c r="A176">
        <v>175</v>
      </c>
      <c r="B176" t="s">
        <v>228</v>
      </c>
      <c r="D176">
        <v>1</v>
      </c>
      <c r="E176">
        <v>7</v>
      </c>
      <c r="F176">
        <v>0</v>
      </c>
    </row>
    <row r="177" spans="1:6" x14ac:dyDescent="0.25">
      <c r="A177">
        <v>176</v>
      </c>
      <c r="B177" t="s">
        <v>211</v>
      </c>
      <c r="C177">
        <v>17</v>
      </c>
      <c r="D177">
        <v>1</v>
      </c>
      <c r="E177">
        <v>2</v>
      </c>
      <c r="F177">
        <v>0</v>
      </c>
    </row>
    <row r="178" spans="1:6" x14ac:dyDescent="0.25">
      <c r="A178">
        <v>177</v>
      </c>
      <c r="B178" t="s">
        <v>305</v>
      </c>
      <c r="D178">
        <v>1</v>
      </c>
      <c r="E178">
        <v>2</v>
      </c>
      <c r="F178">
        <v>0</v>
      </c>
    </row>
    <row r="179" spans="1:6" x14ac:dyDescent="0.25">
      <c r="A179">
        <v>178</v>
      </c>
      <c r="B179" t="s">
        <v>306</v>
      </c>
      <c r="D179">
        <v>1</v>
      </c>
      <c r="E179">
        <v>0</v>
      </c>
      <c r="F179">
        <v>0</v>
      </c>
    </row>
    <row r="180" spans="1:6" x14ac:dyDescent="0.25">
      <c r="A180">
        <v>179</v>
      </c>
      <c r="B180" t="s">
        <v>307</v>
      </c>
      <c r="D180">
        <v>1</v>
      </c>
      <c r="E180">
        <v>2</v>
      </c>
      <c r="F180">
        <v>0</v>
      </c>
    </row>
    <row r="181" spans="1:6" x14ac:dyDescent="0.25">
      <c r="A181">
        <v>180</v>
      </c>
      <c r="B181" t="s">
        <v>115</v>
      </c>
      <c r="C181">
        <v>13</v>
      </c>
      <c r="D181">
        <v>1</v>
      </c>
      <c r="E181">
        <v>1</v>
      </c>
      <c r="F181">
        <v>0</v>
      </c>
    </row>
    <row r="182" spans="1:6" x14ac:dyDescent="0.25">
      <c r="A182">
        <v>181</v>
      </c>
      <c r="B182" t="s">
        <v>260</v>
      </c>
      <c r="D182">
        <v>1</v>
      </c>
      <c r="E182">
        <v>14</v>
      </c>
      <c r="F182">
        <v>0</v>
      </c>
    </row>
    <row r="183" spans="1:6" x14ac:dyDescent="0.25">
      <c r="A183">
        <v>182</v>
      </c>
      <c r="B183" t="s">
        <v>116</v>
      </c>
      <c r="C183">
        <v>13</v>
      </c>
      <c r="D183">
        <v>1</v>
      </c>
      <c r="E183">
        <v>2</v>
      </c>
      <c r="F183">
        <v>0</v>
      </c>
    </row>
    <row r="184" spans="1:6" x14ac:dyDescent="0.25">
      <c r="A184">
        <v>183</v>
      </c>
      <c r="B184" t="s">
        <v>117</v>
      </c>
      <c r="C184">
        <v>13</v>
      </c>
      <c r="D184">
        <v>1</v>
      </c>
      <c r="E184">
        <v>1</v>
      </c>
      <c r="F184">
        <v>0</v>
      </c>
    </row>
    <row r="185" spans="1:6" x14ac:dyDescent="0.25">
      <c r="A185">
        <v>184</v>
      </c>
      <c r="B185" t="s">
        <v>308</v>
      </c>
      <c r="D185">
        <v>1</v>
      </c>
      <c r="E185">
        <v>3</v>
      </c>
      <c r="F185">
        <v>0</v>
      </c>
    </row>
    <row r="186" spans="1:6" x14ac:dyDescent="0.25">
      <c r="A186">
        <v>185</v>
      </c>
      <c r="B186" t="s">
        <v>309</v>
      </c>
      <c r="D186">
        <v>1</v>
      </c>
      <c r="E186">
        <v>2</v>
      </c>
      <c r="F186">
        <v>0</v>
      </c>
    </row>
    <row r="187" spans="1:6" x14ac:dyDescent="0.25">
      <c r="A187">
        <v>186</v>
      </c>
      <c r="B187" t="s">
        <v>457</v>
      </c>
      <c r="D187">
        <v>1</v>
      </c>
      <c r="E187">
        <v>8</v>
      </c>
      <c r="F187">
        <v>0</v>
      </c>
    </row>
    <row r="188" spans="1:6" x14ac:dyDescent="0.25">
      <c r="A188">
        <v>187</v>
      </c>
      <c r="B188" t="s">
        <v>458</v>
      </c>
      <c r="D188">
        <v>1</v>
      </c>
      <c r="E188">
        <v>8</v>
      </c>
      <c r="F188">
        <v>0</v>
      </c>
    </row>
    <row r="189" spans="1:6" x14ac:dyDescent="0.25">
      <c r="A189">
        <v>188</v>
      </c>
      <c r="B189" t="s">
        <v>229</v>
      </c>
      <c r="D189">
        <v>1</v>
      </c>
      <c r="E189">
        <v>5</v>
      </c>
      <c r="F189">
        <v>0</v>
      </c>
    </row>
    <row r="190" spans="1:6" x14ac:dyDescent="0.25">
      <c r="A190">
        <v>189</v>
      </c>
      <c r="B190" t="s">
        <v>475</v>
      </c>
      <c r="D190">
        <v>1</v>
      </c>
      <c r="E190">
        <v>0</v>
      </c>
      <c r="F190">
        <v>0</v>
      </c>
    </row>
    <row r="191" spans="1:6" x14ac:dyDescent="0.25">
      <c r="A191">
        <v>190</v>
      </c>
      <c r="B191" t="s">
        <v>476</v>
      </c>
      <c r="D191">
        <v>1</v>
      </c>
      <c r="E191">
        <v>0</v>
      </c>
      <c r="F191">
        <v>0</v>
      </c>
    </row>
    <row r="192" spans="1:6" x14ac:dyDescent="0.25">
      <c r="A192">
        <v>191</v>
      </c>
      <c r="B192" t="s">
        <v>118</v>
      </c>
      <c r="C192">
        <v>13</v>
      </c>
      <c r="D192">
        <v>1</v>
      </c>
      <c r="E192">
        <v>1</v>
      </c>
      <c r="F192">
        <v>0</v>
      </c>
    </row>
    <row r="193" spans="1:6" x14ac:dyDescent="0.25">
      <c r="A193">
        <v>192</v>
      </c>
      <c r="B193" t="s">
        <v>466</v>
      </c>
      <c r="D193">
        <v>1</v>
      </c>
      <c r="E193">
        <v>12</v>
      </c>
      <c r="F193">
        <v>0</v>
      </c>
    </row>
    <row r="194" spans="1:6" x14ac:dyDescent="0.25">
      <c r="A194">
        <v>193</v>
      </c>
      <c r="B194" t="s">
        <v>465</v>
      </c>
      <c r="D194">
        <v>1</v>
      </c>
      <c r="E194">
        <v>12</v>
      </c>
      <c r="F194">
        <v>0</v>
      </c>
    </row>
    <row r="195" spans="1:6" x14ac:dyDescent="0.25">
      <c r="A195">
        <v>194</v>
      </c>
      <c r="B195" t="s">
        <v>168</v>
      </c>
      <c r="D195">
        <v>-1</v>
      </c>
      <c r="E195">
        <v>4</v>
      </c>
      <c r="F195">
        <v>0</v>
      </c>
    </row>
    <row r="196" spans="1:6" x14ac:dyDescent="0.25">
      <c r="A196">
        <v>195</v>
      </c>
      <c r="B196" t="s">
        <v>310</v>
      </c>
      <c r="D196">
        <v>1</v>
      </c>
      <c r="E196">
        <v>0</v>
      </c>
      <c r="F196">
        <v>0</v>
      </c>
    </row>
    <row r="197" spans="1:6" x14ac:dyDescent="0.25">
      <c r="A197">
        <v>196</v>
      </c>
      <c r="B197" t="s">
        <v>311</v>
      </c>
      <c r="D197">
        <v>1</v>
      </c>
      <c r="E197">
        <v>4</v>
      </c>
      <c r="F197">
        <v>0</v>
      </c>
    </row>
    <row r="198" spans="1:6" x14ac:dyDescent="0.25">
      <c r="A198">
        <v>197</v>
      </c>
      <c r="B198" t="s">
        <v>312</v>
      </c>
      <c r="D198">
        <v>1</v>
      </c>
      <c r="E198">
        <v>3</v>
      </c>
      <c r="F198">
        <v>0</v>
      </c>
    </row>
    <row r="199" spans="1:6" x14ac:dyDescent="0.25">
      <c r="A199">
        <v>198</v>
      </c>
      <c r="B199" t="s">
        <v>433</v>
      </c>
      <c r="C199">
        <v>18</v>
      </c>
      <c r="D199">
        <v>-1</v>
      </c>
      <c r="E199">
        <v>6</v>
      </c>
      <c r="F199">
        <v>0</v>
      </c>
    </row>
    <row r="200" spans="1:6" x14ac:dyDescent="0.25">
      <c r="A200">
        <v>199</v>
      </c>
      <c r="B200" t="s">
        <v>437</v>
      </c>
      <c r="C200">
        <v>18</v>
      </c>
      <c r="D200">
        <v>-1</v>
      </c>
      <c r="E200">
        <v>7</v>
      </c>
      <c r="F200">
        <v>0</v>
      </c>
    </row>
    <row r="201" spans="1:6" x14ac:dyDescent="0.25">
      <c r="A201">
        <v>200</v>
      </c>
      <c r="B201" t="s">
        <v>438</v>
      </c>
      <c r="D201">
        <v>-1</v>
      </c>
      <c r="E201">
        <v>7</v>
      </c>
      <c r="F201">
        <v>0</v>
      </c>
    </row>
    <row r="202" spans="1:6" x14ac:dyDescent="0.25">
      <c r="A202">
        <v>201</v>
      </c>
      <c r="B202" t="s">
        <v>439</v>
      </c>
      <c r="C202">
        <v>18</v>
      </c>
      <c r="D202">
        <v>-1</v>
      </c>
      <c r="E202">
        <v>7</v>
      </c>
      <c r="F202">
        <v>0</v>
      </c>
    </row>
    <row r="203" spans="1:6" x14ac:dyDescent="0.25">
      <c r="A203">
        <v>202</v>
      </c>
      <c r="B203" t="s">
        <v>434</v>
      </c>
      <c r="C203">
        <v>18</v>
      </c>
      <c r="D203">
        <v>-1</v>
      </c>
      <c r="E203">
        <v>6</v>
      </c>
      <c r="F203">
        <v>0</v>
      </c>
    </row>
    <row r="204" spans="1:6" x14ac:dyDescent="0.25">
      <c r="A204">
        <v>203</v>
      </c>
      <c r="B204" t="s">
        <v>436</v>
      </c>
      <c r="C204">
        <v>18</v>
      </c>
      <c r="D204">
        <v>-1</v>
      </c>
      <c r="E204">
        <v>6</v>
      </c>
      <c r="F204">
        <v>0</v>
      </c>
    </row>
    <row r="205" spans="1:6" x14ac:dyDescent="0.25">
      <c r="A205">
        <v>204</v>
      </c>
      <c r="B205" t="s">
        <v>435</v>
      </c>
      <c r="C205">
        <v>18</v>
      </c>
      <c r="D205">
        <v>-1</v>
      </c>
      <c r="E205">
        <v>6</v>
      </c>
      <c r="F205">
        <v>0</v>
      </c>
    </row>
    <row r="206" spans="1:6" x14ac:dyDescent="0.25">
      <c r="A206">
        <v>205</v>
      </c>
      <c r="B206" t="s">
        <v>440</v>
      </c>
      <c r="C206">
        <v>18</v>
      </c>
      <c r="D206">
        <v>-1</v>
      </c>
      <c r="E206">
        <v>8</v>
      </c>
      <c r="F206">
        <v>0</v>
      </c>
    </row>
    <row r="207" spans="1:6" x14ac:dyDescent="0.25">
      <c r="A207">
        <v>206</v>
      </c>
      <c r="B207" t="s">
        <v>470</v>
      </c>
      <c r="D207">
        <v>1</v>
      </c>
      <c r="E207">
        <v>11</v>
      </c>
      <c r="F207">
        <v>0</v>
      </c>
    </row>
    <row r="208" spans="1:6" x14ac:dyDescent="0.25">
      <c r="A208">
        <v>207</v>
      </c>
      <c r="B208" t="s">
        <v>469</v>
      </c>
      <c r="D208">
        <v>1</v>
      </c>
      <c r="E208">
        <v>11</v>
      </c>
      <c r="F208">
        <v>0</v>
      </c>
    </row>
    <row r="209" spans="1:6" x14ac:dyDescent="0.25">
      <c r="A209">
        <v>208</v>
      </c>
      <c r="B209" t="s">
        <v>468</v>
      </c>
      <c r="D209">
        <v>1</v>
      </c>
      <c r="E209">
        <v>10</v>
      </c>
      <c r="F209">
        <v>0</v>
      </c>
    </row>
    <row r="210" spans="1:6" x14ac:dyDescent="0.25">
      <c r="A210">
        <v>209</v>
      </c>
      <c r="B210" t="s">
        <v>467</v>
      </c>
      <c r="D210">
        <v>1</v>
      </c>
      <c r="E210">
        <v>10</v>
      </c>
      <c r="F210">
        <v>0</v>
      </c>
    </row>
    <row r="211" spans="1:6" x14ac:dyDescent="0.25">
      <c r="A211">
        <v>210</v>
      </c>
      <c r="B211" t="s">
        <v>119</v>
      </c>
      <c r="C211">
        <v>13</v>
      </c>
      <c r="D211">
        <v>1</v>
      </c>
      <c r="E211">
        <v>2</v>
      </c>
      <c r="F211">
        <v>0</v>
      </c>
    </row>
    <row r="212" spans="1:6" x14ac:dyDescent="0.25">
      <c r="A212">
        <v>211</v>
      </c>
      <c r="B212" t="s">
        <v>120</v>
      </c>
      <c r="C212">
        <v>13</v>
      </c>
      <c r="D212">
        <v>1</v>
      </c>
      <c r="E212">
        <v>1</v>
      </c>
      <c r="F212">
        <v>0</v>
      </c>
    </row>
    <row r="213" spans="1:6" x14ac:dyDescent="0.25">
      <c r="A213">
        <v>212</v>
      </c>
      <c r="B213" t="s">
        <v>461</v>
      </c>
      <c r="C213">
        <v>19</v>
      </c>
      <c r="D213">
        <v>1</v>
      </c>
      <c r="E213">
        <v>9</v>
      </c>
      <c r="F213">
        <v>0</v>
      </c>
    </row>
    <row r="214" spans="1:6" x14ac:dyDescent="0.25">
      <c r="A214">
        <v>213</v>
      </c>
      <c r="B214" t="s">
        <v>459</v>
      </c>
      <c r="C214">
        <v>19</v>
      </c>
      <c r="D214">
        <v>1</v>
      </c>
      <c r="E214">
        <v>7</v>
      </c>
      <c r="F214">
        <v>0</v>
      </c>
    </row>
    <row r="215" spans="1:6" x14ac:dyDescent="0.25">
      <c r="A215">
        <v>214</v>
      </c>
      <c r="B215" t="s">
        <v>460</v>
      </c>
      <c r="C215">
        <v>19</v>
      </c>
      <c r="D215">
        <v>1</v>
      </c>
      <c r="E215">
        <v>8</v>
      </c>
      <c r="F215">
        <v>0</v>
      </c>
    </row>
    <row r="216" spans="1:6" x14ac:dyDescent="0.25">
      <c r="A216">
        <v>215</v>
      </c>
      <c r="B216" t="s">
        <v>170</v>
      </c>
      <c r="D216">
        <v>-1</v>
      </c>
      <c r="E216">
        <v>4</v>
      </c>
      <c r="F216">
        <v>0</v>
      </c>
    </row>
    <row r="217" spans="1:6" x14ac:dyDescent="0.25">
      <c r="A217">
        <v>216</v>
      </c>
      <c r="B217" t="s">
        <v>313</v>
      </c>
      <c r="D217">
        <v>1</v>
      </c>
      <c r="E217">
        <v>0</v>
      </c>
      <c r="F217">
        <v>0</v>
      </c>
    </row>
    <row r="218" spans="1:6" x14ac:dyDescent="0.25">
      <c r="A218">
        <v>217</v>
      </c>
      <c r="B218" t="s">
        <v>314</v>
      </c>
      <c r="D218">
        <v>1</v>
      </c>
      <c r="E218">
        <v>2</v>
      </c>
      <c r="F218">
        <v>0</v>
      </c>
    </row>
    <row r="219" spans="1:6" x14ac:dyDescent="0.25">
      <c r="A219">
        <v>218</v>
      </c>
      <c r="B219" t="s">
        <v>231</v>
      </c>
      <c r="D219">
        <v>1</v>
      </c>
      <c r="E219">
        <v>6</v>
      </c>
      <c r="F219" t="s">
        <v>926</v>
      </c>
    </row>
    <row r="220" spans="1:6" x14ac:dyDescent="0.25">
      <c r="A220">
        <v>219</v>
      </c>
      <c r="B220" t="s">
        <v>315</v>
      </c>
      <c r="C220">
        <v>20</v>
      </c>
      <c r="D220">
        <v>1</v>
      </c>
      <c r="E220">
        <v>1</v>
      </c>
      <c r="F220">
        <v>0</v>
      </c>
    </row>
    <row r="221" spans="1:6" x14ac:dyDescent="0.25">
      <c r="A221">
        <v>220</v>
      </c>
      <c r="B221" t="s">
        <v>262</v>
      </c>
      <c r="D221">
        <v>1</v>
      </c>
      <c r="E221">
        <v>12</v>
      </c>
      <c r="F221">
        <v>0</v>
      </c>
    </row>
    <row r="222" spans="1:6" x14ac:dyDescent="0.25">
      <c r="A222">
        <v>221</v>
      </c>
      <c r="B222" t="s">
        <v>232</v>
      </c>
      <c r="D222">
        <v>1</v>
      </c>
      <c r="E222">
        <v>5</v>
      </c>
      <c r="F222" t="s">
        <v>927</v>
      </c>
    </row>
    <row r="223" spans="1:6" x14ac:dyDescent="0.25">
      <c r="A223">
        <v>222</v>
      </c>
      <c r="B223" t="s">
        <v>121</v>
      </c>
      <c r="C223">
        <v>13</v>
      </c>
      <c r="D223">
        <v>1</v>
      </c>
      <c r="E223">
        <v>1</v>
      </c>
      <c r="F223">
        <v>0</v>
      </c>
    </row>
    <row r="224" spans="1:6" x14ac:dyDescent="0.25">
      <c r="A224">
        <v>223</v>
      </c>
      <c r="B224" t="s">
        <v>263</v>
      </c>
      <c r="D224">
        <v>1</v>
      </c>
      <c r="E224">
        <v>11</v>
      </c>
      <c r="F224">
        <v>0</v>
      </c>
    </row>
    <row r="225" spans="1:6" x14ac:dyDescent="0.25">
      <c r="A225">
        <v>224</v>
      </c>
      <c r="B225" t="s">
        <v>471</v>
      </c>
      <c r="C225">
        <v>22</v>
      </c>
      <c r="D225">
        <v>1</v>
      </c>
      <c r="E225">
        <v>12</v>
      </c>
      <c r="F225">
        <v>0</v>
      </c>
    </row>
    <row r="226" spans="1:6" x14ac:dyDescent="0.25">
      <c r="A226">
        <v>225</v>
      </c>
      <c r="B226" t="s">
        <v>172</v>
      </c>
      <c r="D226">
        <v>-1</v>
      </c>
      <c r="E226">
        <v>6</v>
      </c>
      <c r="F226">
        <v>0</v>
      </c>
    </row>
    <row r="227" spans="1:6" x14ac:dyDescent="0.25">
      <c r="A227">
        <v>226</v>
      </c>
      <c r="B227" t="s">
        <v>316</v>
      </c>
      <c r="D227">
        <v>1</v>
      </c>
      <c r="E227">
        <v>1</v>
      </c>
      <c r="F227">
        <v>0</v>
      </c>
    </row>
    <row r="228" spans="1:6" x14ac:dyDescent="0.25">
      <c r="A228">
        <v>227</v>
      </c>
      <c r="B228" t="s">
        <v>317</v>
      </c>
      <c r="D228">
        <v>1</v>
      </c>
      <c r="E228">
        <v>1</v>
      </c>
      <c r="F228">
        <v>0</v>
      </c>
    </row>
    <row r="229" spans="1:6" x14ac:dyDescent="0.25">
      <c r="A229">
        <v>228</v>
      </c>
      <c r="B229" t="s">
        <v>266</v>
      </c>
      <c r="D229">
        <v>-1</v>
      </c>
      <c r="E229">
        <v>11</v>
      </c>
      <c r="F229">
        <v>0</v>
      </c>
    </row>
    <row r="230" spans="1:6" x14ac:dyDescent="0.25">
      <c r="A230">
        <v>229</v>
      </c>
      <c r="B230" t="s">
        <v>268</v>
      </c>
      <c r="D230">
        <v>1</v>
      </c>
      <c r="E230">
        <v>11</v>
      </c>
      <c r="F230" t="s">
        <v>926</v>
      </c>
    </row>
    <row r="231" spans="1:6" x14ac:dyDescent="0.25">
      <c r="A231">
        <v>230</v>
      </c>
      <c r="B231" t="s">
        <v>261</v>
      </c>
      <c r="D231">
        <v>1</v>
      </c>
      <c r="E231">
        <v>10</v>
      </c>
      <c r="F231">
        <v>0</v>
      </c>
    </row>
    <row r="232" spans="1:6" x14ac:dyDescent="0.25">
      <c r="A232">
        <v>231</v>
      </c>
      <c r="B232" t="s">
        <v>122</v>
      </c>
      <c r="C232">
        <v>13</v>
      </c>
      <c r="D232">
        <v>1</v>
      </c>
      <c r="E232">
        <v>1</v>
      </c>
      <c r="F232">
        <v>0</v>
      </c>
    </row>
    <row r="233" spans="1:6" x14ac:dyDescent="0.25">
      <c r="A233">
        <v>232</v>
      </c>
      <c r="B233" t="s">
        <v>212</v>
      </c>
      <c r="D233">
        <v>1</v>
      </c>
      <c r="E233">
        <v>4</v>
      </c>
      <c r="F233">
        <v>0</v>
      </c>
    </row>
    <row r="234" spans="1:6" x14ac:dyDescent="0.25">
      <c r="A234">
        <v>233</v>
      </c>
      <c r="B234" t="s">
        <v>233</v>
      </c>
      <c r="D234">
        <v>1</v>
      </c>
      <c r="E234">
        <v>5</v>
      </c>
      <c r="F234">
        <v>0</v>
      </c>
    </row>
    <row r="235" spans="1:6" x14ac:dyDescent="0.25">
      <c r="A235">
        <v>234</v>
      </c>
      <c r="B235" t="s">
        <v>269</v>
      </c>
      <c r="D235">
        <v>1</v>
      </c>
      <c r="E235">
        <v>9</v>
      </c>
      <c r="F235">
        <v>0</v>
      </c>
    </row>
    <row r="236" spans="1:6" x14ac:dyDescent="0.25">
      <c r="A236">
        <v>235</v>
      </c>
      <c r="B236" t="s">
        <v>213</v>
      </c>
      <c r="C236">
        <v>23</v>
      </c>
      <c r="D236">
        <v>1</v>
      </c>
      <c r="E236">
        <v>2</v>
      </c>
      <c r="F236">
        <v>0</v>
      </c>
    </row>
    <row r="237" spans="1:6" x14ac:dyDescent="0.25">
      <c r="A237">
        <v>236</v>
      </c>
      <c r="B237" t="s">
        <v>173</v>
      </c>
      <c r="D237">
        <v>-1</v>
      </c>
      <c r="E237">
        <v>5</v>
      </c>
      <c r="F237">
        <v>0</v>
      </c>
    </row>
    <row r="238" spans="1:6" x14ac:dyDescent="0.25">
      <c r="A238">
        <v>237</v>
      </c>
      <c r="B238" t="s">
        <v>270</v>
      </c>
      <c r="D238">
        <v>1</v>
      </c>
      <c r="E238">
        <v>10</v>
      </c>
      <c r="F238">
        <v>0</v>
      </c>
    </row>
    <row r="239" spans="1:6" x14ac:dyDescent="0.25">
      <c r="A239">
        <v>238</v>
      </c>
      <c r="B239" t="s">
        <v>197</v>
      </c>
      <c r="C239">
        <v>24</v>
      </c>
      <c r="D239">
        <v>-1</v>
      </c>
      <c r="E239">
        <v>4</v>
      </c>
      <c r="F239">
        <v>0</v>
      </c>
    </row>
    <row r="240" spans="1:6" x14ac:dyDescent="0.25">
      <c r="A240">
        <v>239</v>
      </c>
      <c r="B240" t="s">
        <v>198</v>
      </c>
      <c r="D240">
        <v>-1</v>
      </c>
      <c r="E240">
        <v>5</v>
      </c>
      <c r="F240">
        <v>0</v>
      </c>
    </row>
    <row r="241" spans="1:6" x14ac:dyDescent="0.25">
      <c r="A241">
        <v>240</v>
      </c>
      <c r="B241" t="s">
        <v>234</v>
      </c>
      <c r="D241">
        <v>1</v>
      </c>
      <c r="E241">
        <v>8</v>
      </c>
      <c r="F241">
        <v>0</v>
      </c>
    </row>
    <row r="242" spans="1:6" x14ac:dyDescent="0.25">
      <c r="A242">
        <v>241</v>
      </c>
      <c r="B242" t="s">
        <v>259</v>
      </c>
      <c r="D242">
        <v>1</v>
      </c>
      <c r="E242">
        <v>13</v>
      </c>
      <c r="F242">
        <v>0</v>
      </c>
    </row>
    <row r="243" spans="1:6" x14ac:dyDescent="0.25">
      <c r="A243">
        <v>242</v>
      </c>
      <c r="B243" t="s">
        <v>271</v>
      </c>
      <c r="D243">
        <v>-1</v>
      </c>
      <c r="E243">
        <v>8</v>
      </c>
      <c r="F243">
        <v>0</v>
      </c>
    </row>
    <row r="244" spans="1:6" x14ac:dyDescent="0.25">
      <c r="A244">
        <v>243</v>
      </c>
      <c r="B244" t="s">
        <v>123</v>
      </c>
      <c r="C244">
        <v>13</v>
      </c>
      <c r="D244">
        <v>1</v>
      </c>
      <c r="E244">
        <v>1</v>
      </c>
      <c r="F244">
        <v>0</v>
      </c>
    </row>
    <row r="245" spans="1:6" x14ac:dyDescent="0.25">
      <c r="A245">
        <v>244</v>
      </c>
      <c r="B245" t="s">
        <v>363</v>
      </c>
      <c r="C245">
        <v>13</v>
      </c>
      <c r="D245">
        <v>-1</v>
      </c>
      <c r="E245">
        <v>1</v>
      </c>
      <c r="F245">
        <v>0</v>
      </c>
    </row>
    <row r="246" spans="1:6" x14ac:dyDescent="0.25">
      <c r="A246">
        <v>245</v>
      </c>
      <c r="B246" t="s">
        <v>362</v>
      </c>
      <c r="C246">
        <v>13</v>
      </c>
      <c r="D246">
        <v>1</v>
      </c>
      <c r="E246">
        <v>0</v>
      </c>
      <c r="F246">
        <v>0</v>
      </c>
    </row>
    <row r="247" spans="1:6" x14ac:dyDescent="0.25">
      <c r="A247">
        <v>246</v>
      </c>
      <c r="B247" t="s">
        <v>364</v>
      </c>
      <c r="C247">
        <v>13</v>
      </c>
      <c r="D247">
        <v>1</v>
      </c>
      <c r="E247">
        <v>0</v>
      </c>
      <c r="F247">
        <v>0</v>
      </c>
    </row>
    <row r="248" spans="1:6" x14ac:dyDescent="0.25">
      <c r="A248">
        <v>247</v>
      </c>
      <c r="B248" t="s">
        <v>174</v>
      </c>
      <c r="D248">
        <v>-1</v>
      </c>
      <c r="E248">
        <v>4</v>
      </c>
      <c r="F248">
        <v>0</v>
      </c>
    </row>
    <row r="249" spans="1:6" x14ac:dyDescent="0.25">
      <c r="A249">
        <v>248</v>
      </c>
      <c r="B249" t="s">
        <v>214</v>
      </c>
      <c r="D249">
        <v>1</v>
      </c>
      <c r="E249">
        <v>3</v>
      </c>
      <c r="F249">
        <v>0</v>
      </c>
    </row>
    <row r="250" spans="1:6" x14ac:dyDescent="0.25">
      <c r="A250">
        <v>249</v>
      </c>
      <c r="B250" t="s">
        <v>957</v>
      </c>
      <c r="D250">
        <v>1</v>
      </c>
      <c r="E250">
        <v>4</v>
      </c>
      <c r="F250">
        <v>0</v>
      </c>
    </row>
    <row r="251" spans="1:6" x14ac:dyDescent="0.25">
      <c r="A251">
        <v>250</v>
      </c>
      <c r="B251" t="s">
        <v>124</v>
      </c>
      <c r="C251">
        <v>13</v>
      </c>
      <c r="D251">
        <v>1</v>
      </c>
      <c r="E251">
        <v>2</v>
      </c>
      <c r="F251">
        <v>0</v>
      </c>
    </row>
    <row r="252" spans="1:6" x14ac:dyDescent="0.25">
      <c r="A252">
        <v>251</v>
      </c>
      <c r="B252" t="s">
        <v>378</v>
      </c>
      <c r="C252">
        <v>25</v>
      </c>
      <c r="D252">
        <v>1</v>
      </c>
      <c r="E252">
        <v>12</v>
      </c>
      <c r="F252">
        <v>0</v>
      </c>
    </row>
    <row r="253" spans="1:6" x14ac:dyDescent="0.25">
      <c r="A253">
        <v>252</v>
      </c>
      <c r="B253" t="s">
        <v>372</v>
      </c>
      <c r="C253">
        <v>25</v>
      </c>
      <c r="D253">
        <v>1</v>
      </c>
      <c r="E253">
        <v>8</v>
      </c>
      <c r="F253">
        <v>0</v>
      </c>
    </row>
    <row r="254" spans="1:6" x14ac:dyDescent="0.25">
      <c r="A254">
        <v>253</v>
      </c>
      <c r="B254" t="s">
        <v>365</v>
      </c>
      <c r="C254">
        <v>25</v>
      </c>
      <c r="D254">
        <v>1</v>
      </c>
      <c r="E254">
        <v>2</v>
      </c>
      <c r="F254">
        <v>0</v>
      </c>
    </row>
    <row r="255" spans="1:6" x14ac:dyDescent="0.25">
      <c r="A255">
        <v>254</v>
      </c>
      <c r="B255" t="s">
        <v>377</v>
      </c>
      <c r="C255">
        <v>25</v>
      </c>
      <c r="D255">
        <v>1</v>
      </c>
      <c r="E255">
        <v>12</v>
      </c>
      <c r="F255">
        <v>0</v>
      </c>
    </row>
    <row r="256" spans="1:6" x14ac:dyDescent="0.25">
      <c r="A256">
        <v>255</v>
      </c>
      <c r="B256" t="s">
        <v>371</v>
      </c>
      <c r="C256">
        <v>25</v>
      </c>
      <c r="D256">
        <v>1</v>
      </c>
      <c r="E256">
        <v>7</v>
      </c>
      <c r="F256">
        <v>0</v>
      </c>
    </row>
    <row r="257" spans="1:6" x14ac:dyDescent="0.25">
      <c r="A257">
        <v>256</v>
      </c>
      <c r="B257" t="s">
        <v>376</v>
      </c>
      <c r="C257">
        <v>25</v>
      </c>
      <c r="D257">
        <v>1</v>
      </c>
      <c r="E257">
        <v>11</v>
      </c>
      <c r="F257">
        <v>0</v>
      </c>
    </row>
    <row r="258" spans="1:6" x14ac:dyDescent="0.25">
      <c r="A258">
        <v>257</v>
      </c>
      <c r="B258" t="s">
        <v>366</v>
      </c>
      <c r="C258">
        <v>25</v>
      </c>
      <c r="D258">
        <v>1</v>
      </c>
      <c r="E258">
        <v>3</v>
      </c>
      <c r="F258">
        <v>0</v>
      </c>
    </row>
    <row r="259" spans="1:6" x14ac:dyDescent="0.25">
      <c r="A259">
        <v>258</v>
      </c>
      <c r="B259" t="s">
        <v>370</v>
      </c>
      <c r="C259">
        <v>25</v>
      </c>
      <c r="D259">
        <v>1</v>
      </c>
      <c r="E259">
        <v>6</v>
      </c>
      <c r="F259">
        <v>0</v>
      </c>
    </row>
    <row r="260" spans="1:6" x14ac:dyDescent="0.25">
      <c r="A260">
        <v>259</v>
      </c>
      <c r="B260" t="s">
        <v>369</v>
      </c>
      <c r="C260">
        <v>25</v>
      </c>
      <c r="D260">
        <v>1</v>
      </c>
      <c r="E260">
        <v>6</v>
      </c>
      <c r="F260">
        <v>0</v>
      </c>
    </row>
    <row r="261" spans="1:6" x14ac:dyDescent="0.25">
      <c r="A261">
        <v>260</v>
      </c>
      <c r="B261" t="s">
        <v>375</v>
      </c>
      <c r="C261">
        <v>25</v>
      </c>
      <c r="D261">
        <v>1</v>
      </c>
      <c r="E261">
        <v>10</v>
      </c>
      <c r="F261">
        <v>0</v>
      </c>
    </row>
    <row r="262" spans="1:6" x14ac:dyDescent="0.25">
      <c r="A262">
        <v>261</v>
      </c>
      <c r="B262" t="s">
        <v>367</v>
      </c>
      <c r="C262">
        <v>25</v>
      </c>
      <c r="D262">
        <v>1</v>
      </c>
      <c r="E262">
        <v>4</v>
      </c>
      <c r="F262">
        <v>0</v>
      </c>
    </row>
    <row r="263" spans="1:6" x14ac:dyDescent="0.25">
      <c r="A263">
        <v>262</v>
      </c>
      <c r="B263" t="s">
        <v>374</v>
      </c>
      <c r="C263">
        <v>25</v>
      </c>
      <c r="D263">
        <v>1</v>
      </c>
      <c r="E263">
        <v>10</v>
      </c>
      <c r="F263">
        <v>0</v>
      </c>
    </row>
    <row r="264" spans="1:6" x14ac:dyDescent="0.25">
      <c r="A264">
        <v>263</v>
      </c>
      <c r="B264" t="s">
        <v>373</v>
      </c>
      <c r="C264">
        <v>25</v>
      </c>
      <c r="D264">
        <v>1</v>
      </c>
      <c r="E264">
        <v>9</v>
      </c>
      <c r="F264">
        <v>0</v>
      </c>
    </row>
    <row r="265" spans="1:6" x14ac:dyDescent="0.25">
      <c r="A265">
        <v>264</v>
      </c>
      <c r="B265" t="s">
        <v>368</v>
      </c>
      <c r="C265">
        <v>25</v>
      </c>
      <c r="D265">
        <v>1</v>
      </c>
      <c r="E265">
        <v>5</v>
      </c>
      <c r="F265">
        <v>0</v>
      </c>
    </row>
    <row r="266" spans="1:6" x14ac:dyDescent="0.25">
      <c r="A266">
        <v>265</v>
      </c>
      <c r="B266" t="s">
        <v>319</v>
      </c>
      <c r="D266">
        <v>1</v>
      </c>
      <c r="E266">
        <v>2</v>
      </c>
      <c r="F266">
        <v>0</v>
      </c>
    </row>
    <row r="267" spans="1:6" x14ac:dyDescent="0.25">
      <c r="A267">
        <v>266</v>
      </c>
      <c r="B267" t="s">
        <v>320</v>
      </c>
      <c r="D267">
        <v>1</v>
      </c>
      <c r="E267">
        <v>0</v>
      </c>
      <c r="F267">
        <v>0</v>
      </c>
    </row>
    <row r="268" spans="1:6" x14ac:dyDescent="0.25">
      <c r="A268">
        <v>267</v>
      </c>
      <c r="B268" t="s">
        <v>175</v>
      </c>
      <c r="D268">
        <v>-1</v>
      </c>
      <c r="E268">
        <v>4</v>
      </c>
      <c r="F268">
        <v>0</v>
      </c>
    </row>
    <row r="269" spans="1:6" x14ac:dyDescent="0.25">
      <c r="A269">
        <v>268</v>
      </c>
      <c r="B269" t="s">
        <v>176</v>
      </c>
      <c r="D269">
        <v>-1</v>
      </c>
      <c r="E269">
        <v>4</v>
      </c>
      <c r="F269">
        <v>0</v>
      </c>
    </row>
    <row r="270" spans="1:6" x14ac:dyDescent="0.25">
      <c r="A270">
        <v>269</v>
      </c>
      <c r="B270" t="s">
        <v>177</v>
      </c>
      <c r="C270">
        <v>8</v>
      </c>
      <c r="D270">
        <v>-1</v>
      </c>
      <c r="E270">
        <v>3</v>
      </c>
      <c r="F270">
        <v>0</v>
      </c>
    </row>
    <row r="271" spans="1:6" x14ac:dyDescent="0.25">
      <c r="A271">
        <v>270</v>
      </c>
      <c r="B271" t="s">
        <v>178</v>
      </c>
      <c r="D271">
        <v>-1</v>
      </c>
      <c r="E271">
        <v>4</v>
      </c>
      <c r="F271">
        <v>0</v>
      </c>
    </row>
    <row r="272" spans="1:6" x14ac:dyDescent="0.25">
      <c r="A272">
        <v>271</v>
      </c>
      <c r="B272" t="s">
        <v>273</v>
      </c>
      <c r="D272">
        <v>-1</v>
      </c>
      <c r="E272">
        <v>11</v>
      </c>
      <c r="F272">
        <v>0</v>
      </c>
    </row>
    <row r="273" spans="1:6" x14ac:dyDescent="0.25">
      <c r="A273">
        <v>272</v>
      </c>
      <c r="B273" t="s">
        <v>321</v>
      </c>
      <c r="D273">
        <v>1</v>
      </c>
      <c r="E273">
        <v>0</v>
      </c>
      <c r="F273">
        <v>0</v>
      </c>
    </row>
    <row r="274" spans="1:6" x14ac:dyDescent="0.25">
      <c r="A274">
        <v>273</v>
      </c>
      <c r="B274" t="s">
        <v>215</v>
      </c>
      <c r="D274">
        <v>1</v>
      </c>
      <c r="E274">
        <v>3</v>
      </c>
      <c r="F274">
        <v>0</v>
      </c>
    </row>
    <row r="275" spans="1:6" x14ac:dyDescent="0.25">
      <c r="A275">
        <v>274</v>
      </c>
      <c r="B275" t="s">
        <v>322</v>
      </c>
      <c r="D275">
        <v>1</v>
      </c>
      <c r="E275">
        <v>0</v>
      </c>
      <c r="F275">
        <v>0</v>
      </c>
    </row>
    <row r="276" spans="1:6" x14ac:dyDescent="0.25">
      <c r="A276">
        <v>275</v>
      </c>
      <c r="B276" t="s">
        <v>323</v>
      </c>
      <c r="D276">
        <v>1</v>
      </c>
      <c r="E276">
        <v>4</v>
      </c>
      <c r="F276">
        <v>0</v>
      </c>
    </row>
    <row r="277" spans="1:6" x14ac:dyDescent="0.25">
      <c r="A277">
        <v>276</v>
      </c>
      <c r="B277" t="s">
        <v>324</v>
      </c>
      <c r="D277">
        <v>1</v>
      </c>
      <c r="E277">
        <v>0</v>
      </c>
      <c r="F277">
        <v>0</v>
      </c>
    </row>
    <row r="278" spans="1:6" x14ac:dyDescent="0.25">
      <c r="A278">
        <v>277</v>
      </c>
      <c r="B278" t="s">
        <v>235</v>
      </c>
      <c r="D278">
        <v>1</v>
      </c>
      <c r="E278">
        <v>8</v>
      </c>
      <c r="F278">
        <v>0</v>
      </c>
    </row>
    <row r="279" spans="1:6" x14ac:dyDescent="0.25">
      <c r="A279">
        <v>278</v>
      </c>
      <c r="B279" t="s">
        <v>126</v>
      </c>
      <c r="C279">
        <v>13</v>
      </c>
      <c r="D279">
        <v>1</v>
      </c>
      <c r="E279">
        <v>1</v>
      </c>
      <c r="F279">
        <v>0</v>
      </c>
    </row>
    <row r="280" spans="1:6" x14ac:dyDescent="0.25">
      <c r="A280">
        <v>279</v>
      </c>
      <c r="B280" t="s">
        <v>274</v>
      </c>
      <c r="D280">
        <v>1</v>
      </c>
      <c r="E280">
        <v>11</v>
      </c>
      <c r="F280">
        <v>0</v>
      </c>
    </row>
    <row r="281" spans="1:6" x14ac:dyDescent="0.25">
      <c r="A281">
        <v>280</v>
      </c>
      <c r="B281" t="s">
        <v>325</v>
      </c>
      <c r="D281">
        <v>1</v>
      </c>
      <c r="E281">
        <v>3</v>
      </c>
      <c r="F281">
        <v>0</v>
      </c>
    </row>
    <row r="282" spans="1:6" x14ac:dyDescent="0.25">
      <c r="A282">
        <v>281</v>
      </c>
      <c r="B282" t="s">
        <v>326</v>
      </c>
      <c r="D282">
        <v>1</v>
      </c>
      <c r="E282">
        <v>2</v>
      </c>
      <c r="F282">
        <v>0</v>
      </c>
    </row>
    <row r="283" spans="1:6" x14ac:dyDescent="0.25">
      <c r="A283">
        <v>282</v>
      </c>
      <c r="B283" t="s">
        <v>199</v>
      </c>
      <c r="D283">
        <v>-1</v>
      </c>
      <c r="E283">
        <v>2</v>
      </c>
      <c r="F283">
        <v>0</v>
      </c>
    </row>
    <row r="284" spans="1:6" x14ac:dyDescent="0.25">
      <c r="A284">
        <v>283</v>
      </c>
      <c r="B284" t="s">
        <v>127</v>
      </c>
      <c r="C284">
        <v>13</v>
      </c>
      <c r="D284">
        <v>1</v>
      </c>
      <c r="E284">
        <v>1</v>
      </c>
      <c r="F284">
        <v>0</v>
      </c>
    </row>
    <row r="285" spans="1:6" x14ac:dyDescent="0.25">
      <c r="A285">
        <v>284</v>
      </c>
      <c r="B285" t="s">
        <v>128</v>
      </c>
      <c r="C285">
        <v>13</v>
      </c>
      <c r="D285">
        <v>1</v>
      </c>
      <c r="E285">
        <v>1</v>
      </c>
      <c r="F285">
        <v>0</v>
      </c>
    </row>
    <row r="286" spans="1:6" x14ac:dyDescent="0.25">
      <c r="A286">
        <v>285</v>
      </c>
      <c r="B286" t="s">
        <v>236</v>
      </c>
      <c r="D286">
        <v>1</v>
      </c>
      <c r="E286">
        <v>6</v>
      </c>
      <c r="F286">
        <v>0</v>
      </c>
    </row>
    <row r="287" spans="1:6" x14ac:dyDescent="0.25">
      <c r="A287">
        <v>286</v>
      </c>
      <c r="B287" t="s">
        <v>327</v>
      </c>
      <c r="D287">
        <v>1</v>
      </c>
      <c r="E287">
        <v>3</v>
      </c>
      <c r="F287">
        <v>0</v>
      </c>
    </row>
    <row r="288" spans="1:6" x14ac:dyDescent="0.25">
      <c r="A288">
        <v>287</v>
      </c>
      <c r="B288" t="s">
        <v>200</v>
      </c>
      <c r="D288">
        <v>-1</v>
      </c>
      <c r="E288">
        <v>3</v>
      </c>
      <c r="F288">
        <v>0</v>
      </c>
    </row>
    <row r="289" spans="1:6" x14ac:dyDescent="0.25">
      <c r="A289">
        <v>288</v>
      </c>
      <c r="B289" t="s">
        <v>328</v>
      </c>
      <c r="D289">
        <v>1</v>
      </c>
      <c r="E289">
        <v>2</v>
      </c>
      <c r="F289">
        <v>0</v>
      </c>
    </row>
    <row r="290" spans="1:6" x14ac:dyDescent="0.25">
      <c r="A290">
        <v>289</v>
      </c>
      <c r="B290" t="s">
        <v>130</v>
      </c>
      <c r="C290">
        <v>13</v>
      </c>
      <c r="D290">
        <v>1</v>
      </c>
      <c r="E290">
        <v>1</v>
      </c>
      <c r="F290">
        <v>0</v>
      </c>
    </row>
    <row r="291" spans="1:6" x14ac:dyDescent="0.25">
      <c r="A291">
        <v>290</v>
      </c>
      <c r="B291" t="s">
        <v>131</v>
      </c>
      <c r="C291">
        <v>13</v>
      </c>
      <c r="D291">
        <v>1</v>
      </c>
      <c r="E291">
        <v>1</v>
      </c>
      <c r="F291">
        <v>0</v>
      </c>
    </row>
    <row r="292" spans="1:6" x14ac:dyDescent="0.25">
      <c r="A292">
        <v>291</v>
      </c>
      <c r="B292" t="s">
        <v>216</v>
      </c>
      <c r="C292">
        <v>27</v>
      </c>
      <c r="D292">
        <v>1</v>
      </c>
      <c r="E292">
        <v>2</v>
      </c>
      <c r="F292">
        <v>0</v>
      </c>
    </row>
    <row r="293" spans="1:6" x14ac:dyDescent="0.25">
      <c r="A293">
        <v>292</v>
      </c>
      <c r="B293" t="s">
        <v>141</v>
      </c>
      <c r="D293">
        <v>1</v>
      </c>
      <c r="E293">
        <v>5</v>
      </c>
      <c r="F293">
        <v>0</v>
      </c>
    </row>
    <row r="294" spans="1:6" x14ac:dyDescent="0.25">
      <c r="A294">
        <v>293</v>
      </c>
      <c r="B294" t="s">
        <v>329</v>
      </c>
      <c r="D294">
        <v>1</v>
      </c>
      <c r="E294">
        <v>3</v>
      </c>
      <c r="F294">
        <v>0</v>
      </c>
    </row>
    <row r="295" spans="1:6" x14ac:dyDescent="0.25">
      <c r="A295">
        <v>294</v>
      </c>
      <c r="B295" t="s">
        <v>237</v>
      </c>
      <c r="D295">
        <v>1</v>
      </c>
      <c r="E295">
        <v>7</v>
      </c>
      <c r="F295">
        <v>0</v>
      </c>
    </row>
    <row r="296" spans="1:6" x14ac:dyDescent="0.25">
      <c r="A296">
        <v>295</v>
      </c>
      <c r="B296" t="s">
        <v>330</v>
      </c>
      <c r="D296">
        <v>1</v>
      </c>
      <c r="E296">
        <v>0</v>
      </c>
      <c r="F296">
        <v>0</v>
      </c>
    </row>
    <row r="297" spans="1:6" x14ac:dyDescent="0.25">
      <c r="A297">
        <v>296</v>
      </c>
      <c r="B297" t="s">
        <v>275</v>
      </c>
      <c r="D297">
        <v>-1</v>
      </c>
      <c r="E297">
        <v>10</v>
      </c>
      <c r="F297">
        <v>0</v>
      </c>
    </row>
    <row r="298" spans="1:6" x14ac:dyDescent="0.25">
      <c r="A298">
        <v>297</v>
      </c>
      <c r="B298" t="s">
        <v>276</v>
      </c>
      <c r="D298">
        <v>1</v>
      </c>
      <c r="E298">
        <v>13</v>
      </c>
      <c r="F298">
        <v>0</v>
      </c>
    </row>
    <row r="299" spans="1:6" x14ac:dyDescent="0.25">
      <c r="A299">
        <v>298</v>
      </c>
      <c r="B299" t="s">
        <v>201</v>
      </c>
      <c r="D299">
        <v>-1</v>
      </c>
      <c r="E299">
        <v>4</v>
      </c>
      <c r="F299">
        <v>0</v>
      </c>
    </row>
    <row r="300" spans="1:6" x14ac:dyDescent="0.25">
      <c r="A300">
        <v>299</v>
      </c>
      <c r="B300" t="s">
        <v>331</v>
      </c>
      <c r="D300">
        <v>1</v>
      </c>
      <c r="E300">
        <v>1</v>
      </c>
      <c r="F300">
        <v>0</v>
      </c>
    </row>
    <row r="301" spans="1:6" x14ac:dyDescent="0.25">
      <c r="A301">
        <v>300</v>
      </c>
      <c r="B301" t="s">
        <v>132</v>
      </c>
      <c r="C301">
        <v>13</v>
      </c>
      <c r="D301">
        <v>1</v>
      </c>
      <c r="E301">
        <v>2</v>
      </c>
      <c r="F301">
        <v>0</v>
      </c>
    </row>
    <row r="302" spans="1:6" x14ac:dyDescent="0.25">
      <c r="A302">
        <v>301</v>
      </c>
      <c r="B302" t="s">
        <v>142</v>
      </c>
      <c r="D302">
        <v>1</v>
      </c>
      <c r="E302">
        <v>5</v>
      </c>
      <c r="F302">
        <v>0</v>
      </c>
    </row>
    <row r="303" spans="1:6" x14ac:dyDescent="0.25">
      <c r="A303">
        <v>302</v>
      </c>
      <c r="B303" t="s">
        <v>179</v>
      </c>
      <c r="C303">
        <v>28</v>
      </c>
      <c r="D303">
        <v>-1</v>
      </c>
      <c r="E303">
        <v>5</v>
      </c>
      <c r="F303">
        <v>0</v>
      </c>
    </row>
    <row r="304" spans="1:6" x14ac:dyDescent="0.25">
      <c r="A304">
        <v>303</v>
      </c>
      <c r="B304" t="s">
        <v>277</v>
      </c>
      <c r="D304">
        <v>1</v>
      </c>
      <c r="E304">
        <v>12</v>
      </c>
      <c r="F304">
        <v>0</v>
      </c>
    </row>
    <row r="305" spans="1:6" x14ac:dyDescent="0.25">
      <c r="A305">
        <v>304</v>
      </c>
      <c r="B305" t="s">
        <v>332</v>
      </c>
      <c r="D305">
        <v>1</v>
      </c>
      <c r="E305">
        <v>3</v>
      </c>
      <c r="F305">
        <v>0</v>
      </c>
    </row>
    <row r="306" spans="1:6" x14ac:dyDescent="0.25">
      <c r="A306">
        <v>305</v>
      </c>
      <c r="B306" t="s">
        <v>384</v>
      </c>
      <c r="C306">
        <v>13</v>
      </c>
      <c r="D306">
        <v>1</v>
      </c>
      <c r="E306">
        <v>2</v>
      </c>
      <c r="F306">
        <v>0</v>
      </c>
    </row>
    <row r="307" spans="1:6" x14ac:dyDescent="0.25">
      <c r="A307">
        <v>306</v>
      </c>
      <c r="B307" t="s">
        <v>387</v>
      </c>
      <c r="C307">
        <v>13</v>
      </c>
      <c r="D307">
        <v>1</v>
      </c>
      <c r="E307">
        <v>2</v>
      </c>
      <c r="F307">
        <v>0</v>
      </c>
    </row>
    <row r="308" spans="1:6" x14ac:dyDescent="0.25">
      <c r="A308">
        <v>307</v>
      </c>
      <c r="B308" t="s">
        <v>385</v>
      </c>
      <c r="C308">
        <v>13</v>
      </c>
      <c r="D308">
        <v>1</v>
      </c>
      <c r="E308">
        <v>2</v>
      </c>
      <c r="F308">
        <v>0</v>
      </c>
    </row>
    <row r="309" spans="1:6" x14ac:dyDescent="0.25">
      <c r="A309">
        <v>308</v>
      </c>
      <c r="B309" t="s">
        <v>386</v>
      </c>
      <c r="C309">
        <v>13</v>
      </c>
      <c r="D309">
        <v>1</v>
      </c>
      <c r="E309">
        <v>2</v>
      </c>
      <c r="F309">
        <v>0</v>
      </c>
    </row>
    <row r="310" spans="1:6" x14ac:dyDescent="0.25">
      <c r="A310">
        <v>309</v>
      </c>
      <c r="B310" t="s">
        <v>217</v>
      </c>
      <c r="D310">
        <v>1</v>
      </c>
      <c r="E310">
        <v>4</v>
      </c>
      <c r="F310">
        <v>0</v>
      </c>
    </row>
    <row r="311" spans="1:6" x14ac:dyDescent="0.25">
      <c r="A311">
        <v>310</v>
      </c>
      <c r="B311" t="s">
        <v>133</v>
      </c>
      <c r="C311">
        <v>13</v>
      </c>
      <c r="D311">
        <v>1</v>
      </c>
      <c r="E311">
        <v>0</v>
      </c>
      <c r="F311">
        <v>0</v>
      </c>
    </row>
    <row r="312" spans="1:6" x14ac:dyDescent="0.25">
      <c r="A312">
        <v>311</v>
      </c>
      <c r="B312" t="s">
        <v>407</v>
      </c>
      <c r="C312">
        <v>32</v>
      </c>
      <c r="D312">
        <v>-1</v>
      </c>
      <c r="E312">
        <v>10</v>
      </c>
      <c r="F312">
        <v>0</v>
      </c>
    </row>
    <row r="313" spans="1:6" x14ac:dyDescent="0.25">
      <c r="A313">
        <v>312</v>
      </c>
      <c r="B313" t="s">
        <v>405</v>
      </c>
      <c r="C313">
        <v>32</v>
      </c>
      <c r="D313">
        <v>-1</v>
      </c>
      <c r="E313">
        <v>9</v>
      </c>
      <c r="F313">
        <v>0</v>
      </c>
    </row>
    <row r="314" spans="1:6" x14ac:dyDescent="0.25">
      <c r="A314">
        <v>313</v>
      </c>
      <c r="B314" t="s">
        <v>392</v>
      </c>
      <c r="C314">
        <v>32</v>
      </c>
      <c r="D314">
        <v>-1</v>
      </c>
      <c r="E314">
        <v>7</v>
      </c>
      <c r="F314">
        <v>0</v>
      </c>
    </row>
    <row r="315" spans="1:6" x14ac:dyDescent="0.25">
      <c r="A315">
        <v>314</v>
      </c>
      <c r="B315" t="s">
        <v>401</v>
      </c>
      <c r="C315">
        <v>32</v>
      </c>
      <c r="D315">
        <v>-1</v>
      </c>
      <c r="E315">
        <v>5</v>
      </c>
      <c r="F315">
        <v>0</v>
      </c>
    </row>
    <row r="316" spans="1:6" x14ac:dyDescent="0.25">
      <c r="A316">
        <v>315</v>
      </c>
      <c r="B316" t="s">
        <v>408</v>
      </c>
      <c r="D316">
        <v>-1</v>
      </c>
      <c r="E316">
        <v>10</v>
      </c>
      <c r="F316">
        <v>0</v>
      </c>
    </row>
    <row r="317" spans="1:6" x14ac:dyDescent="0.25">
      <c r="A317">
        <v>316</v>
      </c>
      <c r="B317" t="s">
        <v>397</v>
      </c>
      <c r="D317">
        <v>-1</v>
      </c>
      <c r="E317">
        <v>5</v>
      </c>
      <c r="F317">
        <v>0</v>
      </c>
    </row>
    <row r="318" spans="1:6" x14ac:dyDescent="0.25">
      <c r="A318">
        <v>317</v>
      </c>
      <c r="B318" t="s">
        <v>396</v>
      </c>
      <c r="D318">
        <v>-1</v>
      </c>
      <c r="E318">
        <v>5</v>
      </c>
      <c r="F318">
        <v>0</v>
      </c>
    </row>
    <row r="319" spans="1:6" x14ac:dyDescent="0.25">
      <c r="A319">
        <v>318</v>
      </c>
      <c r="B319" t="s">
        <v>398</v>
      </c>
      <c r="D319">
        <v>-1</v>
      </c>
      <c r="E319">
        <v>5</v>
      </c>
      <c r="F319">
        <v>0</v>
      </c>
    </row>
    <row r="320" spans="1:6" x14ac:dyDescent="0.25">
      <c r="A320">
        <v>319</v>
      </c>
      <c r="B320" t="s">
        <v>395</v>
      </c>
      <c r="D320">
        <v>-1</v>
      </c>
      <c r="E320">
        <v>5</v>
      </c>
      <c r="F320">
        <v>0</v>
      </c>
    </row>
    <row r="321" spans="1:6" x14ac:dyDescent="0.25">
      <c r="A321">
        <v>320</v>
      </c>
      <c r="B321" t="s">
        <v>403</v>
      </c>
      <c r="C321">
        <v>32</v>
      </c>
      <c r="D321">
        <v>-1</v>
      </c>
      <c r="E321">
        <v>9</v>
      </c>
      <c r="F321">
        <v>0</v>
      </c>
    </row>
    <row r="322" spans="1:6" x14ac:dyDescent="0.25">
      <c r="A322">
        <v>321</v>
      </c>
      <c r="B322" t="s">
        <v>400</v>
      </c>
      <c r="C322">
        <v>32</v>
      </c>
      <c r="D322">
        <v>-1</v>
      </c>
      <c r="E322">
        <v>5</v>
      </c>
      <c r="F322">
        <v>0</v>
      </c>
    </row>
    <row r="323" spans="1:6" x14ac:dyDescent="0.25">
      <c r="A323">
        <v>322</v>
      </c>
      <c r="B323" t="s">
        <v>393</v>
      </c>
      <c r="C323">
        <v>32</v>
      </c>
      <c r="D323">
        <v>-1</v>
      </c>
      <c r="E323">
        <v>8</v>
      </c>
      <c r="F323">
        <v>0</v>
      </c>
    </row>
    <row r="324" spans="1:6" x14ac:dyDescent="0.25">
      <c r="A324">
        <v>323</v>
      </c>
      <c r="B324" t="s">
        <v>402</v>
      </c>
      <c r="C324">
        <v>32</v>
      </c>
      <c r="D324">
        <v>-1</v>
      </c>
      <c r="E324">
        <v>6</v>
      </c>
      <c r="F324">
        <v>0</v>
      </c>
    </row>
    <row r="325" spans="1:6" x14ac:dyDescent="0.25">
      <c r="A325">
        <v>324</v>
      </c>
      <c r="B325" t="s">
        <v>390</v>
      </c>
      <c r="C325">
        <v>32</v>
      </c>
      <c r="D325">
        <v>-1</v>
      </c>
      <c r="E325">
        <v>5</v>
      </c>
      <c r="F325">
        <v>0</v>
      </c>
    </row>
    <row r="326" spans="1:6" x14ac:dyDescent="0.25">
      <c r="A326">
        <v>325</v>
      </c>
      <c r="B326" t="s">
        <v>406</v>
      </c>
      <c r="C326">
        <v>32</v>
      </c>
      <c r="D326">
        <v>-1</v>
      </c>
      <c r="E326">
        <v>9</v>
      </c>
      <c r="F326">
        <v>0</v>
      </c>
    </row>
    <row r="327" spans="1:6" x14ac:dyDescent="0.25">
      <c r="A327">
        <v>326</v>
      </c>
      <c r="B327" t="s">
        <v>394</v>
      </c>
      <c r="D327">
        <v>-1</v>
      </c>
      <c r="E327">
        <v>7</v>
      </c>
      <c r="F327">
        <v>0</v>
      </c>
    </row>
    <row r="328" spans="1:6" x14ac:dyDescent="0.25">
      <c r="A328">
        <v>327</v>
      </c>
      <c r="B328" t="s">
        <v>404</v>
      </c>
      <c r="C328">
        <v>32</v>
      </c>
      <c r="D328">
        <v>-1</v>
      </c>
      <c r="E328">
        <v>9</v>
      </c>
      <c r="F328">
        <v>0</v>
      </c>
    </row>
    <row r="329" spans="1:6" x14ac:dyDescent="0.25">
      <c r="A329">
        <v>328</v>
      </c>
      <c r="B329" t="s">
        <v>399</v>
      </c>
      <c r="C329">
        <v>32</v>
      </c>
      <c r="D329">
        <v>-1</v>
      </c>
      <c r="E329">
        <v>5</v>
      </c>
      <c r="F329">
        <v>0</v>
      </c>
    </row>
    <row r="330" spans="1:6" x14ac:dyDescent="0.25">
      <c r="A330">
        <v>329</v>
      </c>
      <c r="B330" t="s">
        <v>391</v>
      </c>
      <c r="C330">
        <v>32</v>
      </c>
      <c r="D330">
        <v>-1</v>
      </c>
      <c r="E330">
        <v>6</v>
      </c>
      <c r="F330">
        <v>0</v>
      </c>
    </row>
    <row r="331" spans="1:6" x14ac:dyDescent="0.25">
      <c r="A331">
        <v>330</v>
      </c>
      <c r="B331" t="s">
        <v>202</v>
      </c>
      <c r="D331">
        <v>-1</v>
      </c>
      <c r="E331">
        <v>3</v>
      </c>
      <c r="F331">
        <v>0</v>
      </c>
    </row>
    <row r="332" spans="1:6" x14ac:dyDescent="0.25">
      <c r="A332">
        <v>331</v>
      </c>
      <c r="B332" t="s">
        <v>388</v>
      </c>
      <c r="D332">
        <v>1</v>
      </c>
      <c r="E332">
        <v>5</v>
      </c>
      <c r="F332">
        <v>0</v>
      </c>
    </row>
    <row r="333" spans="1:6" x14ac:dyDescent="0.25">
      <c r="A333">
        <v>332</v>
      </c>
      <c r="B333" t="s">
        <v>389</v>
      </c>
      <c r="D333">
        <v>1</v>
      </c>
      <c r="E333">
        <v>5</v>
      </c>
      <c r="F333">
        <v>0</v>
      </c>
    </row>
    <row r="334" spans="1:6" x14ac:dyDescent="0.25">
      <c r="A334">
        <v>333</v>
      </c>
      <c r="B334" t="s">
        <v>278</v>
      </c>
      <c r="D334">
        <v>1</v>
      </c>
      <c r="E334">
        <v>11</v>
      </c>
      <c r="F334">
        <v>0</v>
      </c>
    </row>
    <row r="335" spans="1:6" x14ac:dyDescent="0.25">
      <c r="A335">
        <v>334</v>
      </c>
      <c r="B335" t="s">
        <v>203</v>
      </c>
      <c r="D335">
        <v>-1</v>
      </c>
      <c r="E335">
        <v>4</v>
      </c>
      <c r="F335">
        <v>0</v>
      </c>
    </row>
    <row r="336" spans="1:6" x14ac:dyDescent="0.25">
      <c r="A336">
        <v>335</v>
      </c>
      <c r="B336" t="s">
        <v>238</v>
      </c>
      <c r="D336">
        <v>1</v>
      </c>
      <c r="E336">
        <v>7</v>
      </c>
      <c r="F336">
        <v>0</v>
      </c>
    </row>
    <row r="337" spans="1:6" x14ac:dyDescent="0.25">
      <c r="A337">
        <v>336</v>
      </c>
      <c r="B337" t="s">
        <v>955</v>
      </c>
      <c r="D337">
        <v>-1</v>
      </c>
      <c r="E337">
        <v>4</v>
      </c>
      <c r="F337">
        <v>0</v>
      </c>
    </row>
    <row r="338" spans="1:6" x14ac:dyDescent="0.25">
      <c r="A338">
        <v>337</v>
      </c>
      <c r="B338" t="s">
        <v>279</v>
      </c>
      <c r="D338">
        <v>1</v>
      </c>
      <c r="E338">
        <v>12</v>
      </c>
      <c r="F338">
        <v>0</v>
      </c>
    </row>
    <row r="339" spans="1:6" x14ac:dyDescent="0.25">
      <c r="A339">
        <v>338</v>
      </c>
      <c r="B339" t="s">
        <v>333</v>
      </c>
      <c r="D339">
        <v>1</v>
      </c>
      <c r="E339">
        <v>0</v>
      </c>
      <c r="F339">
        <v>0</v>
      </c>
    </row>
    <row r="340" spans="1:6" x14ac:dyDescent="0.25">
      <c r="A340">
        <v>339</v>
      </c>
      <c r="B340" t="s">
        <v>218</v>
      </c>
      <c r="D340">
        <v>1</v>
      </c>
      <c r="E340">
        <v>3</v>
      </c>
      <c r="F340">
        <v>0</v>
      </c>
    </row>
    <row r="341" spans="1:6" x14ac:dyDescent="0.25">
      <c r="A341">
        <v>340</v>
      </c>
      <c r="B341" t="s">
        <v>125</v>
      </c>
      <c r="C341">
        <v>13</v>
      </c>
      <c r="D341">
        <v>1</v>
      </c>
      <c r="E341">
        <v>1</v>
      </c>
      <c r="F341">
        <v>0</v>
      </c>
    </row>
    <row r="342" spans="1:6" x14ac:dyDescent="0.25">
      <c r="A342">
        <v>341</v>
      </c>
      <c r="B342" t="s">
        <v>334</v>
      </c>
      <c r="D342">
        <v>1</v>
      </c>
      <c r="E342">
        <v>2</v>
      </c>
      <c r="F342">
        <v>0</v>
      </c>
    </row>
    <row r="343" spans="1:6" x14ac:dyDescent="0.25">
      <c r="A343">
        <v>342</v>
      </c>
      <c r="B343" t="s">
        <v>335</v>
      </c>
      <c r="D343">
        <v>1</v>
      </c>
      <c r="E343">
        <v>2</v>
      </c>
      <c r="F343">
        <v>0</v>
      </c>
    </row>
  </sheetData>
  <autoFilter ref="A1:F343"/>
  <sortState ref="A2:F344">
    <sortCondition ref="A2:A344"/>
  </sortState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22" workbookViewId="0"/>
  </sheetViews>
  <sheetFormatPr baseColWidth="10" defaultRowHeight="13.2" x14ac:dyDescent="0.25"/>
  <cols>
    <col min="2" max="2" width="11.44140625" style="6" customWidth="1"/>
    <col min="3" max="4" width="11.44140625" style="4" customWidth="1"/>
    <col min="5" max="5" width="14.5546875" style="8" customWidth="1"/>
    <col min="6" max="6" width="11.44140625" style="8" customWidth="1"/>
    <col min="7" max="7" width="9.88671875" style="13" customWidth="1"/>
    <col min="8" max="8" width="8.109375" style="13" customWidth="1"/>
    <col min="9" max="9" width="14.33203125" style="25" customWidth="1"/>
    <col min="10" max="10" width="10.6640625" customWidth="1"/>
    <col min="12" max="12" width="11.44140625" style="4" customWidth="1"/>
    <col min="13" max="13" width="14.5546875" style="8" customWidth="1"/>
    <col min="14" max="14" width="8.33203125" style="8" customWidth="1"/>
    <col min="15" max="15" width="9.88671875" style="13" customWidth="1"/>
    <col min="16" max="16" width="8.109375" style="13" customWidth="1"/>
    <col min="17" max="17" width="14.109375" style="25" customWidth="1"/>
  </cols>
  <sheetData>
    <row r="1" spans="1:18" x14ac:dyDescent="0.25">
      <c r="A1" s="1" t="s">
        <v>936</v>
      </c>
      <c r="B1" s="5" t="s">
        <v>937</v>
      </c>
      <c r="C1" s="3" t="s">
        <v>964</v>
      </c>
      <c r="D1" s="3" t="s">
        <v>965</v>
      </c>
      <c r="E1" s="7" t="s">
        <v>966</v>
      </c>
      <c r="F1" s="7" t="s">
        <v>967</v>
      </c>
      <c r="G1" s="16" t="s">
        <v>968</v>
      </c>
      <c r="H1" s="12" t="s">
        <v>969</v>
      </c>
      <c r="I1" s="39" t="s">
        <v>970</v>
      </c>
      <c r="J1" s="1" t="s">
        <v>971</v>
      </c>
      <c r="K1" s="1" t="s">
        <v>972</v>
      </c>
      <c r="L1" s="3" t="s">
        <v>973</v>
      </c>
      <c r="M1" s="7" t="s">
        <v>974</v>
      </c>
      <c r="N1" s="7" t="s">
        <v>975</v>
      </c>
      <c r="O1" s="16" t="s">
        <v>976</v>
      </c>
      <c r="P1" s="12" t="s">
        <v>977</v>
      </c>
      <c r="Q1" s="39" t="s">
        <v>978</v>
      </c>
      <c r="R1" s="1" t="s">
        <v>979</v>
      </c>
    </row>
    <row r="2" spans="1:18" x14ac:dyDescent="0.25">
      <c r="A2">
        <v>1</v>
      </c>
      <c r="B2" s="6" t="s">
        <v>242</v>
      </c>
      <c r="C2" s="134">
        <v>2</v>
      </c>
      <c r="D2" s="135" t="s">
        <v>959</v>
      </c>
      <c r="E2" s="132" t="s">
        <v>949</v>
      </c>
      <c r="F2" s="8">
        <v>2</v>
      </c>
      <c r="G2">
        <v>0</v>
      </c>
      <c r="H2">
        <v>10</v>
      </c>
      <c r="I2" s="25">
        <v>2006</v>
      </c>
      <c r="J2" s="25">
        <v>2037</v>
      </c>
      <c r="K2">
        <v>2</v>
      </c>
      <c r="L2" s="133" t="s">
        <v>959</v>
      </c>
      <c r="M2" s="38" t="s">
        <v>949</v>
      </c>
      <c r="N2" s="8">
        <v>7</v>
      </c>
      <c r="O2">
        <v>0</v>
      </c>
      <c r="P2">
        <v>3</v>
      </c>
      <c r="Q2">
        <v>2007</v>
      </c>
      <c r="R2">
        <v>2037</v>
      </c>
    </row>
    <row r="3" spans="1:18" x14ac:dyDescent="0.25">
      <c r="A3">
        <v>2</v>
      </c>
      <c r="B3" s="6" t="s">
        <v>239</v>
      </c>
      <c r="C3" s="134">
        <v>2</v>
      </c>
      <c r="D3" s="135" t="s">
        <v>959</v>
      </c>
      <c r="E3" s="132" t="s">
        <v>949</v>
      </c>
      <c r="F3" s="8">
        <v>7</v>
      </c>
      <c r="G3">
        <v>0</v>
      </c>
      <c r="H3">
        <v>10</v>
      </c>
      <c r="I3" s="25">
        <v>2006</v>
      </c>
      <c r="J3" s="25">
        <v>2037</v>
      </c>
      <c r="K3">
        <v>2</v>
      </c>
      <c r="L3" s="133" t="s">
        <v>959</v>
      </c>
      <c r="M3" s="38" t="s">
        <v>949</v>
      </c>
      <c r="N3" s="8">
        <v>7</v>
      </c>
      <c r="O3">
        <v>0</v>
      </c>
      <c r="P3">
        <v>3</v>
      </c>
      <c r="Q3">
        <v>2007</v>
      </c>
      <c r="R3">
        <v>2037</v>
      </c>
    </row>
    <row r="4" spans="1:18" x14ac:dyDescent="0.25">
      <c r="A4">
        <v>3</v>
      </c>
      <c r="B4" s="6" t="s">
        <v>240</v>
      </c>
      <c r="C4" s="134">
        <v>2</v>
      </c>
      <c r="D4" s="135" t="s">
        <v>959</v>
      </c>
      <c r="E4" s="131" t="s">
        <v>948</v>
      </c>
      <c r="F4" s="8">
        <v>7</v>
      </c>
      <c r="G4">
        <v>1</v>
      </c>
      <c r="H4">
        <v>10</v>
      </c>
      <c r="I4" s="25">
        <v>2006</v>
      </c>
      <c r="J4" s="25">
        <v>2037</v>
      </c>
      <c r="K4">
        <v>2</v>
      </c>
      <c r="L4" s="133" t="s">
        <v>959</v>
      </c>
      <c r="M4" s="38" t="s">
        <v>949</v>
      </c>
      <c r="N4" s="8">
        <v>7</v>
      </c>
      <c r="O4">
        <v>0</v>
      </c>
      <c r="P4">
        <v>3</v>
      </c>
      <c r="Q4">
        <v>2007</v>
      </c>
      <c r="R4">
        <v>2037</v>
      </c>
    </row>
    <row r="5" spans="1:18" x14ac:dyDescent="0.25">
      <c r="A5">
        <v>4</v>
      </c>
      <c r="B5" s="6" t="s">
        <v>241</v>
      </c>
      <c r="C5" s="134">
        <v>2</v>
      </c>
      <c r="D5" s="135" t="s">
        <v>959</v>
      </c>
      <c r="E5" s="132" t="s">
        <v>949</v>
      </c>
      <c r="F5" s="8">
        <v>7</v>
      </c>
      <c r="G5">
        <v>0</v>
      </c>
      <c r="H5">
        <v>10</v>
      </c>
      <c r="I5" s="25">
        <v>2006</v>
      </c>
      <c r="J5" s="25">
        <v>2037</v>
      </c>
      <c r="K5">
        <v>2</v>
      </c>
      <c r="L5" s="133" t="s">
        <v>959</v>
      </c>
      <c r="M5" s="38" t="s">
        <v>949</v>
      </c>
      <c r="N5" s="8">
        <v>7</v>
      </c>
      <c r="O5">
        <v>0</v>
      </c>
      <c r="P5">
        <v>3</v>
      </c>
      <c r="Q5">
        <v>2007</v>
      </c>
      <c r="R5">
        <v>2037</v>
      </c>
    </row>
    <row r="6" spans="1:18" x14ac:dyDescent="0.25">
      <c r="A6">
        <v>5</v>
      </c>
      <c r="B6" s="6" t="s">
        <v>137</v>
      </c>
      <c r="C6" s="134">
        <v>4</v>
      </c>
      <c r="D6" s="135" t="s">
        <v>961</v>
      </c>
      <c r="E6" s="132" t="s">
        <v>949</v>
      </c>
      <c r="F6" s="8">
        <v>7</v>
      </c>
      <c r="G6">
        <v>0</v>
      </c>
      <c r="H6">
        <v>3</v>
      </c>
      <c r="I6" s="25">
        <v>2006</v>
      </c>
      <c r="J6" s="25">
        <v>2037</v>
      </c>
      <c r="K6">
        <v>5</v>
      </c>
      <c r="L6" s="133" t="s">
        <v>961</v>
      </c>
      <c r="M6" s="38" t="s">
        <v>949</v>
      </c>
      <c r="N6" s="8">
        <v>7</v>
      </c>
      <c r="O6" s="25">
        <v>0</v>
      </c>
      <c r="P6" s="25">
        <v>10</v>
      </c>
      <c r="Q6" s="25">
        <v>2006</v>
      </c>
      <c r="R6" s="25">
        <v>2037</v>
      </c>
    </row>
    <row r="7" spans="1:18" x14ac:dyDescent="0.25">
      <c r="A7">
        <v>6</v>
      </c>
      <c r="B7" s="6" t="s">
        <v>153</v>
      </c>
      <c r="C7" s="134">
        <v>2</v>
      </c>
      <c r="D7" s="135" t="s">
        <v>961</v>
      </c>
      <c r="E7" s="131" t="s">
        <v>948</v>
      </c>
      <c r="F7" s="8">
        <v>7</v>
      </c>
      <c r="G7">
        <v>1</v>
      </c>
      <c r="H7">
        <v>4</v>
      </c>
      <c r="I7" s="25">
        <v>2006</v>
      </c>
      <c r="J7" s="25">
        <v>2037</v>
      </c>
      <c r="K7">
        <v>2</v>
      </c>
      <c r="L7" s="133" t="s">
        <v>961</v>
      </c>
      <c r="M7" s="38" t="s">
        <v>949</v>
      </c>
      <c r="N7" s="8">
        <v>7</v>
      </c>
      <c r="O7" s="25">
        <v>0</v>
      </c>
      <c r="P7" s="25">
        <v>10</v>
      </c>
      <c r="Q7" s="25">
        <v>2006</v>
      </c>
      <c r="R7" s="25">
        <v>2037</v>
      </c>
    </row>
    <row r="8" spans="1:18" x14ac:dyDescent="0.25">
      <c r="A8">
        <v>7</v>
      </c>
      <c r="B8" s="6" t="s">
        <v>186</v>
      </c>
      <c r="C8" s="134">
        <v>0</v>
      </c>
      <c r="D8" s="135" t="s">
        <v>961</v>
      </c>
      <c r="E8" s="131" t="s">
        <v>948</v>
      </c>
      <c r="F8" s="8">
        <v>7</v>
      </c>
      <c r="G8">
        <v>15</v>
      </c>
      <c r="H8">
        <v>10</v>
      </c>
      <c r="I8" s="25">
        <v>2006</v>
      </c>
      <c r="J8" s="25">
        <v>2037</v>
      </c>
      <c r="K8">
        <v>0</v>
      </c>
      <c r="L8" s="133" t="s">
        <v>961</v>
      </c>
      <c r="M8" s="8" t="s">
        <v>948</v>
      </c>
      <c r="N8" s="8">
        <v>7</v>
      </c>
      <c r="O8" s="25">
        <v>15</v>
      </c>
      <c r="P8" s="25">
        <v>2</v>
      </c>
      <c r="Q8" s="25">
        <v>2006</v>
      </c>
      <c r="R8" s="25">
        <v>2037</v>
      </c>
    </row>
    <row r="9" spans="1:18" x14ac:dyDescent="0.25">
      <c r="A9">
        <v>8</v>
      </c>
      <c r="B9" s="6" t="s">
        <v>145</v>
      </c>
      <c r="C9" s="134">
        <v>2</v>
      </c>
      <c r="D9" s="135" t="s">
        <v>961</v>
      </c>
      <c r="E9" s="131" t="s">
        <v>948</v>
      </c>
      <c r="F9" s="8">
        <v>7</v>
      </c>
      <c r="G9">
        <v>1</v>
      </c>
      <c r="H9">
        <v>4</v>
      </c>
      <c r="I9" s="25">
        <v>2006</v>
      </c>
      <c r="J9" s="25">
        <v>2037</v>
      </c>
      <c r="K9">
        <v>2</v>
      </c>
      <c r="L9" s="133" t="s">
        <v>961</v>
      </c>
      <c r="M9" s="38" t="s">
        <v>949</v>
      </c>
      <c r="N9" s="8">
        <v>7</v>
      </c>
      <c r="O9" s="25">
        <v>0</v>
      </c>
      <c r="P9" s="25">
        <v>10</v>
      </c>
      <c r="Q9" s="25">
        <v>2006</v>
      </c>
      <c r="R9" s="25">
        <v>2037</v>
      </c>
    </row>
    <row r="10" spans="1:18" x14ac:dyDescent="0.25">
      <c r="A10">
        <v>9</v>
      </c>
      <c r="B10" s="6" t="s">
        <v>187</v>
      </c>
      <c r="C10" s="134">
        <v>4</v>
      </c>
      <c r="D10" s="135" t="s">
        <v>960</v>
      </c>
      <c r="E10" s="131" t="s">
        <v>948</v>
      </c>
      <c r="F10" s="8">
        <v>7</v>
      </c>
      <c r="G10">
        <v>9</v>
      </c>
      <c r="H10">
        <v>10</v>
      </c>
      <c r="I10" s="25">
        <v>2006</v>
      </c>
      <c r="J10" s="25">
        <v>2037</v>
      </c>
      <c r="K10">
        <v>3</v>
      </c>
      <c r="L10" s="133" t="s">
        <v>960</v>
      </c>
      <c r="M10" s="8" t="s">
        <v>948</v>
      </c>
      <c r="N10" s="8">
        <v>7</v>
      </c>
      <c r="O10" s="25">
        <v>9</v>
      </c>
      <c r="P10" s="25">
        <v>3</v>
      </c>
      <c r="Q10" s="25">
        <v>2006</v>
      </c>
      <c r="R10" s="25">
        <v>2037</v>
      </c>
    </row>
    <row r="11" spans="1:18" x14ac:dyDescent="0.25">
      <c r="A11">
        <v>10</v>
      </c>
      <c r="B11" s="6" t="s">
        <v>159</v>
      </c>
      <c r="C11" s="134">
        <v>0</v>
      </c>
      <c r="D11" s="135" t="s">
        <v>959</v>
      </c>
      <c r="E11" s="131" t="s">
        <v>948</v>
      </c>
      <c r="F11" s="8">
        <v>7</v>
      </c>
      <c r="G11">
        <v>1</v>
      </c>
      <c r="H11">
        <v>4</v>
      </c>
      <c r="I11" s="25">
        <v>2006</v>
      </c>
      <c r="J11" s="25">
        <v>2037</v>
      </c>
      <c r="K11">
        <v>0</v>
      </c>
      <c r="L11" s="133" t="s">
        <v>959</v>
      </c>
      <c r="M11" s="38" t="s">
        <v>949</v>
      </c>
      <c r="N11" s="8">
        <v>7</v>
      </c>
      <c r="O11" s="25">
        <v>0</v>
      </c>
      <c r="P11" s="25">
        <v>10</v>
      </c>
      <c r="Q11" s="25">
        <v>2006</v>
      </c>
      <c r="R11" s="25">
        <v>2037</v>
      </c>
    </row>
    <row r="12" spans="1:18" x14ac:dyDescent="0.25">
      <c r="A12">
        <v>11</v>
      </c>
      <c r="B12" s="6" t="s">
        <v>148</v>
      </c>
      <c r="C12" s="134">
        <v>2</v>
      </c>
      <c r="D12" s="135" t="s">
        <v>961</v>
      </c>
      <c r="E12" s="131" t="s">
        <v>948</v>
      </c>
      <c r="F12" s="8">
        <v>7</v>
      </c>
      <c r="G12">
        <v>1</v>
      </c>
      <c r="H12">
        <v>4</v>
      </c>
      <c r="I12" s="25">
        <v>2006</v>
      </c>
      <c r="J12" s="25">
        <v>2037</v>
      </c>
      <c r="K12">
        <v>2</v>
      </c>
      <c r="L12" s="133" t="s">
        <v>961</v>
      </c>
      <c r="M12" s="38" t="s">
        <v>949</v>
      </c>
      <c r="N12" s="8">
        <v>7</v>
      </c>
      <c r="O12" s="25">
        <v>0</v>
      </c>
      <c r="P12" s="25">
        <v>10</v>
      </c>
      <c r="Q12" s="25">
        <v>2006</v>
      </c>
      <c r="R12" s="25">
        <v>2037</v>
      </c>
    </row>
    <row r="13" spans="1:18" x14ac:dyDescent="0.25">
      <c r="A13">
        <v>12</v>
      </c>
      <c r="B13" s="6" t="s">
        <v>294</v>
      </c>
      <c r="C13" s="134">
        <v>0</v>
      </c>
      <c r="D13" s="135" t="s">
        <v>959</v>
      </c>
      <c r="E13" s="132" t="s">
        <v>949</v>
      </c>
      <c r="F13" s="8">
        <v>5</v>
      </c>
      <c r="G13">
        <v>0</v>
      </c>
      <c r="H13">
        <v>4</v>
      </c>
      <c r="I13" s="25">
        <v>2006</v>
      </c>
      <c r="J13" s="25">
        <v>2037</v>
      </c>
      <c r="K13">
        <v>23</v>
      </c>
      <c r="L13" s="133" t="s">
        <v>959</v>
      </c>
      <c r="M13" s="38" t="s">
        <v>949</v>
      </c>
      <c r="N13" s="8">
        <v>2</v>
      </c>
      <c r="O13" s="25">
        <v>0</v>
      </c>
      <c r="P13" s="25">
        <v>9</v>
      </c>
      <c r="Q13" s="25">
        <v>2006</v>
      </c>
      <c r="R13" s="25">
        <v>2037</v>
      </c>
    </row>
    <row r="14" spans="1:18" x14ac:dyDescent="0.25">
      <c r="A14">
        <v>13</v>
      </c>
      <c r="B14" s="6" t="s">
        <v>92</v>
      </c>
      <c r="C14" s="134">
        <v>1</v>
      </c>
      <c r="D14" s="135" t="s">
        <v>960</v>
      </c>
      <c r="E14" s="132" t="s">
        <v>949</v>
      </c>
      <c r="F14" s="8">
        <v>7</v>
      </c>
      <c r="G14">
        <v>0</v>
      </c>
      <c r="H14">
        <v>3</v>
      </c>
      <c r="I14" s="25">
        <v>2006</v>
      </c>
      <c r="J14" s="25">
        <v>2037</v>
      </c>
      <c r="K14">
        <v>1</v>
      </c>
      <c r="L14" s="133" t="s">
        <v>960</v>
      </c>
      <c r="M14" s="38" t="s">
        <v>949</v>
      </c>
      <c r="N14" s="8">
        <v>7</v>
      </c>
      <c r="O14" s="25">
        <v>0</v>
      </c>
      <c r="P14" s="25">
        <v>10</v>
      </c>
      <c r="Q14" s="25">
        <v>2006</v>
      </c>
      <c r="R14" s="25">
        <v>2037</v>
      </c>
    </row>
    <row r="15" spans="1:18" x14ac:dyDescent="0.25">
      <c r="A15">
        <v>14</v>
      </c>
      <c r="B15" s="6" t="s">
        <v>192</v>
      </c>
      <c r="C15" s="134">
        <v>2</v>
      </c>
      <c r="D15" s="135" t="s">
        <v>961</v>
      </c>
      <c r="E15" s="131" t="s">
        <v>948</v>
      </c>
      <c r="F15" s="8">
        <v>7</v>
      </c>
      <c r="G15">
        <v>1</v>
      </c>
      <c r="H15">
        <v>9</v>
      </c>
      <c r="I15" s="25">
        <v>2006</v>
      </c>
      <c r="J15" s="25">
        <v>2037</v>
      </c>
      <c r="K15">
        <v>2</v>
      </c>
      <c r="L15" s="133" t="s">
        <v>961</v>
      </c>
      <c r="M15" s="8" t="s">
        <v>948</v>
      </c>
      <c r="N15" s="8">
        <v>7</v>
      </c>
      <c r="O15" s="25">
        <v>15</v>
      </c>
      <c r="P15" s="25">
        <v>4</v>
      </c>
      <c r="Q15" s="25">
        <v>2006</v>
      </c>
      <c r="R15" s="25">
        <v>2037</v>
      </c>
    </row>
    <row r="16" spans="1:18" x14ac:dyDescent="0.25">
      <c r="A16">
        <v>15</v>
      </c>
      <c r="B16" s="6" t="s">
        <v>206</v>
      </c>
      <c r="C16" s="134">
        <v>3</v>
      </c>
      <c r="D16" s="135" t="s">
        <v>959</v>
      </c>
      <c r="E16" s="131" t="s">
        <v>947</v>
      </c>
      <c r="F16" s="8">
        <v>0</v>
      </c>
      <c r="G16">
        <v>1</v>
      </c>
      <c r="H16">
        <v>4</v>
      </c>
      <c r="I16" s="25">
        <v>2006</v>
      </c>
      <c r="J16" s="25">
        <v>2037</v>
      </c>
      <c r="K16">
        <v>3</v>
      </c>
      <c r="L16" s="133" t="s">
        <v>959</v>
      </c>
      <c r="M16" s="8" t="s">
        <v>947</v>
      </c>
      <c r="N16" s="8">
        <v>0</v>
      </c>
      <c r="O16" s="25">
        <v>1</v>
      </c>
      <c r="P16" s="25">
        <v>10</v>
      </c>
      <c r="Q16" s="25">
        <v>2006</v>
      </c>
      <c r="R16" s="25">
        <v>2037</v>
      </c>
    </row>
    <row r="17" spans="1:18" x14ac:dyDescent="0.25">
      <c r="A17">
        <v>16</v>
      </c>
      <c r="B17" s="6" t="s">
        <v>209</v>
      </c>
      <c r="C17" s="134">
        <v>0</v>
      </c>
      <c r="D17" s="135" t="s">
        <v>959</v>
      </c>
      <c r="E17" s="132" t="s">
        <v>949</v>
      </c>
      <c r="F17" s="8">
        <v>2</v>
      </c>
      <c r="G17">
        <v>0</v>
      </c>
      <c r="H17">
        <v>3</v>
      </c>
      <c r="I17" s="25">
        <v>2006</v>
      </c>
      <c r="J17" s="25">
        <v>2037</v>
      </c>
      <c r="K17">
        <v>0</v>
      </c>
      <c r="L17" s="133" t="s">
        <v>959</v>
      </c>
      <c r="M17" s="38" t="s">
        <v>949</v>
      </c>
      <c r="N17" s="8">
        <v>2</v>
      </c>
      <c r="O17" s="25">
        <v>0</v>
      </c>
      <c r="P17" s="25">
        <v>9</v>
      </c>
      <c r="Q17" s="25">
        <v>2006</v>
      </c>
      <c r="R17" s="25">
        <v>2037</v>
      </c>
    </row>
    <row r="18" spans="1:18" x14ac:dyDescent="0.25">
      <c r="A18">
        <v>17</v>
      </c>
      <c r="B18" s="6" t="s">
        <v>211</v>
      </c>
      <c r="C18" s="134">
        <v>0</v>
      </c>
      <c r="D18" s="135" t="s">
        <v>961</v>
      </c>
      <c r="E18" s="132" t="s">
        <v>949</v>
      </c>
      <c r="F18" s="8">
        <v>7</v>
      </c>
      <c r="G18">
        <v>0</v>
      </c>
      <c r="H18">
        <v>3</v>
      </c>
      <c r="I18" s="25">
        <v>2006</v>
      </c>
      <c r="J18" s="25">
        <v>2037</v>
      </c>
      <c r="K18">
        <v>0</v>
      </c>
      <c r="L18" s="133" t="s">
        <v>961</v>
      </c>
      <c r="M18" s="38" t="s">
        <v>949</v>
      </c>
      <c r="N18" s="8">
        <v>7</v>
      </c>
      <c r="O18" s="25">
        <v>0</v>
      </c>
      <c r="P18" s="25">
        <v>10</v>
      </c>
      <c r="Q18" s="25">
        <v>2006</v>
      </c>
      <c r="R18" s="25">
        <v>2037</v>
      </c>
    </row>
    <row r="19" spans="1:18" x14ac:dyDescent="0.25">
      <c r="A19">
        <v>18</v>
      </c>
      <c r="B19" s="6" t="s">
        <v>169</v>
      </c>
      <c r="C19" s="134">
        <v>2</v>
      </c>
      <c r="D19" s="135" t="s">
        <v>961</v>
      </c>
      <c r="E19" s="131" t="s">
        <v>948</v>
      </c>
      <c r="F19" s="8">
        <v>7</v>
      </c>
      <c r="G19">
        <v>1</v>
      </c>
      <c r="H19">
        <v>4</v>
      </c>
      <c r="I19" s="25">
        <v>2006</v>
      </c>
      <c r="J19" s="25">
        <v>2037</v>
      </c>
      <c r="K19">
        <v>2</v>
      </c>
      <c r="L19" s="133" t="s">
        <v>961</v>
      </c>
      <c r="M19" s="38" t="s">
        <v>949</v>
      </c>
      <c r="N19" s="8">
        <v>7</v>
      </c>
      <c r="O19" s="25">
        <v>0</v>
      </c>
      <c r="P19" s="25">
        <v>10</v>
      </c>
      <c r="Q19" s="25">
        <v>2006</v>
      </c>
      <c r="R19" s="25">
        <v>2037</v>
      </c>
    </row>
    <row r="20" spans="1:18" x14ac:dyDescent="0.25">
      <c r="A20">
        <v>19</v>
      </c>
      <c r="B20" s="6" t="s">
        <v>230</v>
      </c>
      <c r="C20" s="134">
        <v>2</v>
      </c>
      <c r="D20" s="135" t="s">
        <v>961</v>
      </c>
      <c r="E20" s="132" t="s">
        <v>949</v>
      </c>
      <c r="F20" s="8">
        <v>6</v>
      </c>
      <c r="G20">
        <v>0</v>
      </c>
      <c r="H20">
        <v>3</v>
      </c>
      <c r="I20" s="25">
        <v>2006</v>
      </c>
      <c r="J20" s="25">
        <v>2037</v>
      </c>
      <c r="K20">
        <v>2</v>
      </c>
      <c r="L20" s="133" t="s">
        <v>961</v>
      </c>
      <c r="M20" s="38" t="s">
        <v>949</v>
      </c>
      <c r="N20" s="8">
        <v>6</v>
      </c>
      <c r="O20" s="25">
        <v>0</v>
      </c>
      <c r="P20" s="25">
        <v>9</v>
      </c>
      <c r="Q20" s="25">
        <v>2006</v>
      </c>
      <c r="R20" s="25">
        <v>2037</v>
      </c>
    </row>
    <row r="21" spans="1:18" x14ac:dyDescent="0.25">
      <c r="A21">
        <v>20</v>
      </c>
      <c r="B21" s="6" t="s">
        <v>315</v>
      </c>
      <c r="C21" s="134">
        <v>2</v>
      </c>
      <c r="D21" s="135" t="s">
        <v>961</v>
      </c>
      <c r="E21" s="131" t="s">
        <v>948</v>
      </c>
      <c r="F21" s="8">
        <v>7</v>
      </c>
      <c r="G21">
        <v>1</v>
      </c>
      <c r="H21">
        <v>9</v>
      </c>
      <c r="I21" s="25">
        <v>2006</v>
      </c>
      <c r="J21" s="25">
        <v>2037</v>
      </c>
      <c r="K21">
        <v>2</v>
      </c>
      <c r="L21" s="133" t="s">
        <v>961</v>
      </c>
      <c r="M21" s="8" t="s">
        <v>948</v>
      </c>
      <c r="N21" s="8">
        <v>7</v>
      </c>
      <c r="O21" s="25">
        <v>1</v>
      </c>
      <c r="P21" s="25">
        <v>4</v>
      </c>
      <c r="Q21" s="25">
        <v>2006</v>
      </c>
      <c r="R21" s="25">
        <v>2037</v>
      </c>
    </row>
    <row r="22" spans="1:18" x14ac:dyDescent="0.25">
      <c r="A22">
        <v>21</v>
      </c>
      <c r="B22" s="6" t="s">
        <v>150</v>
      </c>
      <c r="C22" s="134">
        <v>2</v>
      </c>
      <c r="D22" s="135" t="s">
        <v>961</v>
      </c>
      <c r="E22" s="131" t="s">
        <v>948</v>
      </c>
      <c r="F22" s="8">
        <v>7</v>
      </c>
      <c r="G22">
        <v>1</v>
      </c>
      <c r="H22">
        <v>4</v>
      </c>
      <c r="I22" s="25">
        <v>2006</v>
      </c>
      <c r="J22" s="25">
        <v>2037</v>
      </c>
      <c r="K22">
        <v>2</v>
      </c>
      <c r="L22" s="133" t="s">
        <v>961</v>
      </c>
      <c r="M22" s="38" t="s">
        <v>949</v>
      </c>
      <c r="N22" s="8">
        <v>7</v>
      </c>
      <c r="O22" s="25">
        <v>0</v>
      </c>
      <c r="P22" s="25">
        <v>10</v>
      </c>
      <c r="Q22" s="25">
        <v>2006</v>
      </c>
      <c r="R22" s="25">
        <v>2037</v>
      </c>
    </row>
    <row r="23" spans="1:18" x14ac:dyDescent="0.25">
      <c r="A23">
        <v>22</v>
      </c>
      <c r="B23" s="6" t="s">
        <v>264</v>
      </c>
      <c r="C23" s="134">
        <v>2</v>
      </c>
      <c r="D23" s="135" t="s">
        <v>959</v>
      </c>
      <c r="E23" s="131" t="s">
        <v>948</v>
      </c>
      <c r="F23" s="8">
        <v>7</v>
      </c>
      <c r="G23">
        <v>1</v>
      </c>
      <c r="H23">
        <v>10</v>
      </c>
      <c r="I23" s="25">
        <v>2006</v>
      </c>
      <c r="J23" s="25">
        <v>2037</v>
      </c>
      <c r="K23">
        <v>2</v>
      </c>
      <c r="L23" s="133" t="s">
        <v>959</v>
      </c>
      <c r="M23" s="8" t="s">
        <v>948</v>
      </c>
      <c r="N23" s="8">
        <v>7</v>
      </c>
      <c r="O23" s="25">
        <v>15</v>
      </c>
      <c r="P23" s="25">
        <v>3</v>
      </c>
      <c r="Q23" s="25">
        <v>2006</v>
      </c>
      <c r="R23" s="25">
        <v>2037</v>
      </c>
    </row>
    <row r="24" spans="1:18" x14ac:dyDescent="0.25">
      <c r="A24">
        <v>23</v>
      </c>
      <c r="B24" s="6" t="s">
        <v>213</v>
      </c>
      <c r="C24" s="134">
        <v>0</v>
      </c>
      <c r="D24" s="135" t="s">
        <v>961</v>
      </c>
      <c r="E24" s="131" t="s">
        <v>948</v>
      </c>
      <c r="F24" s="8">
        <v>5</v>
      </c>
      <c r="G24">
        <v>15</v>
      </c>
      <c r="H24">
        <v>4</v>
      </c>
      <c r="I24" s="25">
        <v>2006</v>
      </c>
      <c r="J24" s="25">
        <v>2037</v>
      </c>
      <c r="K24">
        <v>0</v>
      </c>
      <c r="L24" s="133" t="s">
        <v>961</v>
      </c>
      <c r="M24" s="8" t="s">
        <v>948</v>
      </c>
      <c r="N24" s="8">
        <v>5</v>
      </c>
      <c r="O24" s="25">
        <v>15</v>
      </c>
      <c r="P24" s="25">
        <v>10</v>
      </c>
      <c r="Q24" s="25">
        <v>2006</v>
      </c>
      <c r="R24" s="25">
        <v>2037</v>
      </c>
    </row>
    <row r="25" spans="1:18" x14ac:dyDescent="0.25">
      <c r="A25">
        <v>24</v>
      </c>
      <c r="B25" s="6" t="s">
        <v>196</v>
      </c>
      <c r="C25" s="134">
        <v>0</v>
      </c>
      <c r="D25" s="135" t="s">
        <v>961</v>
      </c>
      <c r="E25" s="131" t="s">
        <v>948</v>
      </c>
      <c r="F25" s="8">
        <v>7</v>
      </c>
      <c r="G25">
        <v>15</v>
      </c>
      <c r="H25">
        <v>10</v>
      </c>
      <c r="I25" s="25">
        <v>2006</v>
      </c>
      <c r="J25" s="25">
        <v>2037</v>
      </c>
      <c r="K25">
        <v>0</v>
      </c>
      <c r="L25" s="133" t="s">
        <v>961</v>
      </c>
      <c r="M25" s="8" t="s">
        <v>948</v>
      </c>
      <c r="N25" s="8">
        <v>7</v>
      </c>
      <c r="O25" s="25">
        <v>8</v>
      </c>
      <c r="P25" s="25">
        <v>3</v>
      </c>
      <c r="Q25" s="25">
        <v>2006</v>
      </c>
      <c r="R25" s="25">
        <v>2037</v>
      </c>
    </row>
    <row r="26" spans="1:18" x14ac:dyDescent="0.25">
      <c r="A26">
        <v>25</v>
      </c>
      <c r="B26" s="6" t="s">
        <v>134</v>
      </c>
      <c r="C26" s="134">
        <v>2</v>
      </c>
      <c r="D26" s="135" t="s">
        <v>959</v>
      </c>
      <c r="E26" s="132" t="s">
        <v>949</v>
      </c>
      <c r="F26" s="8">
        <v>7</v>
      </c>
      <c r="G26">
        <v>0</v>
      </c>
      <c r="H26">
        <v>3</v>
      </c>
      <c r="I26" s="25">
        <v>2006</v>
      </c>
      <c r="J26" s="25">
        <v>2037</v>
      </c>
      <c r="K26">
        <v>2</v>
      </c>
      <c r="L26" s="133" t="s">
        <v>959</v>
      </c>
      <c r="M26" s="38" t="s">
        <v>949</v>
      </c>
      <c r="N26" s="8">
        <v>7</v>
      </c>
      <c r="O26" s="25">
        <v>0</v>
      </c>
      <c r="P26" s="25">
        <v>10</v>
      </c>
      <c r="Q26" s="25">
        <v>2006</v>
      </c>
      <c r="R26" s="25">
        <v>2037</v>
      </c>
    </row>
    <row r="27" spans="1:18" x14ac:dyDescent="0.25">
      <c r="A27">
        <v>26</v>
      </c>
      <c r="B27" s="6" t="s">
        <v>146</v>
      </c>
      <c r="C27" s="134">
        <v>0</v>
      </c>
      <c r="D27" s="135" t="s">
        <v>961</v>
      </c>
      <c r="E27" s="131" t="s">
        <v>948</v>
      </c>
      <c r="F27" s="8">
        <v>7</v>
      </c>
      <c r="G27">
        <v>1</v>
      </c>
      <c r="H27">
        <v>4</v>
      </c>
      <c r="I27" s="25">
        <v>2006</v>
      </c>
      <c r="J27" s="25">
        <v>2037</v>
      </c>
      <c r="K27">
        <v>0</v>
      </c>
      <c r="L27" s="133" t="s">
        <v>961</v>
      </c>
      <c r="M27" s="38" t="s">
        <v>949</v>
      </c>
      <c r="N27" s="8">
        <v>7</v>
      </c>
      <c r="O27" s="25">
        <v>0</v>
      </c>
      <c r="P27" s="25">
        <v>10</v>
      </c>
      <c r="Q27" s="25">
        <v>2006</v>
      </c>
      <c r="R27" s="25">
        <v>2037</v>
      </c>
    </row>
    <row r="28" spans="1:18" x14ac:dyDescent="0.25">
      <c r="A28">
        <v>27</v>
      </c>
      <c r="B28" s="6" t="s">
        <v>216</v>
      </c>
      <c r="C28" s="134">
        <v>0</v>
      </c>
      <c r="D28" s="135" t="s">
        <v>961</v>
      </c>
      <c r="E28" s="131" t="s">
        <v>947</v>
      </c>
      <c r="F28" s="8">
        <v>0</v>
      </c>
      <c r="G28">
        <v>1</v>
      </c>
      <c r="H28">
        <v>4</v>
      </c>
      <c r="I28" s="25">
        <v>2006</v>
      </c>
      <c r="J28" s="25">
        <v>2037</v>
      </c>
      <c r="K28">
        <v>0</v>
      </c>
      <c r="L28" s="133" t="s">
        <v>961</v>
      </c>
      <c r="M28" s="8" t="s">
        <v>947</v>
      </c>
      <c r="N28" s="8">
        <v>0</v>
      </c>
      <c r="O28" s="25">
        <v>1</v>
      </c>
      <c r="P28" s="25">
        <v>10</v>
      </c>
      <c r="Q28" s="25">
        <v>2006</v>
      </c>
      <c r="R28" s="25">
        <v>2037</v>
      </c>
    </row>
    <row r="29" spans="1:18" x14ac:dyDescent="0.25">
      <c r="A29">
        <v>28</v>
      </c>
      <c r="B29" s="6" t="s">
        <v>180</v>
      </c>
      <c r="C29" s="134">
        <v>0</v>
      </c>
      <c r="D29" s="135" t="s">
        <v>961</v>
      </c>
      <c r="E29" s="131" t="s">
        <v>948</v>
      </c>
      <c r="F29" s="8">
        <v>7</v>
      </c>
      <c r="G29">
        <v>1</v>
      </c>
      <c r="H29">
        <v>4</v>
      </c>
      <c r="I29" s="25">
        <v>2006</v>
      </c>
      <c r="J29" s="25">
        <v>2037</v>
      </c>
      <c r="K29">
        <v>0</v>
      </c>
      <c r="L29" s="133" t="s">
        <v>961</v>
      </c>
      <c r="M29" s="38" t="s">
        <v>949</v>
      </c>
      <c r="N29" s="8">
        <v>7</v>
      </c>
      <c r="O29" s="25">
        <v>0</v>
      </c>
      <c r="P29" s="25">
        <v>10</v>
      </c>
      <c r="Q29" s="25">
        <v>2006</v>
      </c>
      <c r="R29" s="25">
        <v>2037</v>
      </c>
    </row>
    <row r="30" spans="1:18" x14ac:dyDescent="0.25">
      <c r="A30">
        <v>29</v>
      </c>
      <c r="B30" s="6" t="s">
        <v>104</v>
      </c>
      <c r="C30" s="134">
        <v>2</v>
      </c>
      <c r="D30" s="135" t="s">
        <v>961</v>
      </c>
      <c r="E30" s="131" t="s">
        <v>948</v>
      </c>
      <c r="F30" s="8">
        <v>7</v>
      </c>
      <c r="G30">
        <v>1</v>
      </c>
      <c r="H30">
        <v>4</v>
      </c>
      <c r="I30" s="25">
        <v>2006</v>
      </c>
      <c r="J30" s="25">
        <v>2037</v>
      </c>
      <c r="K30">
        <v>2</v>
      </c>
      <c r="L30" s="133" t="s">
        <v>961</v>
      </c>
      <c r="M30" s="38" t="s">
        <v>949</v>
      </c>
      <c r="N30" s="8">
        <v>7</v>
      </c>
      <c r="O30" s="25">
        <v>0</v>
      </c>
      <c r="P30" s="25">
        <v>10</v>
      </c>
      <c r="Q30" s="25">
        <v>2006</v>
      </c>
      <c r="R30" s="25">
        <v>2037</v>
      </c>
    </row>
    <row r="31" spans="1:18" x14ac:dyDescent="0.25">
      <c r="A31">
        <v>32</v>
      </c>
      <c r="B31" s="6" t="s">
        <v>143</v>
      </c>
      <c r="C31" s="134">
        <v>2</v>
      </c>
      <c r="D31" s="135" t="s">
        <v>961</v>
      </c>
      <c r="E31" s="131" t="s">
        <v>948</v>
      </c>
      <c r="F31" s="8">
        <v>7</v>
      </c>
      <c r="G31">
        <v>8</v>
      </c>
      <c r="H31">
        <v>3</v>
      </c>
      <c r="I31">
        <v>2007</v>
      </c>
      <c r="J31">
        <v>2037</v>
      </c>
      <c r="K31">
        <v>2</v>
      </c>
      <c r="L31" s="133" t="s">
        <v>961</v>
      </c>
      <c r="M31" s="8" t="s">
        <v>948</v>
      </c>
      <c r="N31" s="8">
        <v>7</v>
      </c>
      <c r="O31">
        <v>1</v>
      </c>
      <c r="P31">
        <v>11</v>
      </c>
      <c r="Q31">
        <v>2007</v>
      </c>
      <c r="R31">
        <v>2037</v>
      </c>
    </row>
    <row r="32" spans="1:18" x14ac:dyDescent="0.25">
      <c r="A32">
        <v>30</v>
      </c>
      <c r="B32" s="6" t="s">
        <v>149</v>
      </c>
      <c r="C32" s="134">
        <v>2</v>
      </c>
      <c r="D32" s="135" t="s">
        <v>961</v>
      </c>
      <c r="E32" s="131" t="s">
        <v>948</v>
      </c>
      <c r="F32" s="8">
        <v>7</v>
      </c>
      <c r="G32">
        <v>1</v>
      </c>
      <c r="H32">
        <v>4</v>
      </c>
      <c r="I32" s="25">
        <v>2006</v>
      </c>
      <c r="J32" s="25">
        <v>2037</v>
      </c>
      <c r="K32">
        <v>2</v>
      </c>
      <c r="L32" s="133" t="s">
        <v>961</v>
      </c>
      <c r="M32" s="38" t="s">
        <v>949</v>
      </c>
      <c r="N32" s="8">
        <v>7</v>
      </c>
      <c r="O32" s="25">
        <v>0</v>
      </c>
      <c r="P32" s="25">
        <v>10</v>
      </c>
      <c r="Q32" s="25">
        <v>2006</v>
      </c>
      <c r="R32" s="25">
        <v>2037</v>
      </c>
    </row>
    <row r="33" spans="1:18" x14ac:dyDescent="0.25">
      <c r="A33">
        <v>31</v>
      </c>
      <c r="B33" s="6" t="s">
        <v>147</v>
      </c>
      <c r="C33" s="134">
        <v>2</v>
      </c>
      <c r="D33" s="135" t="s">
        <v>961</v>
      </c>
      <c r="E33" s="131" t="s">
        <v>948</v>
      </c>
      <c r="F33" s="8">
        <v>7</v>
      </c>
      <c r="G33">
        <v>1</v>
      </c>
      <c r="H33">
        <v>4</v>
      </c>
      <c r="I33" s="25">
        <v>2006</v>
      </c>
      <c r="J33" s="25">
        <v>2037</v>
      </c>
      <c r="K33">
        <v>2</v>
      </c>
      <c r="L33" s="133" t="s">
        <v>959</v>
      </c>
      <c r="M33" s="38" t="s">
        <v>949</v>
      </c>
      <c r="N33" s="8">
        <v>7</v>
      </c>
      <c r="O33" s="25">
        <v>0</v>
      </c>
      <c r="P33" s="25">
        <v>10</v>
      </c>
      <c r="Q33" s="25">
        <v>2006</v>
      </c>
      <c r="R33" s="25">
        <v>2037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1048576"/>
    </sheetView>
  </sheetViews>
  <sheetFormatPr baseColWidth="10" defaultRowHeight="13.2" x14ac:dyDescent="0.25"/>
  <cols>
    <col min="2" max="3" width="11.44140625" style="6" customWidth="1"/>
    <col min="4" max="5" width="11.44140625" style="4" customWidth="1"/>
    <col min="6" max="6" width="14.5546875" style="8" customWidth="1"/>
    <col min="7" max="7" width="11.44140625" style="8" customWidth="1"/>
    <col min="8" max="8" width="9.88671875" style="13" customWidth="1"/>
    <col min="9" max="9" width="8.109375" style="13" customWidth="1"/>
    <col min="10" max="10" width="14.33203125" style="25" customWidth="1"/>
    <col min="11" max="11" width="10.6640625" customWidth="1"/>
  </cols>
  <sheetData>
    <row r="1" spans="1:11" x14ac:dyDescent="0.25">
      <c r="A1" s="1" t="s">
        <v>936</v>
      </c>
      <c r="B1" s="5" t="s">
        <v>937</v>
      </c>
      <c r="C1" s="5" t="s">
        <v>938</v>
      </c>
      <c r="D1" s="3" t="s">
        <v>939</v>
      </c>
      <c r="E1" s="3" t="s">
        <v>950</v>
      </c>
      <c r="F1" s="7" t="s">
        <v>946</v>
      </c>
      <c r="G1" s="7" t="s">
        <v>945</v>
      </c>
      <c r="H1" s="16" t="s">
        <v>944</v>
      </c>
      <c r="I1" s="12" t="s">
        <v>943</v>
      </c>
      <c r="J1" s="39" t="s">
        <v>941</v>
      </c>
      <c r="K1" s="1" t="s">
        <v>942</v>
      </c>
    </row>
    <row r="2" spans="1:11" x14ac:dyDescent="0.25">
      <c r="A2">
        <v>1</v>
      </c>
      <c r="B2" s="6" t="s">
        <v>242</v>
      </c>
      <c r="C2" s="136" t="s">
        <v>962</v>
      </c>
      <c r="D2" s="134">
        <v>2</v>
      </c>
      <c r="E2" s="135" t="s">
        <v>959</v>
      </c>
      <c r="F2" s="132" t="s">
        <v>949</v>
      </c>
      <c r="G2" s="8">
        <v>2</v>
      </c>
      <c r="H2">
        <v>0</v>
      </c>
      <c r="I2">
        <v>10</v>
      </c>
      <c r="J2" s="25">
        <v>2006</v>
      </c>
      <c r="K2" s="25">
        <v>2037</v>
      </c>
    </row>
    <row r="3" spans="1:11" x14ac:dyDescent="0.25">
      <c r="A3">
        <v>2</v>
      </c>
      <c r="B3" s="6" t="s">
        <v>239</v>
      </c>
      <c r="C3" s="136" t="s">
        <v>962</v>
      </c>
      <c r="D3" s="134">
        <v>2</v>
      </c>
      <c r="E3" s="135" t="s">
        <v>959</v>
      </c>
      <c r="F3" s="132" t="s">
        <v>949</v>
      </c>
      <c r="G3" s="8">
        <v>7</v>
      </c>
      <c r="H3">
        <v>0</v>
      </c>
      <c r="I3">
        <v>10</v>
      </c>
      <c r="J3" s="25">
        <v>2006</v>
      </c>
      <c r="K3" s="25">
        <v>2037</v>
      </c>
    </row>
    <row r="4" spans="1:11" x14ac:dyDescent="0.25">
      <c r="A4">
        <v>3</v>
      </c>
      <c r="B4" s="6" t="s">
        <v>240</v>
      </c>
      <c r="C4" s="136" t="s">
        <v>962</v>
      </c>
      <c r="D4" s="134">
        <v>2</v>
      </c>
      <c r="E4" s="135" t="s">
        <v>959</v>
      </c>
      <c r="F4" s="131" t="s">
        <v>948</v>
      </c>
      <c r="G4" s="8">
        <v>7</v>
      </c>
      <c r="H4">
        <v>1</v>
      </c>
      <c r="I4">
        <v>10</v>
      </c>
      <c r="J4" s="25">
        <v>2006</v>
      </c>
      <c r="K4" s="25">
        <v>2037</v>
      </c>
    </row>
    <row r="5" spans="1:11" x14ac:dyDescent="0.25">
      <c r="A5">
        <v>4</v>
      </c>
      <c r="B5" s="6" t="s">
        <v>241</v>
      </c>
      <c r="C5" s="136" t="s">
        <v>962</v>
      </c>
      <c r="D5" s="134">
        <v>2</v>
      </c>
      <c r="E5" s="135" t="s">
        <v>959</v>
      </c>
      <c r="F5" s="132" t="s">
        <v>949</v>
      </c>
      <c r="G5" s="8">
        <v>7</v>
      </c>
      <c r="H5">
        <v>0</v>
      </c>
      <c r="I5">
        <v>10</v>
      </c>
      <c r="J5" s="25">
        <v>2006</v>
      </c>
      <c r="K5" s="25">
        <v>2037</v>
      </c>
    </row>
    <row r="6" spans="1:11" x14ac:dyDescent="0.25">
      <c r="A6">
        <v>5</v>
      </c>
      <c r="B6" s="6" t="s">
        <v>137</v>
      </c>
      <c r="C6" s="136" t="s">
        <v>962</v>
      </c>
      <c r="D6" s="134">
        <v>4</v>
      </c>
      <c r="E6" s="135" t="s">
        <v>961</v>
      </c>
      <c r="F6" s="132" t="s">
        <v>949</v>
      </c>
      <c r="G6" s="8">
        <v>7</v>
      </c>
      <c r="H6">
        <v>0</v>
      </c>
      <c r="I6">
        <v>3</v>
      </c>
      <c r="J6" s="25">
        <v>2006</v>
      </c>
      <c r="K6" s="25">
        <v>2037</v>
      </c>
    </row>
    <row r="7" spans="1:11" x14ac:dyDescent="0.25">
      <c r="A7">
        <v>6</v>
      </c>
      <c r="B7" s="6" t="s">
        <v>153</v>
      </c>
      <c r="C7" s="136" t="s">
        <v>962</v>
      </c>
      <c r="D7" s="134">
        <v>2</v>
      </c>
      <c r="E7" s="135" t="s">
        <v>961</v>
      </c>
      <c r="F7" s="131" t="s">
        <v>948</v>
      </c>
      <c r="G7" s="8">
        <v>7</v>
      </c>
      <c r="H7">
        <v>1</v>
      </c>
      <c r="I7">
        <v>4</v>
      </c>
      <c r="J7" s="25">
        <v>2006</v>
      </c>
      <c r="K7" s="25">
        <v>2037</v>
      </c>
    </row>
    <row r="8" spans="1:11" x14ac:dyDescent="0.25">
      <c r="A8">
        <v>7</v>
      </c>
      <c r="B8" s="6" t="s">
        <v>186</v>
      </c>
      <c r="C8" s="136" t="s">
        <v>962</v>
      </c>
      <c r="D8" s="134">
        <v>0</v>
      </c>
      <c r="E8" s="135" t="s">
        <v>961</v>
      </c>
      <c r="F8" s="131" t="s">
        <v>948</v>
      </c>
      <c r="G8" s="8">
        <v>7</v>
      </c>
      <c r="H8">
        <v>15</v>
      </c>
      <c r="I8">
        <v>10</v>
      </c>
      <c r="J8" s="25">
        <v>2006</v>
      </c>
      <c r="K8" s="25">
        <v>2037</v>
      </c>
    </row>
    <row r="9" spans="1:11" x14ac:dyDescent="0.25">
      <c r="A9">
        <v>8</v>
      </c>
      <c r="B9" s="6" t="s">
        <v>145</v>
      </c>
      <c r="C9" s="136" t="s">
        <v>962</v>
      </c>
      <c r="D9" s="134">
        <v>2</v>
      </c>
      <c r="E9" s="135" t="s">
        <v>961</v>
      </c>
      <c r="F9" s="131" t="s">
        <v>948</v>
      </c>
      <c r="G9" s="8">
        <v>7</v>
      </c>
      <c r="H9">
        <v>1</v>
      </c>
      <c r="I9">
        <v>4</v>
      </c>
      <c r="J9" s="25">
        <v>2006</v>
      </c>
      <c r="K9" s="25">
        <v>2037</v>
      </c>
    </row>
    <row r="10" spans="1:11" x14ac:dyDescent="0.25">
      <c r="A10">
        <v>9</v>
      </c>
      <c r="B10" s="6" t="s">
        <v>187</v>
      </c>
      <c r="C10" s="136" t="s">
        <v>962</v>
      </c>
      <c r="D10" s="134">
        <v>4</v>
      </c>
      <c r="E10" s="135" t="s">
        <v>960</v>
      </c>
      <c r="F10" s="131" t="s">
        <v>948</v>
      </c>
      <c r="G10" s="8">
        <v>7</v>
      </c>
      <c r="H10">
        <v>9</v>
      </c>
      <c r="I10">
        <v>10</v>
      </c>
      <c r="J10" s="25">
        <v>2006</v>
      </c>
      <c r="K10" s="25">
        <v>2037</v>
      </c>
    </row>
    <row r="11" spans="1:11" x14ac:dyDescent="0.25">
      <c r="A11">
        <v>10</v>
      </c>
      <c r="B11" s="6" t="s">
        <v>159</v>
      </c>
      <c r="C11" s="136" t="s">
        <v>962</v>
      </c>
      <c r="D11" s="134">
        <v>0</v>
      </c>
      <c r="E11" s="135" t="s">
        <v>959</v>
      </c>
      <c r="F11" s="131" t="s">
        <v>948</v>
      </c>
      <c r="G11" s="8">
        <v>7</v>
      </c>
      <c r="H11">
        <v>1</v>
      </c>
      <c r="I11">
        <v>4</v>
      </c>
      <c r="J11" s="25">
        <v>2006</v>
      </c>
      <c r="K11" s="25">
        <v>2037</v>
      </c>
    </row>
    <row r="12" spans="1:11" x14ac:dyDescent="0.25">
      <c r="A12">
        <v>11</v>
      </c>
      <c r="B12" s="6" t="s">
        <v>148</v>
      </c>
      <c r="C12" s="136" t="s">
        <v>962</v>
      </c>
      <c r="D12" s="134">
        <v>2</v>
      </c>
      <c r="E12" s="135" t="s">
        <v>961</v>
      </c>
      <c r="F12" s="131" t="s">
        <v>948</v>
      </c>
      <c r="G12" s="8">
        <v>7</v>
      </c>
      <c r="H12">
        <v>1</v>
      </c>
      <c r="I12">
        <v>4</v>
      </c>
      <c r="J12" s="25">
        <v>2006</v>
      </c>
      <c r="K12" s="25">
        <v>2037</v>
      </c>
    </row>
    <row r="13" spans="1:11" x14ac:dyDescent="0.25">
      <c r="A13">
        <v>12</v>
      </c>
      <c r="B13" s="6" t="s">
        <v>294</v>
      </c>
      <c r="C13" s="136" t="s">
        <v>962</v>
      </c>
      <c r="D13" s="134">
        <v>0</v>
      </c>
      <c r="E13" s="135" t="s">
        <v>959</v>
      </c>
      <c r="F13" s="132" t="s">
        <v>949</v>
      </c>
      <c r="G13" s="8">
        <v>5</v>
      </c>
      <c r="H13">
        <v>0</v>
      </c>
      <c r="I13">
        <v>4</v>
      </c>
      <c r="J13" s="25">
        <v>2006</v>
      </c>
      <c r="K13" s="25">
        <v>2037</v>
      </c>
    </row>
    <row r="14" spans="1:11" x14ac:dyDescent="0.25">
      <c r="A14">
        <v>13</v>
      </c>
      <c r="B14" s="6" t="s">
        <v>92</v>
      </c>
      <c r="C14" s="136" t="s">
        <v>962</v>
      </c>
      <c r="D14" s="134">
        <v>1</v>
      </c>
      <c r="E14" s="135" t="s">
        <v>960</v>
      </c>
      <c r="F14" s="132" t="s">
        <v>949</v>
      </c>
      <c r="G14" s="8">
        <v>7</v>
      </c>
      <c r="H14">
        <v>0</v>
      </c>
      <c r="I14">
        <v>3</v>
      </c>
      <c r="J14" s="25">
        <v>2006</v>
      </c>
      <c r="K14" s="25">
        <v>2037</v>
      </c>
    </row>
    <row r="15" spans="1:11" x14ac:dyDescent="0.25">
      <c r="A15">
        <v>14</v>
      </c>
      <c r="B15" s="6" t="s">
        <v>192</v>
      </c>
      <c r="C15" s="136" t="s">
        <v>962</v>
      </c>
      <c r="D15" s="134">
        <v>2</v>
      </c>
      <c r="E15" s="135" t="s">
        <v>961</v>
      </c>
      <c r="F15" s="131" t="s">
        <v>948</v>
      </c>
      <c r="G15" s="8">
        <v>7</v>
      </c>
      <c r="H15">
        <v>1</v>
      </c>
      <c r="I15">
        <v>9</v>
      </c>
      <c r="J15" s="25">
        <v>2006</v>
      </c>
      <c r="K15" s="25">
        <v>2037</v>
      </c>
    </row>
    <row r="16" spans="1:11" x14ac:dyDescent="0.25">
      <c r="A16">
        <v>15</v>
      </c>
      <c r="B16" s="6" t="s">
        <v>206</v>
      </c>
      <c r="C16" s="136" t="s">
        <v>962</v>
      </c>
      <c r="D16" s="134">
        <v>3</v>
      </c>
      <c r="E16" s="135" t="s">
        <v>959</v>
      </c>
      <c r="F16" s="131" t="s">
        <v>947</v>
      </c>
      <c r="G16" s="8">
        <v>0</v>
      </c>
      <c r="H16">
        <v>1</v>
      </c>
      <c r="I16">
        <v>4</v>
      </c>
      <c r="J16" s="25">
        <v>2006</v>
      </c>
      <c r="K16" s="25">
        <v>2037</v>
      </c>
    </row>
    <row r="17" spans="1:11" x14ac:dyDescent="0.25">
      <c r="A17">
        <v>16</v>
      </c>
      <c r="B17" s="6" t="s">
        <v>209</v>
      </c>
      <c r="C17" s="136" t="s">
        <v>962</v>
      </c>
      <c r="D17" s="134">
        <v>0</v>
      </c>
      <c r="E17" s="135" t="s">
        <v>959</v>
      </c>
      <c r="F17" s="132" t="s">
        <v>949</v>
      </c>
      <c r="G17" s="8">
        <v>2</v>
      </c>
      <c r="H17">
        <v>0</v>
      </c>
      <c r="I17">
        <v>3</v>
      </c>
      <c r="J17" s="25">
        <v>2006</v>
      </c>
      <c r="K17" s="25">
        <v>2037</v>
      </c>
    </row>
    <row r="18" spans="1:11" x14ac:dyDescent="0.25">
      <c r="A18">
        <v>17</v>
      </c>
      <c r="B18" s="6" t="s">
        <v>211</v>
      </c>
      <c r="C18" s="136" t="s">
        <v>962</v>
      </c>
      <c r="D18" s="134">
        <v>0</v>
      </c>
      <c r="E18" s="135" t="s">
        <v>961</v>
      </c>
      <c r="F18" s="132" t="s">
        <v>949</v>
      </c>
      <c r="G18" s="8">
        <v>7</v>
      </c>
      <c r="H18">
        <v>0</v>
      </c>
      <c r="I18">
        <v>3</v>
      </c>
      <c r="J18" s="25">
        <v>2006</v>
      </c>
      <c r="K18" s="25">
        <v>2037</v>
      </c>
    </row>
    <row r="19" spans="1:11" x14ac:dyDescent="0.25">
      <c r="A19">
        <v>18</v>
      </c>
      <c r="B19" s="6" t="s">
        <v>169</v>
      </c>
      <c r="C19" s="136" t="s">
        <v>962</v>
      </c>
      <c r="D19" s="134">
        <v>2</v>
      </c>
      <c r="E19" s="135" t="s">
        <v>961</v>
      </c>
      <c r="F19" s="131" t="s">
        <v>948</v>
      </c>
      <c r="G19" s="8">
        <v>7</v>
      </c>
      <c r="H19">
        <v>1</v>
      </c>
      <c r="I19">
        <v>4</v>
      </c>
      <c r="J19" s="25">
        <v>2006</v>
      </c>
      <c r="K19" s="25">
        <v>2037</v>
      </c>
    </row>
    <row r="20" spans="1:11" x14ac:dyDescent="0.25">
      <c r="A20">
        <v>19</v>
      </c>
      <c r="B20" s="6" t="s">
        <v>230</v>
      </c>
      <c r="C20" s="136" t="s">
        <v>962</v>
      </c>
      <c r="D20" s="134">
        <v>2</v>
      </c>
      <c r="E20" s="135" t="s">
        <v>961</v>
      </c>
      <c r="F20" s="132" t="s">
        <v>949</v>
      </c>
      <c r="G20" s="8">
        <v>6</v>
      </c>
      <c r="H20">
        <v>0</v>
      </c>
      <c r="I20">
        <v>3</v>
      </c>
      <c r="J20" s="25">
        <v>2006</v>
      </c>
      <c r="K20" s="25">
        <v>2037</v>
      </c>
    </row>
    <row r="21" spans="1:11" x14ac:dyDescent="0.25">
      <c r="A21">
        <v>20</v>
      </c>
      <c r="B21" s="6" t="s">
        <v>315</v>
      </c>
      <c r="C21" s="136" t="s">
        <v>962</v>
      </c>
      <c r="D21" s="134">
        <v>2</v>
      </c>
      <c r="E21" s="135" t="s">
        <v>961</v>
      </c>
      <c r="F21" s="131" t="s">
        <v>948</v>
      </c>
      <c r="G21" s="8">
        <v>7</v>
      </c>
      <c r="H21">
        <v>1</v>
      </c>
      <c r="I21">
        <v>9</v>
      </c>
      <c r="J21" s="25">
        <v>2006</v>
      </c>
      <c r="K21" s="25">
        <v>2037</v>
      </c>
    </row>
    <row r="22" spans="1:11" x14ac:dyDescent="0.25">
      <c r="A22">
        <v>21</v>
      </c>
      <c r="B22" s="6" t="s">
        <v>150</v>
      </c>
      <c r="C22" s="136" t="s">
        <v>962</v>
      </c>
      <c r="D22" s="134">
        <v>2</v>
      </c>
      <c r="E22" s="135" t="s">
        <v>961</v>
      </c>
      <c r="F22" s="131" t="s">
        <v>948</v>
      </c>
      <c r="G22" s="8">
        <v>7</v>
      </c>
      <c r="H22">
        <v>1</v>
      </c>
      <c r="I22">
        <v>4</v>
      </c>
      <c r="J22" s="25">
        <v>2006</v>
      </c>
      <c r="K22" s="25">
        <v>2037</v>
      </c>
    </row>
    <row r="23" spans="1:11" x14ac:dyDescent="0.25">
      <c r="A23">
        <v>22</v>
      </c>
      <c r="B23" s="6" t="s">
        <v>264</v>
      </c>
      <c r="C23" s="136" t="s">
        <v>962</v>
      </c>
      <c r="D23" s="134">
        <v>2</v>
      </c>
      <c r="E23" s="135" t="s">
        <v>959</v>
      </c>
      <c r="F23" s="131" t="s">
        <v>948</v>
      </c>
      <c r="G23" s="8">
        <v>7</v>
      </c>
      <c r="H23">
        <v>1</v>
      </c>
      <c r="I23">
        <v>10</v>
      </c>
      <c r="J23" s="25">
        <v>2006</v>
      </c>
      <c r="K23" s="25">
        <v>2037</v>
      </c>
    </row>
    <row r="24" spans="1:11" x14ac:dyDescent="0.25">
      <c r="A24">
        <v>23</v>
      </c>
      <c r="B24" s="6" t="s">
        <v>213</v>
      </c>
      <c r="C24" s="136" t="s">
        <v>962</v>
      </c>
      <c r="D24" s="134">
        <v>0</v>
      </c>
      <c r="E24" s="135" t="s">
        <v>961</v>
      </c>
      <c r="F24" s="131" t="s">
        <v>948</v>
      </c>
      <c r="G24" s="8">
        <v>5</v>
      </c>
      <c r="H24">
        <v>15</v>
      </c>
      <c r="I24">
        <v>4</v>
      </c>
      <c r="J24" s="25">
        <v>2006</v>
      </c>
      <c r="K24" s="25">
        <v>2037</v>
      </c>
    </row>
    <row r="25" spans="1:11" x14ac:dyDescent="0.25">
      <c r="A25">
        <v>24</v>
      </c>
      <c r="B25" s="6" t="s">
        <v>196</v>
      </c>
      <c r="C25" s="136" t="s">
        <v>962</v>
      </c>
      <c r="D25" s="134">
        <v>0</v>
      </c>
      <c r="E25" s="135" t="s">
        <v>961</v>
      </c>
      <c r="F25" s="131" t="s">
        <v>948</v>
      </c>
      <c r="G25" s="8">
        <v>7</v>
      </c>
      <c r="H25">
        <v>15</v>
      </c>
      <c r="I25">
        <v>10</v>
      </c>
      <c r="J25" s="25">
        <v>2006</v>
      </c>
      <c r="K25" s="25">
        <v>2037</v>
      </c>
    </row>
    <row r="26" spans="1:11" x14ac:dyDescent="0.25">
      <c r="A26">
        <v>25</v>
      </c>
      <c r="B26" s="6" t="s">
        <v>134</v>
      </c>
      <c r="C26" s="136" t="s">
        <v>962</v>
      </c>
      <c r="D26" s="134">
        <v>2</v>
      </c>
      <c r="E26" s="135" t="s">
        <v>959</v>
      </c>
      <c r="F26" s="132" t="s">
        <v>949</v>
      </c>
      <c r="G26" s="8">
        <v>7</v>
      </c>
      <c r="H26">
        <v>0</v>
      </c>
      <c r="I26">
        <v>3</v>
      </c>
      <c r="J26" s="25">
        <v>2006</v>
      </c>
      <c r="K26" s="25">
        <v>2037</v>
      </c>
    </row>
    <row r="27" spans="1:11" x14ac:dyDescent="0.25">
      <c r="A27">
        <v>26</v>
      </c>
      <c r="B27" s="6" t="s">
        <v>146</v>
      </c>
      <c r="C27" s="136" t="s">
        <v>962</v>
      </c>
      <c r="D27" s="134">
        <v>0</v>
      </c>
      <c r="E27" s="135" t="s">
        <v>961</v>
      </c>
      <c r="F27" s="131" t="s">
        <v>948</v>
      </c>
      <c r="G27" s="8">
        <v>7</v>
      </c>
      <c r="H27">
        <v>1</v>
      </c>
      <c r="I27">
        <v>4</v>
      </c>
      <c r="J27" s="25">
        <v>2006</v>
      </c>
      <c r="K27" s="25">
        <v>2037</v>
      </c>
    </row>
    <row r="28" spans="1:11" x14ac:dyDescent="0.25">
      <c r="A28">
        <v>27</v>
      </c>
      <c r="B28" s="6" t="s">
        <v>216</v>
      </c>
      <c r="C28" s="136" t="s">
        <v>962</v>
      </c>
      <c r="D28" s="134">
        <v>0</v>
      </c>
      <c r="E28" s="135" t="s">
        <v>961</v>
      </c>
      <c r="F28" s="131" t="s">
        <v>947</v>
      </c>
      <c r="G28" s="8">
        <v>0</v>
      </c>
      <c r="H28">
        <v>1</v>
      </c>
      <c r="I28">
        <v>4</v>
      </c>
      <c r="J28" s="25">
        <v>2006</v>
      </c>
      <c r="K28" s="25">
        <v>2037</v>
      </c>
    </row>
    <row r="29" spans="1:11" x14ac:dyDescent="0.25">
      <c r="A29">
        <v>28</v>
      </c>
      <c r="B29" s="6" t="s">
        <v>180</v>
      </c>
      <c r="C29" s="136" t="s">
        <v>962</v>
      </c>
      <c r="D29" s="134">
        <v>0</v>
      </c>
      <c r="E29" s="135" t="s">
        <v>961</v>
      </c>
      <c r="F29" s="131" t="s">
        <v>948</v>
      </c>
      <c r="G29" s="8">
        <v>7</v>
      </c>
      <c r="H29">
        <v>1</v>
      </c>
      <c r="I29">
        <v>4</v>
      </c>
      <c r="J29" s="25">
        <v>2006</v>
      </c>
      <c r="K29" s="25">
        <v>2037</v>
      </c>
    </row>
    <row r="30" spans="1:11" x14ac:dyDescent="0.25">
      <c r="A30">
        <v>29</v>
      </c>
      <c r="B30" s="6" t="s">
        <v>104</v>
      </c>
      <c r="C30" s="136" t="s">
        <v>962</v>
      </c>
      <c r="D30" s="134">
        <v>2</v>
      </c>
      <c r="E30" s="135" t="s">
        <v>961</v>
      </c>
      <c r="F30" s="131" t="s">
        <v>948</v>
      </c>
      <c r="G30" s="8">
        <v>7</v>
      </c>
      <c r="H30">
        <v>1</v>
      </c>
      <c r="I30">
        <v>4</v>
      </c>
      <c r="J30" s="25">
        <v>2006</v>
      </c>
      <c r="K30" s="25">
        <v>2037</v>
      </c>
    </row>
    <row r="31" spans="1:11" x14ac:dyDescent="0.25">
      <c r="A31">
        <v>32</v>
      </c>
      <c r="B31" s="6" t="s">
        <v>143</v>
      </c>
      <c r="C31" s="136" t="s">
        <v>962</v>
      </c>
      <c r="D31" s="134">
        <v>2</v>
      </c>
      <c r="E31" s="135" t="s">
        <v>961</v>
      </c>
      <c r="F31" s="131" t="s">
        <v>948</v>
      </c>
      <c r="G31" s="8">
        <v>7</v>
      </c>
      <c r="H31">
        <v>8</v>
      </c>
      <c r="I31">
        <v>3</v>
      </c>
      <c r="J31">
        <v>2007</v>
      </c>
      <c r="K31">
        <v>2037</v>
      </c>
    </row>
    <row r="32" spans="1:11" x14ac:dyDescent="0.25">
      <c r="A32">
        <v>30</v>
      </c>
      <c r="B32" s="6" t="s">
        <v>149</v>
      </c>
      <c r="C32" s="136" t="s">
        <v>962</v>
      </c>
      <c r="D32" s="134">
        <v>2</v>
      </c>
      <c r="E32" s="135" t="s">
        <v>961</v>
      </c>
      <c r="F32" s="131" t="s">
        <v>948</v>
      </c>
      <c r="G32" s="8">
        <v>7</v>
      </c>
      <c r="H32">
        <v>1</v>
      </c>
      <c r="I32">
        <v>4</v>
      </c>
      <c r="J32" s="25">
        <v>2006</v>
      </c>
      <c r="K32" s="25">
        <v>2037</v>
      </c>
    </row>
    <row r="33" spans="1:11" x14ac:dyDescent="0.25">
      <c r="A33">
        <v>31</v>
      </c>
      <c r="B33" s="6" t="s">
        <v>147</v>
      </c>
      <c r="C33" s="136" t="s">
        <v>962</v>
      </c>
      <c r="D33" s="134">
        <v>2</v>
      </c>
      <c r="E33" s="135" t="s">
        <v>961</v>
      </c>
      <c r="F33" s="131" t="s">
        <v>948</v>
      </c>
      <c r="G33" s="8">
        <v>7</v>
      </c>
      <c r="H33">
        <v>1</v>
      </c>
      <c r="I33">
        <v>4</v>
      </c>
      <c r="J33" s="25">
        <v>2006</v>
      </c>
      <c r="K33" s="25">
        <v>2037</v>
      </c>
    </row>
  </sheetData>
  <autoFilter ref="B1:K33"/>
  <sortState ref="A2:K33">
    <sortCondition ref="B2:B33"/>
  </sortState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1048576"/>
    </sheetView>
  </sheetViews>
  <sheetFormatPr baseColWidth="10" defaultRowHeight="13.2" x14ac:dyDescent="0.25"/>
  <cols>
    <col min="5" max="5" width="11.44140625" style="4" customWidth="1"/>
    <col min="6" max="6" width="14.5546875" style="8" customWidth="1"/>
    <col min="7" max="7" width="8.33203125" style="8" customWidth="1"/>
    <col min="8" max="8" width="9.88671875" style="13" customWidth="1"/>
    <col min="9" max="9" width="8.109375" style="13" customWidth="1"/>
    <col min="10" max="10" width="14.109375" style="25" customWidth="1"/>
  </cols>
  <sheetData>
    <row r="1" spans="1:11" x14ac:dyDescent="0.25">
      <c r="A1" t="s">
        <v>936</v>
      </c>
      <c r="B1" s="1" t="s">
        <v>937</v>
      </c>
      <c r="C1" s="1" t="s">
        <v>938</v>
      </c>
      <c r="D1" s="1" t="s">
        <v>939</v>
      </c>
      <c r="E1" s="3" t="s">
        <v>950</v>
      </c>
      <c r="F1" s="7" t="s">
        <v>946</v>
      </c>
      <c r="G1" s="7" t="s">
        <v>945</v>
      </c>
      <c r="H1" s="16" t="s">
        <v>944</v>
      </c>
      <c r="I1" s="12" t="s">
        <v>943</v>
      </c>
      <c r="J1" s="39" t="s">
        <v>941</v>
      </c>
      <c r="K1" s="1" t="s">
        <v>942</v>
      </c>
    </row>
    <row r="2" spans="1:11" x14ac:dyDescent="0.25">
      <c r="A2">
        <v>1</v>
      </c>
      <c r="B2" s="6" t="s">
        <v>242</v>
      </c>
      <c r="C2" s="136" t="s">
        <v>963</v>
      </c>
      <c r="D2">
        <v>2</v>
      </c>
      <c r="E2" s="133" t="s">
        <v>959</v>
      </c>
      <c r="F2" s="38" t="s">
        <v>949</v>
      </c>
      <c r="G2" s="8">
        <v>7</v>
      </c>
      <c r="H2">
        <v>0</v>
      </c>
      <c r="I2">
        <v>3</v>
      </c>
      <c r="J2">
        <v>2007</v>
      </c>
      <c r="K2">
        <v>2037</v>
      </c>
    </row>
    <row r="3" spans="1:11" x14ac:dyDescent="0.25">
      <c r="A3">
        <v>2</v>
      </c>
      <c r="B3" s="6" t="s">
        <v>239</v>
      </c>
      <c r="C3" s="136" t="s">
        <v>963</v>
      </c>
      <c r="D3">
        <v>2</v>
      </c>
      <c r="E3" s="133" t="s">
        <v>959</v>
      </c>
      <c r="F3" s="38" t="s">
        <v>949</v>
      </c>
      <c r="G3" s="8">
        <v>7</v>
      </c>
      <c r="H3">
        <v>0</v>
      </c>
      <c r="I3">
        <v>3</v>
      </c>
      <c r="J3">
        <v>2007</v>
      </c>
      <c r="K3">
        <v>2037</v>
      </c>
    </row>
    <row r="4" spans="1:11" x14ac:dyDescent="0.25">
      <c r="A4">
        <v>3</v>
      </c>
      <c r="B4" s="6" t="s">
        <v>240</v>
      </c>
      <c r="C4" s="136" t="s">
        <v>963</v>
      </c>
      <c r="D4">
        <v>2</v>
      </c>
      <c r="E4" s="133" t="s">
        <v>959</v>
      </c>
      <c r="F4" s="38" t="s">
        <v>949</v>
      </c>
      <c r="G4" s="8">
        <v>7</v>
      </c>
      <c r="H4">
        <v>0</v>
      </c>
      <c r="I4">
        <v>3</v>
      </c>
      <c r="J4">
        <v>2007</v>
      </c>
      <c r="K4">
        <v>2037</v>
      </c>
    </row>
    <row r="5" spans="1:11" x14ac:dyDescent="0.25">
      <c r="A5">
        <v>4</v>
      </c>
      <c r="B5" s="6" t="s">
        <v>241</v>
      </c>
      <c r="C5" s="136" t="s">
        <v>963</v>
      </c>
      <c r="D5">
        <v>2</v>
      </c>
      <c r="E5" s="133" t="s">
        <v>959</v>
      </c>
      <c r="F5" s="38" t="s">
        <v>949</v>
      </c>
      <c r="G5" s="8">
        <v>7</v>
      </c>
      <c r="H5">
        <v>0</v>
      </c>
      <c r="I5">
        <v>3</v>
      </c>
      <c r="J5">
        <v>2007</v>
      </c>
      <c r="K5">
        <v>2037</v>
      </c>
    </row>
    <row r="6" spans="1:11" x14ac:dyDescent="0.25">
      <c r="A6">
        <v>5</v>
      </c>
      <c r="B6" t="s">
        <v>137</v>
      </c>
      <c r="C6" s="136" t="s">
        <v>963</v>
      </c>
      <c r="D6">
        <v>5</v>
      </c>
      <c r="E6" s="133" t="s">
        <v>961</v>
      </c>
      <c r="F6" s="38" t="s">
        <v>949</v>
      </c>
      <c r="G6" s="8">
        <v>7</v>
      </c>
      <c r="H6" s="25">
        <v>0</v>
      </c>
      <c r="I6" s="25">
        <v>10</v>
      </c>
      <c r="J6" s="25">
        <v>2006</v>
      </c>
      <c r="K6" s="25">
        <v>2037</v>
      </c>
    </row>
    <row r="7" spans="1:11" x14ac:dyDescent="0.25">
      <c r="A7">
        <v>6</v>
      </c>
      <c r="B7" t="s">
        <v>153</v>
      </c>
      <c r="C7" s="136" t="s">
        <v>963</v>
      </c>
      <c r="D7">
        <v>2</v>
      </c>
      <c r="E7" s="133" t="s">
        <v>961</v>
      </c>
      <c r="F7" s="38" t="s">
        <v>949</v>
      </c>
      <c r="G7" s="8">
        <v>7</v>
      </c>
      <c r="H7" s="25">
        <v>0</v>
      </c>
      <c r="I7" s="25">
        <v>10</v>
      </c>
      <c r="J7" s="25">
        <v>2006</v>
      </c>
      <c r="K7" s="25">
        <v>2037</v>
      </c>
    </row>
    <row r="8" spans="1:11" x14ac:dyDescent="0.25">
      <c r="A8">
        <v>7</v>
      </c>
      <c r="B8" t="s">
        <v>186</v>
      </c>
      <c r="C8" s="136" t="s">
        <v>963</v>
      </c>
      <c r="D8">
        <v>0</v>
      </c>
      <c r="E8" s="133" t="s">
        <v>961</v>
      </c>
      <c r="F8" s="8" t="s">
        <v>948</v>
      </c>
      <c r="G8" s="8">
        <v>7</v>
      </c>
      <c r="H8" s="25">
        <v>15</v>
      </c>
      <c r="I8" s="25">
        <v>2</v>
      </c>
      <c r="J8" s="25">
        <v>2006</v>
      </c>
      <c r="K8" s="25">
        <v>2037</v>
      </c>
    </row>
    <row r="9" spans="1:11" x14ac:dyDescent="0.25">
      <c r="A9">
        <v>8</v>
      </c>
      <c r="B9" t="s">
        <v>145</v>
      </c>
      <c r="C9" s="136" t="s">
        <v>963</v>
      </c>
      <c r="D9">
        <v>2</v>
      </c>
      <c r="E9" s="133" t="s">
        <v>961</v>
      </c>
      <c r="F9" s="38" t="s">
        <v>949</v>
      </c>
      <c r="G9" s="8">
        <v>7</v>
      </c>
      <c r="H9" s="25">
        <v>0</v>
      </c>
      <c r="I9" s="25">
        <v>10</v>
      </c>
      <c r="J9" s="25">
        <v>2006</v>
      </c>
      <c r="K9" s="25">
        <v>2037</v>
      </c>
    </row>
    <row r="10" spans="1:11" x14ac:dyDescent="0.25">
      <c r="A10">
        <v>9</v>
      </c>
      <c r="B10" t="s">
        <v>187</v>
      </c>
      <c r="C10" s="136" t="s">
        <v>963</v>
      </c>
      <c r="D10">
        <v>3</v>
      </c>
      <c r="E10" s="133" t="s">
        <v>960</v>
      </c>
      <c r="F10" s="8" t="s">
        <v>948</v>
      </c>
      <c r="G10" s="8">
        <v>7</v>
      </c>
      <c r="H10" s="25">
        <v>9</v>
      </c>
      <c r="I10" s="25">
        <v>3</v>
      </c>
      <c r="J10" s="25">
        <v>2006</v>
      </c>
      <c r="K10" s="25">
        <v>2037</v>
      </c>
    </row>
    <row r="11" spans="1:11" x14ac:dyDescent="0.25">
      <c r="A11">
        <v>10</v>
      </c>
      <c r="B11" t="s">
        <v>159</v>
      </c>
      <c r="C11" s="136" t="s">
        <v>963</v>
      </c>
      <c r="D11">
        <v>0</v>
      </c>
      <c r="E11" s="133" t="s">
        <v>959</v>
      </c>
      <c r="F11" s="38" t="s">
        <v>949</v>
      </c>
      <c r="G11" s="8">
        <v>7</v>
      </c>
      <c r="H11" s="25">
        <v>0</v>
      </c>
      <c r="I11" s="25">
        <v>10</v>
      </c>
      <c r="J11" s="25">
        <v>2006</v>
      </c>
      <c r="K11" s="25">
        <v>2037</v>
      </c>
    </row>
    <row r="12" spans="1:11" x14ac:dyDescent="0.25">
      <c r="A12">
        <v>11</v>
      </c>
      <c r="B12" t="s">
        <v>148</v>
      </c>
      <c r="C12" s="136" t="s">
        <v>963</v>
      </c>
      <c r="D12">
        <v>2</v>
      </c>
      <c r="E12" s="133" t="s">
        <v>961</v>
      </c>
      <c r="F12" s="38" t="s">
        <v>949</v>
      </c>
      <c r="G12" s="8">
        <v>7</v>
      </c>
      <c r="H12" s="25">
        <v>0</v>
      </c>
      <c r="I12" s="25">
        <v>10</v>
      </c>
      <c r="J12" s="25">
        <v>2006</v>
      </c>
      <c r="K12" s="25">
        <v>2037</v>
      </c>
    </row>
    <row r="13" spans="1:11" x14ac:dyDescent="0.25">
      <c r="A13">
        <v>12</v>
      </c>
      <c r="B13" t="s">
        <v>294</v>
      </c>
      <c r="C13" s="136" t="s">
        <v>963</v>
      </c>
      <c r="D13">
        <v>23</v>
      </c>
      <c r="E13" s="133" t="s">
        <v>959</v>
      </c>
      <c r="F13" s="38" t="s">
        <v>949</v>
      </c>
      <c r="G13" s="8">
        <v>2</v>
      </c>
      <c r="H13" s="25">
        <v>0</v>
      </c>
      <c r="I13" s="25">
        <v>9</v>
      </c>
      <c r="J13" s="25">
        <v>2006</v>
      </c>
      <c r="K13" s="25">
        <v>2037</v>
      </c>
    </row>
    <row r="14" spans="1:11" x14ac:dyDescent="0.25">
      <c r="A14">
        <v>13</v>
      </c>
      <c r="B14" t="s">
        <v>92</v>
      </c>
      <c r="C14" s="136" t="s">
        <v>963</v>
      </c>
      <c r="D14">
        <v>1</v>
      </c>
      <c r="E14" s="133" t="s">
        <v>960</v>
      </c>
      <c r="F14" s="38" t="s">
        <v>949</v>
      </c>
      <c r="G14" s="8">
        <v>7</v>
      </c>
      <c r="H14" s="25">
        <v>0</v>
      </c>
      <c r="I14" s="25">
        <v>10</v>
      </c>
      <c r="J14" s="25">
        <v>2006</v>
      </c>
      <c r="K14" s="25">
        <v>2037</v>
      </c>
    </row>
    <row r="15" spans="1:11" x14ac:dyDescent="0.25">
      <c r="A15">
        <v>14</v>
      </c>
      <c r="B15" t="s">
        <v>192</v>
      </c>
      <c r="C15" s="136" t="s">
        <v>963</v>
      </c>
      <c r="D15">
        <v>2</v>
      </c>
      <c r="E15" s="133" t="s">
        <v>961</v>
      </c>
      <c r="F15" s="8" t="s">
        <v>948</v>
      </c>
      <c r="G15" s="8">
        <v>7</v>
      </c>
      <c r="H15" s="25">
        <v>15</v>
      </c>
      <c r="I15" s="25">
        <v>4</v>
      </c>
      <c r="J15" s="25">
        <v>2006</v>
      </c>
      <c r="K15" s="25">
        <v>2037</v>
      </c>
    </row>
    <row r="16" spans="1:11" x14ac:dyDescent="0.25">
      <c r="A16">
        <v>15</v>
      </c>
      <c r="B16" t="s">
        <v>206</v>
      </c>
      <c r="C16" s="136" t="s">
        <v>963</v>
      </c>
      <c r="D16">
        <v>3</v>
      </c>
      <c r="E16" s="133" t="s">
        <v>959</v>
      </c>
      <c r="F16" s="8" t="s">
        <v>947</v>
      </c>
      <c r="G16" s="8">
        <v>0</v>
      </c>
      <c r="H16" s="25">
        <v>1</v>
      </c>
      <c r="I16" s="25">
        <v>10</v>
      </c>
      <c r="J16" s="25">
        <v>2006</v>
      </c>
      <c r="K16" s="25">
        <v>2037</v>
      </c>
    </row>
    <row r="17" spans="1:11" x14ac:dyDescent="0.25">
      <c r="A17">
        <v>16</v>
      </c>
      <c r="B17" t="s">
        <v>209</v>
      </c>
      <c r="C17" s="136" t="s">
        <v>963</v>
      </c>
      <c r="D17">
        <v>0</v>
      </c>
      <c r="E17" s="133" t="s">
        <v>959</v>
      </c>
      <c r="F17" s="38" t="s">
        <v>949</v>
      </c>
      <c r="G17" s="8">
        <v>2</v>
      </c>
      <c r="H17" s="25">
        <v>0</v>
      </c>
      <c r="I17" s="25">
        <v>9</v>
      </c>
      <c r="J17" s="25">
        <v>2006</v>
      </c>
      <c r="K17" s="25">
        <v>2037</v>
      </c>
    </row>
    <row r="18" spans="1:11" x14ac:dyDescent="0.25">
      <c r="A18">
        <v>17</v>
      </c>
      <c r="B18" t="s">
        <v>211</v>
      </c>
      <c r="C18" s="136" t="s">
        <v>963</v>
      </c>
      <c r="D18">
        <v>0</v>
      </c>
      <c r="E18" s="133" t="s">
        <v>961</v>
      </c>
      <c r="F18" s="38" t="s">
        <v>949</v>
      </c>
      <c r="G18" s="8">
        <v>7</v>
      </c>
      <c r="H18" s="25">
        <v>0</v>
      </c>
      <c r="I18" s="25">
        <v>10</v>
      </c>
      <c r="J18" s="25">
        <v>2006</v>
      </c>
      <c r="K18" s="25">
        <v>2037</v>
      </c>
    </row>
    <row r="19" spans="1:11" x14ac:dyDescent="0.25">
      <c r="A19">
        <v>18</v>
      </c>
      <c r="B19" t="s">
        <v>169</v>
      </c>
      <c r="C19" s="136" t="s">
        <v>963</v>
      </c>
      <c r="D19">
        <v>2</v>
      </c>
      <c r="E19" s="133" t="s">
        <v>961</v>
      </c>
      <c r="F19" s="38" t="s">
        <v>949</v>
      </c>
      <c r="G19" s="8">
        <v>7</v>
      </c>
      <c r="H19" s="25">
        <v>0</v>
      </c>
      <c r="I19" s="25">
        <v>10</v>
      </c>
      <c r="J19" s="25">
        <v>2006</v>
      </c>
      <c r="K19" s="25">
        <v>2037</v>
      </c>
    </row>
    <row r="20" spans="1:11" x14ac:dyDescent="0.25">
      <c r="A20">
        <v>19</v>
      </c>
      <c r="B20" t="s">
        <v>230</v>
      </c>
      <c r="C20" s="136" t="s">
        <v>963</v>
      </c>
      <c r="D20">
        <v>2</v>
      </c>
      <c r="E20" s="133" t="s">
        <v>961</v>
      </c>
      <c r="F20" s="38" t="s">
        <v>949</v>
      </c>
      <c r="G20" s="8">
        <v>6</v>
      </c>
      <c r="H20" s="25">
        <v>0</v>
      </c>
      <c r="I20" s="25">
        <v>9</v>
      </c>
      <c r="J20" s="25">
        <v>2006</v>
      </c>
      <c r="K20" s="25">
        <v>2037</v>
      </c>
    </row>
    <row r="21" spans="1:11" x14ac:dyDescent="0.25">
      <c r="A21">
        <v>20</v>
      </c>
      <c r="B21" t="s">
        <v>315</v>
      </c>
      <c r="C21" s="136" t="s">
        <v>963</v>
      </c>
      <c r="D21">
        <v>2</v>
      </c>
      <c r="E21" s="133" t="s">
        <v>961</v>
      </c>
      <c r="F21" s="8" t="s">
        <v>948</v>
      </c>
      <c r="G21" s="8">
        <v>7</v>
      </c>
      <c r="H21" s="25">
        <v>1</v>
      </c>
      <c r="I21" s="25">
        <v>4</v>
      </c>
      <c r="J21" s="25">
        <v>2006</v>
      </c>
      <c r="K21" s="25">
        <v>2037</v>
      </c>
    </row>
    <row r="22" spans="1:11" x14ac:dyDescent="0.25">
      <c r="A22">
        <v>21</v>
      </c>
      <c r="B22" t="s">
        <v>150</v>
      </c>
      <c r="C22" s="136" t="s">
        <v>963</v>
      </c>
      <c r="D22">
        <v>2</v>
      </c>
      <c r="E22" s="133" t="s">
        <v>961</v>
      </c>
      <c r="F22" s="38" t="s">
        <v>949</v>
      </c>
      <c r="G22" s="8">
        <v>7</v>
      </c>
      <c r="H22" s="25">
        <v>0</v>
      </c>
      <c r="I22" s="25">
        <v>10</v>
      </c>
      <c r="J22" s="25">
        <v>2006</v>
      </c>
      <c r="K22" s="25">
        <v>2037</v>
      </c>
    </row>
    <row r="23" spans="1:11" x14ac:dyDescent="0.25">
      <c r="A23">
        <v>22</v>
      </c>
      <c r="B23" t="s">
        <v>264</v>
      </c>
      <c r="C23" s="136" t="s">
        <v>963</v>
      </c>
      <c r="D23">
        <v>2</v>
      </c>
      <c r="E23" s="133" t="s">
        <v>959</v>
      </c>
      <c r="F23" s="8" t="s">
        <v>948</v>
      </c>
      <c r="G23" s="8">
        <v>7</v>
      </c>
      <c r="H23" s="25">
        <v>15</v>
      </c>
      <c r="I23" s="25">
        <v>3</v>
      </c>
      <c r="J23" s="25">
        <v>2006</v>
      </c>
      <c r="K23" s="25">
        <v>2037</v>
      </c>
    </row>
    <row r="24" spans="1:11" x14ac:dyDescent="0.25">
      <c r="A24">
        <v>23</v>
      </c>
      <c r="B24" t="s">
        <v>213</v>
      </c>
      <c r="C24" s="136" t="s">
        <v>963</v>
      </c>
      <c r="D24">
        <v>0</v>
      </c>
      <c r="E24" s="133" t="s">
        <v>961</v>
      </c>
      <c r="F24" s="8" t="s">
        <v>948</v>
      </c>
      <c r="G24" s="8">
        <v>5</v>
      </c>
      <c r="H24" s="25">
        <v>15</v>
      </c>
      <c r="I24" s="25">
        <v>10</v>
      </c>
      <c r="J24" s="25">
        <v>2006</v>
      </c>
      <c r="K24" s="25">
        <v>2037</v>
      </c>
    </row>
    <row r="25" spans="1:11" x14ac:dyDescent="0.25">
      <c r="A25">
        <v>24</v>
      </c>
      <c r="B25" t="s">
        <v>196</v>
      </c>
      <c r="C25" s="136" t="s">
        <v>963</v>
      </c>
      <c r="D25">
        <v>0</v>
      </c>
      <c r="E25" s="133" t="s">
        <v>961</v>
      </c>
      <c r="F25" s="8" t="s">
        <v>948</v>
      </c>
      <c r="G25" s="8">
        <v>7</v>
      </c>
      <c r="H25" s="25">
        <v>8</v>
      </c>
      <c r="I25" s="25">
        <v>3</v>
      </c>
      <c r="J25" s="25">
        <v>2006</v>
      </c>
      <c r="K25" s="25">
        <v>2037</v>
      </c>
    </row>
    <row r="26" spans="1:11" x14ac:dyDescent="0.25">
      <c r="A26">
        <v>25</v>
      </c>
      <c r="B26" t="s">
        <v>134</v>
      </c>
      <c r="C26" s="136" t="s">
        <v>963</v>
      </c>
      <c r="D26">
        <v>2</v>
      </c>
      <c r="E26" s="133" t="s">
        <v>959</v>
      </c>
      <c r="F26" s="38" t="s">
        <v>949</v>
      </c>
      <c r="G26" s="8">
        <v>7</v>
      </c>
      <c r="H26" s="25">
        <v>0</v>
      </c>
      <c r="I26" s="25">
        <v>10</v>
      </c>
      <c r="J26" s="25">
        <v>2006</v>
      </c>
      <c r="K26" s="25">
        <v>2037</v>
      </c>
    </row>
    <row r="27" spans="1:11" x14ac:dyDescent="0.25">
      <c r="A27">
        <v>26</v>
      </c>
      <c r="B27" t="s">
        <v>146</v>
      </c>
      <c r="C27" s="136" t="s">
        <v>963</v>
      </c>
      <c r="D27">
        <v>0</v>
      </c>
      <c r="E27" s="133" t="s">
        <v>961</v>
      </c>
      <c r="F27" s="38" t="s">
        <v>949</v>
      </c>
      <c r="G27" s="8">
        <v>7</v>
      </c>
      <c r="H27" s="25">
        <v>0</v>
      </c>
      <c r="I27" s="25">
        <v>10</v>
      </c>
      <c r="J27" s="25">
        <v>2006</v>
      </c>
      <c r="K27" s="25">
        <v>2037</v>
      </c>
    </row>
    <row r="28" spans="1:11" x14ac:dyDescent="0.25">
      <c r="A28">
        <v>27</v>
      </c>
      <c r="B28" t="s">
        <v>216</v>
      </c>
      <c r="C28" s="136" t="s">
        <v>963</v>
      </c>
      <c r="D28">
        <v>0</v>
      </c>
      <c r="E28" s="133" t="s">
        <v>961</v>
      </c>
      <c r="F28" s="8" t="s">
        <v>947</v>
      </c>
      <c r="G28" s="8">
        <v>0</v>
      </c>
      <c r="H28" s="25">
        <v>1</v>
      </c>
      <c r="I28" s="25">
        <v>10</v>
      </c>
      <c r="J28" s="25">
        <v>2006</v>
      </c>
      <c r="K28" s="25">
        <v>2037</v>
      </c>
    </row>
    <row r="29" spans="1:11" x14ac:dyDescent="0.25">
      <c r="A29">
        <v>28</v>
      </c>
      <c r="B29" t="s">
        <v>180</v>
      </c>
      <c r="C29" s="136" t="s">
        <v>963</v>
      </c>
      <c r="D29">
        <v>0</v>
      </c>
      <c r="E29" s="133" t="s">
        <v>961</v>
      </c>
      <c r="F29" s="38" t="s">
        <v>949</v>
      </c>
      <c r="G29" s="8">
        <v>7</v>
      </c>
      <c r="H29" s="25">
        <v>0</v>
      </c>
      <c r="I29" s="25">
        <v>10</v>
      </c>
      <c r="J29" s="25">
        <v>2006</v>
      </c>
      <c r="K29" s="25">
        <v>2037</v>
      </c>
    </row>
    <row r="30" spans="1:11" x14ac:dyDescent="0.25">
      <c r="A30">
        <v>29</v>
      </c>
      <c r="B30" t="s">
        <v>104</v>
      </c>
      <c r="C30" s="136" t="s">
        <v>963</v>
      </c>
      <c r="D30">
        <v>2</v>
      </c>
      <c r="E30" s="133" t="s">
        <v>961</v>
      </c>
      <c r="F30" s="38" t="s">
        <v>949</v>
      </c>
      <c r="G30" s="8">
        <v>7</v>
      </c>
      <c r="H30" s="25">
        <v>0</v>
      </c>
      <c r="I30" s="25">
        <v>10</v>
      </c>
      <c r="J30" s="25">
        <v>2006</v>
      </c>
      <c r="K30" s="25">
        <v>2037</v>
      </c>
    </row>
    <row r="31" spans="1:11" x14ac:dyDescent="0.25">
      <c r="A31">
        <v>30</v>
      </c>
      <c r="B31" s="6" t="s">
        <v>143</v>
      </c>
      <c r="C31" s="136" t="s">
        <v>963</v>
      </c>
      <c r="D31">
        <v>2</v>
      </c>
      <c r="E31" s="133" t="s">
        <v>961</v>
      </c>
      <c r="F31" s="8" t="s">
        <v>948</v>
      </c>
      <c r="G31" s="8">
        <v>7</v>
      </c>
      <c r="H31">
        <v>1</v>
      </c>
      <c r="I31">
        <v>11</v>
      </c>
      <c r="J31">
        <v>2007</v>
      </c>
      <c r="K31">
        <v>2037</v>
      </c>
    </row>
    <row r="32" spans="1:11" x14ac:dyDescent="0.25">
      <c r="A32">
        <v>31</v>
      </c>
      <c r="B32" t="s">
        <v>149</v>
      </c>
      <c r="C32" s="136" t="s">
        <v>963</v>
      </c>
      <c r="D32">
        <v>2</v>
      </c>
      <c r="E32" s="133" t="s">
        <v>961</v>
      </c>
      <c r="F32" s="38" t="s">
        <v>949</v>
      </c>
      <c r="G32" s="8">
        <v>7</v>
      </c>
      <c r="H32" s="25">
        <v>0</v>
      </c>
      <c r="I32" s="25">
        <v>10</v>
      </c>
      <c r="J32" s="25">
        <v>2006</v>
      </c>
      <c r="K32" s="25">
        <v>2037</v>
      </c>
    </row>
    <row r="33" spans="1:11" x14ac:dyDescent="0.25">
      <c r="A33">
        <v>32</v>
      </c>
      <c r="B33" t="s">
        <v>147</v>
      </c>
      <c r="C33" s="136" t="s">
        <v>963</v>
      </c>
      <c r="D33">
        <v>2</v>
      </c>
      <c r="E33" s="133" t="s">
        <v>959</v>
      </c>
      <c r="F33" s="38" t="s">
        <v>949</v>
      </c>
      <c r="G33" s="8">
        <v>7</v>
      </c>
      <c r="H33" s="25">
        <v>0</v>
      </c>
      <c r="I33" s="25">
        <v>10</v>
      </c>
      <c r="J33" s="25">
        <v>2006</v>
      </c>
      <c r="K33" s="25">
        <v>2037</v>
      </c>
    </row>
  </sheetData>
  <autoFilter ref="B1:K33"/>
  <sortState ref="A2:K33">
    <sortCondition ref="B2:B33"/>
  </sortState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56"/>
  <sheetViews>
    <sheetView topLeftCell="A8" workbookViewId="0">
      <selection activeCell="B16" sqref="B16"/>
    </sheetView>
  </sheetViews>
  <sheetFormatPr baseColWidth="10" defaultColWidth="11.44140625" defaultRowHeight="13.2" x14ac:dyDescent="0.25"/>
  <cols>
    <col min="1" max="1" width="22.6640625" style="55" bestFit="1" customWidth="1"/>
    <col min="2" max="2" width="17.6640625" style="9" customWidth="1"/>
    <col min="3" max="3" width="19.5546875" style="10" customWidth="1"/>
    <col min="4" max="4" width="25.33203125" style="32" customWidth="1"/>
    <col min="5" max="5" width="6" style="17" bestFit="1" customWidth="1"/>
    <col min="6" max="6" width="18" style="17" bestFit="1" customWidth="1"/>
    <col min="7" max="7" width="12.88671875" style="9" customWidth="1"/>
    <col min="8" max="8" width="17.33203125" style="9" customWidth="1"/>
    <col min="9" max="16384" width="11.44140625" style="9"/>
  </cols>
  <sheetData>
    <row r="1" spans="1:7" x14ac:dyDescent="0.25">
      <c r="B1" s="47" t="s">
        <v>602</v>
      </c>
      <c r="C1" s="48" t="s">
        <v>603</v>
      </c>
    </row>
    <row r="2" spans="1:7" x14ac:dyDescent="0.25">
      <c r="A2" s="55" t="s">
        <v>586</v>
      </c>
      <c r="B2" s="47"/>
      <c r="C2" s="48"/>
    </row>
    <row r="3" spans="1:7" x14ac:dyDescent="0.25">
      <c r="A3" s="69" t="s">
        <v>580</v>
      </c>
      <c r="B3" s="18" t="str">
        <f>SYNTHESE!D2</f>
        <v>France/Paris</v>
      </c>
      <c r="C3" s="18" t="str">
        <f>SYNTHESE!G2</f>
        <v>Brazil/Bahia</v>
      </c>
      <c r="E3" s="18"/>
      <c r="F3" s="9"/>
      <c r="G3" s="9" t="s">
        <v>500</v>
      </c>
    </row>
    <row r="4" spans="1:7" x14ac:dyDescent="0.25">
      <c r="A4" s="69" t="s">
        <v>581</v>
      </c>
      <c r="B4" s="93">
        <f>SYNTHESE!D7</f>
        <v>43089.75</v>
      </c>
      <c r="C4" s="93">
        <f>C7</f>
        <v>43089.583333333336</v>
      </c>
    </row>
    <row r="5" spans="1:7" ht="5.0999999999999996" customHeight="1" x14ac:dyDescent="0.25">
      <c r="A5" s="69"/>
      <c r="B5" s="54"/>
      <c r="C5" s="94"/>
    </row>
    <row r="6" spans="1:7" x14ac:dyDescent="0.25">
      <c r="A6" s="55" t="s">
        <v>584</v>
      </c>
      <c r="B6" s="54"/>
      <c r="C6" s="94"/>
    </row>
    <row r="7" spans="1:7" ht="15.75" customHeight="1" x14ac:dyDescent="0.25">
      <c r="A7" s="69" t="s">
        <v>582</v>
      </c>
      <c r="B7" s="93">
        <f>IF(B27="nord",IF(AND(B4&gt;=B15,B4&lt;=B23),B4-B34,B4),IF(B27="sud",IF(AND(B4&gt;=B23,B4&lt;=B15),B4,B4-B34),B4))</f>
        <v>43089.75</v>
      </c>
      <c r="C7" s="93">
        <f>IF(C27="sud",IF(AND(C8&gt;=C23,C8&lt;=C15),C8,C8+C34),IF(C27="nord",IF(AND(C8&gt;=C15,C8&lt;=C23),C8+C34,C8),C8))</f>
        <v>43089.583333333336</v>
      </c>
      <c r="E7" s="32"/>
      <c r="F7" s="9"/>
      <c r="G7" s="27"/>
    </row>
    <row r="8" spans="1:7" ht="15.75" customHeight="1" x14ac:dyDescent="0.25">
      <c r="A8" s="69" t="s">
        <v>583</v>
      </c>
      <c r="B8" s="93">
        <f>B7-B32*B31</f>
        <v>43089.708333333336</v>
      </c>
      <c r="C8" s="93">
        <f>B8+C32*C31</f>
        <v>43089.583333333336</v>
      </c>
      <c r="E8" s="32"/>
      <c r="G8" s="31"/>
    </row>
    <row r="9" spans="1:7" ht="5.0999999999999996" customHeight="1" x14ac:dyDescent="0.25">
      <c r="A9" s="69"/>
      <c r="B9" s="31"/>
      <c r="C9" s="31"/>
      <c r="E9" s="32"/>
      <c r="G9" s="31"/>
    </row>
    <row r="10" spans="1:7" ht="15.75" customHeight="1" x14ac:dyDescent="0.25">
      <c r="A10" s="55" t="s">
        <v>590</v>
      </c>
      <c r="B10" s="31"/>
      <c r="C10" s="31"/>
      <c r="E10" s="32"/>
      <c r="G10" s="31"/>
    </row>
    <row r="11" spans="1:7" ht="15.75" customHeight="1" x14ac:dyDescent="0.25">
      <c r="A11" s="70" t="s">
        <v>498</v>
      </c>
      <c r="B11" s="31"/>
      <c r="C11" s="31"/>
      <c r="E11" s="32"/>
      <c r="G11" s="31"/>
    </row>
    <row r="12" spans="1:7" ht="15.75" customHeight="1" x14ac:dyDescent="0.25">
      <c r="A12" s="69" t="s">
        <v>594</v>
      </c>
      <c r="B12" s="22">
        <f>IF(B41=0,DATE(B43,B42+1,1)-1,DATE(B43,B42,B41))</f>
        <v>42825</v>
      </c>
      <c r="C12" s="22" t="e">
        <f>IF(C41=0,DATE(C43,C42+1,1)-1,DATE(C43,C42,C41))</f>
        <v>#VALUE!</v>
      </c>
      <c r="E12" s="32"/>
      <c r="G12" s="31"/>
    </row>
    <row r="13" spans="1:7" ht="15.75" customHeight="1" x14ac:dyDescent="0.25">
      <c r="A13" s="69" t="s">
        <v>595</v>
      </c>
      <c r="B13" s="19">
        <f>WEEKDAY(B12,2)</f>
        <v>5</v>
      </c>
      <c r="C13" s="19" t="e">
        <f>WEEKDAY(C12,2)</f>
        <v>#VALUE!</v>
      </c>
      <c r="E13" s="32"/>
      <c r="G13" s="31"/>
    </row>
    <row r="14" spans="1:7" ht="15.75" customHeight="1" x14ac:dyDescent="0.25">
      <c r="A14" s="69" t="s">
        <v>596</v>
      </c>
      <c r="B14" s="20">
        <f>IF(B39="supérieur",IF(B13&lt;=B40,B40-B13,7-B13+B40),IF(B39="dernier",IF(B13&gt;=B40,-B13+B40,-7+B40-B13),IF(B39="égal",0,"")))</f>
        <v>-5</v>
      </c>
      <c r="C14" s="20" t="e">
        <f>IF(C39="supérieur",IF(C13&lt;=C40,C40-C13,7-C13+C40),IF(C39="dernier",IF(C13&gt;=C40,-C13+C40,-7+C40-C13),IF(C39="égal",0,"")))</f>
        <v>#VALUE!</v>
      </c>
      <c r="E14" s="32"/>
      <c r="G14" s="31"/>
    </row>
    <row r="15" spans="1:7" ht="15.75" customHeight="1" x14ac:dyDescent="0.25">
      <c r="A15" s="69" t="s">
        <v>600</v>
      </c>
      <c r="B15" s="22">
        <f>B12+B14</f>
        <v>42820</v>
      </c>
      <c r="C15" s="22" t="e">
        <f>C12+C14</f>
        <v>#VALUE!</v>
      </c>
      <c r="E15" s="32"/>
      <c r="G15" s="31"/>
    </row>
    <row r="16" spans="1:7" ht="15.75" customHeight="1" x14ac:dyDescent="0.25">
      <c r="A16" s="69" t="s">
        <v>597</v>
      </c>
      <c r="B16" s="26">
        <f>IF(B38="u",B37+B32*B31,B37)</f>
        <v>8.3333333333333329E-2</v>
      </c>
      <c r="C16" s="26" t="e">
        <f>IF(C38="u",C37+C32*C31,C37)</f>
        <v>#VALUE!</v>
      </c>
      <c r="E16" s="32"/>
      <c r="G16" s="31"/>
    </row>
    <row r="17" spans="1:7" s="62" customFormat="1" ht="15.75" customHeight="1" x14ac:dyDescent="0.25">
      <c r="A17" s="50" t="s">
        <v>599</v>
      </c>
      <c r="B17" s="75">
        <f>DATE(YEAR(B15),MONTH(B15),DAY(B15))+TIME(HOUR(B16),MINUTE(B16),0)</f>
        <v>42820.083333333336</v>
      </c>
      <c r="C17" s="75" t="e">
        <f>DATE(YEAR(C15),MONTH(C15),DAY(C15))+TIME(HOUR(C16),MINUTE(C16),0)</f>
        <v>#VALUE!</v>
      </c>
      <c r="D17" s="32"/>
      <c r="E17" s="60"/>
      <c r="F17" s="61"/>
      <c r="G17" s="58"/>
    </row>
    <row r="18" spans="1:7" s="62" customFormat="1" ht="5.0999999999999996" customHeight="1" x14ac:dyDescent="0.25">
      <c r="A18" s="50"/>
      <c r="B18" s="57"/>
      <c r="C18" s="57"/>
      <c r="D18" s="32"/>
      <c r="E18" s="60"/>
      <c r="F18" s="61"/>
      <c r="G18" s="58"/>
    </row>
    <row r="19" spans="1:7" s="62" customFormat="1" ht="15.75" customHeight="1" x14ac:dyDescent="0.25">
      <c r="A19" s="71" t="s">
        <v>499</v>
      </c>
      <c r="B19" s="57"/>
      <c r="C19" s="57"/>
      <c r="D19" s="32"/>
      <c r="E19" s="60"/>
      <c r="F19" s="61"/>
      <c r="G19" s="58"/>
    </row>
    <row r="20" spans="1:7" ht="15.75" customHeight="1" x14ac:dyDescent="0.25">
      <c r="A20" s="69" t="s">
        <v>594</v>
      </c>
      <c r="B20" s="22">
        <f>IF(B50=0,DATE(B52,B51+1,1)-1,DATE(B52,B51,B50))</f>
        <v>43039</v>
      </c>
      <c r="C20" s="22" t="e">
        <f>IF(C50=0,DATE(C52,C51+1,1)-1,DATE(C52,C51,C50))</f>
        <v>#VALUE!</v>
      </c>
      <c r="E20" s="32"/>
      <c r="G20" s="31"/>
    </row>
    <row r="21" spans="1:7" ht="15.75" customHeight="1" x14ac:dyDescent="0.25">
      <c r="A21" s="69" t="s">
        <v>595</v>
      </c>
      <c r="B21" s="19">
        <f>WEEKDAY(B20,2)</f>
        <v>2</v>
      </c>
      <c r="C21" s="19" t="e">
        <f>WEEKDAY(C20,2)</f>
        <v>#VALUE!</v>
      </c>
      <c r="E21" s="32"/>
      <c r="G21" s="31"/>
    </row>
    <row r="22" spans="1:7" ht="15.75" customHeight="1" x14ac:dyDescent="0.25">
      <c r="A22" s="69" t="s">
        <v>596</v>
      </c>
      <c r="B22" s="20">
        <f>IF(B48="supérieur",IF(B21&lt;=B49,-B21+B49,7-B21+B49),IF(B48="dernier",IF(B21&gt;=B49,-B21+B49,-7+B49-B21),IF(B48="égal",0,"")))</f>
        <v>-2</v>
      </c>
      <c r="C22" s="20" t="e">
        <f>IF(C48="supérieur",IF(C21&lt;=C49,-C21+C49,7-C21+C49),IF(C48="dernier",IF(C21&gt;=C49,-C21+C49,-7+C49-C21),IF(C48="égal",0,"")))</f>
        <v>#VALUE!</v>
      </c>
      <c r="E22" s="32"/>
      <c r="G22" s="31"/>
    </row>
    <row r="23" spans="1:7" ht="15.75" customHeight="1" x14ac:dyDescent="0.25">
      <c r="A23" s="69" t="s">
        <v>600</v>
      </c>
      <c r="B23" s="22">
        <f>B20+B22</f>
        <v>43037</v>
      </c>
      <c r="C23" s="22" t="e">
        <f>C20+C22</f>
        <v>#VALUE!</v>
      </c>
      <c r="E23" s="32"/>
      <c r="G23" s="31"/>
    </row>
    <row r="24" spans="1:7" ht="15.75" customHeight="1" x14ac:dyDescent="0.25">
      <c r="A24" s="69" t="s">
        <v>597</v>
      </c>
      <c r="B24" s="26">
        <f>IF(B47="u",B46+B32*B31,IF(B47="w",B46,B46+B34))</f>
        <v>8.3333333333333329E-2</v>
      </c>
      <c r="C24" s="26" t="e">
        <f>IF(C47="u",C46+C32*C31,IF(C47="w",C46,C46+C34))</f>
        <v>#VALUE!</v>
      </c>
      <c r="D24" s="109"/>
      <c r="E24" s="32"/>
      <c r="F24" s="32"/>
      <c r="G24" s="31"/>
    </row>
    <row r="25" spans="1:7" s="62" customFormat="1" ht="15.75" customHeight="1" x14ac:dyDescent="0.25">
      <c r="A25" s="50" t="s">
        <v>599</v>
      </c>
      <c r="B25" s="75">
        <f>DATE(YEAR(B23),MONTH(B23),DAY(B23))+TIME(HOUR(B24),MINUTE(B24),0)</f>
        <v>43037.083333333336</v>
      </c>
      <c r="C25" s="75" t="e">
        <f>DATE(YEAR(C23),MONTH(C23),DAY(C23))+TIME(HOUR(C24),MINUTE(C24),0)</f>
        <v>#VALUE!</v>
      </c>
      <c r="D25" s="32"/>
      <c r="E25" s="60"/>
      <c r="F25" s="61"/>
      <c r="G25" s="58"/>
    </row>
    <row r="26" spans="1:7" s="62" customFormat="1" ht="5.0999999999999996" customHeight="1" x14ac:dyDescent="0.25">
      <c r="A26" s="59"/>
      <c r="B26" s="57"/>
      <c r="C26" s="57"/>
      <c r="D26" s="32"/>
      <c r="E26" s="60"/>
      <c r="F26" s="61"/>
      <c r="G26" s="58"/>
    </row>
    <row r="27" spans="1:7" s="65" customFormat="1" x14ac:dyDescent="0.25">
      <c r="A27" s="71" t="s">
        <v>589</v>
      </c>
      <c r="B27" s="26" t="str">
        <f>IF(B33&lt;&gt;"-",IF(B23&gt;B15,"nord","sud"),"")</f>
        <v>nord</v>
      </c>
      <c r="C27" s="26" t="str">
        <f>IF(C33&lt;&gt;"-",IF(C23&gt;C15,"nord","sud"),"")</f>
        <v/>
      </c>
      <c r="D27" s="32"/>
      <c r="E27" s="63"/>
      <c r="F27" s="64"/>
    </row>
    <row r="28" spans="1:7" ht="5.0999999999999996" customHeight="1" x14ac:dyDescent="0.25">
      <c r="A28" s="69"/>
      <c r="B28" s="31"/>
      <c r="C28" s="31"/>
      <c r="E28" s="32"/>
      <c r="G28" s="31"/>
    </row>
    <row r="29" spans="1:7" ht="15.75" customHeight="1" x14ac:dyDescent="0.25">
      <c r="A29" s="55" t="s">
        <v>585</v>
      </c>
      <c r="B29" s="31"/>
      <c r="C29" s="31"/>
      <c r="E29" s="32"/>
      <c r="G29" s="31"/>
    </row>
    <row r="30" spans="1:7" ht="15.75" customHeight="1" x14ac:dyDescent="0.25">
      <c r="A30" s="70" t="s">
        <v>593</v>
      </c>
      <c r="B30" s="31"/>
      <c r="C30" s="31"/>
      <c r="E30" s="32"/>
      <c r="G30" s="31"/>
    </row>
    <row r="31" spans="1:7" ht="15.75" customHeight="1" x14ac:dyDescent="0.25">
      <c r="A31" s="69" t="s">
        <v>587</v>
      </c>
      <c r="B31" s="54" t="str">
        <f>RIGHT(DONNEES!D6,5)</f>
        <v>01:00</v>
      </c>
      <c r="C31" s="54" t="str">
        <f>RIGHT(DONNEES!D15,5)</f>
        <v>03:00</v>
      </c>
      <c r="E31" s="32"/>
      <c r="G31" s="31"/>
    </row>
    <row r="32" spans="1:7" s="30" customFormat="1" x14ac:dyDescent="0.25">
      <c r="A32" s="51" t="s">
        <v>588</v>
      </c>
      <c r="B32" s="19">
        <f>IF(LEFT(DONNEES!D6,1)="+",1,-1)</f>
        <v>1</v>
      </c>
      <c r="C32" s="19">
        <f>IF(LEFT(DONNEES!D15,1)="+",1,-1)</f>
        <v>-1</v>
      </c>
      <c r="D32" s="32"/>
      <c r="E32" s="19"/>
      <c r="F32" s="26"/>
      <c r="G32" s="21"/>
    </row>
    <row r="33" spans="1:7" s="30" customFormat="1" x14ac:dyDescent="0.25">
      <c r="A33" s="51" t="s">
        <v>91</v>
      </c>
      <c r="B33" s="19" t="str">
        <f>DONNEES!E6</f>
        <v>EU</v>
      </c>
      <c r="C33" s="19" t="str">
        <f>DONNEES!E15</f>
        <v>-</v>
      </c>
      <c r="D33" s="32"/>
      <c r="E33" s="19"/>
      <c r="F33" s="26"/>
      <c r="G33" s="21"/>
    </row>
    <row r="34" spans="1:7" s="30" customFormat="1" x14ac:dyDescent="0.25">
      <c r="A34" s="51" t="s">
        <v>550</v>
      </c>
      <c r="B34" s="54" t="str">
        <f>DONNEES!O9</f>
        <v>1:00</v>
      </c>
      <c r="C34" s="54" t="e">
        <f>DONNEES!O18</f>
        <v>#VALUE!</v>
      </c>
      <c r="D34" s="32"/>
      <c r="E34" s="19"/>
      <c r="F34" s="26"/>
      <c r="G34" s="21"/>
    </row>
    <row r="35" spans="1:7" s="30" customFormat="1" ht="5.0999999999999996" customHeight="1" x14ac:dyDescent="0.25">
      <c r="A35" s="51"/>
      <c r="B35" s="54"/>
      <c r="C35" s="54"/>
      <c r="D35" s="32"/>
      <c r="E35" s="19"/>
      <c r="F35" s="26"/>
      <c r="G35" s="21"/>
    </row>
    <row r="36" spans="1:7" s="30" customFormat="1" x14ac:dyDescent="0.25">
      <c r="A36" s="71" t="s">
        <v>591</v>
      </c>
      <c r="B36" s="20"/>
      <c r="D36" s="32"/>
      <c r="E36" s="20"/>
      <c r="F36" s="20"/>
      <c r="G36" s="21"/>
    </row>
    <row r="37" spans="1:7" s="21" customFormat="1" x14ac:dyDescent="0.25">
      <c r="A37" s="51" t="s">
        <v>493</v>
      </c>
      <c r="B37" s="24" t="str">
        <f>LEFT(DONNEES!J9,5)</f>
        <v>01:00</v>
      </c>
      <c r="C37" s="24" t="e">
        <f>LEFT(DONNEES!J18,5)</f>
        <v>#VALUE!</v>
      </c>
      <c r="D37" s="32"/>
    </row>
    <row r="38" spans="1:7" s="21" customFormat="1" x14ac:dyDescent="0.25">
      <c r="A38" s="51" t="s">
        <v>598</v>
      </c>
      <c r="B38" s="20" t="str">
        <f>RIGHT(DONNEES!J9,1)</f>
        <v>u</v>
      </c>
      <c r="C38" s="20" t="e">
        <f>RIGHT(DONNEES!J18,1)</f>
        <v>#VALUE!</v>
      </c>
      <c r="D38" s="32"/>
    </row>
    <row r="39" spans="1:7" s="21" customFormat="1" x14ac:dyDescent="0.25">
      <c r="A39" s="51" t="s">
        <v>494</v>
      </c>
      <c r="B39" s="24" t="str">
        <f>DONNEES!K9</f>
        <v>dernier</v>
      </c>
      <c r="C39" s="24" t="e">
        <f>DONNEES!K18</f>
        <v>#VALUE!</v>
      </c>
      <c r="D39" s="32"/>
    </row>
    <row r="40" spans="1:7" s="21" customFormat="1" x14ac:dyDescent="0.25">
      <c r="A40" s="51" t="s">
        <v>503</v>
      </c>
      <c r="B40" s="20">
        <f>DONNEES!L9</f>
        <v>7</v>
      </c>
      <c r="C40" s="20" t="e">
        <f>DONNEES!L18</f>
        <v>#VALUE!</v>
      </c>
      <c r="D40" s="32"/>
      <c r="F40" s="20"/>
    </row>
    <row r="41" spans="1:7" s="21" customFormat="1" x14ac:dyDescent="0.25">
      <c r="A41" s="51" t="s">
        <v>495</v>
      </c>
      <c r="B41" s="20">
        <f>DONNEES!M9</f>
        <v>0</v>
      </c>
      <c r="C41" s="20" t="e">
        <f>DONNEES!M18</f>
        <v>#VALUE!</v>
      </c>
      <c r="D41" s="32"/>
      <c r="F41" s="20"/>
    </row>
    <row r="42" spans="1:7" s="21" customFormat="1" x14ac:dyDescent="0.25">
      <c r="A42" s="51" t="s">
        <v>496</v>
      </c>
      <c r="B42" s="20">
        <f>DONNEES!N9</f>
        <v>3</v>
      </c>
      <c r="C42" s="20" t="e">
        <f>DONNEES!N18</f>
        <v>#VALUE!</v>
      </c>
      <c r="D42" s="32"/>
      <c r="F42" s="20"/>
    </row>
    <row r="43" spans="1:7" s="21" customFormat="1" x14ac:dyDescent="0.25">
      <c r="A43" s="51" t="s">
        <v>501</v>
      </c>
      <c r="B43" s="20">
        <f>DONNEES!$B$1</f>
        <v>2017</v>
      </c>
      <c r="C43" s="20">
        <f>DONNEES!$B$1</f>
        <v>2017</v>
      </c>
      <c r="D43" s="32"/>
      <c r="F43" s="20"/>
    </row>
    <row r="44" spans="1:7" s="21" customFormat="1" ht="5.0999999999999996" customHeight="1" x14ac:dyDescent="0.25">
      <c r="A44" s="51"/>
      <c r="B44" s="20"/>
      <c r="C44" s="20"/>
      <c r="D44" s="32"/>
      <c r="F44" s="20"/>
    </row>
    <row r="45" spans="1:7" s="21" customFormat="1" x14ac:dyDescent="0.25">
      <c r="A45" s="71" t="s">
        <v>592</v>
      </c>
      <c r="C45" s="19"/>
      <c r="D45" s="32"/>
      <c r="F45" s="23"/>
    </row>
    <row r="46" spans="1:7" s="28" customFormat="1" ht="12.75" customHeight="1" x14ac:dyDescent="0.25">
      <c r="A46" s="51" t="s">
        <v>493</v>
      </c>
      <c r="B46" s="54" t="str">
        <f>LEFT(DONNEES!J10,5)</f>
        <v>01:00</v>
      </c>
      <c r="C46" s="24" t="e">
        <f>LEFT(DONNEES!J19,5)</f>
        <v>#VALUE!</v>
      </c>
      <c r="D46" s="32"/>
    </row>
    <row r="47" spans="1:7" s="28" customFormat="1" ht="12.75" customHeight="1" x14ac:dyDescent="0.25">
      <c r="A47" s="51" t="s">
        <v>598</v>
      </c>
      <c r="B47" s="20" t="str">
        <f>RIGHT(DONNEES!J10,1)</f>
        <v>u</v>
      </c>
      <c r="C47" s="20" t="e">
        <f>RIGHT(DONNEES!J19,1)</f>
        <v>#VALUE!</v>
      </c>
      <c r="D47" s="32"/>
    </row>
    <row r="48" spans="1:7" s="28" customFormat="1" x14ac:dyDescent="0.25">
      <c r="A48" s="51" t="s">
        <v>494</v>
      </c>
      <c r="B48" s="29" t="str">
        <f>DONNEES!K10</f>
        <v>dernier</v>
      </c>
      <c r="C48" s="29" t="e">
        <f>DONNEES!K19</f>
        <v>#VALUE!</v>
      </c>
      <c r="D48" s="32"/>
    </row>
    <row r="49" spans="1:6" s="28" customFormat="1" x14ac:dyDescent="0.25">
      <c r="A49" s="51" t="s">
        <v>503</v>
      </c>
      <c r="B49" s="20">
        <f>DONNEES!L10</f>
        <v>7</v>
      </c>
      <c r="C49" s="20" t="e">
        <f>DONNEES!L19</f>
        <v>#VALUE!</v>
      </c>
      <c r="D49" s="32"/>
      <c r="F49" s="20"/>
    </row>
    <row r="50" spans="1:6" s="28" customFormat="1" x14ac:dyDescent="0.25">
      <c r="A50" s="51" t="s">
        <v>495</v>
      </c>
      <c r="B50" s="20">
        <f>DONNEES!M10</f>
        <v>0</v>
      </c>
      <c r="C50" s="20" t="e">
        <f>DONNEES!M19</f>
        <v>#VALUE!</v>
      </c>
      <c r="D50" s="32"/>
      <c r="F50" s="20"/>
    </row>
    <row r="51" spans="1:6" s="28" customFormat="1" x14ac:dyDescent="0.25">
      <c r="A51" s="51" t="s">
        <v>496</v>
      </c>
      <c r="B51" s="20">
        <f>DONNEES!N10</f>
        <v>10</v>
      </c>
      <c r="C51" s="20" t="e">
        <f>DONNEES!N19</f>
        <v>#VALUE!</v>
      </c>
      <c r="D51" s="32"/>
      <c r="F51" s="20"/>
    </row>
    <row r="52" spans="1:6" s="28" customFormat="1" x14ac:dyDescent="0.25">
      <c r="A52" s="51" t="s">
        <v>501</v>
      </c>
      <c r="B52" s="20">
        <f>DONNEES!$B$1</f>
        <v>2017</v>
      </c>
      <c r="C52" s="20">
        <f>DONNEES!$B$1</f>
        <v>2017</v>
      </c>
      <c r="D52" s="32"/>
      <c r="F52" s="20"/>
    </row>
    <row r="53" spans="1:6" s="33" customFormat="1" x14ac:dyDescent="0.25">
      <c r="A53" s="56"/>
      <c r="C53" s="35"/>
      <c r="D53" s="34"/>
      <c r="E53" s="36"/>
      <c r="F53" s="36"/>
    </row>
    <row r="54" spans="1:6" s="33" customFormat="1" x14ac:dyDescent="0.25">
      <c r="A54" s="72"/>
      <c r="C54" s="35"/>
      <c r="D54" s="74"/>
      <c r="E54" s="36"/>
      <c r="F54" s="36"/>
    </row>
    <row r="55" spans="1:6" x14ac:dyDescent="0.25">
      <c r="A55" s="73"/>
    </row>
    <row r="56" spans="1:6" x14ac:dyDescent="0.25">
      <c r="A56" s="73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O21"/>
  <sheetViews>
    <sheetView workbookViewId="0">
      <selection activeCell="M9" sqref="M9"/>
    </sheetView>
  </sheetViews>
  <sheetFormatPr baseColWidth="10" defaultRowHeight="13.2" x14ac:dyDescent="0.25"/>
  <cols>
    <col min="1" max="1" width="11.88671875" style="1" bestFit="1" customWidth="1"/>
    <col min="2" max="2" width="5" bestFit="1" customWidth="1"/>
    <col min="3" max="3" width="16.5546875" bestFit="1" customWidth="1"/>
    <col min="4" max="4" width="6.6640625" bestFit="1" customWidth="1"/>
    <col min="5" max="5" width="5.6640625" bestFit="1" customWidth="1"/>
    <col min="6" max="6" width="13.88671875" bestFit="1" customWidth="1"/>
    <col min="7" max="7" width="10.6640625" bestFit="1" customWidth="1"/>
    <col min="8" max="8" width="4.6640625" customWidth="1"/>
    <col min="9" max="9" width="6" style="1" bestFit="1" customWidth="1"/>
    <col min="10" max="10" width="7.109375" bestFit="1" customWidth="1"/>
    <col min="11" max="11" width="12.33203125" bestFit="1" customWidth="1"/>
    <col min="12" max="12" width="9.88671875" bestFit="1" customWidth="1"/>
    <col min="13" max="13" width="7.5546875" bestFit="1" customWidth="1"/>
    <col min="14" max="14" width="5.88671875" bestFit="1" customWidth="1"/>
    <col min="15" max="15" width="11" bestFit="1" customWidth="1"/>
  </cols>
  <sheetData>
    <row r="1" spans="1:15" x14ac:dyDescent="0.25">
      <c r="A1" s="44" t="s">
        <v>551</v>
      </c>
      <c r="B1" s="45">
        <f>SYNTHESE!D3</f>
        <v>2017</v>
      </c>
    </row>
    <row r="3" spans="1:15" x14ac:dyDescent="0.25">
      <c r="A3" s="42" t="s">
        <v>350</v>
      </c>
      <c r="B3" s="11"/>
    </row>
    <row r="4" spans="1:15" x14ac:dyDescent="0.25">
      <c r="A4" s="7"/>
      <c r="B4" s="8"/>
    </row>
    <row r="5" spans="1:15" x14ac:dyDescent="0.25">
      <c r="C5" s="42" t="s">
        <v>340</v>
      </c>
      <c r="D5" s="42" t="s">
        <v>504</v>
      </c>
      <c r="E5" s="42" t="s">
        <v>91</v>
      </c>
      <c r="F5" s="42" t="s">
        <v>346</v>
      </c>
      <c r="G5" s="42" t="s">
        <v>347</v>
      </c>
    </row>
    <row r="6" spans="1:15" x14ac:dyDescent="0.25">
      <c r="C6" s="11" t="str">
        <f>CALCULS!B3</f>
        <v>France/Paris</v>
      </c>
      <c r="D6" s="52" t="str">
        <f>VLOOKUP(C6,ZONE!$A:$C,2,FALSE)</f>
        <v>+01:00</v>
      </c>
      <c r="E6" s="40" t="str">
        <f>VLOOKUP(C6,ZONE!$A:$C,3,FALSE)</f>
        <v>EU</v>
      </c>
      <c r="F6" s="40" t="str">
        <f>CONCATENATE("&lt;=",TEXT($B$1,"0000"))</f>
        <v>&lt;=2017</v>
      </c>
      <c r="G6" s="40" t="str">
        <f>CONCATENATE("&gt;=",TEXT($B$1,"0000"))</f>
        <v>&gt;=2017</v>
      </c>
      <c r="H6" s="25"/>
    </row>
    <row r="7" spans="1:15" x14ac:dyDescent="0.25">
      <c r="H7" s="25"/>
    </row>
    <row r="8" spans="1:15" x14ac:dyDescent="0.25">
      <c r="I8" s="42" t="s">
        <v>336</v>
      </c>
      <c r="J8" s="42" t="s">
        <v>337</v>
      </c>
      <c r="K8" s="42" t="s">
        <v>348</v>
      </c>
      <c r="L8" s="42" t="s">
        <v>344</v>
      </c>
      <c r="M8" s="42" t="s">
        <v>349</v>
      </c>
      <c r="N8" s="42" t="s">
        <v>345</v>
      </c>
      <c r="O8" s="42" t="s">
        <v>338</v>
      </c>
    </row>
    <row r="9" spans="1:15" x14ac:dyDescent="0.25">
      <c r="I9" s="42" t="s">
        <v>552</v>
      </c>
      <c r="J9" s="41" t="str">
        <f>DGET(DST_ON!$A:$I,"HEURE",$E$5:$G$6)</f>
        <v>01:00u</v>
      </c>
      <c r="K9" s="41" t="str">
        <f>DGET(DST_ON!$A:$I,"OPERATEUR",$E$5:$G$6)</f>
        <v>dernier</v>
      </c>
      <c r="L9" s="41">
        <f>DGET(DST_ON!$A:$I,"JOUR",$E$5:$G$6)</f>
        <v>7</v>
      </c>
      <c r="M9" s="41">
        <f>DGET(DST_ON!$A:$I,"DECILE",$E$5:$G$6)</f>
        <v>0</v>
      </c>
      <c r="N9" s="41">
        <f>DGET(DST_ON!$A:$I,"MOIS",$E$5:$G$6)</f>
        <v>3</v>
      </c>
      <c r="O9" s="41" t="str">
        <f>DGET(DST_ON!$A:$I,"DECALAGE",$E$5:$G$6)</f>
        <v>1:00</v>
      </c>
    </row>
    <row r="10" spans="1:15" x14ac:dyDescent="0.25">
      <c r="I10" s="43" t="s">
        <v>553</v>
      </c>
      <c r="J10" s="41" t="str">
        <f>DGET(DST_OFF!$A:$I,"HEURE",$E$5:$G$6)</f>
        <v>01:00u</v>
      </c>
      <c r="K10" s="41" t="str">
        <f>DGET(DST_OFF!$A:$I,"OPERATEUR",$E$5:$G$6)</f>
        <v>dernier</v>
      </c>
      <c r="L10" s="41">
        <f>DGET(DST_OFF!$A:$I,"JOUR",$E$5:$G$6)</f>
        <v>7</v>
      </c>
      <c r="M10" s="41">
        <f>DGET(DST_OFF!$A:$I,"DECILE",$E$5:$G$6)</f>
        <v>0</v>
      </c>
      <c r="N10" s="41">
        <f>DGET(DST_OFF!$A:$I,"MOIS",$E$5:$G$6)</f>
        <v>10</v>
      </c>
      <c r="O10" s="41"/>
    </row>
    <row r="12" spans="1:15" x14ac:dyDescent="0.25">
      <c r="A12" s="42" t="s">
        <v>554</v>
      </c>
      <c r="B12" s="11"/>
    </row>
    <row r="13" spans="1:15" x14ac:dyDescent="0.25">
      <c r="A13" s="7"/>
      <c r="B13" s="8"/>
    </row>
    <row r="14" spans="1:15" x14ac:dyDescent="0.25">
      <c r="C14" s="42" t="s">
        <v>340</v>
      </c>
      <c r="D14" s="42" t="s">
        <v>504</v>
      </c>
      <c r="E14" s="42" t="s">
        <v>91</v>
      </c>
      <c r="F14" s="42" t="s">
        <v>346</v>
      </c>
      <c r="G14" s="42" t="s">
        <v>347</v>
      </c>
    </row>
    <row r="15" spans="1:15" x14ac:dyDescent="0.25">
      <c r="C15" s="11" t="str">
        <f>CALCULS!C3</f>
        <v>Brazil/Bahia</v>
      </c>
      <c r="D15" s="53" t="str">
        <f>VLOOKUP(C15,ZONE!$A:$C,2,FALSE)</f>
        <v>-03:00</v>
      </c>
      <c r="E15" s="40" t="str">
        <f>VLOOKUP(C15,ZONE!$A:$C,3,FALSE)</f>
        <v>-</v>
      </c>
      <c r="F15" s="40" t="str">
        <f>CONCATENATE("&lt;=",TEXT($B$1,"0000"))</f>
        <v>&lt;=2017</v>
      </c>
      <c r="G15" s="40" t="str">
        <f>CONCATENATE("&gt;=",TEXT($B$1,"0000"))</f>
        <v>&gt;=2017</v>
      </c>
      <c r="H15" s="25"/>
    </row>
    <row r="16" spans="1:15" x14ac:dyDescent="0.25">
      <c r="H16" s="25"/>
    </row>
    <row r="17" spans="6:15" x14ac:dyDescent="0.25">
      <c r="I17" s="42" t="s">
        <v>336</v>
      </c>
      <c r="J17" s="42" t="s">
        <v>337</v>
      </c>
      <c r="K17" s="42" t="s">
        <v>348</v>
      </c>
      <c r="L17" s="42" t="s">
        <v>344</v>
      </c>
      <c r="M17" s="42" t="s">
        <v>349</v>
      </c>
      <c r="N17" s="42" t="s">
        <v>345</v>
      </c>
      <c r="O17" s="42" t="s">
        <v>338</v>
      </c>
    </row>
    <row r="18" spans="6:15" x14ac:dyDescent="0.25">
      <c r="I18" s="42" t="s">
        <v>552</v>
      </c>
      <c r="J18" s="41" t="e">
        <f>DGET(DST_ON!$A:$I,"HEURE",$E$14:$G$15)</f>
        <v>#VALUE!</v>
      </c>
      <c r="K18" s="41" t="e">
        <f>DGET(DST_ON!$A:$I,"OPERATEUR",$E$14:$G$15)</f>
        <v>#VALUE!</v>
      </c>
      <c r="L18" s="41" t="e">
        <f>DGET(DST_ON!$A:$I,"JOUR",$E$14:$G$15)</f>
        <v>#VALUE!</v>
      </c>
      <c r="M18" s="41" t="e">
        <f>DGET(DST_ON!$A:$I,"DECILE",$E$14:$G$15)</f>
        <v>#VALUE!</v>
      </c>
      <c r="N18" s="41" t="e">
        <f>DGET(DST_ON!$A:$I,"MOIS",$E$14:$G$15)</f>
        <v>#VALUE!</v>
      </c>
      <c r="O18" s="41" t="e">
        <f>DGET(DST_ON!$A:$I,"DECALAGE",$E$14:$G$15)</f>
        <v>#VALUE!</v>
      </c>
    </row>
    <row r="19" spans="6:15" x14ac:dyDescent="0.25">
      <c r="I19" s="43" t="s">
        <v>553</v>
      </c>
      <c r="J19" s="41" t="e">
        <f>DGET(DST_OFF!$A:$I,"HEURE",$E$14:$G$15)</f>
        <v>#VALUE!</v>
      </c>
      <c r="K19" s="41" t="e">
        <f>DGET(DST_OFF!$A:$I,"OPERATEUR",$E$14:$G$15)</f>
        <v>#VALUE!</v>
      </c>
      <c r="L19" s="41" t="e">
        <f>DGET(DST_OFF!$A:$I,"JOUR",$E$14:$G$15)</f>
        <v>#VALUE!</v>
      </c>
      <c r="M19" s="41" t="e">
        <f>DGET(DST_OFF!$A:$I,"DECILE",$E$14:$G$15)</f>
        <v>#VALUE!</v>
      </c>
      <c r="N19" s="41" t="e">
        <f>DGET(DST_OFF!$A:$I,"MOIS",$E$14:$G$15)</f>
        <v>#VALUE!</v>
      </c>
      <c r="O19" s="41"/>
    </row>
    <row r="21" spans="6:15" x14ac:dyDescent="0.25">
      <c r="F21" s="6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B32"/>
  <sheetViews>
    <sheetView workbookViewId="0"/>
  </sheetViews>
  <sheetFormatPr baseColWidth="10" defaultRowHeight="13.2" x14ac:dyDescent="0.25"/>
  <cols>
    <col min="1" max="1" width="7.44140625" style="25" bestFit="1" customWidth="1"/>
  </cols>
  <sheetData>
    <row r="1" spans="1:2" x14ac:dyDescent="0.25">
      <c r="A1" s="25">
        <v>2006</v>
      </c>
      <c r="B1">
        <v>1</v>
      </c>
    </row>
    <row r="2" spans="1:2" x14ac:dyDescent="0.25">
      <c r="A2" s="25">
        <v>2007</v>
      </c>
      <c r="B2">
        <v>2</v>
      </c>
    </row>
    <row r="3" spans="1:2" x14ac:dyDescent="0.25">
      <c r="A3" s="25">
        <v>2008</v>
      </c>
      <c r="B3">
        <v>3</v>
      </c>
    </row>
    <row r="4" spans="1:2" x14ac:dyDescent="0.25">
      <c r="A4" s="25">
        <v>2009</v>
      </c>
      <c r="B4">
        <v>4</v>
      </c>
    </row>
    <row r="5" spans="1:2" x14ac:dyDescent="0.25">
      <c r="A5" s="25">
        <v>2010</v>
      </c>
      <c r="B5">
        <v>5</v>
      </c>
    </row>
    <row r="6" spans="1:2" x14ac:dyDescent="0.25">
      <c r="A6" s="25">
        <v>2011</v>
      </c>
      <c r="B6">
        <v>6</v>
      </c>
    </row>
    <row r="7" spans="1:2" x14ac:dyDescent="0.25">
      <c r="A7" s="25">
        <v>2012</v>
      </c>
      <c r="B7">
        <v>7</v>
      </c>
    </row>
    <row r="8" spans="1:2" x14ac:dyDescent="0.25">
      <c r="A8" s="25">
        <v>2013</v>
      </c>
      <c r="B8">
        <v>8</v>
      </c>
    </row>
    <row r="9" spans="1:2" x14ac:dyDescent="0.25">
      <c r="A9" s="25">
        <v>2014</v>
      </c>
      <c r="B9">
        <v>9</v>
      </c>
    </row>
    <row r="10" spans="1:2" x14ac:dyDescent="0.25">
      <c r="A10" s="25">
        <v>2015</v>
      </c>
      <c r="B10">
        <v>10</v>
      </c>
    </row>
    <row r="11" spans="1:2" x14ac:dyDescent="0.25">
      <c r="A11" s="25">
        <v>2016</v>
      </c>
      <c r="B11">
        <v>11</v>
      </c>
    </row>
    <row r="12" spans="1:2" x14ac:dyDescent="0.25">
      <c r="A12" s="25">
        <v>2017</v>
      </c>
      <c r="B12">
        <v>12</v>
      </c>
    </row>
    <row r="13" spans="1:2" x14ac:dyDescent="0.25">
      <c r="A13" s="25">
        <v>2018</v>
      </c>
      <c r="B13">
        <v>13</v>
      </c>
    </row>
    <row r="14" spans="1:2" x14ac:dyDescent="0.25">
      <c r="A14" s="25">
        <v>2019</v>
      </c>
      <c r="B14">
        <v>14</v>
      </c>
    </row>
    <row r="15" spans="1:2" x14ac:dyDescent="0.25">
      <c r="A15" s="25">
        <v>2020</v>
      </c>
      <c r="B15">
        <v>15</v>
      </c>
    </row>
    <row r="16" spans="1:2" x14ac:dyDescent="0.25">
      <c r="A16" s="25">
        <v>2021</v>
      </c>
      <c r="B16">
        <v>16</v>
      </c>
    </row>
    <row r="17" spans="1:2" x14ac:dyDescent="0.25">
      <c r="A17" s="25">
        <v>2022</v>
      </c>
      <c r="B17">
        <v>17</v>
      </c>
    </row>
    <row r="18" spans="1:2" x14ac:dyDescent="0.25">
      <c r="A18" s="25">
        <v>2023</v>
      </c>
      <c r="B18">
        <v>18</v>
      </c>
    </row>
    <row r="19" spans="1:2" x14ac:dyDescent="0.25">
      <c r="A19" s="25">
        <v>2024</v>
      </c>
      <c r="B19">
        <v>19</v>
      </c>
    </row>
    <row r="20" spans="1:2" x14ac:dyDescent="0.25">
      <c r="A20" s="25">
        <v>2025</v>
      </c>
      <c r="B20">
        <v>20</v>
      </c>
    </row>
    <row r="21" spans="1:2" x14ac:dyDescent="0.25">
      <c r="A21" s="25">
        <v>2026</v>
      </c>
      <c r="B21">
        <v>21</v>
      </c>
    </row>
    <row r="22" spans="1:2" x14ac:dyDescent="0.25">
      <c r="A22" s="25">
        <v>2027</v>
      </c>
      <c r="B22">
        <v>22</v>
      </c>
    </row>
    <row r="23" spans="1:2" x14ac:dyDescent="0.25">
      <c r="A23" s="25">
        <v>2028</v>
      </c>
      <c r="B23">
        <v>23</v>
      </c>
    </row>
    <row r="24" spans="1:2" x14ac:dyDescent="0.25">
      <c r="A24" s="25">
        <v>2029</v>
      </c>
      <c r="B24">
        <v>24</v>
      </c>
    </row>
    <row r="25" spans="1:2" x14ac:dyDescent="0.25">
      <c r="A25" s="25">
        <v>2030</v>
      </c>
      <c r="B25">
        <v>25</v>
      </c>
    </row>
    <row r="26" spans="1:2" x14ac:dyDescent="0.25">
      <c r="A26" s="25">
        <v>2031</v>
      </c>
      <c r="B26">
        <v>26</v>
      </c>
    </row>
    <row r="27" spans="1:2" x14ac:dyDescent="0.25">
      <c r="A27" s="25">
        <v>2032</v>
      </c>
      <c r="B27">
        <v>27</v>
      </c>
    </row>
    <row r="28" spans="1:2" x14ac:dyDescent="0.25">
      <c r="A28" s="25">
        <v>2033</v>
      </c>
      <c r="B28">
        <v>28</v>
      </c>
    </row>
    <row r="29" spans="1:2" x14ac:dyDescent="0.25">
      <c r="A29" s="25">
        <v>2034</v>
      </c>
      <c r="B29">
        <v>29</v>
      </c>
    </row>
    <row r="30" spans="1:2" x14ac:dyDescent="0.25">
      <c r="A30" s="25">
        <v>2035</v>
      </c>
      <c r="B30">
        <v>30</v>
      </c>
    </row>
    <row r="31" spans="1:2" x14ac:dyDescent="0.25">
      <c r="A31" s="25">
        <v>2036</v>
      </c>
      <c r="B31">
        <v>31</v>
      </c>
    </row>
    <row r="32" spans="1:2" x14ac:dyDescent="0.25">
      <c r="A32" s="25">
        <v>2037</v>
      </c>
      <c r="B32">
        <v>32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A12"/>
  <sheetViews>
    <sheetView workbookViewId="0">
      <selection activeCell="A10" sqref="A10"/>
    </sheetView>
  </sheetViews>
  <sheetFormatPr baseColWidth="10" defaultRowHeight="13.2" x14ac:dyDescent="0.25"/>
  <cols>
    <col min="1" max="1" width="11.44140625" style="6" customWidth="1"/>
  </cols>
  <sheetData>
    <row r="1" spans="1:1" x14ac:dyDescent="0.25">
      <c r="A1" s="6" t="s">
        <v>352</v>
      </c>
    </row>
    <row r="2" spans="1:1" x14ac:dyDescent="0.25">
      <c r="A2" s="6" t="s">
        <v>353</v>
      </c>
    </row>
    <row r="3" spans="1:1" x14ac:dyDescent="0.25">
      <c r="A3" s="6" t="s">
        <v>354</v>
      </c>
    </row>
    <row r="4" spans="1:1" x14ac:dyDescent="0.25">
      <c r="A4" s="6" t="s">
        <v>355</v>
      </c>
    </row>
    <row r="5" spans="1:1" x14ac:dyDescent="0.25">
      <c r="A5" s="6" t="s">
        <v>356</v>
      </c>
    </row>
    <row r="6" spans="1:1" x14ac:dyDescent="0.25">
      <c r="A6" s="6" t="s">
        <v>357</v>
      </c>
    </row>
    <row r="7" spans="1:1" x14ac:dyDescent="0.25">
      <c r="A7" s="6" t="s">
        <v>358</v>
      </c>
    </row>
    <row r="8" spans="1:1" x14ac:dyDescent="0.25">
      <c r="A8" s="6" t="s">
        <v>359</v>
      </c>
    </row>
    <row r="9" spans="1:1" x14ac:dyDescent="0.25">
      <c r="A9" s="6" t="s">
        <v>360</v>
      </c>
    </row>
    <row r="10" spans="1:1" x14ac:dyDescent="0.25">
      <c r="A10" s="6">
        <v>10</v>
      </c>
    </row>
    <row r="11" spans="1:1" x14ac:dyDescent="0.25">
      <c r="A11" s="6">
        <v>11</v>
      </c>
    </row>
    <row r="12" spans="1:1" x14ac:dyDescent="0.25">
      <c r="A12" s="6">
        <v>12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31"/>
  <sheetViews>
    <sheetView workbookViewId="0">
      <selection activeCell="A20" sqref="A20"/>
    </sheetView>
  </sheetViews>
  <sheetFormatPr baseColWidth="10" defaultRowHeight="13.2" x14ac:dyDescent="0.25"/>
  <cols>
    <col min="1" max="1" width="11.44140625" style="6" customWidth="1"/>
  </cols>
  <sheetData>
    <row r="1" spans="1:1" x14ac:dyDescent="0.25">
      <c r="A1" s="6" t="s">
        <v>352</v>
      </c>
    </row>
    <row r="2" spans="1:1" x14ac:dyDescent="0.25">
      <c r="A2" s="6" t="s">
        <v>353</v>
      </c>
    </row>
    <row r="3" spans="1:1" x14ac:dyDescent="0.25">
      <c r="A3" s="6" t="s">
        <v>354</v>
      </c>
    </row>
    <row r="4" spans="1:1" x14ac:dyDescent="0.25">
      <c r="A4" s="6" t="s">
        <v>355</v>
      </c>
    </row>
    <row r="5" spans="1:1" x14ac:dyDescent="0.25">
      <c r="A5" s="6" t="s">
        <v>356</v>
      </c>
    </row>
    <row r="6" spans="1:1" x14ac:dyDescent="0.25">
      <c r="A6" s="6" t="s">
        <v>357</v>
      </c>
    </row>
    <row r="7" spans="1:1" x14ac:dyDescent="0.25">
      <c r="A7" s="6" t="s">
        <v>358</v>
      </c>
    </row>
    <row r="8" spans="1:1" x14ac:dyDescent="0.25">
      <c r="A8" s="6" t="s">
        <v>359</v>
      </c>
    </row>
    <row r="9" spans="1:1" x14ac:dyDescent="0.25">
      <c r="A9" s="6" t="s">
        <v>360</v>
      </c>
    </row>
    <row r="10" spans="1:1" x14ac:dyDescent="0.25">
      <c r="A10" s="6">
        <v>10</v>
      </c>
    </row>
    <row r="11" spans="1:1" x14ac:dyDescent="0.25">
      <c r="A11" s="6">
        <v>11</v>
      </c>
    </row>
    <row r="12" spans="1:1" x14ac:dyDescent="0.25">
      <c r="A12" s="6">
        <v>12</v>
      </c>
    </row>
    <row r="13" spans="1:1" x14ac:dyDescent="0.25">
      <c r="A13" s="6">
        <v>13</v>
      </c>
    </row>
    <row r="14" spans="1:1" x14ac:dyDescent="0.25">
      <c r="A14" s="6">
        <v>14</v>
      </c>
    </row>
    <row r="15" spans="1:1" x14ac:dyDescent="0.25">
      <c r="A15" s="6">
        <v>15</v>
      </c>
    </row>
    <row r="16" spans="1:1" x14ac:dyDescent="0.25">
      <c r="A16" s="6">
        <v>16</v>
      </c>
    </row>
    <row r="17" spans="1:1" x14ac:dyDescent="0.25">
      <c r="A17" s="6">
        <v>17</v>
      </c>
    </row>
    <row r="18" spans="1:1" x14ac:dyDescent="0.25">
      <c r="A18" s="6">
        <v>18</v>
      </c>
    </row>
    <row r="19" spans="1:1" x14ac:dyDescent="0.25">
      <c r="A19" s="6">
        <v>19</v>
      </c>
    </row>
    <row r="20" spans="1:1" x14ac:dyDescent="0.25">
      <c r="A20" s="6">
        <v>20</v>
      </c>
    </row>
    <row r="21" spans="1:1" x14ac:dyDescent="0.25">
      <c r="A21" s="6">
        <v>21</v>
      </c>
    </row>
    <row r="22" spans="1:1" x14ac:dyDescent="0.25">
      <c r="A22" s="6">
        <v>22</v>
      </c>
    </row>
    <row r="23" spans="1:1" x14ac:dyDescent="0.25">
      <c r="A23" s="6">
        <v>23</v>
      </c>
    </row>
    <row r="24" spans="1:1" x14ac:dyDescent="0.25">
      <c r="A24" s="6">
        <v>24</v>
      </c>
    </row>
    <row r="25" spans="1:1" x14ac:dyDescent="0.25">
      <c r="A25" s="6">
        <v>25</v>
      </c>
    </row>
    <row r="26" spans="1:1" x14ac:dyDescent="0.25">
      <c r="A26" s="6">
        <v>26</v>
      </c>
    </row>
    <row r="27" spans="1:1" x14ac:dyDescent="0.25">
      <c r="A27" s="6">
        <v>27</v>
      </c>
    </row>
    <row r="28" spans="1:1" x14ac:dyDescent="0.25">
      <c r="A28" s="6">
        <v>28</v>
      </c>
    </row>
    <row r="29" spans="1:1" x14ac:dyDescent="0.25">
      <c r="A29" s="6">
        <v>29</v>
      </c>
    </row>
    <row r="30" spans="1:1" x14ac:dyDescent="0.25">
      <c r="A30" s="6">
        <v>30</v>
      </c>
    </row>
    <row r="31" spans="1:1" x14ac:dyDescent="0.25">
      <c r="A31" s="6">
        <v>31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24"/>
  <sheetViews>
    <sheetView workbookViewId="0">
      <selection activeCell="A18" sqref="A18"/>
    </sheetView>
  </sheetViews>
  <sheetFormatPr baseColWidth="10" defaultRowHeight="13.2" x14ac:dyDescent="0.25"/>
  <sheetData>
    <row r="1" spans="1:1" x14ac:dyDescent="0.25">
      <c r="A1" s="6" t="s">
        <v>555</v>
      </c>
    </row>
    <row r="2" spans="1:1" x14ac:dyDescent="0.25">
      <c r="A2" s="6" t="s">
        <v>556</v>
      </c>
    </row>
    <row r="3" spans="1:1" x14ac:dyDescent="0.25">
      <c r="A3" s="6" t="s">
        <v>557</v>
      </c>
    </row>
    <row r="4" spans="1:1" x14ac:dyDescent="0.25">
      <c r="A4" s="6" t="s">
        <v>558</v>
      </c>
    </row>
    <row r="5" spans="1:1" x14ac:dyDescent="0.25">
      <c r="A5" s="6" t="s">
        <v>559</v>
      </c>
    </row>
    <row r="6" spans="1:1" x14ac:dyDescent="0.25">
      <c r="A6" s="6" t="s">
        <v>560</v>
      </c>
    </row>
    <row r="7" spans="1:1" x14ac:dyDescent="0.25">
      <c r="A7" s="6" t="s">
        <v>561</v>
      </c>
    </row>
    <row r="8" spans="1:1" x14ac:dyDescent="0.25">
      <c r="A8" s="6" t="s">
        <v>562</v>
      </c>
    </row>
    <row r="9" spans="1:1" x14ac:dyDescent="0.25">
      <c r="A9" s="6" t="s">
        <v>563</v>
      </c>
    </row>
    <row r="10" spans="1:1" x14ac:dyDescent="0.25">
      <c r="A10" s="6" t="s">
        <v>564</v>
      </c>
    </row>
    <row r="11" spans="1:1" x14ac:dyDescent="0.25">
      <c r="A11" s="6" t="s">
        <v>565</v>
      </c>
    </row>
    <row r="12" spans="1:1" x14ac:dyDescent="0.25">
      <c r="A12" s="6" t="s">
        <v>566</v>
      </c>
    </row>
    <row r="13" spans="1:1" x14ac:dyDescent="0.25">
      <c r="A13" s="6" t="s">
        <v>567</v>
      </c>
    </row>
    <row r="14" spans="1:1" x14ac:dyDescent="0.25">
      <c r="A14" s="6" t="s">
        <v>568</v>
      </c>
    </row>
    <row r="15" spans="1:1" x14ac:dyDescent="0.25">
      <c r="A15" s="6" t="s">
        <v>569</v>
      </c>
    </row>
    <row r="16" spans="1:1" x14ac:dyDescent="0.25">
      <c r="A16" s="6" t="s">
        <v>570</v>
      </c>
    </row>
    <row r="17" spans="1:1" x14ac:dyDescent="0.25">
      <c r="A17" s="6" t="s">
        <v>571</v>
      </c>
    </row>
    <row r="18" spans="1:1" x14ac:dyDescent="0.25">
      <c r="A18" s="6" t="s">
        <v>572</v>
      </c>
    </row>
    <row r="19" spans="1:1" x14ac:dyDescent="0.25">
      <c r="A19" s="6" t="s">
        <v>573</v>
      </c>
    </row>
    <row r="20" spans="1:1" x14ac:dyDescent="0.25">
      <c r="A20" s="6" t="s">
        <v>574</v>
      </c>
    </row>
    <row r="21" spans="1:1" x14ac:dyDescent="0.25">
      <c r="A21" s="6" t="s">
        <v>575</v>
      </c>
    </row>
    <row r="22" spans="1:1" x14ac:dyDescent="0.25">
      <c r="A22" s="6" t="s">
        <v>576</v>
      </c>
    </row>
    <row r="23" spans="1:1" x14ac:dyDescent="0.25">
      <c r="A23" s="6" t="s">
        <v>577</v>
      </c>
    </row>
    <row r="24" spans="1:1" x14ac:dyDescent="0.25">
      <c r="A24" s="6" t="s">
        <v>578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T349"/>
  <sheetViews>
    <sheetView workbookViewId="0">
      <selection activeCell="I5" sqref="I5"/>
    </sheetView>
  </sheetViews>
  <sheetFormatPr baseColWidth="10" defaultRowHeight="13.2" x14ac:dyDescent="0.25"/>
  <cols>
    <col min="1" max="1" width="22.109375" customWidth="1"/>
    <col min="2" max="2" width="11.44140625" style="6" customWidth="1"/>
    <col min="6" max="6" width="4.109375" bestFit="1" customWidth="1"/>
    <col min="7" max="7" width="6.6640625" bestFit="1" customWidth="1"/>
    <col min="8" max="8" width="4.109375" customWidth="1"/>
    <col min="9" max="9" width="3" bestFit="1" customWidth="1"/>
    <col min="10" max="10" width="14.109375" bestFit="1" customWidth="1"/>
    <col min="12" max="12" width="7" bestFit="1" customWidth="1"/>
    <col min="13" max="13" width="5.88671875" bestFit="1" customWidth="1"/>
    <col min="14" max="14" width="8.33203125" bestFit="1" customWidth="1"/>
    <col min="15" max="15" width="8.88671875" bestFit="1" customWidth="1"/>
    <col min="16" max="16" width="3.5546875" bestFit="1" customWidth="1"/>
    <col min="17" max="17" width="7.5546875" bestFit="1" customWidth="1"/>
    <col min="18" max="18" width="3.5546875" bestFit="1" customWidth="1"/>
    <col min="19" max="19" width="4.5546875" bestFit="1" customWidth="1"/>
    <col min="20" max="20" width="2.33203125" style="25" bestFit="1" customWidth="1"/>
    <col min="21" max="21" width="30.5546875" bestFit="1" customWidth="1"/>
  </cols>
  <sheetData>
    <row r="1" spans="1:15" x14ac:dyDescent="0.25">
      <c r="A1" s="1" t="s">
        <v>340</v>
      </c>
      <c r="B1" s="5" t="s">
        <v>337</v>
      </c>
      <c r="C1" s="1" t="s">
        <v>91</v>
      </c>
      <c r="M1" t="s">
        <v>336</v>
      </c>
      <c r="N1" t="s">
        <v>934</v>
      </c>
      <c r="O1" t="s">
        <v>935</v>
      </c>
    </row>
    <row r="2" spans="1:15" x14ac:dyDescent="0.25">
      <c r="A2" t="s">
        <v>219</v>
      </c>
      <c r="B2" s="6" t="s">
        <v>506</v>
      </c>
      <c r="C2" t="s">
        <v>106</v>
      </c>
      <c r="D2">
        <v>1</v>
      </c>
      <c r="G2" s="6" t="str">
        <f>B2</f>
        <v>+04:30</v>
      </c>
      <c r="H2" t="str">
        <f>LEFT(G2,3)</f>
        <v>+04</v>
      </c>
      <c r="I2" t="str">
        <f>RIGHT(G2,2)</f>
        <v>30</v>
      </c>
      <c r="J2">
        <f>VALUE(H2)</f>
        <v>4</v>
      </c>
      <c r="K2" t="str">
        <f>I2</f>
        <v>30</v>
      </c>
      <c r="L2">
        <f>LEN(C2)</f>
        <v>1</v>
      </c>
      <c r="M2">
        <f>IF(J2&gt;=0,1,-1)</f>
        <v>1</v>
      </c>
      <c r="N2">
        <f>M2*J2</f>
        <v>4</v>
      </c>
      <c r="O2" t="str">
        <f>K2</f>
        <v>30</v>
      </c>
    </row>
    <row r="3" spans="1:15" x14ac:dyDescent="0.25">
      <c r="A3" t="s">
        <v>90</v>
      </c>
      <c r="B3" s="6" t="s">
        <v>507</v>
      </c>
      <c r="C3" t="s">
        <v>106</v>
      </c>
      <c r="D3">
        <v>2</v>
      </c>
      <c r="G3" s="6" t="str">
        <f t="shared" ref="G3:G66" si="0">B3</f>
        <v>+01:00</v>
      </c>
      <c r="H3" t="str">
        <f t="shared" ref="H3:H66" si="1">LEFT(G3,3)</f>
        <v>+01</v>
      </c>
      <c r="I3" t="str">
        <f t="shared" ref="I3:I66" si="2">RIGHT(G3,2)</f>
        <v>00</v>
      </c>
      <c r="J3">
        <f t="shared" ref="J3:J66" si="3">VALUE(H3)</f>
        <v>1</v>
      </c>
      <c r="K3" t="str">
        <f t="shared" ref="K3:K66" si="4">I3</f>
        <v>00</v>
      </c>
      <c r="L3">
        <f t="shared" ref="L3:L66" si="5">LEN(C3)</f>
        <v>1</v>
      </c>
      <c r="M3">
        <f t="shared" ref="M3:M66" si="6">IF(J3&gt;=0,1,-1)</f>
        <v>1</v>
      </c>
      <c r="N3">
        <f t="shared" ref="N3:N66" si="7">M3*J3</f>
        <v>1</v>
      </c>
      <c r="O3" t="str">
        <f t="shared" ref="O3:O66" si="8">K3</f>
        <v>00</v>
      </c>
    </row>
    <row r="4" spans="1:15" x14ac:dyDescent="0.25">
      <c r="A4" t="s">
        <v>280</v>
      </c>
      <c r="B4" s="6" t="s">
        <v>507</v>
      </c>
      <c r="C4" t="s">
        <v>106</v>
      </c>
      <c r="D4">
        <v>3</v>
      </c>
      <c r="G4" s="6" t="str">
        <f t="shared" si="0"/>
        <v>+01:00</v>
      </c>
      <c r="H4" t="str">
        <f t="shared" si="1"/>
        <v>+01</v>
      </c>
      <c r="I4" t="str">
        <f t="shared" si="2"/>
        <v>00</v>
      </c>
      <c r="J4">
        <f t="shared" si="3"/>
        <v>1</v>
      </c>
      <c r="K4" t="str">
        <f t="shared" si="4"/>
        <v>00</v>
      </c>
      <c r="L4">
        <f t="shared" si="5"/>
        <v>1</v>
      </c>
      <c r="M4">
        <f t="shared" si="6"/>
        <v>1</v>
      </c>
      <c r="N4">
        <f t="shared" si="7"/>
        <v>1</v>
      </c>
      <c r="O4" t="str">
        <f t="shared" si="8"/>
        <v>00</v>
      </c>
    </row>
    <row r="5" spans="1:15" x14ac:dyDescent="0.25">
      <c r="A5" t="s">
        <v>105</v>
      </c>
      <c r="B5" s="6" t="s">
        <v>508</v>
      </c>
      <c r="C5" t="s">
        <v>106</v>
      </c>
      <c r="D5">
        <v>4</v>
      </c>
      <c r="G5" s="6" t="str">
        <f t="shared" si="0"/>
        <v>+00:00</v>
      </c>
      <c r="H5" t="str">
        <f t="shared" si="1"/>
        <v>+00</v>
      </c>
      <c r="I5" t="str">
        <f t="shared" si="2"/>
        <v>00</v>
      </c>
      <c r="J5">
        <f t="shared" si="3"/>
        <v>0</v>
      </c>
      <c r="K5" t="str">
        <f t="shared" si="4"/>
        <v>00</v>
      </c>
      <c r="L5">
        <f t="shared" si="5"/>
        <v>1</v>
      </c>
      <c r="M5">
        <f t="shared" si="6"/>
        <v>1</v>
      </c>
      <c r="N5">
        <f t="shared" si="7"/>
        <v>0</v>
      </c>
      <c r="O5" t="str">
        <f t="shared" si="8"/>
        <v>00</v>
      </c>
    </row>
    <row r="6" spans="1:15" x14ac:dyDescent="0.25">
      <c r="A6" t="s">
        <v>108</v>
      </c>
      <c r="B6" s="6" t="s">
        <v>505</v>
      </c>
      <c r="C6" t="s">
        <v>106</v>
      </c>
      <c r="D6">
        <v>5</v>
      </c>
      <c r="G6" s="6" t="str">
        <f t="shared" si="0"/>
        <v>-03:00</v>
      </c>
      <c r="H6" t="str">
        <f t="shared" si="1"/>
        <v>-03</v>
      </c>
      <c r="I6" t="str">
        <f t="shared" si="2"/>
        <v>00</v>
      </c>
      <c r="J6">
        <f t="shared" si="3"/>
        <v>-3</v>
      </c>
      <c r="K6" t="str">
        <f t="shared" si="4"/>
        <v>00</v>
      </c>
      <c r="L6">
        <f t="shared" si="5"/>
        <v>1</v>
      </c>
      <c r="M6">
        <f t="shared" si="6"/>
        <v>-1</v>
      </c>
      <c r="N6">
        <f t="shared" si="7"/>
        <v>3</v>
      </c>
      <c r="O6" t="str">
        <f t="shared" si="8"/>
        <v>00</v>
      </c>
    </row>
    <row r="7" spans="1:15" x14ac:dyDescent="0.25">
      <c r="A7" t="s">
        <v>107</v>
      </c>
      <c r="B7" s="6" t="s">
        <v>509</v>
      </c>
      <c r="C7" t="s">
        <v>92</v>
      </c>
      <c r="D7">
        <v>6</v>
      </c>
      <c r="G7" s="6" t="str">
        <f t="shared" si="0"/>
        <v>-01:00</v>
      </c>
      <c r="H7" t="str">
        <f t="shared" si="1"/>
        <v>-01</v>
      </c>
      <c r="I7" t="str">
        <f t="shared" si="2"/>
        <v>00</v>
      </c>
      <c r="J7">
        <f t="shared" si="3"/>
        <v>-1</v>
      </c>
      <c r="K7" t="str">
        <f t="shared" si="4"/>
        <v>00</v>
      </c>
      <c r="L7">
        <f t="shared" si="5"/>
        <v>2</v>
      </c>
      <c r="M7">
        <f t="shared" si="6"/>
        <v>-1</v>
      </c>
      <c r="N7">
        <f t="shared" si="7"/>
        <v>1</v>
      </c>
      <c r="O7" t="str">
        <f t="shared" si="8"/>
        <v>00</v>
      </c>
    </row>
    <row r="8" spans="1:15" x14ac:dyDescent="0.25">
      <c r="A8" t="s">
        <v>109</v>
      </c>
      <c r="B8" s="6" t="s">
        <v>510</v>
      </c>
      <c r="C8" t="s">
        <v>104</v>
      </c>
      <c r="D8">
        <v>7</v>
      </c>
      <c r="G8" s="6" t="str">
        <f t="shared" si="0"/>
        <v>-04:00</v>
      </c>
      <c r="H8" t="str">
        <f t="shared" si="1"/>
        <v>-04</v>
      </c>
      <c r="I8" t="str">
        <f t="shared" si="2"/>
        <v>00</v>
      </c>
      <c r="J8">
        <f t="shared" si="3"/>
        <v>-4</v>
      </c>
      <c r="K8" t="str">
        <f t="shared" si="4"/>
        <v>00</v>
      </c>
      <c r="L8">
        <f t="shared" si="5"/>
        <v>5</v>
      </c>
      <c r="M8">
        <f t="shared" si="6"/>
        <v>-1</v>
      </c>
      <c r="N8">
        <f t="shared" si="7"/>
        <v>4</v>
      </c>
      <c r="O8" t="str">
        <f t="shared" si="8"/>
        <v>00</v>
      </c>
    </row>
    <row r="9" spans="1:15" x14ac:dyDescent="0.25">
      <c r="A9" t="s">
        <v>93</v>
      </c>
      <c r="B9" s="6" t="s">
        <v>507</v>
      </c>
      <c r="C9" t="s">
        <v>92</v>
      </c>
      <c r="D9">
        <v>8</v>
      </c>
      <c r="G9" s="6" t="str">
        <f t="shared" si="0"/>
        <v>+01:00</v>
      </c>
      <c r="H9" t="str">
        <f t="shared" si="1"/>
        <v>+01</v>
      </c>
      <c r="I9" t="str">
        <f t="shared" si="2"/>
        <v>00</v>
      </c>
      <c r="J9">
        <f t="shared" si="3"/>
        <v>1</v>
      </c>
      <c r="K9" t="str">
        <f t="shared" si="4"/>
        <v>00</v>
      </c>
      <c r="L9">
        <f t="shared" si="5"/>
        <v>2</v>
      </c>
      <c r="M9">
        <f t="shared" si="6"/>
        <v>1</v>
      </c>
      <c r="N9">
        <f t="shared" si="7"/>
        <v>1</v>
      </c>
      <c r="O9" t="str">
        <f t="shared" si="8"/>
        <v>00</v>
      </c>
    </row>
    <row r="10" spans="1:15" x14ac:dyDescent="0.25">
      <c r="A10" t="s">
        <v>281</v>
      </c>
      <c r="B10" s="6" t="s">
        <v>507</v>
      </c>
      <c r="C10" t="s">
        <v>106</v>
      </c>
      <c r="D10">
        <v>9</v>
      </c>
      <c r="G10" s="6" t="str">
        <f t="shared" si="0"/>
        <v>+01:00</v>
      </c>
      <c r="H10" t="str">
        <f t="shared" si="1"/>
        <v>+01</v>
      </c>
      <c r="I10" t="str">
        <f t="shared" si="2"/>
        <v>00</v>
      </c>
      <c r="J10">
        <f t="shared" si="3"/>
        <v>1</v>
      </c>
      <c r="K10" t="str">
        <f t="shared" si="4"/>
        <v>00</v>
      </c>
      <c r="L10">
        <f t="shared" si="5"/>
        <v>1</v>
      </c>
      <c r="M10">
        <f t="shared" si="6"/>
        <v>1</v>
      </c>
      <c r="N10">
        <f t="shared" si="7"/>
        <v>1</v>
      </c>
      <c r="O10" t="str">
        <f t="shared" si="8"/>
        <v>00</v>
      </c>
    </row>
    <row r="11" spans="1:15" x14ac:dyDescent="0.25">
      <c r="A11" t="s">
        <v>151</v>
      </c>
      <c r="B11" s="6" t="s">
        <v>510</v>
      </c>
      <c r="C11" t="s">
        <v>106</v>
      </c>
      <c r="D11">
        <v>10</v>
      </c>
      <c r="G11" s="6" t="str">
        <f t="shared" si="0"/>
        <v>-04:00</v>
      </c>
      <c r="H11" t="str">
        <f t="shared" si="1"/>
        <v>-04</v>
      </c>
      <c r="I11" t="str">
        <f t="shared" si="2"/>
        <v>00</v>
      </c>
      <c r="J11">
        <f t="shared" si="3"/>
        <v>-4</v>
      </c>
      <c r="K11" t="str">
        <f t="shared" si="4"/>
        <v>00</v>
      </c>
      <c r="L11">
        <f t="shared" si="5"/>
        <v>1</v>
      </c>
      <c r="M11">
        <f t="shared" si="6"/>
        <v>-1</v>
      </c>
      <c r="N11">
        <f t="shared" si="7"/>
        <v>4</v>
      </c>
      <c r="O11" t="str">
        <f t="shared" si="8"/>
        <v>00</v>
      </c>
    </row>
    <row r="12" spans="1:15" x14ac:dyDescent="0.25">
      <c r="A12" t="s">
        <v>152</v>
      </c>
      <c r="B12" s="6" t="s">
        <v>510</v>
      </c>
      <c r="C12" t="s">
        <v>106</v>
      </c>
      <c r="D12">
        <v>11</v>
      </c>
      <c r="G12" s="6" t="str">
        <f t="shared" si="0"/>
        <v>-04:00</v>
      </c>
      <c r="H12" t="str">
        <f t="shared" si="1"/>
        <v>-04</v>
      </c>
      <c r="I12" t="str">
        <f t="shared" si="2"/>
        <v>00</v>
      </c>
      <c r="J12">
        <f t="shared" si="3"/>
        <v>-4</v>
      </c>
      <c r="K12" t="str">
        <f t="shared" si="4"/>
        <v>00</v>
      </c>
      <c r="L12">
        <f t="shared" si="5"/>
        <v>1</v>
      </c>
      <c r="M12">
        <f t="shared" si="6"/>
        <v>-1</v>
      </c>
      <c r="N12">
        <f t="shared" si="7"/>
        <v>4</v>
      </c>
      <c r="O12" t="str">
        <f t="shared" si="8"/>
        <v>00</v>
      </c>
    </row>
    <row r="13" spans="1:15" x14ac:dyDescent="0.25">
      <c r="A13" t="s">
        <v>183</v>
      </c>
      <c r="B13" s="6" t="s">
        <v>505</v>
      </c>
      <c r="C13" t="s">
        <v>106</v>
      </c>
      <c r="D13">
        <v>12</v>
      </c>
      <c r="G13" s="6" t="str">
        <f t="shared" si="0"/>
        <v>-03:00</v>
      </c>
      <c r="H13" t="str">
        <f t="shared" si="1"/>
        <v>-03</v>
      </c>
      <c r="I13" t="str">
        <f t="shared" si="2"/>
        <v>00</v>
      </c>
      <c r="J13">
        <f t="shared" si="3"/>
        <v>-3</v>
      </c>
      <c r="K13" t="str">
        <f t="shared" si="4"/>
        <v>00</v>
      </c>
      <c r="L13">
        <f t="shared" si="5"/>
        <v>1</v>
      </c>
      <c r="M13">
        <f t="shared" si="6"/>
        <v>-1</v>
      </c>
      <c r="N13">
        <f t="shared" si="7"/>
        <v>3</v>
      </c>
      <c r="O13" t="str">
        <f t="shared" si="8"/>
        <v>00</v>
      </c>
    </row>
    <row r="14" spans="1:15" x14ac:dyDescent="0.25">
      <c r="A14" t="s">
        <v>135</v>
      </c>
      <c r="B14" s="6" t="s">
        <v>511</v>
      </c>
      <c r="C14" t="s">
        <v>134</v>
      </c>
      <c r="D14">
        <v>13</v>
      </c>
      <c r="G14" s="6" t="str">
        <f t="shared" si="0"/>
        <v>+04:00</v>
      </c>
      <c r="H14" t="str">
        <f t="shared" si="1"/>
        <v>+04</v>
      </c>
      <c r="I14" t="str">
        <f t="shared" si="2"/>
        <v>00</v>
      </c>
      <c r="J14">
        <f t="shared" si="3"/>
        <v>4</v>
      </c>
      <c r="K14" t="str">
        <f t="shared" si="4"/>
        <v>00</v>
      </c>
      <c r="L14">
        <f t="shared" si="5"/>
        <v>6</v>
      </c>
      <c r="M14">
        <f t="shared" si="6"/>
        <v>1</v>
      </c>
      <c r="N14">
        <f t="shared" si="7"/>
        <v>4</v>
      </c>
      <c r="O14" t="str">
        <f t="shared" si="8"/>
        <v>00</v>
      </c>
    </row>
    <row r="15" spans="1:15" x14ac:dyDescent="0.25">
      <c r="A15" t="s">
        <v>184</v>
      </c>
      <c r="B15" s="6" t="s">
        <v>510</v>
      </c>
      <c r="C15" t="s">
        <v>106</v>
      </c>
      <c r="D15">
        <v>14</v>
      </c>
      <c r="G15" s="6" t="str">
        <f t="shared" si="0"/>
        <v>-04:00</v>
      </c>
      <c r="H15" t="str">
        <f t="shared" si="1"/>
        <v>-04</v>
      </c>
      <c r="I15" t="str">
        <f t="shared" si="2"/>
        <v>00</v>
      </c>
      <c r="J15">
        <f t="shared" si="3"/>
        <v>-4</v>
      </c>
      <c r="K15" t="str">
        <f t="shared" si="4"/>
        <v>00</v>
      </c>
      <c r="L15">
        <f t="shared" si="5"/>
        <v>1</v>
      </c>
      <c r="M15">
        <f t="shared" si="6"/>
        <v>-1</v>
      </c>
      <c r="N15">
        <f t="shared" si="7"/>
        <v>4</v>
      </c>
      <c r="O15" t="str">
        <f t="shared" si="8"/>
        <v>00</v>
      </c>
    </row>
    <row r="16" spans="1:15" x14ac:dyDescent="0.25">
      <c r="A16" t="s">
        <v>247</v>
      </c>
      <c r="B16" s="6" t="s">
        <v>512</v>
      </c>
      <c r="C16" t="s">
        <v>239</v>
      </c>
      <c r="D16">
        <v>15</v>
      </c>
      <c r="G16" s="6" t="str">
        <f t="shared" si="0"/>
        <v>+09:30</v>
      </c>
      <c r="H16" t="str">
        <f t="shared" si="1"/>
        <v>+09</v>
      </c>
      <c r="I16" t="str">
        <f t="shared" si="2"/>
        <v>30</v>
      </c>
      <c r="J16">
        <f t="shared" si="3"/>
        <v>9</v>
      </c>
      <c r="K16" t="str">
        <f t="shared" si="4"/>
        <v>30</v>
      </c>
      <c r="L16">
        <f t="shared" si="5"/>
        <v>2</v>
      </c>
      <c r="M16">
        <f t="shared" si="6"/>
        <v>1</v>
      </c>
      <c r="N16">
        <f t="shared" si="7"/>
        <v>9</v>
      </c>
      <c r="O16" t="str">
        <f t="shared" si="8"/>
        <v>30</v>
      </c>
    </row>
    <row r="17" spans="1:19" x14ac:dyDescent="0.25">
      <c r="A17" t="s">
        <v>245</v>
      </c>
      <c r="B17" s="6" t="s">
        <v>513</v>
      </c>
      <c r="C17" t="s">
        <v>106</v>
      </c>
      <c r="D17">
        <v>16</v>
      </c>
      <c r="G17" s="6" t="str">
        <f t="shared" si="0"/>
        <v>+10:00</v>
      </c>
      <c r="H17" t="str">
        <f t="shared" si="1"/>
        <v>+10</v>
      </c>
      <c r="I17" t="str">
        <f t="shared" si="2"/>
        <v>00</v>
      </c>
      <c r="J17">
        <f t="shared" si="3"/>
        <v>10</v>
      </c>
      <c r="K17" t="str">
        <f t="shared" si="4"/>
        <v>00</v>
      </c>
      <c r="L17">
        <f t="shared" si="5"/>
        <v>1</v>
      </c>
      <c r="M17">
        <f t="shared" si="6"/>
        <v>1</v>
      </c>
      <c r="N17">
        <f t="shared" si="7"/>
        <v>10</v>
      </c>
      <c r="O17" t="str">
        <f t="shared" si="8"/>
        <v>00</v>
      </c>
    </row>
    <row r="18" spans="1:19" x14ac:dyDescent="0.25">
      <c r="A18" t="s">
        <v>252</v>
      </c>
      <c r="B18" s="6" t="s">
        <v>512</v>
      </c>
      <c r="C18" t="s">
        <v>239</v>
      </c>
      <c r="D18">
        <v>17</v>
      </c>
      <c r="G18" s="6" t="str">
        <f t="shared" si="0"/>
        <v>+09:30</v>
      </c>
      <c r="H18" t="str">
        <f t="shared" si="1"/>
        <v>+09</v>
      </c>
      <c r="I18" t="str">
        <f t="shared" si="2"/>
        <v>30</v>
      </c>
      <c r="J18">
        <f t="shared" si="3"/>
        <v>9</v>
      </c>
      <c r="K18" t="str">
        <f t="shared" si="4"/>
        <v>30</v>
      </c>
      <c r="L18">
        <f t="shared" si="5"/>
        <v>2</v>
      </c>
      <c r="M18">
        <f t="shared" si="6"/>
        <v>1</v>
      </c>
      <c r="N18">
        <f t="shared" si="7"/>
        <v>9</v>
      </c>
      <c r="O18" t="str">
        <f t="shared" si="8"/>
        <v>30</v>
      </c>
    </row>
    <row r="19" spans="1:19" x14ac:dyDescent="0.25">
      <c r="A19" t="s">
        <v>249</v>
      </c>
      <c r="B19" s="6" t="s">
        <v>513</v>
      </c>
      <c r="C19" t="s">
        <v>240</v>
      </c>
      <c r="D19">
        <v>18</v>
      </c>
      <c r="G19" s="6" t="str">
        <f t="shared" si="0"/>
        <v>+10:00</v>
      </c>
      <c r="H19" t="str">
        <f t="shared" si="1"/>
        <v>+10</v>
      </c>
      <c r="I19" t="str">
        <f t="shared" si="2"/>
        <v>00</v>
      </c>
      <c r="J19">
        <f t="shared" si="3"/>
        <v>10</v>
      </c>
      <c r="K19" t="str">
        <f t="shared" si="4"/>
        <v>00</v>
      </c>
      <c r="L19">
        <f t="shared" si="5"/>
        <v>2</v>
      </c>
      <c r="M19">
        <f t="shared" si="6"/>
        <v>1</v>
      </c>
      <c r="N19">
        <f t="shared" si="7"/>
        <v>10</v>
      </c>
      <c r="O19" t="str">
        <f t="shared" si="8"/>
        <v>00</v>
      </c>
    </row>
    <row r="20" spans="1:19" x14ac:dyDescent="0.25">
      <c r="A20" t="s">
        <v>243</v>
      </c>
      <c r="B20" s="6" t="s">
        <v>512</v>
      </c>
      <c r="C20" t="s">
        <v>106</v>
      </c>
      <c r="D20">
        <v>19</v>
      </c>
      <c r="G20" s="6" t="str">
        <f t="shared" si="0"/>
        <v>+09:30</v>
      </c>
      <c r="H20" t="str">
        <f t="shared" si="1"/>
        <v>+09</v>
      </c>
      <c r="I20" t="str">
        <f t="shared" si="2"/>
        <v>30</v>
      </c>
      <c r="J20">
        <f t="shared" si="3"/>
        <v>9</v>
      </c>
      <c r="K20" t="str">
        <f t="shared" si="4"/>
        <v>30</v>
      </c>
      <c r="L20">
        <f t="shared" si="5"/>
        <v>1</v>
      </c>
      <c r="M20">
        <f t="shared" si="6"/>
        <v>1</v>
      </c>
      <c r="N20">
        <f t="shared" si="7"/>
        <v>9</v>
      </c>
      <c r="O20" t="str">
        <f t="shared" si="8"/>
        <v>30</v>
      </c>
    </row>
    <row r="21" spans="1:19" x14ac:dyDescent="0.25">
      <c r="A21" t="s">
        <v>248</v>
      </c>
      <c r="B21" s="6" t="s">
        <v>513</v>
      </c>
      <c r="C21" t="s">
        <v>240</v>
      </c>
      <c r="D21">
        <v>20</v>
      </c>
      <c r="G21" s="6" t="str">
        <f t="shared" si="0"/>
        <v>+10:00</v>
      </c>
      <c r="H21" t="str">
        <f t="shared" si="1"/>
        <v>+10</v>
      </c>
      <c r="I21" t="str">
        <f t="shared" si="2"/>
        <v>00</v>
      </c>
      <c r="J21">
        <f t="shared" si="3"/>
        <v>10</v>
      </c>
      <c r="K21" t="str">
        <f t="shared" si="4"/>
        <v>00</v>
      </c>
      <c r="L21">
        <f t="shared" si="5"/>
        <v>2</v>
      </c>
      <c r="M21">
        <f t="shared" si="6"/>
        <v>1</v>
      </c>
      <c r="N21">
        <f t="shared" si="7"/>
        <v>10</v>
      </c>
      <c r="O21" t="str">
        <f t="shared" si="8"/>
        <v>00</v>
      </c>
    </row>
    <row r="22" spans="1:19" x14ac:dyDescent="0.25">
      <c r="A22" t="s">
        <v>246</v>
      </c>
      <c r="B22" s="6" t="s">
        <v>513</v>
      </c>
      <c r="C22" t="s">
        <v>106</v>
      </c>
      <c r="D22">
        <v>21</v>
      </c>
      <c r="G22" s="6" t="str">
        <f t="shared" si="0"/>
        <v>+10:00</v>
      </c>
      <c r="H22" t="str">
        <f t="shared" si="1"/>
        <v>+10</v>
      </c>
      <c r="I22" t="str">
        <f t="shared" si="2"/>
        <v>00</v>
      </c>
      <c r="J22">
        <f t="shared" si="3"/>
        <v>10</v>
      </c>
      <c r="K22" t="str">
        <f t="shared" si="4"/>
        <v>00</v>
      </c>
      <c r="L22">
        <f t="shared" si="5"/>
        <v>1</v>
      </c>
      <c r="M22">
        <f t="shared" si="6"/>
        <v>1</v>
      </c>
      <c r="N22">
        <f t="shared" si="7"/>
        <v>10</v>
      </c>
      <c r="O22" t="str">
        <f t="shared" si="8"/>
        <v>00</v>
      </c>
    </row>
    <row r="23" spans="1:19" x14ac:dyDescent="0.25">
      <c r="A23" t="s">
        <v>250</v>
      </c>
      <c r="B23" s="6" t="s">
        <v>513</v>
      </c>
      <c r="C23" t="s">
        <v>241</v>
      </c>
      <c r="D23">
        <v>22</v>
      </c>
      <c r="G23" s="6" t="str">
        <f t="shared" si="0"/>
        <v>+10:00</v>
      </c>
      <c r="H23" t="str">
        <f t="shared" si="1"/>
        <v>+10</v>
      </c>
      <c r="I23" t="str">
        <f t="shared" si="2"/>
        <v>00</v>
      </c>
      <c r="J23">
        <f t="shared" si="3"/>
        <v>10</v>
      </c>
      <c r="K23" t="str">
        <f t="shared" si="4"/>
        <v>00</v>
      </c>
      <c r="L23">
        <f t="shared" si="5"/>
        <v>2</v>
      </c>
      <c r="M23">
        <f t="shared" si="6"/>
        <v>1</v>
      </c>
      <c r="N23">
        <f t="shared" si="7"/>
        <v>10</v>
      </c>
      <c r="O23" t="str">
        <f t="shared" si="8"/>
        <v>00</v>
      </c>
    </row>
    <row r="24" spans="1:19" x14ac:dyDescent="0.25">
      <c r="A24" t="s">
        <v>244</v>
      </c>
      <c r="B24" s="6" t="s">
        <v>514</v>
      </c>
      <c r="C24" t="s">
        <v>106</v>
      </c>
      <c r="D24">
        <v>23</v>
      </c>
      <c r="G24" s="6" t="str">
        <f t="shared" si="0"/>
        <v>+08:00</v>
      </c>
      <c r="H24" t="str">
        <f t="shared" si="1"/>
        <v>+08</v>
      </c>
      <c r="I24" t="str">
        <f t="shared" si="2"/>
        <v>00</v>
      </c>
      <c r="J24">
        <f t="shared" si="3"/>
        <v>8</v>
      </c>
      <c r="K24" t="str">
        <f t="shared" si="4"/>
        <v>00</v>
      </c>
      <c r="L24">
        <f t="shared" si="5"/>
        <v>1</v>
      </c>
      <c r="M24">
        <f t="shared" si="6"/>
        <v>1</v>
      </c>
      <c r="N24">
        <f t="shared" si="7"/>
        <v>8</v>
      </c>
      <c r="O24" t="str">
        <f t="shared" si="8"/>
        <v>00</v>
      </c>
    </row>
    <row r="25" spans="1:19" x14ac:dyDescent="0.25">
      <c r="A25" t="s">
        <v>251</v>
      </c>
      <c r="B25" s="6" t="s">
        <v>513</v>
      </c>
      <c r="C25" t="s">
        <v>242</v>
      </c>
      <c r="D25">
        <v>24</v>
      </c>
      <c r="G25" s="6" t="str">
        <f t="shared" si="0"/>
        <v>+10:00</v>
      </c>
      <c r="H25" t="str">
        <f t="shared" si="1"/>
        <v>+10</v>
      </c>
      <c r="I25" t="str">
        <f t="shared" si="2"/>
        <v>00</v>
      </c>
      <c r="J25">
        <f t="shared" si="3"/>
        <v>10</v>
      </c>
      <c r="K25" t="str">
        <f t="shared" si="4"/>
        <v>00</v>
      </c>
      <c r="L25">
        <f t="shared" si="5"/>
        <v>2</v>
      </c>
      <c r="M25">
        <f t="shared" si="6"/>
        <v>1</v>
      </c>
      <c r="N25">
        <f t="shared" si="7"/>
        <v>10</v>
      </c>
      <c r="O25" t="str">
        <f t="shared" si="8"/>
        <v>00</v>
      </c>
    </row>
    <row r="26" spans="1:19" x14ac:dyDescent="0.25">
      <c r="A26" t="s">
        <v>94</v>
      </c>
      <c r="B26" s="6" t="s">
        <v>507</v>
      </c>
      <c r="C26" t="s">
        <v>92</v>
      </c>
      <c r="D26">
        <v>25</v>
      </c>
      <c r="G26" s="6" t="str">
        <f t="shared" si="0"/>
        <v>+01:00</v>
      </c>
      <c r="H26" t="str">
        <f t="shared" si="1"/>
        <v>+01</v>
      </c>
      <c r="I26" t="str">
        <f t="shared" si="2"/>
        <v>00</v>
      </c>
      <c r="J26">
        <f t="shared" si="3"/>
        <v>1</v>
      </c>
      <c r="K26" t="str">
        <f t="shared" si="4"/>
        <v>00</v>
      </c>
      <c r="L26">
        <f t="shared" si="5"/>
        <v>2</v>
      </c>
      <c r="M26">
        <f t="shared" si="6"/>
        <v>1</v>
      </c>
      <c r="N26">
        <f t="shared" si="7"/>
        <v>1</v>
      </c>
      <c r="O26" t="str">
        <f t="shared" si="8"/>
        <v>00</v>
      </c>
    </row>
    <row r="27" spans="1:19" x14ac:dyDescent="0.25">
      <c r="A27" t="s">
        <v>136</v>
      </c>
      <c r="B27" s="6" t="s">
        <v>511</v>
      </c>
      <c r="C27" t="s">
        <v>137</v>
      </c>
      <c r="D27">
        <v>26</v>
      </c>
      <c r="G27" s="6" t="str">
        <f t="shared" si="0"/>
        <v>+04:00</v>
      </c>
      <c r="H27" t="str">
        <f t="shared" si="1"/>
        <v>+04</v>
      </c>
      <c r="I27" t="str">
        <f t="shared" si="2"/>
        <v>00</v>
      </c>
      <c r="J27">
        <f t="shared" si="3"/>
        <v>4</v>
      </c>
      <c r="K27" t="str">
        <f t="shared" si="4"/>
        <v>00</v>
      </c>
      <c r="L27">
        <f t="shared" si="5"/>
        <v>4</v>
      </c>
      <c r="M27">
        <f t="shared" si="6"/>
        <v>1</v>
      </c>
      <c r="N27">
        <f t="shared" si="7"/>
        <v>4</v>
      </c>
      <c r="O27" t="str">
        <f t="shared" si="8"/>
        <v>00</v>
      </c>
    </row>
    <row r="28" spans="1:19" x14ac:dyDescent="0.25">
      <c r="A28" t="s">
        <v>153</v>
      </c>
      <c r="B28" s="6" t="s">
        <v>515</v>
      </c>
      <c r="C28" t="s">
        <v>153</v>
      </c>
      <c r="D28">
        <v>27</v>
      </c>
      <c r="G28" s="6" t="str">
        <f t="shared" si="0"/>
        <v>-05:00</v>
      </c>
      <c r="H28" t="str">
        <f t="shared" si="1"/>
        <v>-05</v>
      </c>
      <c r="I28" t="str">
        <f t="shared" si="2"/>
        <v>00</v>
      </c>
      <c r="J28">
        <f t="shared" si="3"/>
        <v>-5</v>
      </c>
      <c r="K28" t="str">
        <f t="shared" si="4"/>
        <v>00</v>
      </c>
      <c r="L28">
        <f t="shared" si="5"/>
        <v>7</v>
      </c>
      <c r="M28">
        <f t="shared" si="6"/>
        <v>-1</v>
      </c>
      <c r="N28">
        <f t="shared" si="7"/>
        <v>5</v>
      </c>
      <c r="O28" t="str">
        <f t="shared" si="8"/>
        <v>00</v>
      </c>
    </row>
    <row r="29" spans="1:19" x14ac:dyDescent="0.25">
      <c r="A29" t="s">
        <v>204</v>
      </c>
      <c r="B29" s="6" t="s">
        <v>516</v>
      </c>
      <c r="C29" t="s">
        <v>106</v>
      </c>
      <c r="D29">
        <v>28</v>
      </c>
      <c r="G29" s="6" t="str">
        <f t="shared" si="0"/>
        <v>+03:00</v>
      </c>
      <c r="H29" t="str">
        <f t="shared" si="1"/>
        <v>+03</v>
      </c>
      <c r="I29" t="str">
        <f t="shared" si="2"/>
        <v>00</v>
      </c>
      <c r="J29">
        <f t="shared" si="3"/>
        <v>3</v>
      </c>
      <c r="K29" t="str">
        <f t="shared" si="4"/>
        <v>00</v>
      </c>
      <c r="L29">
        <f t="shared" si="5"/>
        <v>1</v>
      </c>
      <c r="M29">
        <f t="shared" si="6"/>
        <v>1</v>
      </c>
      <c r="N29">
        <f t="shared" si="7"/>
        <v>3</v>
      </c>
      <c r="O29" t="str">
        <f t="shared" si="8"/>
        <v>00</v>
      </c>
      <c r="S29" t="str">
        <f>IF(C29&lt;&gt;"-",C29,"")</f>
        <v/>
      </c>
    </row>
    <row r="30" spans="1:19" x14ac:dyDescent="0.25">
      <c r="A30" t="s">
        <v>220</v>
      </c>
      <c r="B30" s="6" t="s">
        <v>517</v>
      </c>
      <c r="C30" t="s">
        <v>106</v>
      </c>
      <c r="D30">
        <v>29</v>
      </c>
      <c r="G30" s="6" t="str">
        <f t="shared" si="0"/>
        <v>+06:00</v>
      </c>
      <c r="H30" t="str">
        <f t="shared" si="1"/>
        <v>+06</v>
      </c>
      <c r="I30" t="str">
        <f t="shared" si="2"/>
        <v>00</v>
      </c>
      <c r="J30">
        <f t="shared" si="3"/>
        <v>6</v>
      </c>
      <c r="K30" t="str">
        <f t="shared" si="4"/>
        <v>00</v>
      </c>
      <c r="L30">
        <f t="shared" si="5"/>
        <v>1</v>
      </c>
      <c r="M30">
        <f t="shared" si="6"/>
        <v>1</v>
      </c>
      <c r="N30">
        <f t="shared" si="7"/>
        <v>6</v>
      </c>
      <c r="O30" t="str">
        <f t="shared" si="8"/>
        <v>00</v>
      </c>
      <c r="S30" t="str">
        <f>IF(C30&lt;&gt;"-",C30,"")</f>
        <v/>
      </c>
    </row>
    <row r="31" spans="1:19" x14ac:dyDescent="0.25">
      <c r="A31" t="s">
        <v>154</v>
      </c>
      <c r="B31" s="6" t="s">
        <v>510</v>
      </c>
      <c r="C31" t="s">
        <v>106</v>
      </c>
      <c r="D31">
        <v>30</v>
      </c>
      <c r="G31" s="6" t="str">
        <f t="shared" si="0"/>
        <v>-04:00</v>
      </c>
      <c r="H31" t="str">
        <f t="shared" si="1"/>
        <v>-04</v>
      </c>
      <c r="I31" t="str">
        <f t="shared" si="2"/>
        <v>00</v>
      </c>
      <c r="J31">
        <f t="shared" si="3"/>
        <v>-4</v>
      </c>
      <c r="K31" t="str">
        <f t="shared" si="4"/>
        <v>00</v>
      </c>
      <c r="L31">
        <f t="shared" si="5"/>
        <v>1</v>
      </c>
      <c r="M31">
        <f t="shared" si="6"/>
        <v>-1</v>
      </c>
      <c r="N31">
        <f t="shared" si="7"/>
        <v>4</v>
      </c>
      <c r="O31" t="str">
        <f t="shared" si="8"/>
        <v>00</v>
      </c>
      <c r="S31" t="str">
        <f>IF(C31&lt;&gt;"-",C31,"")</f>
        <v/>
      </c>
    </row>
    <row r="32" spans="1:19" x14ac:dyDescent="0.25">
      <c r="A32" t="s">
        <v>138</v>
      </c>
      <c r="B32" s="6" t="s">
        <v>518</v>
      </c>
      <c r="C32" t="s">
        <v>134</v>
      </c>
      <c r="D32">
        <v>31</v>
      </c>
      <c r="G32" s="6" t="str">
        <f t="shared" si="0"/>
        <v>+02:00</v>
      </c>
      <c r="H32" t="str">
        <f t="shared" si="1"/>
        <v>+02</v>
      </c>
      <c r="I32" t="str">
        <f t="shared" si="2"/>
        <v>00</v>
      </c>
      <c r="J32">
        <f t="shared" si="3"/>
        <v>2</v>
      </c>
      <c r="K32" t="str">
        <f t="shared" si="4"/>
        <v>00</v>
      </c>
      <c r="L32">
        <f t="shared" si="5"/>
        <v>6</v>
      </c>
      <c r="M32">
        <f t="shared" si="6"/>
        <v>1</v>
      </c>
      <c r="N32">
        <f t="shared" si="7"/>
        <v>2</v>
      </c>
      <c r="O32" t="str">
        <f t="shared" si="8"/>
        <v>00</v>
      </c>
    </row>
    <row r="33" spans="1:15" x14ac:dyDescent="0.25">
      <c r="A33" t="s">
        <v>95</v>
      </c>
      <c r="B33" s="6" t="s">
        <v>507</v>
      </c>
      <c r="C33" t="s">
        <v>92</v>
      </c>
      <c r="D33">
        <v>32</v>
      </c>
      <c r="G33" s="6" t="str">
        <f t="shared" si="0"/>
        <v>+01:00</v>
      </c>
      <c r="H33" t="str">
        <f t="shared" si="1"/>
        <v>+01</v>
      </c>
      <c r="I33" t="str">
        <f t="shared" si="2"/>
        <v>00</v>
      </c>
      <c r="J33">
        <f t="shared" si="3"/>
        <v>1</v>
      </c>
      <c r="K33" t="str">
        <f t="shared" si="4"/>
        <v>00</v>
      </c>
      <c r="L33">
        <f t="shared" si="5"/>
        <v>2</v>
      </c>
      <c r="M33">
        <f t="shared" si="6"/>
        <v>1</v>
      </c>
      <c r="N33">
        <f t="shared" si="7"/>
        <v>1</v>
      </c>
      <c r="O33" t="str">
        <f t="shared" si="8"/>
        <v>00</v>
      </c>
    </row>
    <row r="34" spans="1:15" x14ac:dyDescent="0.25">
      <c r="A34" t="s">
        <v>155</v>
      </c>
      <c r="B34" s="6" t="s">
        <v>519</v>
      </c>
      <c r="C34" t="s">
        <v>106</v>
      </c>
      <c r="D34">
        <v>33</v>
      </c>
      <c r="G34" s="6" t="str">
        <f t="shared" si="0"/>
        <v>-06:00</v>
      </c>
      <c r="H34" t="str">
        <f t="shared" si="1"/>
        <v>-06</v>
      </c>
      <c r="I34" t="str">
        <f t="shared" si="2"/>
        <v>00</v>
      </c>
      <c r="J34">
        <f t="shared" si="3"/>
        <v>-6</v>
      </c>
      <c r="K34" t="str">
        <f t="shared" si="4"/>
        <v>00</v>
      </c>
      <c r="L34">
        <f t="shared" si="5"/>
        <v>1</v>
      </c>
      <c r="M34">
        <f t="shared" si="6"/>
        <v>-1</v>
      </c>
      <c r="N34">
        <f t="shared" si="7"/>
        <v>6</v>
      </c>
      <c r="O34" t="str">
        <f t="shared" si="8"/>
        <v>00</v>
      </c>
    </row>
    <row r="35" spans="1:15" x14ac:dyDescent="0.25">
      <c r="A35" t="s">
        <v>282</v>
      </c>
      <c r="B35" s="6" t="s">
        <v>507</v>
      </c>
      <c r="C35" t="s">
        <v>106</v>
      </c>
      <c r="D35">
        <v>34</v>
      </c>
      <c r="G35" s="6" t="str">
        <f t="shared" si="0"/>
        <v>+01:00</v>
      </c>
      <c r="H35" t="str">
        <f t="shared" si="1"/>
        <v>+01</v>
      </c>
      <c r="I35" t="str">
        <f t="shared" si="2"/>
        <v>00</v>
      </c>
      <c r="J35">
        <f t="shared" si="3"/>
        <v>1</v>
      </c>
      <c r="K35" t="str">
        <f t="shared" si="4"/>
        <v>00</v>
      </c>
      <c r="L35">
        <f t="shared" si="5"/>
        <v>1</v>
      </c>
      <c r="M35">
        <f t="shared" si="6"/>
        <v>1</v>
      </c>
      <c r="N35">
        <f t="shared" si="7"/>
        <v>1</v>
      </c>
      <c r="O35" t="str">
        <f t="shared" si="8"/>
        <v>00</v>
      </c>
    </row>
    <row r="36" spans="1:15" x14ac:dyDescent="0.25">
      <c r="A36" t="s">
        <v>156</v>
      </c>
      <c r="B36" s="6" t="s">
        <v>510</v>
      </c>
      <c r="C36" t="s">
        <v>153</v>
      </c>
      <c r="D36">
        <v>35</v>
      </c>
      <c r="G36" s="6" t="str">
        <f t="shared" si="0"/>
        <v>-04:00</v>
      </c>
      <c r="H36" t="str">
        <f t="shared" si="1"/>
        <v>-04</v>
      </c>
      <c r="I36" t="str">
        <f t="shared" si="2"/>
        <v>00</v>
      </c>
      <c r="J36">
        <f t="shared" si="3"/>
        <v>-4</v>
      </c>
      <c r="K36" t="str">
        <f t="shared" si="4"/>
        <v>00</v>
      </c>
      <c r="L36">
        <f t="shared" si="5"/>
        <v>7</v>
      </c>
      <c r="M36">
        <f t="shared" si="6"/>
        <v>-1</v>
      </c>
      <c r="N36">
        <f t="shared" si="7"/>
        <v>4</v>
      </c>
      <c r="O36" t="str">
        <f t="shared" si="8"/>
        <v>00</v>
      </c>
    </row>
    <row r="37" spans="1:15" x14ac:dyDescent="0.25">
      <c r="A37" t="s">
        <v>221</v>
      </c>
      <c r="B37" s="6" t="s">
        <v>517</v>
      </c>
      <c r="C37" t="s">
        <v>106</v>
      </c>
      <c r="D37">
        <v>36</v>
      </c>
      <c r="G37" s="6" t="str">
        <f t="shared" si="0"/>
        <v>+06:00</v>
      </c>
      <c r="H37" t="str">
        <f t="shared" si="1"/>
        <v>+06</v>
      </c>
      <c r="I37" t="str">
        <f t="shared" si="2"/>
        <v>00</v>
      </c>
      <c r="J37">
        <f t="shared" si="3"/>
        <v>6</v>
      </c>
      <c r="K37" t="str">
        <f t="shared" si="4"/>
        <v>00</v>
      </c>
      <c r="L37">
        <f t="shared" si="5"/>
        <v>1</v>
      </c>
      <c r="M37">
        <f t="shared" si="6"/>
        <v>1</v>
      </c>
      <c r="N37">
        <f t="shared" si="7"/>
        <v>6</v>
      </c>
      <c r="O37" t="str">
        <f t="shared" si="8"/>
        <v>00</v>
      </c>
    </row>
    <row r="38" spans="1:15" x14ac:dyDescent="0.25">
      <c r="A38" t="s">
        <v>185</v>
      </c>
      <c r="B38" s="6" t="s">
        <v>510</v>
      </c>
      <c r="C38" t="s">
        <v>106</v>
      </c>
      <c r="D38">
        <v>37</v>
      </c>
      <c r="G38" s="6" t="str">
        <f t="shared" si="0"/>
        <v>-04:00</v>
      </c>
      <c r="H38" t="str">
        <f t="shared" si="1"/>
        <v>-04</v>
      </c>
      <c r="I38" t="str">
        <f t="shared" si="2"/>
        <v>00</v>
      </c>
      <c r="J38">
        <f t="shared" si="3"/>
        <v>-4</v>
      </c>
      <c r="K38" t="str">
        <f t="shared" si="4"/>
        <v>00</v>
      </c>
      <c r="L38">
        <f t="shared" si="5"/>
        <v>1</v>
      </c>
      <c r="M38">
        <f t="shared" si="6"/>
        <v>-1</v>
      </c>
      <c r="N38">
        <f t="shared" si="7"/>
        <v>4</v>
      </c>
      <c r="O38" t="str">
        <f t="shared" si="8"/>
        <v>00</v>
      </c>
    </row>
    <row r="39" spans="1:15" x14ac:dyDescent="0.25">
      <c r="A39" t="s">
        <v>283</v>
      </c>
      <c r="B39" s="6" t="s">
        <v>518</v>
      </c>
      <c r="C39" t="s">
        <v>106</v>
      </c>
      <c r="D39">
        <v>38</v>
      </c>
      <c r="G39" s="6" t="str">
        <f t="shared" si="0"/>
        <v>+02:00</v>
      </c>
      <c r="H39" t="str">
        <f t="shared" si="1"/>
        <v>+02</v>
      </c>
      <c r="I39" t="str">
        <f t="shared" si="2"/>
        <v>00</v>
      </c>
      <c r="J39">
        <f t="shared" si="3"/>
        <v>2</v>
      </c>
      <c r="K39" t="str">
        <f t="shared" si="4"/>
        <v>00</v>
      </c>
      <c r="L39">
        <f t="shared" si="5"/>
        <v>1</v>
      </c>
      <c r="M39">
        <f t="shared" si="6"/>
        <v>1</v>
      </c>
      <c r="N39">
        <f t="shared" si="7"/>
        <v>2</v>
      </c>
      <c r="O39" t="str">
        <f t="shared" si="8"/>
        <v>00</v>
      </c>
    </row>
    <row r="40" spans="1:15" x14ac:dyDescent="0.25">
      <c r="A40" t="s">
        <v>481</v>
      </c>
      <c r="B40" s="6" t="s">
        <v>505</v>
      </c>
      <c r="C40" t="s">
        <v>106</v>
      </c>
      <c r="D40">
        <v>39</v>
      </c>
      <c r="G40" s="6" t="str">
        <f t="shared" si="0"/>
        <v>-03:00</v>
      </c>
      <c r="H40" t="str">
        <f t="shared" si="1"/>
        <v>-03</v>
      </c>
      <c r="I40" t="str">
        <f t="shared" si="2"/>
        <v>00</v>
      </c>
      <c r="J40">
        <f t="shared" si="3"/>
        <v>-3</v>
      </c>
      <c r="K40" t="str">
        <f t="shared" si="4"/>
        <v>00</v>
      </c>
      <c r="L40">
        <f t="shared" si="5"/>
        <v>1</v>
      </c>
      <c r="M40">
        <f t="shared" si="6"/>
        <v>-1</v>
      </c>
      <c r="N40">
        <f t="shared" si="7"/>
        <v>3</v>
      </c>
      <c r="O40" t="str">
        <f t="shared" si="8"/>
        <v>00</v>
      </c>
    </row>
    <row r="41" spans="1:15" x14ac:dyDescent="0.25">
      <c r="A41" t="s">
        <v>483</v>
      </c>
      <c r="B41" s="6" t="s">
        <v>505</v>
      </c>
      <c r="C41" t="s">
        <v>106</v>
      </c>
      <c r="D41">
        <v>40</v>
      </c>
      <c r="G41" s="6" t="str">
        <f t="shared" si="0"/>
        <v>-03:00</v>
      </c>
      <c r="H41" t="str">
        <f t="shared" si="1"/>
        <v>-03</v>
      </c>
      <c r="I41" t="str">
        <f t="shared" si="2"/>
        <v>00</v>
      </c>
      <c r="J41">
        <f t="shared" si="3"/>
        <v>-3</v>
      </c>
      <c r="K41" t="str">
        <f t="shared" si="4"/>
        <v>00</v>
      </c>
      <c r="L41">
        <f t="shared" si="5"/>
        <v>1</v>
      </c>
      <c r="M41">
        <f t="shared" si="6"/>
        <v>-1</v>
      </c>
      <c r="N41">
        <f t="shared" si="7"/>
        <v>3</v>
      </c>
      <c r="O41" t="str">
        <f t="shared" si="8"/>
        <v>00</v>
      </c>
    </row>
    <row r="42" spans="1:15" x14ac:dyDescent="0.25">
      <c r="A42" t="s">
        <v>478</v>
      </c>
      <c r="B42" s="6" t="s">
        <v>505</v>
      </c>
      <c r="C42" t="s">
        <v>106</v>
      </c>
      <c r="D42">
        <v>41</v>
      </c>
      <c r="G42" s="6" t="str">
        <f t="shared" si="0"/>
        <v>-03:00</v>
      </c>
      <c r="H42" t="str">
        <f t="shared" si="1"/>
        <v>-03</v>
      </c>
      <c r="I42" t="str">
        <f t="shared" si="2"/>
        <v>00</v>
      </c>
      <c r="J42">
        <f t="shared" si="3"/>
        <v>-3</v>
      </c>
      <c r="K42" t="str">
        <f t="shared" si="4"/>
        <v>00</v>
      </c>
      <c r="L42">
        <f t="shared" si="5"/>
        <v>1</v>
      </c>
      <c r="M42">
        <f t="shared" si="6"/>
        <v>-1</v>
      </c>
      <c r="N42">
        <f t="shared" si="7"/>
        <v>3</v>
      </c>
      <c r="O42" t="str">
        <f t="shared" si="8"/>
        <v>00</v>
      </c>
    </row>
    <row r="43" spans="1:15" x14ac:dyDescent="0.25">
      <c r="A43" t="s">
        <v>488</v>
      </c>
      <c r="B43" s="6" t="s">
        <v>510</v>
      </c>
      <c r="C43" t="s">
        <v>106</v>
      </c>
      <c r="D43">
        <v>42</v>
      </c>
      <c r="G43" s="6" t="str">
        <f t="shared" si="0"/>
        <v>-04:00</v>
      </c>
      <c r="H43" t="str">
        <f t="shared" si="1"/>
        <v>-04</v>
      </c>
      <c r="I43" t="str">
        <f t="shared" si="2"/>
        <v>00</v>
      </c>
      <c r="J43">
        <f t="shared" si="3"/>
        <v>-4</v>
      </c>
      <c r="K43" t="str">
        <f t="shared" si="4"/>
        <v>00</v>
      </c>
      <c r="L43">
        <f t="shared" si="5"/>
        <v>1</v>
      </c>
      <c r="M43">
        <f t="shared" si="6"/>
        <v>-1</v>
      </c>
      <c r="N43">
        <f t="shared" si="7"/>
        <v>4</v>
      </c>
      <c r="O43" t="str">
        <f t="shared" si="8"/>
        <v>00</v>
      </c>
    </row>
    <row r="44" spans="1:15" x14ac:dyDescent="0.25">
      <c r="A44" t="s">
        <v>485</v>
      </c>
      <c r="B44" s="6" t="s">
        <v>510</v>
      </c>
      <c r="C44" t="s">
        <v>186</v>
      </c>
      <c r="D44">
        <v>43</v>
      </c>
      <c r="G44" s="6" t="str">
        <f t="shared" si="0"/>
        <v>-04:00</v>
      </c>
      <c r="H44" t="str">
        <f t="shared" si="1"/>
        <v>-04</v>
      </c>
      <c r="I44" t="str">
        <f t="shared" si="2"/>
        <v>00</v>
      </c>
      <c r="J44">
        <f t="shared" si="3"/>
        <v>-4</v>
      </c>
      <c r="K44" t="str">
        <f t="shared" si="4"/>
        <v>00</v>
      </c>
      <c r="L44">
        <f t="shared" si="5"/>
        <v>6</v>
      </c>
      <c r="M44">
        <f t="shared" si="6"/>
        <v>-1</v>
      </c>
      <c r="N44">
        <f t="shared" si="7"/>
        <v>4</v>
      </c>
      <c r="O44" t="str">
        <f t="shared" si="8"/>
        <v>00</v>
      </c>
    </row>
    <row r="45" spans="1:15" x14ac:dyDescent="0.25">
      <c r="A45" t="s">
        <v>486</v>
      </c>
      <c r="B45" s="6" t="s">
        <v>510</v>
      </c>
      <c r="C45" t="s">
        <v>186</v>
      </c>
      <c r="D45">
        <v>44</v>
      </c>
      <c r="G45" s="6" t="str">
        <f t="shared" si="0"/>
        <v>-04:00</v>
      </c>
      <c r="H45" t="str">
        <f t="shared" si="1"/>
        <v>-04</v>
      </c>
      <c r="I45" t="str">
        <f t="shared" si="2"/>
        <v>00</v>
      </c>
      <c r="J45">
        <f t="shared" si="3"/>
        <v>-4</v>
      </c>
      <c r="K45" t="str">
        <f t="shared" si="4"/>
        <v>00</v>
      </c>
      <c r="L45">
        <f t="shared" si="5"/>
        <v>6</v>
      </c>
      <c r="M45">
        <f t="shared" si="6"/>
        <v>-1</v>
      </c>
      <c r="N45">
        <f t="shared" si="7"/>
        <v>4</v>
      </c>
      <c r="O45" t="str">
        <f t="shared" si="8"/>
        <v>00</v>
      </c>
    </row>
    <row r="46" spans="1:15" x14ac:dyDescent="0.25">
      <c r="A46" t="s">
        <v>490</v>
      </c>
      <c r="B46" s="6" t="s">
        <v>515</v>
      </c>
      <c r="C46" t="s">
        <v>106</v>
      </c>
      <c r="D46">
        <v>45</v>
      </c>
      <c r="G46" s="6" t="str">
        <f t="shared" si="0"/>
        <v>-05:00</v>
      </c>
      <c r="H46" t="str">
        <f t="shared" si="1"/>
        <v>-05</v>
      </c>
      <c r="I46" t="str">
        <f t="shared" si="2"/>
        <v>00</v>
      </c>
      <c r="J46">
        <f t="shared" si="3"/>
        <v>-5</v>
      </c>
      <c r="K46" t="str">
        <f t="shared" si="4"/>
        <v>00</v>
      </c>
      <c r="L46">
        <f t="shared" si="5"/>
        <v>1</v>
      </c>
      <c r="M46">
        <f t="shared" si="6"/>
        <v>-1</v>
      </c>
      <c r="N46">
        <f t="shared" si="7"/>
        <v>5</v>
      </c>
      <c r="O46" t="str">
        <f t="shared" si="8"/>
        <v>00</v>
      </c>
    </row>
    <row r="47" spans="1:15" x14ac:dyDescent="0.25">
      <c r="A47" t="s">
        <v>479</v>
      </c>
      <c r="B47" s="6" t="s">
        <v>505</v>
      </c>
      <c r="C47" t="s">
        <v>106</v>
      </c>
      <c r="D47">
        <v>46</v>
      </c>
      <c r="G47" s="6" t="str">
        <f t="shared" si="0"/>
        <v>-03:00</v>
      </c>
      <c r="H47" t="str">
        <f t="shared" si="1"/>
        <v>-03</v>
      </c>
      <c r="I47" t="str">
        <f t="shared" si="2"/>
        <v>00</v>
      </c>
      <c r="J47">
        <f t="shared" si="3"/>
        <v>-3</v>
      </c>
      <c r="K47" t="str">
        <f t="shared" si="4"/>
        <v>00</v>
      </c>
      <c r="L47">
        <f t="shared" si="5"/>
        <v>1</v>
      </c>
      <c r="M47">
        <f t="shared" si="6"/>
        <v>-1</v>
      </c>
      <c r="N47">
        <f t="shared" si="7"/>
        <v>3</v>
      </c>
      <c r="O47" t="str">
        <f t="shared" si="8"/>
        <v>00</v>
      </c>
    </row>
    <row r="48" spans="1:15" x14ac:dyDescent="0.25">
      <c r="A48" t="s">
        <v>482</v>
      </c>
      <c r="B48" s="6" t="s">
        <v>505</v>
      </c>
      <c r="C48" t="s">
        <v>106</v>
      </c>
      <c r="D48">
        <v>47</v>
      </c>
      <c r="G48" s="6" t="str">
        <f t="shared" si="0"/>
        <v>-03:00</v>
      </c>
      <c r="H48" t="str">
        <f t="shared" si="1"/>
        <v>-03</v>
      </c>
      <c r="I48" t="str">
        <f t="shared" si="2"/>
        <v>00</v>
      </c>
      <c r="J48">
        <f t="shared" si="3"/>
        <v>-3</v>
      </c>
      <c r="K48" t="str">
        <f t="shared" si="4"/>
        <v>00</v>
      </c>
      <c r="L48">
        <f t="shared" si="5"/>
        <v>1</v>
      </c>
      <c r="M48">
        <f t="shared" si="6"/>
        <v>-1</v>
      </c>
      <c r="N48">
        <f t="shared" si="7"/>
        <v>3</v>
      </c>
      <c r="O48" t="str">
        <f t="shared" si="8"/>
        <v>00</v>
      </c>
    </row>
    <row r="49" spans="1:15" x14ac:dyDescent="0.25">
      <c r="A49" t="s">
        <v>489</v>
      </c>
      <c r="B49" s="6" t="s">
        <v>510</v>
      </c>
      <c r="C49" t="s">
        <v>106</v>
      </c>
      <c r="D49">
        <v>48</v>
      </c>
      <c r="G49" s="6" t="str">
        <f t="shared" si="0"/>
        <v>-04:00</v>
      </c>
      <c r="H49" t="str">
        <f t="shared" si="1"/>
        <v>-04</v>
      </c>
      <c r="I49" t="str">
        <f t="shared" si="2"/>
        <v>00</v>
      </c>
      <c r="J49">
        <f t="shared" si="3"/>
        <v>-4</v>
      </c>
      <c r="K49" t="str">
        <f t="shared" si="4"/>
        <v>00</v>
      </c>
      <c r="L49">
        <f t="shared" si="5"/>
        <v>1</v>
      </c>
      <c r="M49">
        <f t="shared" si="6"/>
        <v>-1</v>
      </c>
      <c r="N49">
        <f t="shared" si="7"/>
        <v>4</v>
      </c>
      <c r="O49" t="str">
        <f t="shared" si="8"/>
        <v>00</v>
      </c>
    </row>
    <row r="50" spans="1:15" x14ac:dyDescent="0.25">
      <c r="A50" t="s">
        <v>477</v>
      </c>
      <c r="B50" s="6" t="s">
        <v>520</v>
      </c>
      <c r="C50" t="s">
        <v>106</v>
      </c>
      <c r="D50">
        <v>49</v>
      </c>
      <c r="G50" s="6" t="str">
        <f t="shared" si="0"/>
        <v>-02:00</v>
      </c>
      <c r="H50" t="str">
        <f t="shared" si="1"/>
        <v>-02</v>
      </c>
      <c r="I50" t="str">
        <f t="shared" si="2"/>
        <v>00</v>
      </c>
      <c r="J50">
        <f t="shared" si="3"/>
        <v>-2</v>
      </c>
      <c r="K50" t="str">
        <f t="shared" si="4"/>
        <v>00</v>
      </c>
      <c r="L50">
        <f t="shared" si="5"/>
        <v>1</v>
      </c>
      <c r="M50">
        <f t="shared" si="6"/>
        <v>-1</v>
      </c>
      <c r="N50">
        <f t="shared" si="7"/>
        <v>2</v>
      </c>
      <c r="O50" t="str">
        <f t="shared" si="8"/>
        <v>00</v>
      </c>
    </row>
    <row r="51" spans="1:15" x14ac:dyDescent="0.25">
      <c r="A51" t="s">
        <v>487</v>
      </c>
      <c r="B51" s="6" t="s">
        <v>510</v>
      </c>
      <c r="C51" t="s">
        <v>106</v>
      </c>
      <c r="D51">
        <v>50</v>
      </c>
      <c r="G51" s="6" t="str">
        <f t="shared" si="0"/>
        <v>-04:00</v>
      </c>
      <c r="H51" t="str">
        <f t="shared" si="1"/>
        <v>-04</v>
      </c>
      <c r="I51" t="str">
        <f t="shared" si="2"/>
        <v>00</v>
      </c>
      <c r="J51">
        <f t="shared" si="3"/>
        <v>-4</v>
      </c>
      <c r="K51" t="str">
        <f t="shared" si="4"/>
        <v>00</v>
      </c>
      <c r="L51">
        <f t="shared" si="5"/>
        <v>1</v>
      </c>
      <c r="M51">
        <f t="shared" si="6"/>
        <v>-1</v>
      </c>
      <c r="N51">
        <f t="shared" si="7"/>
        <v>4</v>
      </c>
      <c r="O51" t="str">
        <f t="shared" si="8"/>
        <v>00</v>
      </c>
    </row>
    <row r="52" spans="1:15" x14ac:dyDescent="0.25">
      <c r="A52" t="s">
        <v>480</v>
      </c>
      <c r="B52" s="6" t="s">
        <v>505</v>
      </c>
      <c r="C52" t="s">
        <v>106</v>
      </c>
      <c r="D52">
        <v>51</v>
      </c>
      <c r="G52" s="6" t="str">
        <f t="shared" si="0"/>
        <v>-03:00</v>
      </c>
      <c r="H52" t="str">
        <f t="shared" si="1"/>
        <v>-03</v>
      </c>
      <c r="I52" t="str">
        <f t="shared" si="2"/>
        <v>00</v>
      </c>
      <c r="J52">
        <f t="shared" si="3"/>
        <v>-3</v>
      </c>
      <c r="K52" t="str">
        <f t="shared" si="4"/>
        <v>00</v>
      </c>
      <c r="L52">
        <f t="shared" si="5"/>
        <v>1</v>
      </c>
      <c r="M52">
        <f t="shared" si="6"/>
        <v>-1</v>
      </c>
      <c r="N52">
        <f t="shared" si="7"/>
        <v>3</v>
      </c>
      <c r="O52" t="str">
        <f t="shared" si="8"/>
        <v>00</v>
      </c>
    </row>
    <row r="53" spans="1:15" x14ac:dyDescent="0.25">
      <c r="A53" t="s">
        <v>491</v>
      </c>
      <c r="B53" s="6" t="s">
        <v>515</v>
      </c>
      <c r="C53" t="s">
        <v>106</v>
      </c>
      <c r="D53">
        <v>52</v>
      </c>
      <c r="G53" s="6" t="str">
        <f t="shared" si="0"/>
        <v>-05:00</v>
      </c>
      <c r="H53" t="str">
        <f t="shared" si="1"/>
        <v>-05</v>
      </c>
      <c r="I53" t="str">
        <f t="shared" si="2"/>
        <v>00</v>
      </c>
      <c r="J53">
        <f t="shared" si="3"/>
        <v>-5</v>
      </c>
      <c r="K53" t="str">
        <f t="shared" si="4"/>
        <v>00</v>
      </c>
      <c r="L53">
        <f t="shared" si="5"/>
        <v>1</v>
      </c>
      <c r="M53">
        <f t="shared" si="6"/>
        <v>-1</v>
      </c>
      <c r="N53">
        <f t="shared" si="7"/>
        <v>5</v>
      </c>
      <c r="O53" t="str">
        <f t="shared" si="8"/>
        <v>00</v>
      </c>
    </row>
    <row r="54" spans="1:15" x14ac:dyDescent="0.25">
      <c r="A54" t="s">
        <v>484</v>
      </c>
      <c r="B54" s="6" t="s">
        <v>505</v>
      </c>
      <c r="C54" t="s">
        <v>186</v>
      </c>
      <c r="D54">
        <v>53</v>
      </c>
      <c r="G54" s="6" t="str">
        <f t="shared" si="0"/>
        <v>-03:00</v>
      </c>
      <c r="H54" t="str">
        <f t="shared" si="1"/>
        <v>-03</v>
      </c>
      <c r="I54" t="str">
        <f t="shared" si="2"/>
        <v>00</v>
      </c>
      <c r="J54">
        <f t="shared" si="3"/>
        <v>-3</v>
      </c>
      <c r="K54" t="str">
        <f t="shared" si="4"/>
        <v>00</v>
      </c>
      <c r="L54">
        <f t="shared" si="5"/>
        <v>6</v>
      </c>
      <c r="M54">
        <f t="shared" si="6"/>
        <v>-1</v>
      </c>
      <c r="N54">
        <f t="shared" si="7"/>
        <v>3</v>
      </c>
      <c r="O54" t="str">
        <f t="shared" si="8"/>
        <v>00</v>
      </c>
    </row>
    <row r="55" spans="1:15" x14ac:dyDescent="0.25">
      <c r="A55" t="s">
        <v>222</v>
      </c>
      <c r="B55" s="6" t="s">
        <v>517</v>
      </c>
      <c r="C55" t="s">
        <v>106</v>
      </c>
      <c r="D55">
        <v>54</v>
      </c>
      <c r="G55" s="6" t="str">
        <f t="shared" si="0"/>
        <v>+06:00</v>
      </c>
      <c r="H55" t="str">
        <f t="shared" si="1"/>
        <v>+06</v>
      </c>
      <c r="I55" t="str">
        <f t="shared" si="2"/>
        <v>00</v>
      </c>
      <c r="J55">
        <f t="shared" si="3"/>
        <v>6</v>
      </c>
      <c r="K55" t="str">
        <f t="shared" si="4"/>
        <v>00</v>
      </c>
      <c r="L55">
        <f t="shared" si="5"/>
        <v>1</v>
      </c>
      <c r="M55">
        <f t="shared" si="6"/>
        <v>1</v>
      </c>
      <c r="N55">
        <f t="shared" si="7"/>
        <v>6</v>
      </c>
      <c r="O55" t="str">
        <f t="shared" si="8"/>
        <v>00</v>
      </c>
    </row>
    <row r="56" spans="1:15" x14ac:dyDescent="0.25">
      <c r="A56" t="s">
        <v>181</v>
      </c>
      <c r="B56" s="6" t="s">
        <v>510</v>
      </c>
      <c r="C56" t="s">
        <v>106</v>
      </c>
      <c r="D56">
        <v>55</v>
      </c>
      <c r="G56" s="6" t="str">
        <f t="shared" si="0"/>
        <v>-04:00</v>
      </c>
      <c r="H56" t="str">
        <f t="shared" si="1"/>
        <v>-04</v>
      </c>
      <c r="I56" t="str">
        <f t="shared" si="2"/>
        <v>00</v>
      </c>
      <c r="J56">
        <f t="shared" si="3"/>
        <v>-4</v>
      </c>
      <c r="K56" t="str">
        <f t="shared" si="4"/>
        <v>00</v>
      </c>
      <c r="L56">
        <f t="shared" si="5"/>
        <v>1</v>
      </c>
      <c r="M56">
        <f t="shared" si="6"/>
        <v>-1</v>
      </c>
      <c r="N56">
        <f t="shared" si="7"/>
        <v>4</v>
      </c>
      <c r="O56" t="str">
        <f t="shared" si="8"/>
        <v>00</v>
      </c>
    </row>
    <row r="57" spans="1:15" x14ac:dyDescent="0.25">
      <c r="A57" t="s">
        <v>223</v>
      </c>
      <c r="B57" s="6" t="s">
        <v>514</v>
      </c>
      <c r="C57" t="s">
        <v>106</v>
      </c>
      <c r="D57">
        <v>56</v>
      </c>
      <c r="G57" s="6" t="str">
        <f t="shared" si="0"/>
        <v>+08:00</v>
      </c>
      <c r="H57" t="str">
        <f t="shared" si="1"/>
        <v>+08</v>
      </c>
      <c r="I57" t="str">
        <f t="shared" si="2"/>
        <v>00</v>
      </c>
      <c r="J57">
        <f t="shared" si="3"/>
        <v>8</v>
      </c>
      <c r="K57" t="str">
        <f t="shared" si="4"/>
        <v>00</v>
      </c>
      <c r="L57">
        <f t="shared" si="5"/>
        <v>1</v>
      </c>
      <c r="M57">
        <f t="shared" si="6"/>
        <v>1</v>
      </c>
      <c r="N57">
        <f t="shared" si="7"/>
        <v>8</v>
      </c>
      <c r="O57" t="str">
        <f t="shared" si="8"/>
        <v>00</v>
      </c>
    </row>
    <row r="58" spans="1:15" x14ac:dyDescent="0.25">
      <c r="A58" t="s">
        <v>96</v>
      </c>
      <c r="B58" s="6" t="s">
        <v>518</v>
      </c>
      <c r="C58" t="s">
        <v>92</v>
      </c>
      <c r="D58">
        <v>57</v>
      </c>
      <c r="G58" s="6" t="str">
        <f t="shared" si="0"/>
        <v>+02:00</v>
      </c>
      <c r="H58" t="str">
        <f t="shared" si="1"/>
        <v>+02</v>
      </c>
      <c r="I58" t="str">
        <f t="shared" si="2"/>
        <v>00</v>
      </c>
      <c r="J58">
        <f t="shared" si="3"/>
        <v>2</v>
      </c>
      <c r="K58" t="str">
        <f t="shared" si="4"/>
        <v>00</v>
      </c>
      <c r="L58">
        <f t="shared" si="5"/>
        <v>2</v>
      </c>
      <c r="M58">
        <f t="shared" si="6"/>
        <v>1</v>
      </c>
      <c r="N58">
        <f t="shared" si="7"/>
        <v>2</v>
      </c>
      <c r="O58" t="str">
        <f t="shared" si="8"/>
        <v>00</v>
      </c>
    </row>
    <row r="59" spans="1:15" x14ac:dyDescent="0.25">
      <c r="A59" t="s">
        <v>284</v>
      </c>
      <c r="B59" s="6" t="s">
        <v>508</v>
      </c>
      <c r="C59" t="s">
        <v>106</v>
      </c>
      <c r="D59">
        <v>58</v>
      </c>
      <c r="G59" s="6" t="str">
        <f t="shared" si="0"/>
        <v>+00:00</v>
      </c>
      <c r="H59" t="str">
        <f t="shared" si="1"/>
        <v>+00</v>
      </c>
      <c r="I59" t="str">
        <f t="shared" si="2"/>
        <v>00</v>
      </c>
      <c r="J59">
        <f t="shared" si="3"/>
        <v>0</v>
      </c>
      <c r="K59" t="str">
        <f t="shared" si="4"/>
        <v>00</v>
      </c>
      <c r="L59">
        <f t="shared" si="5"/>
        <v>1</v>
      </c>
      <c r="M59">
        <f t="shared" si="6"/>
        <v>1</v>
      </c>
      <c r="N59">
        <f t="shared" si="7"/>
        <v>0</v>
      </c>
      <c r="O59" t="str">
        <f t="shared" si="8"/>
        <v>00</v>
      </c>
    </row>
    <row r="60" spans="1:15" x14ac:dyDescent="0.25">
      <c r="A60" t="s">
        <v>285</v>
      </c>
      <c r="B60" s="6" t="s">
        <v>518</v>
      </c>
      <c r="C60" t="s">
        <v>106</v>
      </c>
      <c r="D60">
        <v>59</v>
      </c>
      <c r="G60" s="6" t="str">
        <f t="shared" si="0"/>
        <v>+02:00</v>
      </c>
      <c r="H60" t="str">
        <f t="shared" si="1"/>
        <v>+02</v>
      </c>
      <c r="I60" t="str">
        <f t="shared" si="2"/>
        <v>00</v>
      </c>
      <c r="J60">
        <f t="shared" si="3"/>
        <v>2</v>
      </c>
      <c r="K60" t="str">
        <f t="shared" si="4"/>
        <v>00</v>
      </c>
      <c r="L60">
        <f t="shared" si="5"/>
        <v>1</v>
      </c>
      <c r="M60">
        <f t="shared" si="6"/>
        <v>1</v>
      </c>
      <c r="N60">
        <f t="shared" si="7"/>
        <v>2</v>
      </c>
      <c r="O60" t="str">
        <f t="shared" si="8"/>
        <v>00</v>
      </c>
    </row>
    <row r="61" spans="1:15" x14ac:dyDescent="0.25">
      <c r="A61" t="s">
        <v>224</v>
      </c>
      <c r="B61" s="6" t="s">
        <v>521</v>
      </c>
      <c r="C61" t="s">
        <v>106</v>
      </c>
      <c r="D61">
        <v>60</v>
      </c>
      <c r="G61" s="6" t="str">
        <f t="shared" si="0"/>
        <v>+07:00</v>
      </c>
      <c r="H61" t="str">
        <f t="shared" si="1"/>
        <v>+07</v>
      </c>
      <c r="I61" t="str">
        <f t="shared" si="2"/>
        <v>00</v>
      </c>
      <c r="J61">
        <f t="shared" si="3"/>
        <v>7</v>
      </c>
      <c r="K61" t="str">
        <f t="shared" si="4"/>
        <v>00</v>
      </c>
      <c r="L61">
        <f t="shared" si="5"/>
        <v>1</v>
      </c>
      <c r="M61">
        <f t="shared" si="6"/>
        <v>1</v>
      </c>
      <c r="N61">
        <f t="shared" si="7"/>
        <v>7</v>
      </c>
      <c r="O61" t="str">
        <f t="shared" si="8"/>
        <v>00</v>
      </c>
    </row>
    <row r="62" spans="1:15" x14ac:dyDescent="0.25">
      <c r="A62" t="s">
        <v>286</v>
      </c>
      <c r="B62" s="6" t="s">
        <v>507</v>
      </c>
      <c r="C62" t="s">
        <v>106</v>
      </c>
      <c r="D62">
        <v>61</v>
      </c>
      <c r="G62" s="6" t="str">
        <f t="shared" si="0"/>
        <v>+01:00</v>
      </c>
      <c r="H62" t="str">
        <f t="shared" si="1"/>
        <v>+01</v>
      </c>
      <c r="I62" t="str">
        <f t="shared" si="2"/>
        <v>00</v>
      </c>
      <c r="J62">
        <f t="shared" si="3"/>
        <v>1</v>
      </c>
      <c r="K62" t="str">
        <f t="shared" si="4"/>
        <v>00</v>
      </c>
      <c r="L62">
        <f t="shared" si="5"/>
        <v>1</v>
      </c>
      <c r="M62">
        <f t="shared" si="6"/>
        <v>1</v>
      </c>
      <c r="N62">
        <f t="shared" si="7"/>
        <v>1</v>
      </c>
      <c r="O62" t="str">
        <f t="shared" si="8"/>
        <v>00</v>
      </c>
    </row>
    <row r="63" spans="1:15" x14ac:dyDescent="0.25">
      <c r="A63" t="s">
        <v>428</v>
      </c>
      <c r="B63" s="6" t="s">
        <v>522</v>
      </c>
      <c r="C63" t="s">
        <v>145</v>
      </c>
      <c r="D63">
        <v>62</v>
      </c>
      <c r="G63" s="6" t="str">
        <f t="shared" si="0"/>
        <v>-07:00</v>
      </c>
      <c r="H63" t="str">
        <f t="shared" si="1"/>
        <v>-07</v>
      </c>
      <c r="I63" t="str">
        <f t="shared" si="2"/>
        <v>00</v>
      </c>
      <c r="J63">
        <f t="shared" si="3"/>
        <v>-7</v>
      </c>
      <c r="K63" t="str">
        <f t="shared" si="4"/>
        <v>00</v>
      </c>
      <c r="L63">
        <f t="shared" si="5"/>
        <v>6</v>
      </c>
      <c r="M63">
        <f t="shared" si="6"/>
        <v>-1</v>
      </c>
      <c r="N63">
        <f t="shared" si="7"/>
        <v>7</v>
      </c>
      <c r="O63" t="str">
        <f t="shared" si="8"/>
        <v>00</v>
      </c>
    </row>
    <row r="64" spans="1:15" x14ac:dyDescent="0.25">
      <c r="A64" t="s">
        <v>426</v>
      </c>
      <c r="B64" s="6" t="s">
        <v>515</v>
      </c>
      <c r="C64" t="s">
        <v>106</v>
      </c>
      <c r="D64">
        <v>63</v>
      </c>
      <c r="G64" s="6" t="str">
        <f t="shared" si="0"/>
        <v>-05:00</v>
      </c>
      <c r="H64" t="str">
        <f t="shared" si="1"/>
        <v>-05</v>
      </c>
      <c r="I64" t="str">
        <f t="shared" si="2"/>
        <v>00</v>
      </c>
      <c r="J64">
        <f t="shared" si="3"/>
        <v>-5</v>
      </c>
      <c r="K64" t="str">
        <f t="shared" si="4"/>
        <v>00</v>
      </c>
      <c r="L64">
        <f t="shared" si="5"/>
        <v>1</v>
      </c>
      <c r="M64">
        <f t="shared" si="6"/>
        <v>-1</v>
      </c>
      <c r="N64">
        <f t="shared" si="7"/>
        <v>5</v>
      </c>
      <c r="O64" t="str">
        <f t="shared" si="8"/>
        <v>00</v>
      </c>
    </row>
    <row r="65" spans="1:15" x14ac:dyDescent="0.25">
      <c r="A65" t="s">
        <v>432</v>
      </c>
      <c r="B65" s="6" t="s">
        <v>523</v>
      </c>
      <c r="C65" t="s">
        <v>150</v>
      </c>
      <c r="D65">
        <v>64</v>
      </c>
      <c r="G65" s="6" t="str">
        <f t="shared" si="0"/>
        <v>-08:00</v>
      </c>
      <c r="H65" t="str">
        <f t="shared" si="1"/>
        <v>-08</v>
      </c>
      <c r="I65" t="str">
        <f t="shared" si="2"/>
        <v>00</v>
      </c>
      <c r="J65">
        <f t="shared" si="3"/>
        <v>-8</v>
      </c>
      <c r="K65" t="str">
        <f t="shared" si="4"/>
        <v>00</v>
      </c>
      <c r="L65">
        <f t="shared" si="5"/>
        <v>5</v>
      </c>
      <c r="M65">
        <f t="shared" si="6"/>
        <v>-1</v>
      </c>
      <c r="N65">
        <f t="shared" si="7"/>
        <v>8</v>
      </c>
      <c r="O65" t="str">
        <f t="shared" si="8"/>
        <v>00</v>
      </c>
    </row>
    <row r="66" spans="1:15" x14ac:dyDescent="0.25">
      <c r="A66" t="s">
        <v>423</v>
      </c>
      <c r="B66" s="6" t="s">
        <v>522</v>
      </c>
      <c r="C66" t="s">
        <v>106</v>
      </c>
      <c r="D66">
        <v>65</v>
      </c>
      <c r="G66" s="6" t="str">
        <f t="shared" si="0"/>
        <v>-07:00</v>
      </c>
      <c r="H66" t="str">
        <f t="shared" si="1"/>
        <v>-07</v>
      </c>
      <c r="I66" t="str">
        <f t="shared" si="2"/>
        <v>00</v>
      </c>
      <c r="J66">
        <f t="shared" si="3"/>
        <v>-7</v>
      </c>
      <c r="K66" t="str">
        <f t="shared" si="4"/>
        <v>00</v>
      </c>
      <c r="L66">
        <f t="shared" si="5"/>
        <v>1</v>
      </c>
      <c r="M66">
        <f t="shared" si="6"/>
        <v>-1</v>
      </c>
      <c r="N66">
        <f t="shared" si="7"/>
        <v>7</v>
      </c>
      <c r="O66" t="str">
        <f t="shared" si="8"/>
        <v>00</v>
      </c>
    </row>
    <row r="67" spans="1:15" x14ac:dyDescent="0.25">
      <c r="A67" t="s">
        <v>421</v>
      </c>
      <c r="B67" s="6" t="s">
        <v>522</v>
      </c>
      <c r="C67" t="s">
        <v>148</v>
      </c>
      <c r="D67">
        <v>66</v>
      </c>
      <c r="G67" s="6" t="str">
        <f t="shared" ref="G67:G130" si="9">B67</f>
        <v>-07:00</v>
      </c>
      <c r="H67" t="str">
        <f t="shared" ref="H67:H130" si="10">LEFT(G67,3)</f>
        <v>-07</v>
      </c>
      <c r="I67" t="str">
        <f t="shared" ref="I67:I130" si="11">RIGHT(G67,2)</f>
        <v>00</v>
      </c>
      <c r="J67">
        <f t="shared" ref="J67:J130" si="12">VALUE(H67)</f>
        <v>-7</v>
      </c>
      <c r="K67" t="str">
        <f t="shared" ref="K67:K130" si="13">I67</f>
        <v>00</v>
      </c>
      <c r="L67">
        <f t="shared" ref="L67:L130" si="14">LEN(C67)</f>
        <v>3</v>
      </c>
      <c r="M67">
        <f t="shared" ref="M67:M130" si="15">IF(J67&gt;=0,1,-1)</f>
        <v>-1</v>
      </c>
      <c r="N67">
        <f t="shared" ref="N67:N130" si="16">M67*J67</f>
        <v>7</v>
      </c>
      <c r="O67" t="str">
        <f t="shared" ref="O67:O130" si="17">K67</f>
        <v>00</v>
      </c>
    </row>
    <row r="68" spans="1:15" x14ac:dyDescent="0.25">
      <c r="A68" t="s">
        <v>412</v>
      </c>
      <c r="B68" s="6" t="s">
        <v>510</v>
      </c>
      <c r="C68" t="s">
        <v>145</v>
      </c>
      <c r="D68">
        <v>67</v>
      </c>
      <c r="G68" s="6" t="str">
        <f t="shared" si="9"/>
        <v>-04:00</v>
      </c>
      <c r="H68" t="str">
        <f t="shared" si="10"/>
        <v>-04</v>
      </c>
      <c r="I68" t="str">
        <f t="shared" si="11"/>
        <v>00</v>
      </c>
      <c r="J68">
        <f t="shared" si="12"/>
        <v>-4</v>
      </c>
      <c r="K68" t="str">
        <f t="shared" si="13"/>
        <v>00</v>
      </c>
      <c r="L68">
        <f t="shared" si="14"/>
        <v>6</v>
      </c>
      <c r="M68">
        <f t="shared" si="15"/>
        <v>-1</v>
      </c>
      <c r="N68">
        <f t="shared" si="16"/>
        <v>4</v>
      </c>
      <c r="O68" t="str">
        <f t="shared" si="17"/>
        <v>00</v>
      </c>
    </row>
    <row r="69" spans="1:15" x14ac:dyDescent="0.25">
      <c r="A69" t="s">
        <v>410</v>
      </c>
      <c r="B69" s="6" t="s">
        <v>510</v>
      </c>
      <c r="C69" t="s">
        <v>146</v>
      </c>
      <c r="D69">
        <v>68</v>
      </c>
      <c r="G69" s="6" t="str">
        <f t="shared" si="9"/>
        <v>-04:00</v>
      </c>
      <c r="H69" t="str">
        <f t="shared" si="10"/>
        <v>-04</v>
      </c>
      <c r="I69" t="str">
        <f t="shared" si="11"/>
        <v>00</v>
      </c>
      <c r="J69">
        <f t="shared" si="12"/>
        <v>-4</v>
      </c>
      <c r="K69" t="str">
        <f t="shared" si="13"/>
        <v>00</v>
      </c>
      <c r="L69">
        <f t="shared" si="14"/>
        <v>7</v>
      </c>
      <c r="M69">
        <f t="shared" si="15"/>
        <v>-1</v>
      </c>
      <c r="N69">
        <f t="shared" si="16"/>
        <v>4</v>
      </c>
      <c r="O69" t="str">
        <f t="shared" si="17"/>
        <v>00</v>
      </c>
    </row>
    <row r="70" spans="1:15" x14ac:dyDescent="0.25">
      <c r="A70" t="s">
        <v>411</v>
      </c>
      <c r="B70" s="6" t="s">
        <v>510</v>
      </c>
      <c r="C70" t="s">
        <v>145</v>
      </c>
      <c r="D70">
        <v>69</v>
      </c>
      <c r="G70" s="6" t="str">
        <f t="shared" si="9"/>
        <v>-04:00</v>
      </c>
      <c r="H70" t="str">
        <f t="shared" si="10"/>
        <v>-04</v>
      </c>
      <c r="I70" t="str">
        <f t="shared" si="11"/>
        <v>00</v>
      </c>
      <c r="J70">
        <f t="shared" si="12"/>
        <v>-4</v>
      </c>
      <c r="K70" t="str">
        <f t="shared" si="13"/>
        <v>00</v>
      </c>
      <c r="L70">
        <f t="shared" si="14"/>
        <v>6</v>
      </c>
      <c r="M70">
        <f t="shared" si="15"/>
        <v>-1</v>
      </c>
      <c r="N70">
        <f t="shared" si="16"/>
        <v>4</v>
      </c>
      <c r="O70" t="str">
        <f t="shared" si="17"/>
        <v>00</v>
      </c>
    </row>
    <row r="71" spans="1:15" x14ac:dyDescent="0.25">
      <c r="A71" t="s">
        <v>430</v>
      </c>
      <c r="B71" s="6" t="s">
        <v>522</v>
      </c>
      <c r="C71" t="s">
        <v>150</v>
      </c>
      <c r="D71">
        <v>70</v>
      </c>
      <c r="G71" s="6" t="str">
        <f t="shared" si="9"/>
        <v>-07:00</v>
      </c>
      <c r="H71" t="str">
        <f t="shared" si="10"/>
        <v>-07</v>
      </c>
      <c r="I71" t="str">
        <f t="shared" si="11"/>
        <v>00</v>
      </c>
      <c r="J71">
        <f t="shared" si="12"/>
        <v>-7</v>
      </c>
      <c r="K71" t="str">
        <f t="shared" si="13"/>
        <v>00</v>
      </c>
      <c r="L71">
        <f t="shared" si="14"/>
        <v>5</v>
      </c>
      <c r="M71">
        <f t="shared" si="15"/>
        <v>-1</v>
      </c>
      <c r="N71">
        <f t="shared" si="16"/>
        <v>7</v>
      </c>
      <c r="O71" t="str">
        <f t="shared" si="17"/>
        <v>00</v>
      </c>
    </row>
    <row r="72" spans="1:15" x14ac:dyDescent="0.25">
      <c r="A72" t="s">
        <v>425</v>
      </c>
      <c r="B72" s="6" t="s">
        <v>515</v>
      </c>
      <c r="C72" t="s">
        <v>145</v>
      </c>
      <c r="D72">
        <v>71</v>
      </c>
      <c r="G72" s="6" t="str">
        <f t="shared" si="9"/>
        <v>-05:00</v>
      </c>
      <c r="H72" t="str">
        <f t="shared" si="10"/>
        <v>-05</v>
      </c>
      <c r="I72" t="str">
        <f t="shared" si="11"/>
        <v>00</v>
      </c>
      <c r="J72">
        <f t="shared" si="12"/>
        <v>-5</v>
      </c>
      <c r="K72" t="str">
        <f t="shared" si="13"/>
        <v>00</v>
      </c>
      <c r="L72">
        <f t="shared" si="14"/>
        <v>6</v>
      </c>
      <c r="M72">
        <f t="shared" si="15"/>
        <v>-1</v>
      </c>
      <c r="N72">
        <f t="shared" si="16"/>
        <v>5</v>
      </c>
      <c r="O72" t="str">
        <f t="shared" si="17"/>
        <v>00</v>
      </c>
    </row>
    <row r="73" spans="1:15" x14ac:dyDescent="0.25">
      <c r="A73" t="s">
        <v>413</v>
      </c>
      <c r="B73" s="6" t="s">
        <v>515</v>
      </c>
      <c r="C73" t="s">
        <v>145</v>
      </c>
      <c r="D73">
        <v>72</v>
      </c>
      <c r="G73" s="6" t="str">
        <f t="shared" si="9"/>
        <v>-05:00</v>
      </c>
      <c r="H73" t="str">
        <f t="shared" si="10"/>
        <v>-05</v>
      </c>
      <c r="I73" t="str">
        <f t="shared" si="11"/>
        <v>00</v>
      </c>
      <c r="J73">
        <f t="shared" si="12"/>
        <v>-5</v>
      </c>
      <c r="K73" t="str">
        <f t="shared" si="13"/>
        <v>00</v>
      </c>
      <c r="L73">
        <f t="shared" si="14"/>
        <v>6</v>
      </c>
      <c r="M73">
        <f t="shared" si="15"/>
        <v>-1</v>
      </c>
      <c r="N73">
        <f t="shared" si="16"/>
        <v>5</v>
      </c>
      <c r="O73" t="str">
        <f t="shared" si="17"/>
        <v>00</v>
      </c>
    </row>
    <row r="74" spans="1:15" x14ac:dyDescent="0.25">
      <c r="A74" t="s">
        <v>416</v>
      </c>
      <c r="B74" s="6" t="s">
        <v>515</v>
      </c>
      <c r="C74" t="s">
        <v>145</v>
      </c>
      <c r="D74">
        <v>73</v>
      </c>
      <c r="G74" s="6" t="str">
        <f t="shared" si="9"/>
        <v>-05:00</v>
      </c>
      <c r="H74" t="str">
        <f t="shared" si="10"/>
        <v>-05</v>
      </c>
      <c r="I74" t="str">
        <f t="shared" si="11"/>
        <v>00</v>
      </c>
      <c r="J74">
        <f t="shared" si="12"/>
        <v>-5</v>
      </c>
      <c r="K74" t="str">
        <f t="shared" si="13"/>
        <v>00</v>
      </c>
      <c r="L74">
        <f t="shared" si="14"/>
        <v>6</v>
      </c>
      <c r="M74">
        <f t="shared" si="15"/>
        <v>-1</v>
      </c>
      <c r="N74">
        <f t="shared" si="16"/>
        <v>5</v>
      </c>
      <c r="O74" t="str">
        <f t="shared" si="17"/>
        <v>00</v>
      </c>
    </row>
    <row r="75" spans="1:15" x14ac:dyDescent="0.25">
      <c r="A75" t="s">
        <v>424</v>
      </c>
      <c r="B75" s="6" t="s">
        <v>515</v>
      </c>
      <c r="C75" t="s">
        <v>145</v>
      </c>
      <c r="D75">
        <v>74</v>
      </c>
      <c r="G75" s="6" t="str">
        <f t="shared" si="9"/>
        <v>-05:00</v>
      </c>
      <c r="H75" t="str">
        <f t="shared" si="10"/>
        <v>-05</v>
      </c>
      <c r="I75" t="str">
        <f t="shared" si="11"/>
        <v>00</v>
      </c>
      <c r="J75">
        <f t="shared" si="12"/>
        <v>-5</v>
      </c>
      <c r="K75" t="str">
        <f t="shared" si="13"/>
        <v>00</v>
      </c>
      <c r="L75">
        <f t="shared" si="14"/>
        <v>6</v>
      </c>
      <c r="M75">
        <f t="shared" si="15"/>
        <v>-1</v>
      </c>
      <c r="N75">
        <f t="shared" si="16"/>
        <v>5</v>
      </c>
      <c r="O75" t="str">
        <f t="shared" si="17"/>
        <v>00</v>
      </c>
    </row>
    <row r="76" spans="1:15" x14ac:dyDescent="0.25">
      <c r="A76" t="s">
        <v>417</v>
      </c>
      <c r="B76" s="6" t="s">
        <v>519</v>
      </c>
      <c r="C76" t="s">
        <v>145</v>
      </c>
      <c r="D76">
        <v>75</v>
      </c>
      <c r="G76" s="6" t="str">
        <f t="shared" si="9"/>
        <v>-06:00</v>
      </c>
      <c r="H76" t="str">
        <f t="shared" si="10"/>
        <v>-06</v>
      </c>
      <c r="I76" t="str">
        <f t="shared" si="11"/>
        <v>00</v>
      </c>
      <c r="J76">
        <f t="shared" si="12"/>
        <v>-6</v>
      </c>
      <c r="K76" t="str">
        <f t="shared" si="13"/>
        <v>00</v>
      </c>
      <c r="L76">
        <f t="shared" si="14"/>
        <v>6</v>
      </c>
      <c r="M76">
        <f t="shared" si="15"/>
        <v>-1</v>
      </c>
      <c r="N76">
        <f t="shared" si="16"/>
        <v>6</v>
      </c>
      <c r="O76" t="str">
        <f t="shared" si="17"/>
        <v>00</v>
      </c>
    </row>
    <row r="77" spans="1:15" x14ac:dyDescent="0.25">
      <c r="A77" t="s">
        <v>427</v>
      </c>
      <c r="B77" s="6" t="s">
        <v>519</v>
      </c>
      <c r="C77" t="s">
        <v>145</v>
      </c>
      <c r="D77">
        <v>76</v>
      </c>
      <c r="G77" s="6" t="str">
        <f t="shared" si="9"/>
        <v>-06:00</v>
      </c>
      <c r="H77" t="str">
        <f t="shared" si="10"/>
        <v>-06</v>
      </c>
      <c r="I77" t="str">
        <f t="shared" si="11"/>
        <v>00</v>
      </c>
      <c r="J77">
        <f t="shared" si="12"/>
        <v>-6</v>
      </c>
      <c r="K77" t="str">
        <f t="shared" si="13"/>
        <v>00</v>
      </c>
      <c r="L77">
        <f t="shared" si="14"/>
        <v>6</v>
      </c>
      <c r="M77">
        <f t="shared" si="15"/>
        <v>-1</v>
      </c>
      <c r="N77">
        <f t="shared" si="16"/>
        <v>6</v>
      </c>
      <c r="O77" t="str">
        <f t="shared" si="17"/>
        <v>00</v>
      </c>
    </row>
    <row r="78" spans="1:15" x14ac:dyDescent="0.25">
      <c r="A78" t="s">
        <v>419</v>
      </c>
      <c r="B78" s="6" t="s">
        <v>519</v>
      </c>
      <c r="C78" t="s">
        <v>106</v>
      </c>
      <c r="D78">
        <v>77</v>
      </c>
      <c r="G78" s="6" t="str">
        <f t="shared" si="9"/>
        <v>-06:00</v>
      </c>
      <c r="H78" t="str">
        <f t="shared" si="10"/>
        <v>-06</v>
      </c>
      <c r="I78" t="str">
        <f t="shared" si="11"/>
        <v>00</v>
      </c>
      <c r="J78">
        <f t="shared" si="12"/>
        <v>-6</v>
      </c>
      <c r="K78" t="str">
        <f t="shared" si="13"/>
        <v>00</v>
      </c>
      <c r="L78">
        <f t="shared" si="14"/>
        <v>1</v>
      </c>
      <c r="M78">
        <f t="shared" si="15"/>
        <v>-1</v>
      </c>
      <c r="N78">
        <f t="shared" si="16"/>
        <v>6</v>
      </c>
      <c r="O78" t="str">
        <f t="shared" si="17"/>
        <v>00</v>
      </c>
    </row>
    <row r="79" spans="1:15" x14ac:dyDescent="0.25">
      <c r="A79" t="s">
        <v>409</v>
      </c>
      <c r="B79" s="6" t="s">
        <v>524</v>
      </c>
      <c r="C79" t="s">
        <v>146</v>
      </c>
      <c r="D79">
        <v>78</v>
      </c>
      <c r="G79" s="6" t="str">
        <f t="shared" si="9"/>
        <v>-03:30</v>
      </c>
      <c r="H79" t="str">
        <f t="shared" si="10"/>
        <v>-03</v>
      </c>
      <c r="I79" t="str">
        <f t="shared" si="11"/>
        <v>30</v>
      </c>
      <c r="J79">
        <f t="shared" si="12"/>
        <v>-3</v>
      </c>
      <c r="K79" t="str">
        <f t="shared" si="13"/>
        <v>30</v>
      </c>
      <c r="L79">
        <f t="shared" si="14"/>
        <v>7</v>
      </c>
      <c r="M79">
        <f t="shared" si="15"/>
        <v>-1</v>
      </c>
      <c r="N79">
        <f t="shared" si="16"/>
        <v>3</v>
      </c>
      <c r="O79" t="str">
        <f t="shared" si="17"/>
        <v>30</v>
      </c>
    </row>
    <row r="80" spans="1:15" x14ac:dyDescent="0.25">
      <c r="A80" t="s">
        <v>420</v>
      </c>
      <c r="B80" s="6" t="s">
        <v>519</v>
      </c>
      <c r="C80" t="s">
        <v>106</v>
      </c>
      <c r="D80">
        <v>79</v>
      </c>
      <c r="G80" s="6" t="str">
        <f t="shared" si="9"/>
        <v>-06:00</v>
      </c>
      <c r="H80" t="str">
        <f t="shared" si="10"/>
        <v>-06</v>
      </c>
      <c r="I80" t="str">
        <f t="shared" si="11"/>
        <v>00</v>
      </c>
      <c r="J80">
        <f t="shared" si="12"/>
        <v>-6</v>
      </c>
      <c r="K80" t="str">
        <f t="shared" si="13"/>
        <v>00</v>
      </c>
      <c r="L80">
        <f t="shared" si="14"/>
        <v>1</v>
      </c>
      <c r="M80">
        <f t="shared" si="15"/>
        <v>-1</v>
      </c>
      <c r="N80">
        <f t="shared" si="16"/>
        <v>6</v>
      </c>
      <c r="O80" t="str">
        <f t="shared" si="17"/>
        <v>00</v>
      </c>
    </row>
    <row r="81" spans="1:15" x14ac:dyDescent="0.25">
      <c r="A81" t="s">
        <v>415</v>
      </c>
      <c r="B81" s="6" t="s">
        <v>515</v>
      </c>
      <c r="C81" t="s">
        <v>145</v>
      </c>
      <c r="D81">
        <v>80</v>
      </c>
      <c r="G81" s="6" t="str">
        <f t="shared" si="9"/>
        <v>-05:00</v>
      </c>
      <c r="H81" t="str">
        <f t="shared" si="10"/>
        <v>-05</v>
      </c>
      <c r="I81" t="str">
        <f t="shared" si="11"/>
        <v>00</v>
      </c>
      <c r="J81">
        <f t="shared" si="12"/>
        <v>-5</v>
      </c>
      <c r="K81" t="str">
        <f t="shared" si="13"/>
        <v>00</v>
      </c>
      <c r="L81">
        <f t="shared" si="14"/>
        <v>6</v>
      </c>
      <c r="M81">
        <f t="shared" si="15"/>
        <v>-1</v>
      </c>
      <c r="N81">
        <f t="shared" si="16"/>
        <v>5</v>
      </c>
      <c r="O81" t="str">
        <f t="shared" si="17"/>
        <v>00</v>
      </c>
    </row>
    <row r="82" spans="1:15" x14ac:dyDescent="0.25">
      <c r="A82" t="s">
        <v>414</v>
      </c>
      <c r="B82" s="6" t="s">
        <v>515</v>
      </c>
      <c r="C82" t="s">
        <v>145</v>
      </c>
      <c r="D82">
        <v>81</v>
      </c>
      <c r="G82" s="6" t="str">
        <f t="shared" si="9"/>
        <v>-05:00</v>
      </c>
      <c r="H82" t="str">
        <f t="shared" si="10"/>
        <v>-05</v>
      </c>
      <c r="I82" t="str">
        <f t="shared" si="11"/>
        <v>00</v>
      </c>
      <c r="J82">
        <f t="shared" si="12"/>
        <v>-5</v>
      </c>
      <c r="K82" t="str">
        <f t="shared" si="13"/>
        <v>00</v>
      </c>
      <c r="L82">
        <f t="shared" si="14"/>
        <v>6</v>
      </c>
      <c r="M82">
        <f t="shared" si="15"/>
        <v>-1</v>
      </c>
      <c r="N82">
        <f t="shared" si="16"/>
        <v>5</v>
      </c>
      <c r="O82" t="str">
        <f t="shared" si="17"/>
        <v>00</v>
      </c>
    </row>
    <row r="83" spans="1:15" x14ac:dyDescent="0.25">
      <c r="A83" t="s">
        <v>422</v>
      </c>
      <c r="B83" s="6" t="s">
        <v>523</v>
      </c>
      <c r="C83" t="s">
        <v>149</v>
      </c>
      <c r="D83">
        <v>82</v>
      </c>
      <c r="G83" s="6" t="str">
        <f t="shared" si="9"/>
        <v>-08:00</v>
      </c>
      <c r="H83" t="str">
        <f t="shared" si="10"/>
        <v>-08</v>
      </c>
      <c r="I83" t="str">
        <f t="shared" si="11"/>
        <v>00</v>
      </c>
      <c r="J83">
        <f t="shared" si="12"/>
        <v>-8</v>
      </c>
      <c r="K83" t="str">
        <f t="shared" si="13"/>
        <v>00</v>
      </c>
      <c r="L83">
        <f t="shared" si="14"/>
        <v>4</v>
      </c>
      <c r="M83">
        <f t="shared" si="15"/>
        <v>-1</v>
      </c>
      <c r="N83">
        <f t="shared" si="16"/>
        <v>8</v>
      </c>
      <c r="O83" t="str">
        <f t="shared" si="17"/>
        <v>00</v>
      </c>
    </row>
    <row r="84" spans="1:15" x14ac:dyDescent="0.25">
      <c r="A84" t="s">
        <v>431</v>
      </c>
      <c r="B84" s="6" t="s">
        <v>523</v>
      </c>
      <c r="C84" t="s">
        <v>150</v>
      </c>
      <c r="D84">
        <v>83</v>
      </c>
      <c r="G84" s="6" t="str">
        <f t="shared" si="9"/>
        <v>-08:00</v>
      </c>
      <c r="H84" t="str">
        <f t="shared" si="10"/>
        <v>-08</v>
      </c>
      <c r="I84" t="str">
        <f t="shared" si="11"/>
        <v>00</v>
      </c>
      <c r="J84">
        <f t="shared" si="12"/>
        <v>-8</v>
      </c>
      <c r="K84" t="str">
        <f t="shared" si="13"/>
        <v>00</v>
      </c>
      <c r="L84">
        <f t="shared" si="14"/>
        <v>5</v>
      </c>
      <c r="M84">
        <f t="shared" si="15"/>
        <v>-1</v>
      </c>
      <c r="N84">
        <f t="shared" si="16"/>
        <v>8</v>
      </c>
      <c r="O84" t="str">
        <f t="shared" si="17"/>
        <v>00</v>
      </c>
    </row>
    <row r="85" spans="1:15" x14ac:dyDescent="0.25">
      <c r="A85" t="s">
        <v>418</v>
      </c>
      <c r="B85" s="6" t="s">
        <v>519</v>
      </c>
      <c r="C85" t="s">
        <v>147</v>
      </c>
      <c r="D85">
        <v>84</v>
      </c>
      <c r="G85" s="6" t="str">
        <f t="shared" si="9"/>
        <v>-06:00</v>
      </c>
      <c r="H85" t="str">
        <f t="shared" si="10"/>
        <v>-06</v>
      </c>
      <c r="I85" t="str">
        <f t="shared" si="11"/>
        <v>00</v>
      </c>
      <c r="J85">
        <f t="shared" si="12"/>
        <v>-6</v>
      </c>
      <c r="K85" t="str">
        <f t="shared" si="13"/>
        <v>00</v>
      </c>
      <c r="L85">
        <f t="shared" si="14"/>
        <v>4</v>
      </c>
      <c r="M85">
        <f t="shared" si="15"/>
        <v>-1</v>
      </c>
      <c r="N85">
        <f t="shared" si="16"/>
        <v>6</v>
      </c>
      <c r="O85" t="str">
        <f t="shared" si="17"/>
        <v>00</v>
      </c>
    </row>
    <row r="86" spans="1:15" x14ac:dyDescent="0.25">
      <c r="A86" t="s">
        <v>429</v>
      </c>
      <c r="B86" s="6" t="s">
        <v>522</v>
      </c>
      <c r="C86" t="s">
        <v>150</v>
      </c>
      <c r="D86">
        <v>85</v>
      </c>
      <c r="G86" s="6" t="str">
        <f t="shared" si="9"/>
        <v>-07:00</v>
      </c>
      <c r="H86" t="str">
        <f t="shared" si="10"/>
        <v>-07</v>
      </c>
      <c r="I86" t="str">
        <f t="shared" si="11"/>
        <v>00</v>
      </c>
      <c r="J86">
        <f t="shared" si="12"/>
        <v>-7</v>
      </c>
      <c r="K86" t="str">
        <f t="shared" si="13"/>
        <v>00</v>
      </c>
      <c r="L86">
        <f t="shared" si="14"/>
        <v>5</v>
      </c>
      <c r="M86">
        <f t="shared" si="15"/>
        <v>-1</v>
      </c>
      <c r="N86">
        <f t="shared" si="16"/>
        <v>7</v>
      </c>
      <c r="O86" t="str">
        <f t="shared" si="17"/>
        <v>00</v>
      </c>
    </row>
    <row r="87" spans="1:15" x14ac:dyDescent="0.25">
      <c r="A87" t="s">
        <v>129</v>
      </c>
      <c r="B87" s="6" t="s">
        <v>508</v>
      </c>
      <c r="C87" t="s">
        <v>92</v>
      </c>
      <c r="D87">
        <v>86</v>
      </c>
      <c r="G87" s="6" t="str">
        <f t="shared" si="9"/>
        <v>+00:00</v>
      </c>
      <c r="H87" t="str">
        <f t="shared" si="10"/>
        <v>+00</v>
      </c>
      <c r="I87" t="str">
        <f t="shared" si="11"/>
        <v>00</v>
      </c>
      <c r="J87">
        <f t="shared" si="12"/>
        <v>0</v>
      </c>
      <c r="K87" t="str">
        <f t="shared" si="13"/>
        <v>00</v>
      </c>
      <c r="L87">
        <f t="shared" si="14"/>
        <v>2</v>
      </c>
      <c r="M87">
        <f t="shared" si="15"/>
        <v>1</v>
      </c>
      <c r="N87">
        <f t="shared" si="16"/>
        <v>0</v>
      </c>
      <c r="O87" t="str">
        <f t="shared" si="17"/>
        <v>00</v>
      </c>
    </row>
    <row r="88" spans="1:15" x14ac:dyDescent="0.25">
      <c r="A88" t="s">
        <v>287</v>
      </c>
      <c r="B88" s="6" t="s">
        <v>509</v>
      </c>
      <c r="C88" t="s">
        <v>106</v>
      </c>
      <c r="D88">
        <v>87</v>
      </c>
      <c r="G88" s="6" t="str">
        <f t="shared" si="9"/>
        <v>-01:00</v>
      </c>
      <c r="H88" t="str">
        <f t="shared" si="10"/>
        <v>-01</v>
      </c>
      <c r="I88" t="str">
        <f t="shared" si="11"/>
        <v>00</v>
      </c>
      <c r="J88">
        <f t="shared" si="12"/>
        <v>-1</v>
      </c>
      <c r="K88" t="str">
        <f t="shared" si="13"/>
        <v>00</v>
      </c>
      <c r="L88">
        <f t="shared" si="14"/>
        <v>1</v>
      </c>
      <c r="M88">
        <f t="shared" si="15"/>
        <v>-1</v>
      </c>
      <c r="N88">
        <f t="shared" si="16"/>
        <v>1</v>
      </c>
      <c r="O88" t="str">
        <f t="shared" si="17"/>
        <v>00</v>
      </c>
    </row>
    <row r="89" spans="1:15" x14ac:dyDescent="0.25">
      <c r="A89" t="s">
        <v>157</v>
      </c>
      <c r="B89" s="6" t="s">
        <v>515</v>
      </c>
      <c r="C89" t="s">
        <v>106</v>
      </c>
      <c r="D89">
        <v>88</v>
      </c>
      <c r="G89" s="6" t="str">
        <f t="shared" si="9"/>
        <v>-05:00</v>
      </c>
      <c r="H89" t="str">
        <f t="shared" si="10"/>
        <v>-05</v>
      </c>
      <c r="I89" t="str">
        <f t="shared" si="11"/>
        <v>00</v>
      </c>
      <c r="J89">
        <f t="shared" si="12"/>
        <v>-5</v>
      </c>
      <c r="K89" t="str">
        <f t="shared" si="13"/>
        <v>00</v>
      </c>
      <c r="L89">
        <f t="shared" si="14"/>
        <v>1</v>
      </c>
      <c r="M89">
        <f t="shared" si="15"/>
        <v>-1</v>
      </c>
      <c r="N89">
        <f t="shared" si="16"/>
        <v>5</v>
      </c>
      <c r="O89" t="str">
        <f t="shared" si="17"/>
        <v>00</v>
      </c>
    </row>
    <row r="90" spans="1:15" x14ac:dyDescent="0.25">
      <c r="A90" t="s">
        <v>288</v>
      </c>
      <c r="B90" s="6" t="s">
        <v>507</v>
      </c>
      <c r="C90" t="s">
        <v>106</v>
      </c>
      <c r="D90">
        <v>89</v>
      </c>
      <c r="G90" s="6" t="str">
        <f t="shared" si="9"/>
        <v>+01:00</v>
      </c>
      <c r="H90" t="str">
        <f t="shared" si="10"/>
        <v>+01</v>
      </c>
      <c r="I90" t="str">
        <f t="shared" si="11"/>
        <v>00</v>
      </c>
      <c r="J90">
        <f t="shared" si="12"/>
        <v>1</v>
      </c>
      <c r="K90" t="str">
        <f t="shared" si="13"/>
        <v>00</v>
      </c>
      <c r="L90">
        <f t="shared" si="14"/>
        <v>1</v>
      </c>
      <c r="M90">
        <f t="shared" si="15"/>
        <v>1</v>
      </c>
      <c r="N90">
        <f t="shared" si="16"/>
        <v>1</v>
      </c>
      <c r="O90" t="str">
        <f t="shared" si="17"/>
        <v>00</v>
      </c>
    </row>
    <row r="91" spans="1:15" x14ac:dyDescent="0.25">
      <c r="A91" t="s">
        <v>289</v>
      </c>
      <c r="B91" s="6" t="s">
        <v>507</v>
      </c>
      <c r="C91" t="s">
        <v>106</v>
      </c>
      <c r="D91">
        <v>90</v>
      </c>
      <c r="G91" s="6" t="str">
        <f t="shared" si="9"/>
        <v>+01:00</v>
      </c>
      <c r="H91" t="str">
        <f t="shared" si="10"/>
        <v>+01</v>
      </c>
      <c r="I91" t="str">
        <f t="shared" si="11"/>
        <v>00</v>
      </c>
      <c r="J91">
        <f t="shared" si="12"/>
        <v>1</v>
      </c>
      <c r="K91" t="str">
        <f t="shared" si="13"/>
        <v>00</v>
      </c>
      <c r="L91">
        <f t="shared" si="14"/>
        <v>1</v>
      </c>
      <c r="M91">
        <f t="shared" si="15"/>
        <v>1</v>
      </c>
      <c r="N91">
        <f t="shared" si="16"/>
        <v>1</v>
      </c>
      <c r="O91" t="str">
        <f t="shared" si="17"/>
        <v>00</v>
      </c>
    </row>
    <row r="92" spans="1:15" x14ac:dyDescent="0.25">
      <c r="A92" t="s">
        <v>442</v>
      </c>
      <c r="B92" s="6" t="s">
        <v>519</v>
      </c>
      <c r="C92" t="s">
        <v>187</v>
      </c>
      <c r="D92">
        <v>91</v>
      </c>
      <c r="G92" s="6" t="str">
        <f t="shared" si="9"/>
        <v>-06:00</v>
      </c>
      <c r="H92" t="str">
        <f t="shared" si="10"/>
        <v>-06</v>
      </c>
      <c r="I92" t="str">
        <f t="shared" si="11"/>
        <v>00</v>
      </c>
      <c r="J92">
        <f t="shared" si="12"/>
        <v>-6</v>
      </c>
      <c r="K92" t="str">
        <f t="shared" si="13"/>
        <v>00</v>
      </c>
      <c r="L92">
        <f t="shared" si="14"/>
        <v>5</v>
      </c>
      <c r="M92">
        <f t="shared" si="15"/>
        <v>-1</v>
      </c>
      <c r="N92">
        <f t="shared" si="16"/>
        <v>6</v>
      </c>
      <c r="O92" t="str">
        <f t="shared" si="17"/>
        <v>00</v>
      </c>
    </row>
    <row r="93" spans="1:15" x14ac:dyDescent="0.25">
      <c r="A93" t="s">
        <v>441</v>
      </c>
      <c r="B93" s="6" t="s">
        <v>510</v>
      </c>
      <c r="C93" t="s">
        <v>187</v>
      </c>
      <c r="D93">
        <v>92</v>
      </c>
      <c r="G93" s="6" t="str">
        <f t="shared" si="9"/>
        <v>-04:00</v>
      </c>
      <c r="H93" t="str">
        <f t="shared" si="10"/>
        <v>-04</v>
      </c>
      <c r="I93" t="str">
        <f t="shared" si="11"/>
        <v>00</v>
      </c>
      <c r="J93">
        <f t="shared" si="12"/>
        <v>-4</v>
      </c>
      <c r="K93" t="str">
        <f t="shared" si="13"/>
        <v>00</v>
      </c>
      <c r="L93">
        <f t="shared" si="14"/>
        <v>5</v>
      </c>
      <c r="M93">
        <f t="shared" si="15"/>
        <v>-1</v>
      </c>
      <c r="N93">
        <f t="shared" si="16"/>
        <v>4</v>
      </c>
      <c r="O93" t="str">
        <f t="shared" si="17"/>
        <v>00</v>
      </c>
    </row>
    <row r="94" spans="1:15" x14ac:dyDescent="0.25">
      <c r="A94" t="s">
        <v>445</v>
      </c>
      <c r="B94" s="6" t="s">
        <v>514</v>
      </c>
      <c r="C94" t="s">
        <v>106</v>
      </c>
      <c r="D94">
        <v>93</v>
      </c>
      <c r="G94" s="6" t="str">
        <f t="shared" si="9"/>
        <v>+08:00</v>
      </c>
      <c r="H94" t="str">
        <f t="shared" si="10"/>
        <v>+08</v>
      </c>
      <c r="I94" t="str">
        <f t="shared" si="11"/>
        <v>00</v>
      </c>
      <c r="J94">
        <f t="shared" si="12"/>
        <v>8</v>
      </c>
      <c r="K94" t="str">
        <f t="shared" si="13"/>
        <v>00</v>
      </c>
      <c r="L94">
        <f t="shared" si="14"/>
        <v>1</v>
      </c>
      <c r="M94">
        <f t="shared" si="15"/>
        <v>1</v>
      </c>
      <c r="N94">
        <f t="shared" si="16"/>
        <v>8</v>
      </c>
      <c r="O94" t="str">
        <f t="shared" si="17"/>
        <v>00</v>
      </c>
    </row>
    <row r="95" spans="1:15" x14ac:dyDescent="0.25">
      <c r="A95" t="s">
        <v>443</v>
      </c>
      <c r="B95" s="6" t="s">
        <v>514</v>
      </c>
      <c r="C95" t="s">
        <v>106</v>
      </c>
      <c r="D95">
        <v>94</v>
      </c>
      <c r="G95" s="6" t="str">
        <f t="shared" si="9"/>
        <v>+08:00</v>
      </c>
      <c r="H95" t="str">
        <f t="shared" si="10"/>
        <v>+08</v>
      </c>
      <c r="I95" t="str">
        <f t="shared" si="11"/>
        <v>00</v>
      </c>
      <c r="J95">
        <f t="shared" si="12"/>
        <v>8</v>
      </c>
      <c r="K95" t="str">
        <f t="shared" si="13"/>
        <v>00</v>
      </c>
      <c r="L95">
        <f t="shared" si="14"/>
        <v>1</v>
      </c>
      <c r="M95">
        <f t="shared" si="15"/>
        <v>1</v>
      </c>
      <c r="N95">
        <f t="shared" si="16"/>
        <v>8</v>
      </c>
      <c r="O95" t="str">
        <f t="shared" si="17"/>
        <v>00</v>
      </c>
    </row>
    <row r="96" spans="1:15" x14ac:dyDescent="0.25">
      <c r="A96" t="s">
        <v>448</v>
      </c>
      <c r="B96" s="6" t="s">
        <v>514</v>
      </c>
      <c r="C96" t="s">
        <v>106</v>
      </c>
      <c r="D96">
        <v>95</v>
      </c>
      <c r="G96" s="6" t="str">
        <f t="shared" si="9"/>
        <v>+08:00</v>
      </c>
      <c r="H96" t="str">
        <f t="shared" si="10"/>
        <v>+08</v>
      </c>
      <c r="I96" t="str">
        <f t="shared" si="11"/>
        <v>00</v>
      </c>
      <c r="J96">
        <f t="shared" si="12"/>
        <v>8</v>
      </c>
      <c r="K96" t="str">
        <f t="shared" si="13"/>
        <v>00</v>
      </c>
      <c r="L96">
        <f t="shared" si="14"/>
        <v>1</v>
      </c>
      <c r="M96">
        <f t="shared" si="15"/>
        <v>1</v>
      </c>
      <c r="N96">
        <f t="shared" si="16"/>
        <v>8</v>
      </c>
      <c r="O96" t="str">
        <f t="shared" si="17"/>
        <v>00</v>
      </c>
    </row>
    <row r="97" spans="1:15" x14ac:dyDescent="0.25">
      <c r="A97" t="s">
        <v>447</v>
      </c>
      <c r="B97" s="6" t="s">
        <v>514</v>
      </c>
      <c r="C97" t="s">
        <v>106</v>
      </c>
      <c r="D97">
        <v>96</v>
      </c>
      <c r="G97" s="6" t="str">
        <f t="shared" si="9"/>
        <v>+08:00</v>
      </c>
      <c r="H97" t="str">
        <f t="shared" si="10"/>
        <v>+08</v>
      </c>
      <c r="I97" t="str">
        <f t="shared" si="11"/>
        <v>00</v>
      </c>
      <c r="J97">
        <f t="shared" si="12"/>
        <v>8</v>
      </c>
      <c r="K97" t="str">
        <f t="shared" si="13"/>
        <v>00</v>
      </c>
      <c r="L97">
        <f t="shared" si="14"/>
        <v>1</v>
      </c>
      <c r="M97">
        <f t="shared" si="15"/>
        <v>1</v>
      </c>
      <c r="N97">
        <f t="shared" si="16"/>
        <v>8</v>
      </c>
      <c r="O97" t="str">
        <f t="shared" si="17"/>
        <v>00</v>
      </c>
    </row>
    <row r="98" spans="1:15" x14ac:dyDescent="0.25">
      <c r="A98" t="s">
        <v>450</v>
      </c>
      <c r="B98" s="6" t="s">
        <v>514</v>
      </c>
      <c r="C98" t="s">
        <v>106</v>
      </c>
      <c r="D98">
        <v>97</v>
      </c>
      <c r="G98" s="6" t="str">
        <f t="shared" si="9"/>
        <v>+08:00</v>
      </c>
      <c r="H98" t="str">
        <f t="shared" si="10"/>
        <v>+08</v>
      </c>
      <c r="I98" t="str">
        <f t="shared" si="11"/>
        <v>00</v>
      </c>
      <c r="J98">
        <f t="shared" si="12"/>
        <v>8</v>
      </c>
      <c r="K98" t="str">
        <f t="shared" si="13"/>
        <v>00</v>
      </c>
      <c r="L98">
        <f t="shared" si="14"/>
        <v>1</v>
      </c>
      <c r="M98">
        <f t="shared" si="15"/>
        <v>1</v>
      </c>
      <c r="N98">
        <f t="shared" si="16"/>
        <v>8</v>
      </c>
      <c r="O98" t="str">
        <f t="shared" si="17"/>
        <v>00</v>
      </c>
    </row>
    <row r="99" spans="1:15" x14ac:dyDescent="0.25">
      <c r="A99" t="s">
        <v>444</v>
      </c>
      <c r="B99" s="6" t="s">
        <v>514</v>
      </c>
      <c r="C99" t="s">
        <v>106</v>
      </c>
      <c r="D99">
        <v>98</v>
      </c>
      <c r="G99" s="6" t="str">
        <f t="shared" si="9"/>
        <v>+08:00</v>
      </c>
      <c r="H99" t="str">
        <f t="shared" si="10"/>
        <v>+08</v>
      </c>
      <c r="I99" t="str">
        <f t="shared" si="11"/>
        <v>00</v>
      </c>
      <c r="J99">
        <f t="shared" si="12"/>
        <v>8</v>
      </c>
      <c r="K99" t="str">
        <f t="shared" si="13"/>
        <v>00</v>
      </c>
      <c r="L99">
        <f t="shared" si="14"/>
        <v>1</v>
      </c>
      <c r="M99">
        <f t="shared" si="15"/>
        <v>1</v>
      </c>
      <c r="N99">
        <f t="shared" si="16"/>
        <v>8</v>
      </c>
      <c r="O99" t="str">
        <f t="shared" si="17"/>
        <v>00</v>
      </c>
    </row>
    <row r="100" spans="1:15" x14ac:dyDescent="0.25">
      <c r="A100" t="s">
        <v>449</v>
      </c>
      <c r="B100" s="6" t="s">
        <v>514</v>
      </c>
      <c r="C100" t="s">
        <v>106</v>
      </c>
      <c r="D100">
        <v>99</v>
      </c>
      <c r="G100" s="6" t="str">
        <f t="shared" si="9"/>
        <v>+08:00</v>
      </c>
      <c r="H100" t="str">
        <f t="shared" si="10"/>
        <v>+08</v>
      </c>
      <c r="I100" t="str">
        <f t="shared" si="11"/>
        <v>00</v>
      </c>
      <c r="J100">
        <f t="shared" si="12"/>
        <v>8</v>
      </c>
      <c r="K100" t="str">
        <f t="shared" si="13"/>
        <v>00</v>
      </c>
      <c r="L100">
        <f t="shared" si="14"/>
        <v>1</v>
      </c>
      <c r="M100">
        <f t="shared" si="15"/>
        <v>1</v>
      </c>
      <c r="N100">
        <f t="shared" si="16"/>
        <v>8</v>
      </c>
      <c r="O100" t="str">
        <f t="shared" si="17"/>
        <v>00</v>
      </c>
    </row>
    <row r="101" spans="1:15" x14ac:dyDescent="0.25">
      <c r="A101" t="s">
        <v>446</v>
      </c>
      <c r="B101" s="6" t="s">
        <v>514</v>
      </c>
      <c r="C101" t="s">
        <v>106</v>
      </c>
      <c r="D101">
        <v>100</v>
      </c>
      <c r="G101" s="6" t="str">
        <f t="shared" si="9"/>
        <v>+08:00</v>
      </c>
      <c r="H101" t="str">
        <f t="shared" si="10"/>
        <v>+08</v>
      </c>
      <c r="I101" t="str">
        <f t="shared" si="11"/>
        <v>00</v>
      </c>
      <c r="J101">
        <f t="shared" si="12"/>
        <v>8</v>
      </c>
      <c r="K101" t="str">
        <f t="shared" si="13"/>
        <v>00</v>
      </c>
      <c r="L101">
        <f t="shared" si="14"/>
        <v>1</v>
      </c>
      <c r="M101">
        <f t="shared" si="15"/>
        <v>1</v>
      </c>
      <c r="N101">
        <f t="shared" si="16"/>
        <v>8</v>
      </c>
      <c r="O101" t="str">
        <f t="shared" si="17"/>
        <v>00</v>
      </c>
    </row>
    <row r="102" spans="1:15" x14ac:dyDescent="0.25">
      <c r="A102" t="s">
        <v>253</v>
      </c>
      <c r="B102" s="6" t="s">
        <v>521</v>
      </c>
      <c r="C102" t="s">
        <v>106</v>
      </c>
      <c r="D102">
        <v>101</v>
      </c>
      <c r="G102" s="6" t="str">
        <f t="shared" si="9"/>
        <v>+07:00</v>
      </c>
      <c r="H102" t="str">
        <f t="shared" si="10"/>
        <v>+07</v>
      </c>
      <c r="I102" t="str">
        <f t="shared" si="11"/>
        <v>00</v>
      </c>
      <c r="J102">
        <f t="shared" si="12"/>
        <v>7</v>
      </c>
      <c r="K102" t="str">
        <f t="shared" si="13"/>
        <v>00</v>
      </c>
      <c r="L102">
        <f t="shared" si="14"/>
        <v>1</v>
      </c>
      <c r="M102">
        <f t="shared" si="15"/>
        <v>1</v>
      </c>
      <c r="N102">
        <f t="shared" si="16"/>
        <v>7</v>
      </c>
      <c r="O102" t="str">
        <f t="shared" si="17"/>
        <v>00</v>
      </c>
    </row>
    <row r="103" spans="1:15" x14ac:dyDescent="0.25">
      <c r="A103" t="s">
        <v>255</v>
      </c>
      <c r="B103" s="6" t="s">
        <v>525</v>
      </c>
      <c r="C103" t="s">
        <v>106</v>
      </c>
      <c r="D103">
        <v>102</v>
      </c>
      <c r="G103" s="6" t="str">
        <f t="shared" si="9"/>
        <v>+06:30</v>
      </c>
      <c r="H103" t="str">
        <f t="shared" si="10"/>
        <v>+06</v>
      </c>
      <c r="I103" t="str">
        <f t="shared" si="11"/>
        <v>30</v>
      </c>
      <c r="J103">
        <f t="shared" si="12"/>
        <v>6</v>
      </c>
      <c r="K103" t="str">
        <f t="shared" si="13"/>
        <v>30</v>
      </c>
      <c r="L103">
        <f t="shared" si="14"/>
        <v>1</v>
      </c>
      <c r="M103">
        <f t="shared" si="15"/>
        <v>1</v>
      </c>
      <c r="N103">
        <f t="shared" si="16"/>
        <v>6</v>
      </c>
      <c r="O103" t="str">
        <f t="shared" si="17"/>
        <v>30</v>
      </c>
    </row>
    <row r="104" spans="1:15" x14ac:dyDescent="0.25">
      <c r="A104" t="s">
        <v>188</v>
      </c>
      <c r="B104" s="6" t="s">
        <v>515</v>
      </c>
      <c r="C104" t="s">
        <v>106</v>
      </c>
      <c r="D104">
        <v>103</v>
      </c>
      <c r="G104" s="6" t="str">
        <f t="shared" si="9"/>
        <v>-05:00</v>
      </c>
      <c r="H104" t="str">
        <f t="shared" si="10"/>
        <v>-05</v>
      </c>
      <c r="I104" t="str">
        <f t="shared" si="11"/>
        <v>00</v>
      </c>
      <c r="J104">
        <f t="shared" si="12"/>
        <v>-5</v>
      </c>
      <c r="K104" t="str">
        <f t="shared" si="13"/>
        <v>00</v>
      </c>
      <c r="L104">
        <f t="shared" si="14"/>
        <v>1</v>
      </c>
      <c r="M104">
        <f t="shared" si="15"/>
        <v>-1</v>
      </c>
      <c r="N104">
        <f t="shared" si="16"/>
        <v>5</v>
      </c>
      <c r="O104" t="str">
        <f t="shared" si="17"/>
        <v>00</v>
      </c>
    </row>
    <row r="105" spans="1:15" x14ac:dyDescent="0.25">
      <c r="A105" t="s">
        <v>290</v>
      </c>
      <c r="B105" s="6" t="s">
        <v>516</v>
      </c>
      <c r="C105" t="s">
        <v>106</v>
      </c>
      <c r="D105">
        <v>104</v>
      </c>
      <c r="G105" s="6" t="str">
        <f t="shared" si="9"/>
        <v>+03:00</v>
      </c>
      <c r="H105" t="str">
        <f t="shared" si="10"/>
        <v>+03</v>
      </c>
      <c r="I105" t="str">
        <f t="shared" si="11"/>
        <v>00</v>
      </c>
      <c r="J105">
        <f t="shared" si="12"/>
        <v>3</v>
      </c>
      <c r="K105" t="str">
        <f t="shared" si="13"/>
        <v>00</v>
      </c>
      <c r="L105">
        <f t="shared" si="14"/>
        <v>1</v>
      </c>
      <c r="M105">
        <f t="shared" si="15"/>
        <v>1</v>
      </c>
      <c r="N105">
        <f t="shared" si="16"/>
        <v>3</v>
      </c>
      <c r="O105" t="str">
        <f t="shared" si="17"/>
        <v>00</v>
      </c>
    </row>
    <row r="106" spans="1:15" x14ac:dyDescent="0.25">
      <c r="A106" t="s">
        <v>473</v>
      </c>
      <c r="B106" s="6" t="s">
        <v>507</v>
      </c>
      <c r="C106" t="s">
        <v>106</v>
      </c>
      <c r="D106">
        <v>105</v>
      </c>
      <c r="G106" s="6" t="str">
        <f t="shared" si="9"/>
        <v>+01:00</v>
      </c>
      <c r="H106" t="str">
        <f t="shared" si="10"/>
        <v>+01</v>
      </c>
      <c r="I106" t="str">
        <f t="shared" si="11"/>
        <v>00</v>
      </c>
      <c r="J106">
        <f t="shared" si="12"/>
        <v>1</v>
      </c>
      <c r="K106" t="str">
        <f t="shared" si="13"/>
        <v>00</v>
      </c>
      <c r="L106">
        <f t="shared" si="14"/>
        <v>1</v>
      </c>
      <c r="M106">
        <f t="shared" si="15"/>
        <v>1</v>
      </c>
      <c r="N106">
        <f t="shared" si="16"/>
        <v>1</v>
      </c>
      <c r="O106" t="str">
        <f t="shared" si="17"/>
        <v>00</v>
      </c>
    </row>
    <row r="107" spans="1:15" x14ac:dyDescent="0.25">
      <c r="A107" t="s">
        <v>474</v>
      </c>
      <c r="B107" s="6" t="s">
        <v>518</v>
      </c>
      <c r="C107" t="s">
        <v>106</v>
      </c>
      <c r="D107">
        <v>106</v>
      </c>
      <c r="G107" s="6" t="str">
        <f t="shared" si="9"/>
        <v>+02:00</v>
      </c>
      <c r="H107" t="str">
        <f t="shared" si="10"/>
        <v>+02</v>
      </c>
      <c r="I107" t="str">
        <f t="shared" si="11"/>
        <v>00</v>
      </c>
      <c r="J107">
        <f t="shared" si="12"/>
        <v>2</v>
      </c>
      <c r="K107" t="str">
        <f t="shared" si="13"/>
        <v>00</v>
      </c>
      <c r="L107">
        <f t="shared" si="14"/>
        <v>1</v>
      </c>
      <c r="M107">
        <f t="shared" si="15"/>
        <v>1</v>
      </c>
      <c r="N107">
        <f t="shared" si="16"/>
        <v>2</v>
      </c>
      <c r="O107" t="str">
        <f t="shared" si="17"/>
        <v>00</v>
      </c>
    </row>
    <row r="108" spans="1:15" x14ac:dyDescent="0.25">
      <c r="A108" t="s">
        <v>291</v>
      </c>
      <c r="B108" s="6" t="s">
        <v>507</v>
      </c>
      <c r="C108" t="s">
        <v>106</v>
      </c>
      <c r="D108">
        <v>107</v>
      </c>
      <c r="G108" s="6" t="str">
        <f t="shared" si="9"/>
        <v>+01:00</v>
      </c>
      <c r="H108" t="str">
        <f t="shared" si="10"/>
        <v>+01</v>
      </c>
      <c r="I108" t="str">
        <f t="shared" si="11"/>
        <v>00</v>
      </c>
      <c r="J108">
        <f t="shared" si="12"/>
        <v>1</v>
      </c>
      <c r="K108" t="str">
        <f t="shared" si="13"/>
        <v>00</v>
      </c>
      <c r="L108">
        <f t="shared" si="14"/>
        <v>1</v>
      </c>
      <c r="M108">
        <f t="shared" si="15"/>
        <v>1</v>
      </c>
      <c r="N108">
        <f t="shared" si="16"/>
        <v>1</v>
      </c>
      <c r="O108" t="str">
        <f t="shared" si="17"/>
        <v>00</v>
      </c>
    </row>
    <row r="109" spans="1:15" x14ac:dyDescent="0.25">
      <c r="A109" t="s">
        <v>254</v>
      </c>
      <c r="B109" s="6" t="s">
        <v>144</v>
      </c>
      <c r="C109" t="s">
        <v>106</v>
      </c>
      <c r="D109">
        <v>108</v>
      </c>
      <c r="G109" s="6" t="str">
        <f t="shared" si="9"/>
        <v>-10:00</v>
      </c>
      <c r="H109" t="str">
        <f t="shared" si="10"/>
        <v>-10</v>
      </c>
      <c r="I109" t="str">
        <f t="shared" si="11"/>
        <v>00</v>
      </c>
      <c r="J109">
        <f t="shared" si="12"/>
        <v>-10</v>
      </c>
      <c r="K109" t="str">
        <f t="shared" si="13"/>
        <v>00</v>
      </c>
      <c r="L109">
        <f t="shared" si="14"/>
        <v>1</v>
      </c>
      <c r="M109">
        <f t="shared" si="15"/>
        <v>-1</v>
      </c>
      <c r="N109">
        <f t="shared" si="16"/>
        <v>10</v>
      </c>
      <c r="O109" t="str">
        <f t="shared" si="17"/>
        <v>00</v>
      </c>
    </row>
    <row r="110" spans="1:15" x14ac:dyDescent="0.25">
      <c r="A110" t="s">
        <v>158</v>
      </c>
      <c r="B110" s="6" t="s">
        <v>519</v>
      </c>
      <c r="C110" t="s">
        <v>106</v>
      </c>
      <c r="D110">
        <v>109</v>
      </c>
      <c r="G110" s="6" t="str">
        <f t="shared" si="9"/>
        <v>-06:00</v>
      </c>
      <c r="H110" t="str">
        <f t="shared" si="10"/>
        <v>-06</v>
      </c>
      <c r="I110" t="str">
        <f t="shared" si="11"/>
        <v>00</v>
      </c>
      <c r="J110">
        <f t="shared" si="12"/>
        <v>-6</v>
      </c>
      <c r="K110" t="str">
        <f t="shared" si="13"/>
        <v>00</v>
      </c>
      <c r="L110">
        <f t="shared" si="14"/>
        <v>1</v>
      </c>
      <c r="M110">
        <f t="shared" si="15"/>
        <v>-1</v>
      </c>
      <c r="N110">
        <f t="shared" si="16"/>
        <v>6</v>
      </c>
      <c r="O110" t="str">
        <f t="shared" si="17"/>
        <v>00</v>
      </c>
    </row>
    <row r="111" spans="1:15" x14ac:dyDescent="0.25">
      <c r="A111" t="s">
        <v>292</v>
      </c>
      <c r="B111" s="6" t="s">
        <v>508</v>
      </c>
      <c r="C111" t="s">
        <v>106</v>
      </c>
      <c r="D111">
        <v>110</v>
      </c>
      <c r="G111" s="6" t="str">
        <f t="shared" si="9"/>
        <v>+00:00</v>
      </c>
      <c r="H111" t="str">
        <f t="shared" si="10"/>
        <v>+00</v>
      </c>
      <c r="I111" t="str">
        <f t="shared" si="11"/>
        <v>00</v>
      </c>
      <c r="J111">
        <f t="shared" si="12"/>
        <v>0</v>
      </c>
      <c r="K111" t="str">
        <f t="shared" si="13"/>
        <v>00</v>
      </c>
      <c r="L111">
        <f t="shared" si="14"/>
        <v>1</v>
      </c>
      <c r="M111">
        <f t="shared" si="15"/>
        <v>1</v>
      </c>
      <c r="N111">
        <f t="shared" si="16"/>
        <v>0</v>
      </c>
      <c r="O111" t="str">
        <f t="shared" si="17"/>
        <v>00</v>
      </c>
    </row>
    <row r="112" spans="1:15" x14ac:dyDescent="0.25">
      <c r="A112" t="s">
        <v>159</v>
      </c>
      <c r="B112" s="6" t="s">
        <v>515</v>
      </c>
      <c r="C112" t="s">
        <v>159</v>
      </c>
      <c r="D112">
        <v>111</v>
      </c>
      <c r="G112" s="6" t="str">
        <f t="shared" si="9"/>
        <v>-05:00</v>
      </c>
      <c r="H112" t="str">
        <f t="shared" si="10"/>
        <v>-05</v>
      </c>
      <c r="I112" t="str">
        <f t="shared" si="11"/>
        <v>00</v>
      </c>
      <c r="J112">
        <f t="shared" si="12"/>
        <v>-5</v>
      </c>
      <c r="K112" t="str">
        <f t="shared" si="13"/>
        <v>00</v>
      </c>
      <c r="L112">
        <f t="shared" si="14"/>
        <v>4</v>
      </c>
      <c r="M112">
        <f t="shared" si="15"/>
        <v>-1</v>
      </c>
      <c r="N112">
        <f t="shared" si="16"/>
        <v>5</v>
      </c>
      <c r="O112" t="str">
        <f t="shared" si="17"/>
        <v>00</v>
      </c>
    </row>
    <row r="113" spans="1:15" x14ac:dyDescent="0.25">
      <c r="A113" t="s">
        <v>189</v>
      </c>
      <c r="B113" s="6" t="s">
        <v>510</v>
      </c>
      <c r="C113" t="s">
        <v>106</v>
      </c>
      <c r="D113">
        <v>112</v>
      </c>
      <c r="G113" s="6" t="str">
        <f t="shared" si="9"/>
        <v>-04:00</v>
      </c>
      <c r="H113" t="str">
        <f t="shared" si="10"/>
        <v>-04</v>
      </c>
      <c r="I113" t="str">
        <f t="shared" si="11"/>
        <v>00</v>
      </c>
      <c r="J113">
        <f t="shared" si="12"/>
        <v>-4</v>
      </c>
      <c r="K113" t="str">
        <f t="shared" si="13"/>
        <v>00</v>
      </c>
      <c r="L113">
        <f t="shared" si="14"/>
        <v>1</v>
      </c>
      <c r="M113">
        <f t="shared" si="15"/>
        <v>-1</v>
      </c>
      <c r="N113">
        <f t="shared" si="16"/>
        <v>4</v>
      </c>
      <c r="O113" t="str">
        <f t="shared" si="17"/>
        <v>00</v>
      </c>
    </row>
    <row r="114" spans="1:15" x14ac:dyDescent="0.25">
      <c r="A114" t="s">
        <v>97</v>
      </c>
      <c r="B114" s="6" t="s">
        <v>507</v>
      </c>
      <c r="C114" t="s">
        <v>92</v>
      </c>
      <c r="D114">
        <v>113</v>
      </c>
      <c r="G114" s="6" t="str">
        <f t="shared" si="9"/>
        <v>+01:00</v>
      </c>
      <c r="H114" t="str">
        <f t="shared" si="10"/>
        <v>+01</v>
      </c>
      <c r="I114" t="str">
        <f t="shared" si="11"/>
        <v>00</v>
      </c>
      <c r="J114">
        <f t="shared" si="12"/>
        <v>1</v>
      </c>
      <c r="K114" t="str">
        <f t="shared" si="13"/>
        <v>00</v>
      </c>
      <c r="L114">
        <f t="shared" si="14"/>
        <v>2</v>
      </c>
      <c r="M114">
        <f t="shared" si="15"/>
        <v>1</v>
      </c>
      <c r="N114">
        <f t="shared" si="16"/>
        <v>1</v>
      </c>
      <c r="O114" t="str">
        <f t="shared" si="17"/>
        <v>00</v>
      </c>
    </row>
    <row r="115" spans="1:15" x14ac:dyDescent="0.25">
      <c r="A115" t="s">
        <v>361</v>
      </c>
      <c r="B115" s="6" t="s">
        <v>507</v>
      </c>
      <c r="C115" t="s">
        <v>92</v>
      </c>
      <c r="D115">
        <v>114</v>
      </c>
      <c r="G115" s="6" t="str">
        <f t="shared" si="9"/>
        <v>+01:00</v>
      </c>
      <c r="H115" t="str">
        <f t="shared" si="10"/>
        <v>+01</v>
      </c>
      <c r="I115" t="str">
        <f t="shared" si="11"/>
        <v>00</v>
      </c>
      <c r="J115">
        <f t="shared" si="12"/>
        <v>1</v>
      </c>
      <c r="K115" t="str">
        <f t="shared" si="13"/>
        <v>00</v>
      </c>
      <c r="L115">
        <f t="shared" si="14"/>
        <v>2</v>
      </c>
      <c r="M115">
        <f t="shared" si="15"/>
        <v>1</v>
      </c>
      <c r="N115">
        <f t="shared" si="16"/>
        <v>1</v>
      </c>
      <c r="O115" t="str">
        <f t="shared" si="17"/>
        <v>00</v>
      </c>
    </row>
    <row r="116" spans="1:15" x14ac:dyDescent="0.25">
      <c r="A116" t="s">
        <v>98</v>
      </c>
      <c r="B116" s="6" t="s">
        <v>508</v>
      </c>
      <c r="C116" t="s">
        <v>92</v>
      </c>
      <c r="D116">
        <v>115</v>
      </c>
      <c r="G116" s="6" t="str">
        <f t="shared" si="9"/>
        <v>+00:00</v>
      </c>
      <c r="H116" t="str">
        <f t="shared" si="10"/>
        <v>+00</v>
      </c>
      <c r="I116" t="str">
        <f t="shared" si="11"/>
        <v>00</v>
      </c>
      <c r="J116">
        <f t="shared" si="12"/>
        <v>0</v>
      </c>
      <c r="K116" t="str">
        <f t="shared" si="13"/>
        <v>00</v>
      </c>
      <c r="L116">
        <f t="shared" si="14"/>
        <v>2</v>
      </c>
      <c r="M116">
        <f t="shared" si="15"/>
        <v>1</v>
      </c>
      <c r="N116">
        <f t="shared" si="16"/>
        <v>0</v>
      </c>
      <c r="O116" t="str">
        <f t="shared" si="17"/>
        <v>00</v>
      </c>
    </row>
    <row r="117" spans="1:15" x14ac:dyDescent="0.25">
      <c r="A117" t="s">
        <v>293</v>
      </c>
      <c r="B117" s="6" t="s">
        <v>516</v>
      </c>
      <c r="C117" t="s">
        <v>106</v>
      </c>
      <c r="D117">
        <v>116</v>
      </c>
      <c r="G117" s="6" t="str">
        <f t="shared" si="9"/>
        <v>+03:00</v>
      </c>
      <c r="H117" t="str">
        <f t="shared" si="10"/>
        <v>+03</v>
      </c>
      <c r="I117" t="str">
        <f t="shared" si="11"/>
        <v>00</v>
      </c>
      <c r="J117">
        <f t="shared" si="12"/>
        <v>3</v>
      </c>
      <c r="K117" t="str">
        <f t="shared" si="13"/>
        <v>00</v>
      </c>
      <c r="L117">
        <f t="shared" si="14"/>
        <v>1</v>
      </c>
      <c r="M117">
        <f t="shared" si="15"/>
        <v>1</v>
      </c>
      <c r="N117">
        <f t="shared" si="16"/>
        <v>3</v>
      </c>
      <c r="O117" t="str">
        <f t="shared" si="17"/>
        <v>00</v>
      </c>
    </row>
    <row r="118" spans="1:15" x14ac:dyDescent="0.25">
      <c r="A118" t="s">
        <v>160</v>
      </c>
      <c r="B118" s="6" t="s">
        <v>510</v>
      </c>
      <c r="C118" t="s">
        <v>106</v>
      </c>
      <c r="D118">
        <v>117</v>
      </c>
      <c r="G118" s="6" t="str">
        <f t="shared" si="9"/>
        <v>-04:00</v>
      </c>
      <c r="H118" t="str">
        <f t="shared" si="10"/>
        <v>-04</v>
      </c>
      <c r="I118" t="str">
        <f t="shared" si="11"/>
        <v>00</v>
      </c>
      <c r="J118">
        <f t="shared" si="12"/>
        <v>-4</v>
      </c>
      <c r="K118" t="str">
        <f t="shared" si="13"/>
        <v>00</v>
      </c>
      <c r="L118">
        <f t="shared" si="14"/>
        <v>1</v>
      </c>
      <c r="M118">
        <f t="shared" si="15"/>
        <v>-1</v>
      </c>
      <c r="N118">
        <f t="shared" si="16"/>
        <v>4</v>
      </c>
      <c r="O118" t="str">
        <f t="shared" si="17"/>
        <v>00</v>
      </c>
    </row>
    <row r="119" spans="1:15" x14ac:dyDescent="0.25">
      <c r="A119" t="s">
        <v>225</v>
      </c>
      <c r="B119" s="6" t="s">
        <v>530</v>
      </c>
      <c r="C119" t="s">
        <v>106</v>
      </c>
      <c r="D119">
        <v>118</v>
      </c>
      <c r="G119" s="6" t="str">
        <f t="shared" si="9"/>
        <v>+09:00</v>
      </c>
      <c r="H119" t="str">
        <f t="shared" si="10"/>
        <v>+09</v>
      </c>
      <c r="I119" t="str">
        <f t="shared" si="11"/>
        <v>00</v>
      </c>
      <c r="J119">
        <f t="shared" si="12"/>
        <v>9</v>
      </c>
      <c r="K119" t="str">
        <f t="shared" si="13"/>
        <v>00</v>
      </c>
      <c r="L119">
        <f t="shared" si="14"/>
        <v>1</v>
      </c>
      <c r="M119">
        <f t="shared" si="15"/>
        <v>1</v>
      </c>
      <c r="N119">
        <f t="shared" si="16"/>
        <v>9</v>
      </c>
      <c r="O119" t="str">
        <f t="shared" si="17"/>
        <v>00</v>
      </c>
    </row>
    <row r="120" spans="1:15" x14ac:dyDescent="0.25">
      <c r="A120" t="s">
        <v>190</v>
      </c>
      <c r="B120" s="6" t="s">
        <v>515</v>
      </c>
      <c r="C120" t="s">
        <v>106</v>
      </c>
      <c r="D120">
        <v>119</v>
      </c>
      <c r="G120" s="6" t="str">
        <f t="shared" si="9"/>
        <v>-05:00</v>
      </c>
      <c r="H120" t="str">
        <f t="shared" si="10"/>
        <v>-05</v>
      </c>
      <c r="I120" t="str">
        <f t="shared" si="11"/>
        <v>00</v>
      </c>
      <c r="J120">
        <f t="shared" si="12"/>
        <v>-5</v>
      </c>
      <c r="K120" t="str">
        <f t="shared" si="13"/>
        <v>00</v>
      </c>
      <c r="L120">
        <f t="shared" si="14"/>
        <v>1</v>
      </c>
      <c r="M120">
        <f t="shared" si="15"/>
        <v>-1</v>
      </c>
      <c r="N120">
        <f t="shared" si="16"/>
        <v>5</v>
      </c>
      <c r="O120" t="str">
        <f t="shared" si="17"/>
        <v>00</v>
      </c>
    </row>
    <row r="121" spans="1:15" x14ac:dyDescent="0.25">
      <c r="A121" t="s">
        <v>294</v>
      </c>
      <c r="B121" s="6" t="s">
        <v>518</v>
      </c>
      <c r="C121" t="s">
        <v>294</v>
      </c>
      <c r="D121">
        <v>120</v>
      </c>
      <c r="G121" s="6" t="str">
        <f t="shared" si="9"/>
        <v>+02:00</v>
      </c>
      <c r="H121" t="str">
        <f t="shared" si="10"/>
        <v>+02</v>
      </c>
      <c r="I121" t="str">
        <f t="shared" si="11"/>
        <v>00</v>
      </c>
      <c r="J121">
        <f t="shared" si="12"/>
        <v>2</v>
      </c>
      <c r="K121" t="str">
        <f t="shared" si="13"/>
        <v>00</v>
      </c>
      <c r="L121">
        <f t="shared" si="14"/>
        <v>5</v>
      </c>
      <c r="M121">
        <f t="shared" si="15"/>
        <v>1</v>
      </c>
      <c r="N121">
        <f t="shared" si="16"/>
        <v>2</v>
      </c>
      <c r="O121" t="str">
        <f t="shared" si="17"/>
        <v>00</v>
      </c>
    </row>
    <row r="122" spans="1:15" x14ac:dyDescent="0.25">
      <c r="A122" t="s">
        <v>161</v>
      </c>
      <c r="B122" s="6" t="s">
        <v>519</v>
      </c>
      <c r="C122" t="s">
        <v>106</v>
      </c>
      <c r="D122">
        <v>121</v>
      </c>
      <c r="G122" s="6" t="str">
        <f t="shared" si="9"/>
        <v>-06:00</v>
      </c>
      <c r="H122" t="str">
        <f t="shared" si="10"/>
        <v>-06</v>
      </c>
      <c r="I122" t="str">
        <f t="shared" si="11"/>
        <v>00</v>
      </c>
      <c r="J122">
        <f t="shared" si="12"/>
        <v>-6</v>
      </c>
      <c r="K122" t="str">
        <f t="shared" si="13"/>
        <v>00</v>
      </c>
      <c r="L122">
        <f t="shared" si="14"/>
        <v>1</v>
      </c>
      <c r="M122">
        <f t="shared" si="15"/>
        <v>-1</v>
      </c>
      <c r="N122">
        <f t="shared" si="16"/>
        <v>6</v>
      </c>
      <c r="O122" t="str">
        <f t="shared" si="17"/>
        <v>00</v>
      </c>
    </row>
    <row r="123" spans="1:15" x14ac:dyDescent="0.25">
      <c r="A123" t="s">
        <v>296</v>
      </c>
      <c r="B123" s="6" t="s">
        <v>507</v>
      </c>
      <c r="C123" t="s">
        <v>106</v>
      </c>
      <c r="D123">
        <v>122</v>
      </c>
      <c r="G123" s="6" t="str">
        <f t="shared" si="9"/>
        <v>+01:00</v>
      </c>
      <c r="H123" t="str">
        <f t="shared" si="10"/>
        <v>+01</v>
      </c>
      <c r="I123" t="str">
        <f t="shared" si="11"/>
        <v>00</v>
      </c>
      <c r="J123">
        <f t="shared" si="12"/>
        <v>1</v>
      </c>
      <c r="K123" t="str">
        <f t="shared" si="13"/>
        <v>00</v>
      </c>
      <c r="L123">
        <f t="shared" si="14"/>
        <v>1</v>
      </c>
      <c r="M123">
        <f t="shared" si="15"/>
        <v>1</v>
      </c>
      <c r="N123">
        <f t="shared" si="16"/>
        <v>1</v>
      </c>
      <c r="O123" t="str">
        <f t="shared" si="17"/>
        <v>00</v>
      </c>
    </row>
    <row r="124" spans="1:15" x14ac:dyDescent="0.25">
      <c r="A124" t="s">
        <v>297</v>
      </c>
      <c r="B124" s="6" t="s">
        <v>516</v>
      </c>
      <c r="C124" t="s">
        <v>106</v>
      </c>
      <c r="D124">
        <v>123</v>
      </c>
      <c r="G124" s="6" t="str">
        <f t="shared" si="9"/>
        <v>+03:00</v>
      </c>
      <c r="H124" t="str">
        <f t="shared" si="10"/>
        <v>+03</v>
      </c>
      <c r="I124" t="str">
        <f t="shared" si="11"/>
        <v>00</v>
      </c>
      <c r="J124">
        <f t="shared" si="12"/>
        <v>3</v>
      </c>
      <c r="K124" t="str">
        <f t="shared" si="13"/>
        <v>00</v>
      </c>
      <c r="L124">
        <f t="shared" si="14"/>
        <v>1</v>
      </c>
      <c r="M124">
        <f t="shared" si="15"/>
        <v>1</v>
      </c>
      <c r="N124">
        <f t="shared" si="16"/>
        <v>3</v>
      </c>
      <c r="O124" t="str">
        <f t="shared" si="17"/>
        <v>00</v>
      </c>
    </row>
    <row r="125" spans="1:15" x14ac:dyDescent="0.25">
      <c r="A125" t="s">
        <v>99</v>
      </c>
      <c r="B125" s="6" t="s">
        <v>518</v>
      </c>
      <c r="C125" t="s">
        <v>92</v>
      </c>
      <c r="D125">
        <v>124</v>
      </c>
      <c r="G125" s="6" t="str">
        <f t="shared" si="9"/>
        <v>+02:00</v>
      </c>
      <c r="H125" t="str">
        <f t="shared" si="10"/>
        <v>+02</v>
      </c>
      <c r="I125" t="str">
        <f t="shared" si="11"/>
        <v>00</v>
      </c>
      <c r="J125">
        <f t="shared" si="12"/>
        <v>2</v>
      </c>
      <c r="K125" t="str">
        <f t="shared" si="13"/>
        <v>00</v>
      </c>
      <c r="L125">
        <f t="shared" si="14"/>
        <v>2</v>
      </c>
      <c r="M125">
        <f t="shared" si="15"/>
        <v>1</v>
      </c>
      <c r="N125">
        <f t="shared" si="16"/>
        <v>2</v>
      </c>
      <c r="O125" t="str">
        <f t="shared" si="17"/>
        <v>00</v>
      </c>
    </row>
    <row r="126" spans="1:15" x14ac:dyDescent="0.25">
      <c r="A126" t="s">
        <v>298</v>
      </c>
      <c r="B126" s="6" t="s">
        <v>516</v>
      </c>
      <c r="C126" t="s">
        <v>106</v>
      </c>
      <c r="D126">
        <v>125</v>
      </c>
      <c r="G126" s="6" t="str">
        <f t="shared" si="9"/>
        <v>+03:00</v>
      </c>
      <c r="H126" t="str">
        <f t="shared" si="10"/>
        <v>+03</v>
      </c>
      <c r="I126" t="str">
        <f t="shared" si="11"/>
        <v>00</v>
      </c>
      <c r="J126">
        <f t="shared" si="12"/>
        <v>3</v>
      </c>
      <c r="K126" t="str">
        <f t="shared" si="13"/>
        <v>00</v>
      </c>
      <c r="L126">
        <f t="shared" si="14"/>
        <v>1</v>
      </c>
      <c r="M126">
        <f t="shared" si="15"/>
        <v>1</v>
      </c>
      <c r="N126">
        <f t="shared" si="16"/>
        <v>3</v>
      </c>
      <c r="O126" t="str">
        <f t="shared" si="17"/>
        <v>00</v>
      </c>
    </row>
    <row r="127" spans="1:15" x14ac:dyDescent="0.25">
      <c r="A127" t="s">
        <v>193</v>
      </c>
      <c r="B127" s="6" t="s">
        <v>510</v>
      </c>
      <c r="C127" t="s">
        <v>192</v>
      </c>
      <c r="D127">
        <v>126</v>
      </c>
      <c r="G127" s="6" t="str">
        <f t="shared" si="9"/>
        <v>-04:00</v>
      </c>
      <c r="H127" t="str">
        <f t="shared" si="10"/>
        <v>-04</v>
      </c>
      <c r="I127" t="str">
        <f t="shared" si="11"/>
        <v>00</v>
      </c>
      <c r="J127">
        <f t="shared" si="12"/>
        <v>-4</v>
      </c>
      <c r="K127" t="str">
        <f t="shared" si="13"/>
        <v>00</v>
      </c>
      <c r="L127">
        <f t="shared" si="14"/>
        <v>4</v>
      </c>
      <c r="M127">
        <f t="shared" si="15"/>
        <v>-1</v>
      </c>
      <c r="N127">
        <f t="shared" si="16"/>
        <v>4</v>
      </c>
      <c r="O127" t="str">
        <f t="shared" si="17"/>
        <v>00</v>
      </c>
    </row>
    <row r="128" spans="1:15" x14ac:dyDescent="0.25">
      <c r="A128" t="s">
        <v>256</v>
      </c>
      <c r="B128" s="6" t="s">
        <v>526</v>
      </c>
      <c r="C128" t="s">
        <v>106</v>
      </c>
      <c r="D128">
        <v>127</v>
      </c>
      <c r="G128" s="6" t="str">
        <f t="shared" si="9"/>
        <v>+12:00</v>
      </c>
      <c r="H128" t="str">
        <f t="shared" si="10"/>
        <v>+12</v>
      </c>
      <c r="I128" t="str">
        <f t="shared" si="11"/>
        <v>00</v>
      </c>
      <c r="J128">
        <f t="shared" si="12"/>
        <v>12</v>
      </c>
      <c r="K128" t="str">
        <f t="shared" si="13"/>
        <v>00</v>
      </c>
      <c r="L128">
        <f t="shared" si="14"/>
        <v>1</v>
      </c>
      <c r="M128">
        <f t="shared" si="15"/>
        <v>1</v>
      </c>
      <c r="N128">
        <f t="shared" si="16"/>
        <v>12</v>
      </c>
      <c r="O128" t="str">
        <f t="shared" si="17"/>
        <v>00</v>
      </c>
    </row>
    <row r="129" spans="1:15" x14ac:dyDescent="0.25">
      <c r="A129" t="s">
        <v>100</v>
      </c>
      <c r="B129" s="6" t="s">
        <v>518</v>
      </c>
      <c r="C129" t="s">
        <v>92</v>
      </c>
      <c r="D129">
        <v>128</v>
      </c>
      <c r="G129" s="6" t="str">
        <f t="shared" si="9"/>
        <v>+02:00</v>
      </c>
      <c r="H129" t="str">
        <f t="shared" si="10"/>
        <v>+02</v>
      </c>
      <c r="I129" t="str">
        <f t="shared" si="11"/>
        <v>00</v>
      </c>
      <c r="J129">
        <f t="shared" si="12"/>
        <v>2</v>
      </c>
      <c r="K129" t="str">
        <f t="shared" si="13"/>
        <v>00</v>
      </c>
      <c r="L129">
        <f t="shared" si="14"/>
        <v>2</v>
      </c>
      <c r="M129">
        <f t="shared" si="15"/>
        <v>1</v>
      </c>
      <c r="N129">
        <f t="shared" si="16"/>
        <v>2</v>
      </c>
      <c r="O129" t="str">
        <f t="shared" si="17"/>
        <v>00</v>
      </c>
    </row>
    <row r="130" spans="1:15" x14ac:dyDescent="0.25">
      <c r="A130" t="s">
        <v>462</v>
      </c>
      <c r="B130" s="6" t="s">
        <v>527</v>
      </c>
      <c r="C130" t="s">
        <v>106</v>
      </c>
      <c r="D130">
        <v>129</v>
      </c>
      <c r="G130" s="6" t="str">
        <f t="shared" si="9"/>
        <v>-09:00</v>
      </c>
      <c r="H130" t="str">
        <f t="shared" si="10"/>
        <v>-09</v>
      </c>
      <c r="I130" t="str">
        <f t="shared" si="11"/>
        <v>00</v>
      </c>
      <c r="J130">
        <f t="shared" si="12"/>
        <v>-9</v>
      </c>
      <c r="K130" t="str">
        <f t="shared" si="13"/>
        <v>00</v>
      </c>
      <c r="L130">
        <f t="shared" si="14"/>
        <v>1</v>
      </c>
      <c r="M130">
        <f t="shared" si="15"/>
        <v>-1</v>
      </c>
      <c r="N130">
        <f t="shared" si="16"/>
        <v>9</v>
      </c>
      <c r="O130" t="str">
        <f t="shared" si="17"/>
        <v>00</v>
      </c>
    </row>
    <row r="131" spans="1:15" x14ac:dyDescent="0.25">
      <c r="A131" t="s">
        <v>463</v>
      </c>
      <c r="B131" s="6" t="s">
        <v>528</v>
      </c>
      <c r="C131" t="s">
        <v>106</v>
      </c>
      <c r="D131">
        <v>130</v>
      </c>
      <c r="G131" s="6" t="str">
        <f t="shared" ref="G131:G194" si="18">B131</f>
        <v>-09:30</v>
      </c>
      <c r="H131" t="str">
        <f t="shared" ref="H131:H194" si="19">LEFT(G131,3)</f>
        <v>-09</v>
      </c>
      <c r="I131" t="str">
        <f t="shared" ref="I131:I194" si="20">RIGHT(G131,2)</f>
        <v>30</v>
      </c>
      <c r="J131">
        <f t="shared" ref="J131:J194" si="21">VALUE(H131)</f>
        <v>-9</v>
      </c>
      <c r="K131" t="str">
        <f t="shared" ref="K131:K194" si="22">I131</f>
        <v>30</v>
      </c>
      <c r="L131">
        <f t="shared" ref="L131:L194" si="23">LEN(C131)</f>
        <v>1</v>
      </c>
      <c r="M131">
        <f t="shared" ref="M131:M194" si="24">IF(J131&gt;=0,1,-1)</f>
        <v>-1</v>
      </c>
      <c r="N131">
        <f t="shared" ref="N131:N194" si="25">M131*J131</f>
        <v>9</v>
      </c>
      <c r="O131" t="str">
        <f t="shared" ref="O131:O194" si="26">K131</f>
        <v>30</v>
      </c>
    </row>
    <row r="132" spans="1:15" x14ac:dyDescent="0.25">
      <c r="A132" t="s">
        <v>492</v>
      </c>
      <c r="B132" s="6" t="s">
        <v>507</v>
      </c>
      <c r="C132" t="s">
        <v>92</v>
      </c>
      <c r="D132">
        <v>131</v>
      </c>
      <c r="F132" t="str">
        <f>LEFT(B132,1)</f>
        <v>+</v>
      </c>
      <c r="G132" s="6" t="str">
        <f t="shared" si="18"/>
        <v>+01:00</v>
      </c>
      <c r="H132" t="str">
        <f t="shared" si="19"/>
        <v>+01</v>
      </c>
      <c r="I132" t="str">
        <f t="shared" si="20"/>
        <v>00</v>
      </c>
      <c r="J132">
        <f t="shared" si="21"/>
        <v>1</v>
      </c>
      <c r="K132" t="str">
        <f t="shared" si="22"/>
        <v>00</v>
      </c>
      <c r="L132">
        <f t="shared" si="23"/>
        <v>2</v>
      </c>
      <c r="M132">
        <f t="shared" si="24"/>
        <v>1</v>
      </c>
      <c r="N132">
        <f t="shared" si="25"/>
        <v>1</v>
      </c>
      <c r="O132" t="str">
        <f t="shared" si="26"/>
        <v>00</v>
      </c>
    </row>
    <row r="133" spans="1:15" x14ac:dyDescent="0.25">
      <c r="A133" t="s">
        <v>464</v>
      </c>
      <c r="B133" s="6" t="s">
        <v>144</v>
      </c>
      <c r="C133" t="s">
        <v>106</v>
      </c>
      <c r="D133">
        <v>132</v>
      </c>
      <c r="G133" s="6" t="str">
        <f t="shared" si="18"/>
        <v>-10:00</v>
      </c>
      <c r="H133" t="str">
        <f t="shared" si="19"/>
        <v>-10</v>
      </c>
      <c r="I133" t="str">
        <f t="shared" si="20"/>
        <v>00</v>
      </c>
      <c r="J133">
        <f t="shared" si="21"/>
        <v>-10</v>
      </c>
      <c r="K133" t="str">
        <f t="shared" si="22"/>
        <v>00</v>
      </c>
      <c r="L133">
        <f t="shared" si="23"/>
        <v>1</v>
      </c>
      <c r="M133">
        <f t="shared" si="24"/>
        <v>-1</v>
      </c>
      <c r="N133">
        <f t="shared" si="25"/>
        <v>10</v>
      </c>
      <c r="O133" t="str">
        <f t="shared" si="26"/>
        <v>00</v>
      </c>
    </row>
    <row r="134" spans="1:15" x14ac:dyDescent="0.25">
      <c r="A134" t="s">
        <v>194</v>
      </c>
      <c r="B134" s="6" t="s">
        <v>505</v>
      </c>
      <c r="C134" t="s">
        <v>106</v>
      </c>
      <c r="D134">
        <v>133</v>
      </c>
      <c r="G134" s="6" t="str">
        <f t="shared" si="18"/>
        <v>-03:00</v>
      </c>
      <c r="H134" t="str">
        <f t="shared" si="19"/>
        <v>-03</v>
      </c>
      <c r="I134" t="str">
        <f t="shared" si="20"/>
        <v>00</v>
      </c>
      <c r="J134">
        <f t="shared" si="21"/>
        <v>-3</v>
      </c>
      <c r="K134" t="str">
        <f t="shared" si="22"/>
        <v>00</v>
      </c>
      <c r="L134">
        <f t="shared" si="23"/>
        <v>1</v>
      </c>
      <c r="M134">
        <f t="shared" si="24"/>
        <v>-1</v>
      </c>
      <c r="N134">
        <f t="shared" si="25"/>
        <v>3</v>
      </c>
      <c r="O134" t="str">
        <f t="shared" si="26"/>
        <v>00</v>
      </c>
    </row>
    <row r="135" spans="1:15" x14ac:dyDescent="0.25">
      <c r="A135" t="s">
        <v>299</v>
      </c>
      <c r="B135" s="6" t="s">
        <v>507</v>
      </c>
      <c r="C135" t="s">
        <v>106</v>
      </c>
      <c r="D135">
        <v>134</v>
      </c>
      <c r="G135" s="6" t="str">
        <f t="shared" si="18"/>
        <v>+01:00</v>
      </c>
      <c r="H135" t="str">
        <f t="shared" si="19"/>
        <v>+01</v>
      </c>
      <c r="I135" t="str">
        <f t="shared" si="20"/>
        <v>00</v>
      </c>
      <c r="J135">
        <f t="shared" si="21"/>
        <v>1</v>
      </c>
      <c r="K135" t="str">
        <f t="shared" si="22"/>
        <v>00</v>
      </c>
      <c r="L135">
        <f t="shared" si="23"/>
        <v>1</v>
      </c>
      <c r="M135">
        <f t="shared" si="24"/>
        <v>1</v>
      </c>
      <c r="N135">
        <f t="shared" si="25"/>
        <v>1</v>
      </c>
      <c r="O135" t="str">
        <f t="shared" si="26"/>
        <v>00</v>
      </c>
    </row>
    <row r="136" spans="1:15" x14ac:dyDescent="0.25">
      <c r="A136" t="s">
        <v>191</v>
      </c>
      <c r="B136" s="6" t="s">
        <v>519</v>
      </c>
      <c r="C136" t="s">
        <v>106</v>
      </c>
      <c r="D136">
        <v>135</v>
      </c>
      <c r="G136" s="6" t="str">
        <f t="shared" si="18"/>
        <v>-06:00</v>
      </c>
      <c r="H136" t="str">
        <f t="shared" si="19"/>
        <v>-06</v>
      </c>
      <c r="I136" t="str">
        <f t="shared" si="20"/>
        <v>00</v>
      </c>
      <c r="J136">
        <f t="shared" si="21"/>
        <v>-6</v>
      </c>
      <c r="K136" t="str">
        <f t="shared" si="22"/>
        <v>00</v>
      </c>
      <c r="L136">
        <f t="shared" si="23"/>
        <v>1</v>
      </c>
      <c r="M136">
        <f t="shared" si="24"/>
        <v>-1</v>
      </c>
      <c r="N136">
        <f t="shared" si="25"/>
        <v>6</v>
      </c>
      <c r="O136" t="str">
        <f t="shared" si="26"/>
        <v>00</v>
      </c>
    </row>
    <row r="137" spans="1:15" x14ac:dyDescent="0.25">
      <c r="A137" t="s">
        <v>300</v>
      </c>
      <c r="B137" s="6" t="s">
        <v>508</v>
      </c>
      <c r="C137" t="s">
        <v>106</v>
      </c>
      <c r="D137">
        <v>136</v>
      </c>
      <c r="G137" s="6" t="str">
        <f t="shared" si="18"/>
        <v>+00:00</v>
      </c>
      <c r="H137" t="str">
        <f t="shared" si="19"/>
        <v>+00</v>
      </c>
      <c r="I137" t="str">
        <f t="shared" si="20"/>
        <v>00</v>
      </c>
      <c r="J137">
        <f t="shared" si="21"/>
        <v>0</v>
      </c>
      <c r="K137" t="str">
        <f t="shared" si="22"/>
        <v>00</v>
      </c>
      <c r="L137">
        <f t="shared" si="23"/>
        <v>1</v>
      </c>
      <c r="M137">
        <f t="shared" si="24"/>
        <v>1</v>
      </c>
      <c r="N137">
        <f t="shared" si="25"/>
        <v>0</v>
      </c>
      <c r="O137" t="str">
        <f t="shared" si="26"/>
        <v>00</v>
      </c>
    </row>
    <row r="138" spans="1:15" x14ac:dyDescent="0.25">
      <c r="A138" t="s">
        <v>139</v>
      </c>
      <c r="B138" s="6" t="s">
        <v>516</v>
      </c>
      <c r="C138" t="s">
        <v>134</v>
      </c>
      <c r="D138">
        <v>137</v>
      </c>
      <c r="G138" s="6" t="str">
        <f t="shared" si="18"/>
        <v>+03:00</v>
      </c>
      <c r="H138" t="str">
        <f t="shared" si="19"/>
        <v>+03</v>
      </c>
      <c r="I138" t="str">
        <f t="shared" si="20"/>
        <v>00</v>
      </c>
      <c r="J138">
        <f t="shared" si="21"/>
        <v>3</v>
      </c>
      <c r="K138" t="str">
        <f t="shared" si="22"/>
        <v>00</v>
      </c>
      <c r="L138">
        <f t="shared" si="23"/>
        <v>6</v>
      </c>
      <c r="M138">
        <f t="shared" si="24"/>
        <v>1</v>
      </c>
      <c r="N138">
        <f t="shared" si="25"/>
        <v>3</v>
      </c>
      <c r="O138" t="str">
        <f t="shared" si="26"/>
        <v>00</v>
      </c>
    </row>
    <row r="139" spans="1:15" x14ac:dyDescent="0.25">
      <c r="A139" t="s">
        <v>101</v>
      </c>
      <c r="B139" s="6" t="s">
        <v>507</v>
      </c>
      <c r="C139" t="s">
        <v>92</v>
      </c>
      <c r="D139">
        <v>138</v>
      </c>
      <c r="G139" s="6" t="str">
        <f t="shared" si="18"/>
        <v>+01:00</v>
      </c>
      <c r="H139" t="str">
        <f t="shared" si="19"/>
        <v>+01</v>
      </c>
      <c r="I139" t="str">
        <f t="shared" si="20"/>
        <v>00</v>
      </c>
      <c r="J139">
        <f t="shared" si="21"/>
        <v>1</v>
      </c>
      <c r="K139" t="str">
        <f t="shared" si="22"/>
        <v>00</v>
      </c>
      <c r="L139">
        <f t="shared" si="23"/>
        <v>2</v>
      </c>
      <c r="M139">
        <f t="shared" si="24"/>
        <v>1</v>
      </c>
      <c r="N139">
        <f t="shared" si="25"/>
        <v>1</v>
      </c>
      <c r="O139" t="str">
        <f t="shared" si="26"/>
        <v>00</v>
      </c>
    </row>
    <row r="140" spans="1:15" x14ac:dyDescent="0.25">
      <c r="A140" t="s">
        <v>301</v>
      </c>
      <c r="B140" s="6" t="s">
        <v>508</v>
      </c>
      <c r="C140" t="s">
        <v>106</v>
      </c>
      <c r="D140">
        <v>139</v>
      </c>
      <c r="G140" s="6" t="str">
        <f t="shared" si="18"/>
        <v>+00:00</v>
      </c>
      <c r="H140" t="str">
        <f t="shared" si="19"/>
        <v>+00</v>
      </c>
      <c r="I140" t="str">
        <f t="shared" si="20"/>
        <v>00</v>
      </c>
      <c r="J140">
        <f t="shared" si="21"/>
        <v>0</v>
      </c>
      <c r="K140" t="str">
        <f t="shared" si="22"/>
        <v>00</v>
      </c>
      <c r="L140">
        <f t="shared" si="23"/>
        <v>1</v>
      </c>
      <c r="M140">
        <f t="shared" si="24"/>
        <v>1</v>
      </c>
      <c r="N140">
        <f t="shared" si="25"/>
        <v>0</v>
      </c>
      <c r="O140" t="str">
        <f t="shared" si="26"/>
        <v>00</v>
      </c>
    </row>
    <row r="141" spans="1:15" x14ac:dyDescent="0.25">
      <c r="A141" t="s">
        <v>102</v>
      </c>
      <c r="B141" s="6" t="s">
        <v>507</v>
      </c>
      <c r="C141" t="s">
        <v>92</v>
      </c>
      <c r="D141">
        <v>140</v>
      </c>
      <c r="G141" s="6" t="str">
        <f t="shared" si="18"/>
        <v>+01:00</v>
      </c>
      <c r="H141" t="str">
        <f t="shared" si="19"/>
        <v>+01</v>
      </c>
      <c r="I141" t="str">
        <f t="shared" si="20"/>
        <v>00</v>
      </c>
      <c r="J141">
        <f t="shared" si="21"/>
        <v>1</v>
      </c>
      <c r="K141" t="str">
        <f t="shared" si="22"/>
        <v>00</v>
      </c>
      <c r="L141">
        <f t="shared" si="23"/>
        <v>2</v>
      </c>
      <c r="M141">
        <f t="shared" si="24"/>
        <v>1</v>
      </c>
      <c r="N141">
        <f t="shared" si="25"/>
        <v>1</v>
      </c>
      <c r="O141" t="str">
        <f t="shared" si="26"/>
        <v>00</v>
      </c>
    </row>
    <row r="142" spans="1:15" x14ac:dyDescent="0.25">
      <c r="A142" t="s">
        <v>258</v>
      </c>
      <c r="B142" s="6" t="s">
        <v>526</v>
      </c>
      <c r="C142" t="s">
        <v>106</v>
      </c>
      <c r="D142">
        <v>141</v>
      </c>
      <c r="G142" s="6" t="str">
        <f t="shared" si="18"/>
        <v>+12:00</v>
      </c>
      <c r="H142" t="str">
        <f t="shared" si="19"/>
        <v>+12</v>
      </c>
      <c r="I142" t="str">
        <f t="shared" si="20"/>
        <v>00</v>
      </c>
      <c r="J142">
        <f t="shared" si="21"/>
        <v>12</v>
      </c>
      <c r="K142" t="str">
        <f t="shared" si="22"/>
        <v>00</v>
      </c>
      <c r="L142">
        <f t="shared" si="23"/>
        <v>1</v>
      </c>
      <c r="M142">
        <f t="shared" si="24"/>
        <v>1</v>
      </c>
      <c r="N142">
        <f t="shared" si="25"/>
        <v>12</v>
      </c>
      <c r="O142" t="str">
        <f t="shared" si="26"/>
        <v>00</v>
      </c>
    </row>
    <row r="143" spans="1:15" x14ac:dyDescent="0.25">
      <c r="A143" t="s">
        <v>103</v>
      </c>
      <c r="B143" s="6" t="s">
        <v>518</v>
      </c>
      <c r="C143" t="s">
        <v>92</v>
      </c>
      <c r="D143">
        <v>142</v>
      </c>
      <c r="G143" s="6" t="str">
        <f t="shared" si="18"/>
        <v>+02:00</v>
      </c>
      <c r="H143" t="str">
        <f t="shared" si="19"/>
        <v>+02</v>
      </c>
      <c r="I143" t="str">
        <f t="shared" si="20"/>
        <v>00</v>
      </c>
      <c r="J143">
        <f t="shared" si="21"/>
        <v>2</v>
      </c>
      <c r="K143" t="str">
        <f t="shared" si="22"/>
        <v>00</v>
      </c>
      <c r="L143">
        <f t="shared" si="23"/>
        <v>2</v>
      </c>
      <c r="M143">
        <f t="shared" si="24"/>
        <v>1</v>
      </c>
      <c r="N143">
        <f t="shared" si="25"/>
        <v>2</v>
      </c>
      <c r="O143" t="str">
        <f t="shared" si="26"/>
        <v>00</v>
      </c>
    </row>
    <row r="144" spans="1:15" x14ac:dyDescent="0.25">
      <c r="A144" t="s">
        <v>162</v>
      </c>
      <c r="B144" s="6" t="s">
        <v>510</v>
      </c>
      <c r="C144" t="s">
        <v>106</v>
      </c>
      <c r="D144">
        <v>143</v>
      </c>
      <c r="G144" s="6" t="str">
        <f t="shared" si="18"/>
        <v>-04:00</v>
      </c>
      <c r="H144" t="str">
        <f t="shared" si="19"/>
        <v>-04</v>
      </c>
      <c r="I144" t="str">
        <f t="shared" si="20"/>
        <v>00</v>
      </c>
      <c r="J144">
        <f t="shared" si="21"/>
        <v>-4</v>
      </c>
      <c r="K144" t="str">
        <f t="shared" si="22"/>
        <v>00</v>
      </c>
      <c r="L144">
        <f t="shared" si="23"/>
        <v>1</v>
      </c>
      <c r="M144">
        <f t="shared" si="24"/>
        <v>-1</v>
      </c>
      <c r="N144">
        <f t="shared" si="25"/>
        <v>4</v>
      </c>
      <c r="O144" t="str">
        <f t="shared" si="26"/>
        <v>00</v>
      </c>
    </row>
    <row r="145" spans="1:15" x14ac:dyDescent="0.25">
      <c r="A145" t="s">
        <v>163</v>
      </c>
      <c r="B145" s="6" t="s">
        <v>510</v>
      </c>
      <c r="C145" t="s">
        <v>106</v>
      </c>
      <c r="D145">
        <v>144</v>
      </c>
      <c r="G145" s="6" t="str">
        <f t="shared" si="18"/>
        <v>-04:00</v>
      </c>
      <c r="H145" t="str">
        <f t="shared" si="19"/>
        <v>-04</v>
      </c>
      <c r="I145" t="str">
        <f t="shared" si="20"/>
        <v>00</v>
      </c>
      <c r="J145">
        <f t="shared" si="21"/>
        <v>-4</v>
      </c>
      <c r="K145" t="str">
        <f t="shared" si="22"/>
        <v>00</v>
      </c>
      <c r="L145">
        <f t="shared" si="23"/>
        <v>1</v>
      </c>
      <c r="M145">
        <f t="shared" si="24"/>
        <v>-1</v>
      </c>
      <c r="N145">
        <f t="shared" si="25"/>
        <v>4</v>
      </c>
      <c r="O145" t="str">
        <f t="shared" si="26"/>
        <v>00</v>
      </c>
    </row>
    <row r="146" spans="1:15" x14ac:dyDescent="0.25">
      <c r="A146" t="s">
        <v>257</v>
      </c>
      <c r="B146" s="6" t="s">
        <v>513</v>
      </c>
      <c r="C146" t="s">
        <v>106</v>
      </c>
      <c r="D146">
        <v>145</v>
      </c>
      <c r="G146" s="6" t="str">
        <f t="shared" si="18"/>
        <v>+10:00</v>
      </c>
      <c r="H146" t="str">
        <f t="shared" si="19"/>
        <v>+10</v>
      </c>
      <c r="I146" t="str">
        <f t="shared" si="20"/>
        <v>00</v>
      </c>
      <c r="J146">
        <f t="shared" si="21"/>
        <v>10</v>
      </c>
      <c r="K146" t="str">
        <f t="shared" si="22"/>
        <v>00</v>
      </c>
      <c r="L146">
        <f t="shared" si="23"/>
        <v>1</v>
      </c>
      <c r="M146">
        <f t="shared" si="24"/>
        <v>1</v>
      </c>
      <c r="N146">
        <f t="shared" si="25"/>
        <v>10</v>
      </c>
      <c r="O146" t="str">
        <f t="shared" si="26"/>
        <v>00</v>
      </c>
    </row>
    <row r="147" spans="1:15" x14ac:dyDescent="0.25">
      <c r="A147" t="s">
        <v>164</v>
      </c>
      <c r="B147" s="6" t="s">
        <v>519</v>
      </c>
      <c r="C147" t="s">
        <v>106</v>
      </c>
      <c r="D147">
        <v>146</v>
      </c>
      <c r="G147" s="6" t="str">
        <f t="shared" si="18"/>
        <v>-06:00</v>
      </c>
      <c r="H147" t="str">
        <f t="shared" si="19"/>
        <v>-06</v>
      </c>
      <c r="I147" t="str">
        <f t="shared" si="20"/>
        <v>00</v>
      </c>
      <c r="J147">
        <f t="shared" si="21"/>
        <v>-6</v>
      </c>
      <c r="K147" t="str">
        <f t="shared" si="22"/>
        <v>00</v>
      </c>
      <c r="L147">
        <f t="shared" si="23"/>
        <v>1</v>
      </c>
      <c r="M147">
        <f t="shared" si="24"/>
        <v>-1</v>
      </c>
      <c r="N147">
        <f t="shared" si="25"/>
        <v>6</v>
      </c>
      <c r="O147" t="str">
        <f t="shared" si="26"/>
        <v>00</v>
      </c>
    </row>
    <row r="148" spans="1:15" x14ac:dyDescent="0.25">
      <c r="A148" t="s">
        <v>302</v>
      </c>
      <c r="B148" s="6" t="s">
        <v>508</v>
      </c>
      <c r="C148" t="s">
        <v>106</v>
      </c>
      <c r="D148">
        <v>147</v>
      </c>
      <c r="G148" s="6" t="str">
        <f t="shared" si="18"/>
        <v>+00:00</v>
      </c>
      <c r="H148" t="str">
        <f t="shared" si="19"/>
        <v>+00</v>
      </c>
      <c r="I148" t="str">
        <f t="shared" si="20"/>
        <v>00</v>
      </c>
      <c r="J148">
        <f t="shared" si="21"/>
        <v>0</v>
      </c>
      <c r="K148" t="str">
        <f t="shared" si="22"/>
        <v>00</v>
      </c>
      <c r="L148">
        <f t="shared" si="23"/>
        <v>1</v>
      </c>
      <c r="M148">
        <f t="shared" si="24"/>
        <v>1</v>
      </c>
      <c r="N148">
        <f t="shared" si="25"/>
        <v>0</v>
      </c>
      <c r="O148" t="str">
        <f t="shared" si="26"/>
        <v>00</v>
      </c>
    </row>
    <row r="149" spans="1:15" x14ac:dyDescent="0.25">
      <c r="A149" t="s">
        <v>303</v>
      </c>
      <c r="B149" s="6" t="s">
        <v>508</v>
      </c>
      <c r="C149" t="s">
        <v>106</v>
      </c>
      <c r="D149">
        <v>148</v>
      </c>
      <c r="G149" s="6" t="str">
        <f t="shared" si="18"/>
        <v>+00:00</v>
      </c>
      <c r="H149" t="str">
        <f t="shared" si="19"/>
        <v>+00</v>
      </c>
      <c r="I149" t="str">
        <f t="shared" si="20"/>
        <v>00</v>
      </c>
      <c r="J149">
        <f t="shared" si="21"/>
        <v>0</v>
      </c>
      <c r="K149" t="str">
        <f t="shared" si="22"/>
        <v>00</v>
      </c>
      <c r="L149">
        <f t="shared" si="23"/>
        <v>1</v>
      </c>
      <c r="M149">
        <f t="shared" si="24"/>
        <v>1</v>
      </c>
      <c r="N149">
        <f t="shared" si="25"/>
        <v>0</v>
      </c>
      <c r="O149" t="str">
        <f t="shared" si="26"/>
        <v>00</v>
      </c>
    </row>
    <row r="150" spans="1:15" x14ac:dyDescent="0.25">
      <c r="A150" t="s">
        <v>195</v>
      </c>
      <c r="B150" s="6" t="s">
        <v>510</v>
      </c>
      <c r="C150" t="s">
        <v>106</v>
      </c>
      <c r="D150">
        <v>149</v>
      </c>
      <c r="G150" s="6" t="str">
        <f t="shared" si="18"/>
        <v>-04:00</v>
      </c>
      <c r="H150" t="str">
        <f t="shared" si="19"/>
        <v>-04</v>
      </c>
      <c r="I150" t="str">
        <f t="shared" si="20"/>
        <v>00</v>
      </c>
      <c r="J150">
        <f t="shared" si="21"/>
        <v>-4</v>
      </c>
      <c r="K150" t="str">
        <f t="shared" si="22"/>
        <v>00</v>
      </c>
      <c r="L150">
        <f t="shared" si="23"/>
        <v>1</v>
      </c>
      <c r="M150">
        <f t="shared" si="24"/>
        <v>-1</v>
      </c>
      <c r="N150">
        <f t="shared" si="25"/>
        <v>4</v>
      </c>
      <c r="O150" t="str">
        <f t="shared" si="26"/>
        <v>00</v>
      </c>
    </row>
    <row r="151" spans="1:15" x14ac:dyDescent="0.25">
      <c r="A151" t="s">
        <v>165</v>
      </c>
      <c r="B151" s="6" t="s">
        <v>515</v>
      </c>
      <c r="C151" t="s">
        <v>165</v>
      </c>
      <c r="D151">
        <v>150</v>
      </c>
      <c r="G151" s="6" t="str">
        <f t="shared" si="18"/>
        <v>-05:00</v>
      </c>
      <c r="H151" t="str">
        <f t="shared" si="19"/>
        <v>-05</v>
      </c>
      <c r="I151" t="str">
        <f t="shared" si="20"/>
        <v>00</v>
      </c>
      <c r="J151">
        <f t="shared" si="21"/>
        <v>-5</v>
      </c>
      <c r="K151" t="str">
        <f t="shared" si="22"/>
        <v>00</v>
      </c>
      <c r="L151">
        <f t="shared" si="23"/>
        <v>5</v>
      </c>
      <c r="M151">
        <f t="shared" si="24"/>
        <v>-1</v>
      </c>
      <c r="N151">
        <f t="shared" si="25"/>
        <v>5</v>
      </c>
      <c r="O151" t="str">
        <f t="shared" si="26"/>
        <v>00</v>
      </c>
    </row>
    <row r="152" spans="1:15" x14ac:dyDescent="0.25">
      <c r="A152" t="s">
        <v>166</v>
      </c>
      <c r="B152" s="6" t="s">
        <v>519</v>
      </c>
      <c r="C152" t="s">
        <v>106</v>
      </c>
      <c r="D152">
        <v>151</v>
      </c>
      <c r="G152" s="6" t="str">
        <f t="shared" si="18"/>
        <v>-06:00</v>
      </c>
      <c r="H152" t="str">
        <f t="shared" si="19"/>
        <v>-06</v>
      </c>
      <c r="I152" t="str">
        <f t="shared" si="20"/>
        <v>00</v>
      </c>
      <c r="J152">
        <f t="shared" si="21"/>
        <v>-6</v>
      </c>
      <c r="K152" t="str">
        <f t="shared" si="22"/>
        <v>00</v>
      </c>
      <c r="L152">
        <f t="shared" si="23"/>
        <v>1</v>
      </c>
      <c r="M152">
        <f t="shared" si="24"/>
        <v>-1</v>
      </c>
      <c r="N152">
        <f t="shared" si="25"/>
        <v>6</v>
      </c>
      <c r="O152" t="str">
        <f t="shared" si="26"/>
        <v>00</v>
      </c>
    </row>
    <row r="153" spans="1:15" x14ac:dyDescent="0.25">
      <c r="A153" t="s">
        <v>110</v>
      </c>
      <c r="B153" s="6" t="s">
        <v>507</v>
      </c>
      <c r="C153" t="s">
        <v>92</v>
      </c>
      <c r="D153">
        <v>152</v>
      </c>
      <c r="G153" s="6" t="str">
        <f t="shared" si="18"/>
        <v>+01:00</v>
      </c>
      <c r="H153" t="str">
        <f t="shared" si="19"/>
        <v>+01</v>
      </c>
      <c r="I153" t="str">
        <f t="shared" si="20"/>
        <v>00</v>
      </c>
      <c r="J153">
        <f t="shared" si="21"/>
        <v>1</v>
      </c>
      <c r="K153" t="str">
        <f t="shared" si="22"/>
        <v>00</v>
      </c>
      <c r="L153">
        <f t="shared" si="23"/>
        <v>2</v>
      </c>
      <c r="M153">
        <f t="shared" si="24"/>
        <v>1</v>
      </c>
      <c r="N153">
        <f t="shared" si="25"/>
        <v>1</v>
      </c>
      <c r="O153" t="str">
        <f t="shared" si="26"/>
        <v>00</v>
      </c>
    </row>
    <row r="154" spans="1:15" x14ac:dyDescent="0.25">
      <c r="A154" t="s">
        <v>111</v>
      </c>
      <c r="B154" s="6" t="s">
        <v>508</v>
      </c>
      <c r="C154" t="s">
        <v>106</v>
      </c>
      <c r="D154">
        <v>153</v>
      </c>
      <c r="G154" s="6" t="str">
        <f t="shared" si="18"/>
        <v>+00:00</v>
      </c>
      <c r="H154" t="str">
        <f t="shared" si="19"/>
        <v>+00</v>
      </c>
      <c r="I154" t="str">
        <f t="shared" si="20"/>
        <v>00</v>
      </c>
      <c r="J154">
        <f t="shared" si="21"/>
        <v>0</v>
      </c>
      <c r="K154" t="str">
        <f t="shared" si="22"/>
        <v>00</v>
      </c>
      <c r="L154">
        <f t="shared" si="23"/>
        <v>1</v>
      </c>
      <c r="M154">
        <f t="shared" si="24"/>
        <v>1</v>
      </c>
      <c r="N154">
        <f t="shared" si="25"/>
        <v>0</v>
      </c>
      <c r="O154" t="str">
        <f t="shared" si="26"/>
        <v>00</v>
      </c>
    </row>
    <row r="155" spans="1:15" x14ac:dyDescent="0.25">
      <c r="A155" t="s">
        <v>226</v>
      </c>
      <c r="B155" s="6" t="s">
        <v>529</v>
      </c>
      <c r="C155" t="s">
        <v>106</v>
      </c>
      <c r="D155">
        <v>154</v>
      </c>
      <c r="G155" s="6" t="str">
        <f t="shared" si="18"/>
        <v>+05:30</v>
      </c>
      <c r="H155" t="str">
        <f t="shared" si="19"/>
        <v>+05</v>
      </c>
      <c r="I155" t="str">
        <f t="shared" si="20"/>
        <v>30</v>
      </c>
      <c r="J155">
        <f t="shared" si="21"/>
        <v>5</v>
      </c>
      <c r="K155" t="str">
        <f t="shared" si="22"/>
        <v>30</v>
      </c>
      <c r="L155">
        <f t="shared" si="23"/>
        <v>1</v>
      </c>
      <c r="M155">
        <f t="shared" si="24"/>
        <v>1</v>
      </c>
      <c r="N155">
        <f t="shared" si="25"/>
        <v>5</v>
      </c>
      <c r="O155" t="str">
        <f t="shared" si="26"/>
        <v>30</v>
      </c>
    </row>
    <row r="156" spans="1:15" x14ac:dyDescent="0.25">
      <c r="A156" t="s">
        <v>451</v>
      </c>
      <c r="B156" s="6" t="s">
        <v>521</v>
      </c>
      <c r="C156" t="s">
        <v>106</v>
      </c>
      <c r="D156">
        <v>155</v>
      </c>
      <c r="G156" s="6" t="str">
        <f t="shared" si="18"/>
        <v>+07:00</v>
      </c>
      <c r="H156" t="str">
        <f t="shared" si="19"/>
        <v>+07</v>
      </c>
      <c r="I156" t="str">
        <f t="shared" si="20"/>
        <v>00</v>
      </c>
      <c r="J156">
        <f t="shared" si="21"/>
        <v>7</v>
      </c>
      <c r="K156" t="str">
        <f t="shared" si="22"/>
        <v>00</v>
      </c>
      <c r="L156">
        <f t="shared" si="23"/>
        <v>1</v>
      </c>
      <c r="M156">
        <f t="shared" si="24"/>
        <v>1</v>
      </c>
      <c r="N156">
        <f t="shared" si="25"/>
        <v>7</v>
      </c>
      <c r="O156" t="str">
        <f t="shared" si="26"/>
        <v>00</v>
      </c>
    </row>
    <row r="157" spans="1:15" x14ac:dyDescent="0.25">
      <c r="A157" t="s">
        <v>454</v>
      </c>
      <c r="B157" s="6" t="s">
        <v>530</v>
      </c>
      <c r="C157" t="s">
        <v>106</v>
      </c>
      <c r="D157">
        <v>156</v>
      </c>
      <c r="G157" s="6" t="str">
        <f t="shared" si="18"/>
        <v>+09:00</v>
      </c>
      <c r="H157" t="str">
        <f t="shared" si="19"/>
        <v>+09</v>
      </c>
      <c r="I157" t="str">
        <f t="shared" si="20"/>
        <v>00</v>
      </c>
      <c r="J157">
        <f t="shared" si="21"/>
        <v>9</v>
      </c>
      <c r="K157" t="str">
        <f t="shared" si="22"/>
        <v>00</v>
      </c>
      <c r="L157">
        <f t="shared" si="23"/>
        <v>1</v>
      </c>
      <c r="M157">
        <f t="shared" si="24"/>
        <v>1</v>
      </c>
      <c r="N157">
        <f t="shared" si="25"/>
        <v>9</v>
      </c>
      <c r="O157" t="str">
        <f t="shared" si="26"/>
        <v>00</v>
      </c>
    </row>
    <row r="158" spans="1:15" x14ac:dyDescent="0.25">
      <c r="A158" t="s">
        <v>453</v>
      </c>
      <c r="B158" s="6" t="s">
        <v>514</v>
      </c>
      <c r="C158" t="s">
        <v>106</v>
      </c>
      <c r="D158">
        <v>157</v>
      </c>
      <c r="G158" s="6" t="str">
        <f t="shared" si="18"/>
        <v>+08:00</v>
      </c>
      <c r="H158" t="str">
        <f t="shared" si="19"/>
        <v>+08</v>
      </c>
      <c r="I158" t="str">
        <f t="shared" si="20"/>
        <v>00</v>
      </c>
      <c r="J158">
        <f t="shared" si="21"/>
        <v>8</v>
      </c>
      <c r="K158" t="str">
        <f t="shared" si="22"/>
        <v>00</v>
      </c>
      <c r="L158">
        <f t="shared" si="23"/>
        <v>1</v>
      </c>
      <c r="M158">
        <f t="shared" si="24"/>
        <v>1</v>
      </c>
      <c r="N158">
        <f t="shared" si="25"/>
        <v>8</v>
      </c>
      <c r="O158" t="str">
        <f t="shared" si="26"/>
        <v>00</v>
      </c>
    </row>
    <row r="159" spans="1:15" x14ac:dyDescent="0.25">
      <c r="A159" t="s">
        <v>452</v>
      </c>
      <c r="B159" s="6" t="s">
        <v>521</v>
      </c>
      <c r="C159" t="s">
        <v>106</v>
      </c>
      <c r="D159">
        <v>158</v>
      </c>
      <c r="G159" s="6" t="str">
        <f t="shared" si="18"/>
        <v>+07:00</v>
      </c>
      <c r="H159" t="str">
        <f t="shared" si="19"/>
        <v>+07</v>
      </c>
      <c r="I159" t="str">
        <f t="shared" si="20"/>
        <v>00</v>
      </c>
      <c r="J159">
        <f t="shared" si="21"/>
        <v>7</v>
      </c>
      <c r="K159" t="str">
        <f t="shared" si="22"/>
        <v>00</v>
      </c>
      <c r="L159">
        <f t="shared" si="23"/>
        <v>1</v>
      </c>
      <c r="M159">
        <f t="shared" si="24"/>
        <v>1</v>
      </c>
      <c r="N159">
        <f t="shared" si="25"/>
        <v>7</v>
      </c>
      <c r="O159" t="str">
        <f t="shared" si="26"/>
        <v>00</v>
      </c>
    </row>
    <row r="160" spans="1:15" x14ac:dyDescent="0.25">
      <c r="A160" t="s">
        <v>205</v>
      </c>
      <c r="B160" s="6" t="s">
        <v>531</v>
      </c>
      <c r="C160" t="s">
        <v>205</v>
      </c>
      <c r="D160">
        <v>159</v>
      </c>
      <c r="G160" s="6" t="str">
        <f t="shared" si="18"/>
        <v>+03:30</v>
      </c>
      <c r="H160" t="str">
        <f t="shared" si="19"/>
        <v>+03</v>
      </c>
      <c r="I160" t="str">
        <f t="shared" si="20"/>
        <v>30</v>
      </c>
      <c r="J160">
        <f t="shared" si="21"/>
        <v>3</v>
      </c>
      <c r="K160" t="str">
        <f t="shared" si="22"/>
        <v>30</v>
      </c>
      <c r="L160">
        <f t="shared" si="23"/>
        <v>4</v>
      </c>
      <c r="M160">
        <f t="shared" si="24"/>
        <v>1</v>
      </c>
      <c r="N160">
        <f t="shared" si="25"/>
        <v>3</v>
      </c>
      <c r="O160" t="str">
        <f t="shared" si="26"/>
        <v>30</v>
      </c>
    </row>
    <row r="161" spans="1:15" x14ac:dyDescent="0.25">
      <c r="A161" t="s">
        <v>206</v>
      </c>
      <c r="B161" s="6" t="s">
        <v>516</v>
      </c>
      <c r="C161" t="s">
        <v>206</v>
      </c>
      <c r="D161">
        <v>160</v>
      </c>
      <c r="G161" s="6" t="str">
        <f t="shared" si="18"/>
        <v>+03:00</v>
      </c>
      <c r="H161" t="str">
        <f t="shared" si="19"/>
        <v>+03</v>
      </c>
      <c r="I161" t="str">
        <f t="shared" si="20"/>
        <v>00</v>
      </c>
      <c r="J161">
        <f t="shared" si="21"/>
        <v>3</v>
      </c>
      <c r="K161" t="str">
        <f t="shared" si="22"/>
        <v>00</v>
      </c>
      <c r="L161">
        <f t="shared" si="23"/>
        <v>4</v>
      </c>
      <c r="M161">
        <f t="shared" si="24"/>
        <v>1</v>
      </c>
      <c r="N161">
        <f t="shared" si="25"/>
        <v>3</v>
      </c>
      <c r="O161" t="str">
        <f t="shared" si="26"/>
        <v>00</v>
      </c>
    </row>
    <row r="162" spans="1:15" x14ac:dyDescent="0.25">
      <c r="A162" t="s">
        <v>112</v>
      </c>
      <c r="B162" s="6" t="s">
        <v>508</v>
      </c>
      <c r="C162" t="s">
        <v>92</v>
      </c>
      <c r="D162">
        <v>161</v>
      </c>
      <c r="G162" s="6" t="str">
        <f t="shared" si="18"/>
        <v>+00:00</v>
      </c>
      <c r="H162" t="str">
        <f t="shared" si="19"/>
        <v>+00</v>
      </c>
      <c r="I162" t="str">
        <f t="shared" si="20"/>
        <v>00</v>
      </c>
      <c r="J162">
        <f t="shared" si="21"/>
        <v>0</v>
      </c>
      <c r="K162" t="str">
        <f t="shared" si="22"/>
        <v>00</v>
      </c>
      <c r="L162">
        <f t="shared" si="23"/>
        <v>2</v>
      </c>
      <c r="M162">
        <f t="shared" si="24"/>
        <v>1</v>
      </c>
      <c r="N162">
        <f t="shared" si="25"/>
        <v>0</v>
      </c>
      <c r="O162" t="str">
        <f t="shared" si="26"/>
        <v>00</v>
      </c>
    </row>
    <row r="163" spans="1:15" x14ac:dyDescent="0.25">
      <c r="A163" t="s">
        <v>207</v>
      </c>
      <c r="B163" s="6" t="s">
        <v>518</v>
      </c>
      <c r="C163" t="s">
        <v>208</v>
      </c>
      <c r="D163">
        <v>162</v>
      </c>
      <c r="G163" s="6" t="str">
        <f t="shared" si="18"/>
        <v>+02:00</v>
      </c>
      <c r="H163" t="str">
        <f t="shared" si="19"/>
        <v>+02</v>
      </c>
      <c r="I163" t="str">
        <f t="shared" si="20"/>
        <v>00</v>
      </c>
      <c r="J163">
        <f t="shared" si="21"/>
        <v>2</v>
      </c>
      <c r="K163" t="str">
        <f t="shared" si="22"/>
        <v>00</v>
      </c>
      <c r="L163">
        <f t="shared" si="23"/>
        <v>4</v>
      </c>
      <c r="M163">
        <f t="shared" si="24"/>
        <v>1</v>
      </c>
      <c r="N163">
        <f t="shared" si="25"/>
        <v>2</v>
      </c>
      <c r="O163" t="str">
        <f t="shared" si="26"/>
        <v>00</v>
      </c>
    </row>
    <row r="164" spans="1:15" x14ac:dyDescent="0.25">
      <c r="A164" t="s">
        <v>113</v>
      </c>
      <c r="B164" s="6" t="s">
        <v>507</v>
      </c>
      <c r="C164" t="s">
        <v>92</v>
      </c>
      <c r="D164">
        <v>163</v>
      </c>
      <c r="G164" s="6" t="str">
        <f t="shared" si="18"/>
        <v>+01:00</v>
      </c>
      <c r="H164" t="str">
        <f t="shared" si="19"/>
        <v>+01</v>
      </c>
      <c r="I164" t="str">
        <f t="shared" si="20"/>
        <v>00</v>
      </c>
      <c r="J164">
        <f t="shared" si="21"/>
        <v>1</v>
      </c>
      <c r="K164" t="str">
        <f t="shared" si="22"/>
        <v>00</v>
      </c>
      <c r="L164">
        <f t="shared" si="23"/>
        <v>2</v>
      </c>
      <c r="M164">
        <f t="shared" si="24"/>
        <v>1</v>
      </c>
      <c r="N164">
        <f t="shared" si="25"/>
        <v>1</v>
      </c>
      <c r="O164" t="str">
        <f t="shared" si="26"/>
        <v>00</v>
      </c>
    </row>
    <row r="165" spans="1:15" x14ac:dyDescent="0.25">
      <c r="A165" t="s">
        <v>167</v>
      </c>
      <c r="B165" s="6" t="s">
        <v>515</v>
      </c>
      <c r="C165" t="s">
        <v>106</v>
      </c>
      <c r="D165">
        <v>164</v>
      </c>
      <c r="G165" s="6" t="str">
        <f t="shared" si="18"/>
        <v>-05:00</v>
      </c>
      <c r="H165" t="str">
        <f t="shared" si="19"/>
        <v>-05</v>
      </c>
      <c r="I165" t="str">
        <f t="shared" si="20"/>
        <v>00</v>
      </c>
      <c r="J165">
        <f t="shared" si="21"/>
        <v>-5</v>
      </c>
      <c r="K165" t="str">
        <f t="shared" si="22"/>
        <v>00</v>
      </c>
      <c r="L165">
        <f t="shared" si="23"/>
        <v>1</v>
      </c>
      <c r="M165">
        <f t="shared" si="24"/>
        <v>-1</v>
      </c>
      <c r="N165">
        <f t="shared" si="25"/>
        <v>5</v>
      </c>
      <c r="O165" t="str">
        <f t="shared" si="26"/>
        <v>00</v>
      </c>
    </row>
    <row r="166" spans="1:15" x14ac:dyDescent="0.25">
      <c r="A166" t="s">
        <v>227</v>
      </c>
      <c r="B166" s="6" t="s">
        <v>530</v>
      </c>
      <c r="C166" t="s">
        <v>106</v>
      </c>
      <c r="D166">
        <v>165</v>
      </c>
      <c r="G166" s="6" t="str">
        <f t="shared" si="18"/>
        <v>+09:00</v>
      </c>
      <c r="H166" t="str">
        <f t="shared" si="19"/>
        <v>+09</v>
      </c>
      <c r="I166" t="str">
        <f t="shared" si="20"/>
        <v>00</v>
      </c>
      <c r="J166">
        <f t="shared" si="21"/>
        <v>9</v>
      </c>
      <c r="K166" t="str">
        <f t="shared" si="22"/>
        <v>00</v>
      </c>
      <c r="L166">
        <f t="shared" si="23"/>
        <v>1</v>
      </c>
      <c r="M166">
        <f t="shared" si="24"/>
        <v>1</v>
      </c>
      <c r="N166">
        <f t="shared" si="25"/>
        <v>9</v>
      </c>
      <c r="O166" t="str">
        <f t="shared" si="26"/>
        <v>00</v>
      </c>
    </row>
    <row r="167" spans="1:15" x14ac:dyDescent="0.25">
      <c r="A167" t="s">
        <v>114</v>
      </c>
      <c r="B167" s="6" t="s">
        <v>518</v>
      </c>
      <c r="C167" t="s">
        <v>92</v>
      </c>
      <c r="D167">
        <v>166</v>
      </c>
      <c r="G167" s="6" t="str">
        <f t="shared" si="18"/>
        <v>+02:00</v>
      </c>
      <c r="H167" t="str">
        <f t="shared" si="19"/>
        <v>+02</v>
      </c>
      <c r="I167" t="str">
        <f t="shared" si="20"/>
        <v>00</v>
      </c>
      <c r="J167">
        <f t="shared" si="21"/>
        <v>2</v>
      </c>
      <c r="K167" t="str">
        <f t="shared" si="22"/>
        <v>00</v>
      </c>
      <c r="L167">
        <f t="shared" si="23"/>
        <v>2</v>
      </c>
      <c r="M167">
        <f t="shared" si="24"/>
        <v>1</v>
      </c>
      <c r="N167">
        <f t="shared" si="25"/>
        <v>2</v>
      </c>
      <c r="O167" t="str">
        <f t="shared" si="26"/>
        <v>00</v>
      </c>
    </row>
    <row r="168" spans="1:15" x14ac:dyDescent="0.25">
      <c r="A168" t="s">
        <v>209</v>
      </c>
      <c r="B168" s="6" t="s">
        <v>518</v>
      </c>
      <c r="C168" t="s">
        <v>209</v>
      </c>
      <c r="D168">
        <v>167</v>
      </c>
      <c r="G168" s="6" t="str">
        <f t="shared" si="18"/>
        <v>+02:00</v>
      </c>
      <c r="H168" t="str">
        <f t="shared" si="19"/>
        <v>+02</v>
      </c>
      <c r="I168" t="str">
        <f t="shared" si="20"/>
        <v>00</v>
      </c>
      <c r="J168">
        <f t="shared" si="21"/>
        <v>2</v>
      </c>
      <c r="K168" t="str">
        <f t="shared" si="22"/>
        <v>00</v>
      </c>
      <c r="L168">
        <f t="shared" si="23"/>
        <v>6</v>
      </c>
      <c r="M168">
        <f t="shared" si="24"/>
        <v>1</v>
      </c>
      <c r="N168">
        <f t="shared" si="25"/>
        <v>2</v>
      </c>
      <c r="O168" t="str">
        <f t="shared" si="26"/>
        <v>00</v>
      </c>
    </row>
    <row r="169" spans="1:15" x14ac:dyDescent="0.25">
      <c r="A169" t="s">
        <v>379</v>
      </c>
      <c r="B169" s="6" t="s">
        <v>517</v>
      </c>
      <c r="C169" t="s">
        <v>106</v>
      </c>
      <c r="D169">
        <v>168</v>
      </c>
      <c r="G169" s="6" t="str">
        <f t="shared" si="18"/>
        <v>+06:00</v>
      </c>
      <c r="H169" t="str">
        <f t="shared" si="19"/>
        <v>+06</v>
      </c>
      <c r="I169" t="str">
        <f t="shared" si="20"/>
        <v>00</v>
      </c>
      <c r="J169">
        <f t="shared" si="21"/>
        <v>6</v>
      </c>
      <c r="K169" t="str">
        <f t="shared" si="22"/>
        <v>00</v>
      </c>
      <c r="L169">
        <f t="shared" si="23"/>
        <v>1</v>
      </c>
      <c r="M169">
        <f t="shared" si="24"/>
        <v>1</v>
      </c>
      <c r="N169">
        <f t="shared" si="25"/>
        <v>6</v>
      </c>
      <c r="O169" t="str">
        <f t="shared" si="26"/>
        <v>00</v>
      </c>
    </row>
    <row r="170" spans="1:15" x14ac:dyDescent="0.25">
      <c r="A170" t="s">
        <v>382</v>
      </c>
      <c r="B170" s="6" t="s">
        <v>532</v>
      </c>
      <c r="C170" t="s">
        <v>106</v>
      </c>
      <c r="D170">
        <v>169</v>
      </c>
      <c r="G170" s="6" t="str">
        <f t="shared" si="18"/>
        <v>+05:00</v>
      </c>
      <c r="H170" t="str">
        <f t="shared" si="19"/>
        <v>+05</v>
      </c>
      <c r="I170" t="str">
        <f t="shared" si="20"/>
        <v>00</v>
      </c>
      <c r="J170">
        <f t="shared" si="21"/>
        <v>5</v>
      </c>
      <c r="K170" t="str">
        <f t="shared" si="22"/>
        <v>00</v>
      </c>
      <c r="L170">
        <f t="shared" si="23"/>
        <v>1</v>
      </c>
      <c r="M170">
        <f t="shared" si="24"/>
        <v>1</v>
      </c>
      <c r="N170">
        <f t="shared" si="25"/>
        <v>5</v>
      </c>
      <c r="O170" t="str">
        <f t="shared" si="26"/>
        <v>00</v>
      </c>
    </row>
    <row r="171" spans="1:15" x14ac:dyDescent="0.25">
      <c r="A171" t="s">
        <v>381</v>
      </c>
      <c r="B171" s="6" t="s">
        <v>532</v>
      </c>
      <c r="C171" t="s">
        <v>106</v>
      </c>
      <c r="D171">
        <v>170</v>
      </c>
      <c r="G171" s="6" t="str">
        <f t="shared" si="18"/>
        <v>+05:00</v>
      </c>
      <c r="H171" t="str">
        <f t="shared" si="19"/>
        <v>+05</v>
      </c>
      <c r="I171" t="str">
        <f t="shared" si="20"/>
        <v>00</v>
      </c>
      <c r="J171">
        <f t="shared" si="21"/>
        <v>5</v>
      </c>
      <c r="K171" t="str">
        <f t="shared" si="22"/>
        <v>00</v>
      </c>
      <c r="L171">
        <f t="shared" si="23"/>
        <v>1</v>
      </c>
      <c r="M171">
        <f t="shared" si="24"/>
        <v>1</v>
      </c>
      <c r="N171">
        <f t="shared" si="25"/>
        <v>5</v>
      </c>
      <c r="O171" t="str">
        <f t="shared" si="26"/>
        <v>00</v>
      </c>
    </row>
    <row r="172" spans="1:15" x14ac:dyDescent="0.25">
      <c r="A172" t="s">
        <v>383</v>
      </c>
      <c r="B172" s="6" t="s">
        <v>532</v>
      </c>
      <c r="C172" t="s">
        <v>106</v>
      </c>
      <c r="D172">
        <v>171</v>
      </c>
      <c r="G172" s="6" t="str">
        <f t="shared" si="18"/>
        <v>+05:00</v>
      </c>
      <c r="H172" t="str">
        <f t="shared" si="19"/>
        <v>+05</v>
      </c>
      <c r="I172" t="str">
        <f t="shared" si="20"/>
        <v>00</v>
      </c>
      <c r="J172">
        <f t="shared" si="21"/>
        <v>5</v>
      </c>
      <c r="K172" t="str">
        <f t="shared" si="22"/>
        <v>00</v>
      </c>
      <c r="L172">
        <f t="shared" si="23"/>
        <v>1</v>
      </c>
      <c r="M172">
        <f t="shared" si="24"/>
        <v>1</v>
      </c>
      <c r="N172">
        <f t="shared" si="25"/>
        <v>5</v>
      </c>
      <c r="O172" t="str">
        <f t="shared" si="26"/>
        <v>00</v>
      </c>
    </row>
    <row r="173" spans="1:15" x14ac:dyDescent="0.25">
      <c r="A173" t="s">
        <v>380</v>
      </c>
      <c r="B173" s="6" t="s">
        <v>517</v>
      </c>
      <c r="C173" t="s">
        <v>106</v>
      </c>
      <c r="D173">
        <v>172</v>
      </c>
      <c r="G173" s="6" t="str">
        <f t="shared" si="18"/>
        <v>+06:00</v>
      </c>
      <c r="H173" t="str">
        <f t="shared" si="19"/>
        <v>+06</v>
      </c>
      <c r="I173" t="str">
        <f t="shared" si="20"/>
        <v>00</v>
      </c>
      <c r="J173">
        <f t="shared" si="21"/>
        <v>6</v>
      </c>
      <c r="K173" t="str">
        <f t="shared" si="22"/>
        <v>00</v>
      </c>
      <c r="L173">
        <f t="shared" si="23"/>
        <v>1</v>
      </c>
      <c r="M173">
        <f t="shared" si="24"/>
        <v>1</v>
      </c>
      <c r="N173">
        <f t="shared" si="25"/>
        <v>6</v>
      </c>
      <c r="O173" t="str">
        <f t="shared" si="26"/>
        <v>00</v>
      </c>
    </row>
    <row r="174" spans="1:15" x14ac:dyDescent="0.25">
      <c r="A174" t="s">
        <v>304</v>
      </c>
      <c r="B174" s="6" t="s">
        <v>516</v>
      </c>
      <c r="C174" t="s">
        <v>106</v>
      </c>
      <c r="D174">
        <v>173</v>
      </c>
      <c r="G174" s="6" t="str">
        <f t="shared" si="18"/>
        <v>+03:00</v>
      </c>
      <c r="H174" t="str">
        <f t="shared" si="19"/>
        <v>+03</v>
      </c>
      <c r="I174" t="str">
        <f t="shared" si="20"/>
        <v>00</v>
      </c>
      <c r="J174">
        <f t="shared" si="21"/>
        <v>3</v>
      </c>
      <c r="K174" t="str">
        <f t="shared" si="22"/>
        <v>00</v>
      </c>
      <c r="L174">
        <f t="shared" si="23"/>
        <v>1</v>
      </c>
      <c r="M174">
        <f t="shared" si="24"/>
        <v>1</v>
      </c>
      <c r="N174">
        <f t="shared" si="25"/>
        <v>3</v>
      </c>
      <c r="O174" t="str">
        <f t="shared" si="26"/>
        <v>00</v>
      </c>
    </row>
    <row r="175" spans="1:15" x14ac:dyDescent="0.25">
      <c r="A175" t="s">
        <v>456</v>
      </c>
      <c r="B175" s="6" t="s">
        <v>530</v>
      </c>
      <c r="C175" t="s">
        <v>106</v>
      </c>
      <c r="D175">
        <v>174</v>
      </c>
      <c r="G175" s="6" t="str">
        <f t="shared" si="18"/>
        <v>+09:00</v>
      </c>
      <c r="H175" t="str">
        <f t="shared" si="19"/>
        <v>+09</v>
      </c>
      <c r="I175" t="str">
        <f t="shared" si="20"/>
        <v>00</v>
      </c>
      <c r="J175">
        <f t="shared" si="21"/>
        <v>9</v>
      </c>
      <c r="K175" t="str">
        <f t="shared" si="22"/>
        <v>00</v>
      </c>
      <c r="L175">
        <f t="shared" si="23"/>
        <v>1</v>
      </c>
      <c r="M175">
        <f t="shared" si="24"/>
        <v>1</v>
      </c>
      <c r="N175">
        <f t="shared" si="25"/>
        <v>9</v>
      </c>
      <c r="O175" t="str">
        <f t="shared" si="26"/>
        <v>00</v>
      </c>
    </row>
    <row r="176" spans="1:15" x14ac:dyDescent="0.25">
      <c r="A176" t="s">
        <v>455</v>
      </c>
      <c r="B176" s="6" t="s">
        <v>530</v>
      </c>
      <c r="C176" t="s">
        <v>106</v>
      </c>
      <c r="D176">
        <v>175</v>
      </c>
      <c r="G176" s="6" t="str">
        <f t="shared" si="18"/>
        <v>+09:00</v>
      </c>
      <c r="H176" t="str">
        <f t="shared" si="19"/>
        <v>+09</v>
      </c>
      <c r="I176" t="str">
        <f t="shared" si="20"/>
        <v>00</v>
      </c>
      <c r="J176">
        <f t="shared" si="21"/>
        <v>9</v>
      </c>
      <c r="K176" t="str">
        <f t="shared" si="22"/>
        <v>00</v>
      </c>
      <c r="L176">
        <f t="shared" si="23"/>
        <v>1</v>
      </c>
      <c r="M176">
        <f t="shared" si="24"/>
        <v>1</v>
      </c>
      <c r="N176">
        <f t="shared" si="25"/>
        <v>9</v>
      </c>
      <c r="O176" t="str">
        <f t="shared" si="26"/>
        <v>00</v>
      </c>
    </row>
    <row r="177" spans="1:15" x14ac:dyDescent="0.25">
      <c r="A177" t="s">
        <v>210</v>
      </c>
      <c r="B177" s="6" t="s">
        <v>516</v>
      </c>
      <c r="C177" t="s">
        <v>106</v>
      </c>
      <c r="D177">
        <v>176</v>
      </c>
      <c r="G177" s="6" t="str">
        <f t="shared" si="18"/>
        <v>+03:00</v>
      </c>
      <c r="H177" t="str">
        <f t="shared" si="19"/>
        <v>+03</v>
      </c>
      <c r="I177" t="str">
        <f t="shared" si="20"/>
        <v>00</v>
      </c>
      <c r="J177">
        <f t="shared" si="21"/>
        <v>3</v>
      </c>
      <c r="K177" t="str">
        <f t="shared" si="22"/>
        <v>00</v>
      </c>
      <c r="L177">
        <f t="shared" si="23"/>
        <v>1</v>
      </c>
      <c r="M177">
        <f t="shared" si="24"/>
        <v>1</v>
      </c>
      <c r="N177">
        <f t="shared" si="25"/>
        <v>3</v>
      </c>
      <c r="O177" t="str">
        <f t="shared" si="26"/>
        <v>00</v>
      </c>
    </row>
    <row r="178" spans="1:15" x14ac:dyDescent="0.25">
      <c r="A178" t="s">
        <v>140</v>
      </c>
      <c r="B178" s="6" t="s">
        <v>517</v>
      </c>
      <c r="C178" t="s">
        <v>106</v>
      </c>
      <c r="D178">
        <v>177</v>
      </c>
      <c r="G178" s="6" t="str">
        <f t="shared" si="18"/>
        <v>+06:00</v>
      </c>
      <c r="H178" t="str">
        <f t="shared" si="19"/>
        <v>+06</v>
      </c>
      <c r="I178" t="str">
        <f t="shared" si="20"/>
        <v>00</v>
      </c>
      <c r="J178">
        <f t="shared" si="21"/>
        <v>6</v>
      </c>
      <c r="K178" t="str">
        <f t="shared" si="22"/>
        <v>00</v>
      </c>
      <c r="L178">
        <f t="shared" si="23"/>
        <v>1</v>
      </c>
      <c r="M178">
        <f t="shared" si="24"/>
        <v>1</v>
      </c>
      <c r="N178">
        <f t="shared" si="25"/>
        <v>6</v>
      </c>
      <c r="O178" t="str">
        <f t="shared" si="26"/>
        <v>00</v>
      </c>
    </row>
    <row r="179" spans="1:15" x14ac:dyDescent="0.25">
      <c r="A179" t="s">
        <v>228</v>
      </c>
      <c r="B179" s="6" t="s">
        <v>521</v>
      </c>
      <c r="C179" t="s">
        <v>106</v>
      </c>
      <c r="D179">
        <v>178</v>
      </c>
      <c r="G179" s="6" t="str">
        <f t="shared" si="18"/>
        <v>+07:00</v>
      </c>
      <c r="H179" t="str">
        <f t="shared" si="19"/>
        <v>+07</v>
      </c>
      <c r="I179" t="str">
        <f t="shared" si="20"/>
        <v>00</v>
      </c>
      <c r="J179">
        <f t="shared" si="21"/>
        <v>7</v>
      </c>
      <c r="K179" t="str">
        <f t="shared" si="22"/>
        <v>00</v>
      </c>
      <c r="L179">
        <f t="shared" si="23"/>
        <v>1</v>
      </c>
      <c r="M179">
        <f t="shared" si="24"/>
        <v>1</v>
      </c>
      <c r="N179">
        <f t="shared" si="25"/>
        <v>7</v>
      </c>
      <c r="O179" t="str">
        <f t="shared" si="26"/>
        <v>00</v>
      </c>
    </row>
    <row r="180" spans="1:15" x14ac:dyDescent="0.25">
      <c r="A180" t="s">
        <v>211</v>
      </c>
      <c r="B180" s="6" t="s">
        <v>518</v>
      </c>
      <c r="C180" t="s">
        <v>211</v>
      </c>
      <c r="D180">
        <v>179</v>
      </c>
      <c r="G180" s="6" t="str">
        <f t="shared" si="18"/>
        <v>+02:00</v>
      </c>
      <c r="H180" t="str">
        <f t="shared" si="19"/>
        <v>+02</v>
      </c>
      <c r="I180" t="str">
        <f t="shared" si="20"/>
        <v>00</v>
      </c>
      <c r="J180">
        <f t="shared" si="21"/>
        <v>2</v>
      </c>
      <c r="K180" t="str">
        <f t="shared" si="22"/>
        <v>00</v>
      </c>
      <c r="L180">
        <f t="shared" si="23"/>
        <v>7</v>
      </c>
      <c r="M180">
        <f t="shared" si="24"/>
        <v>1</v>
      </c>
      <c r="N180">
        <f t="shared" si="25"/>
        <v>2</v>
      </c>
      <c r="O180" t="str">
        <f t="shared" si="26"/>
        <v>00</v>
      </c>
    </row>
    <row r="181" spans="1:15" x14ac:dyDescent="0.25">
      <c r="A181" t="s">
        <v>305</v>
      </c>
      <c r="B181" s="6" t="s">
        <v>518</v>
      </c>
      <c r="C181" t="s">
        <v>106</v>
      </c>
      <c r="D181">
        <v>180</v>
      </c>
      <c r="G181" s="6" t="str">
        <f t="shared" si="18"/>
        <v>+02:00</v>
      </c>
      <c r="H181" t="str">
        <f t="shared" si="19"/>
        <v>+02</v>
      </c>
      <c r="I181" t="str">
        <f t="shared" si="20"/>
        <v>00</v>
      </c>
      <c r="J181">
        <f t="shared" si="21"/>
        <v>2</v>
      </c>
      <c r="K181" t="str">
        <f t="shared" si="22"/>
        <v>00</v>
      </c>
      <c r="L181">
        <f t="shared" si="23"/>
        <v>1</v>
      </c>
      <c r="M181">
        <f t="shared" si="24"/>
        <v>1</v>
      </c>
      <c r="N181">
        <f t="shared" si="25"/>
        <v>2</v>
      </c>
      <c r="O181" t="str">
        <f t="shared" si="26"/>
        <v>00</v>
      </c>
    </row>
    <row r="182" spans="1:15" x14ac:dyDescent="0.25">
      <c r="A182" t="s">
        <v>306</v>
      </c>
      <c r="B182" s="6" t="s">
        <v>508</v>
      </c>
      <c r="C182" t="s">
        <v>106</v>
      </c>
      <c r="D182">
        <v>181</v>
      </c>
      <c r="G182" s="6" t="str">
        <f t="shared" si="18"/>
        <v>+00:00</v>
      </c>
      <c r="H182" t="str">
        <f t="shared" si="19"/>
        <v>+00</v>
      </c>
      <c r="I182" t="str">
        <f t="shared" si="20"/>
        <v>00</v>
      </c>
      <c r="J182">
        <f t="shared" si="21"/>
        <v>0</v>
      </c>
      <c r="K182" t="str">
        <f t="shared" si="22"/>
        <v>00</v>
      </c>
      <c r="L182">
        <f t="shared" si="23"/>
        <v>1</v>
      </c>
      <c r="M182">
        <f t="shared" si="24"/>
        <v>1</v>
      </c>
      <c r="N182">
        <f t="shared" si="25"/>
        <v>0</v>
      </c>
      <c r="O182" t="str">
        <f t="shared" si="26"/>
        <v>00</v>
      </c>
    </row>
    <row r="183" spans="1:15" x14ac:dyDescent="0.25">
      <c r="A183" t="s">
        <v>307</v>
      </c>
      <c r="B183" s="6" t="s">
        <v>518</v>
      </c>
      <c r="C183" t="s">
        <v>106</v>
      </c>
      <c r="D183">
        <v>182</v>
      </c>
      <c r="G183" s="6" t="str">
        <f t="shared" si="18"/>
        <v>+02:00</v>
      </c>
      <c r="H183" t="str">
        <f t="shared" si="19"/>
        <v>+02</v>
      </c>
      <c r="I183" t="str">
        <f t="shared" si="20"/>
        <v>00</v>
      </c>
      <c r="J183">
        <f t="shared" si="21"/>
        <v>2</v>
      </c>
      <c r="K183" t="str">
        <f t="shared" si="22"/>
        <v>00</v>
      </c>
      <c r="L183">
        <f t="shared" si="23"/>
        <v>1</v>
      </c>
      <c r="M183">
        <f t="shared" si="24"/>
        <v>1</v>
      </c>
      <c r="N183">
        <f t="shared" si="25"/>
        <v>2</v>
      </c>
      <c r="O183" t="str">
        <f t="shared" si="26"/>
        <v>00</v>
      </c>
    </row>
    <row r="184" spans="1:15" x14ac:dyDescent="0.25">
      <c r="A184" t="s">
        <v>115</v>
      </c>
      <c r="B184" s="6" t="s">
        <v>507</v>
      </c>
      <c r="C184" t="s">
        <v>92</v>
      </c>
      <c r="D184">
        <v>183</v>
      </c>
      <c r="G184" s="6" t="str">
        <f t="shared" si="18"/>
        <v>+01:00</v>
      </c>
      <c r="H184" t="str">
        <f t="shared" si="19"/>
        <v>+01</v>
      </c>
      <c r="I184" t="str">
        <f t="shared" si="20"/>
        <v>00</v>
      </c>
      <c r="J184">
        <f t="shared" si="21"/>
        <v>1</v>
      </c>
      <c r="K184" t="str">
        <f t="shared" si="22"/>
        <v>00</v>
      </c>
      <c r="L184">
        <f t="shared" si="23"/>
        <v>2</v>
      </c>
      <c r="M184">
        <f t="shared" si="24"/>
        <v>1</v>
      </c>
      <c r="N184">
        <f t="shared" si="25"/>
        <v>1</v>
      </c>
      <c r="O184" t="str">
        <f t="shared" si="26"/>
        <v>00</v>
      </c>
    </row>
    <row r="185" spans="1:15" x14ac:dyDescent="0.25">
      <c r="A185" t="s">
        <v>260</v>
      </c>
      <c r="B185" s="6" t="s">
        <v>533</v>
      </c>
      <c r="C185" t="s">
        <v>106</v>
      </c>
      <c r="D185">
        <v>184</v>
      </c>
      <c r="G185" s="6" t="str">
        <f t="shared" si="18"/>
        <v>+14:00</v>
      </c>
      <c r="H185" t="str">
        <f t="shared" si="19"/>
        <v>+14</v>
      </c>
      <c r="I185" t="str">
        <f t="shared" si="20"/>
        <v>00</v>
      </c>
      <c r="J185">
        <f t="shared" si="21"/>
        <v>14</v>
      </c>
      <c r="K185" t="str">
        <f t="shared" si="22"/>
        <v>00</v>
      </c>
      <c r="L185">
        <f t="shared" si="23"/>
        <v>1</v>
      </c>
      <c r="M185">
        <f t="shared" si="24"/>
        <v>1</v>
      </c>
      <c r="N185">
        <f t="shared" si="25"/>
        <v>14</v>
      </c>
      <c r="O185" t="str">
        <f t="shared" si="26"/>
        <v>00</v>
      </c>
    </row>
    <row r="186" spans="1:15" x14ac:dyDescent="0.25">
      <c r="A186" t="s">
        <v>116</v>
      </c>
      <c r="B186" s="6" t="s">
        <v>518</v>
      </c>
      <c r="C186" t="s">
        <v>92</v>
      </c>
      <c r="D186">
        <v>185</v>
      </c>
      <c r="G186" s="6" t="str">
        <f t="shared" si="18"/>
        <v>+02:00</v>
      </c>
      <c r="H186" t="str">
        <f t="shared" si="19"/>
        <v>+02</v>
      </c>
      <c r="I186" t="str">
        <f t="shared" si="20"/>
        <v>00</v>
      </c>
      <c r="J186">
        <f t="shared" si="21"/>
        <v>2</v>
      </c>
      <c r="K186" t="str">
        <f t="shared" si="22"/>
        <v>00</v>
      </c>
      <c r="L186">
        <f t="shared" si="23"/>
        <v>2</v>
      </c>
      <c r="M186">
        <f t="shared" si="24"/>
        <v>1</v>
      </c>
      <c r="N186">
        <f t="shared" si="25"/>
        <v>2</v>
      </c>
      <c r="O186" t="str">
        <f t="shared" si="26"/>
        <v>00</v>
      </c>
    </row>
    <row r="187" spans="1:15" x14ac:dyDescent="0.25">
      <c r="A187" t="s">
        <v>117</v>
      </c>
      <c r="B187" s="6" t="s">
        <v>507</v>
      </c>
      <c r="C187" t="s">
        <v>92</v>
      </c>
      <c r="D187">
        <v>186</v>
      </c>
      <c r="G187" s="6" t="str">
        <f t="shared" si="18"/>
        <v>+01:00</v>
      </c>
      <c r="H187" t="str">
        <f t="shared" si="19"/>
        <v>+01</v>
      </c>
      <c r="I187" t="str">
        <f t="shared" si="20"/>
        <v>00</v>
      </c>
      <c r="J187">
        <f t="shared" si="21"/>
        <v>1</v>
      </c>
      <c r="K187" t="str">
        <f t="shared" si="22"/>
        <v>00</v>
      </c>
      <c r="L187">
        <f t="shared" si="23"/>
        <v>2</v>
      </c>
      <c r="M187">
        <f t="shared" si="24"/>
        <v>1</v>
      </c>
      <c r="N187">
        <f t="shared" si="25"/>
        <v>1</v>
      </c>
      <c r="O187" t="str">
        <f t="shared" si="26"/>
        <v>00</v>
      </c>
    </row>
    <row r="188" spans="1:15" x14ac:dyDescent="0.25">
      <c r="A188" t="s">
        <v>308</v>
      </c>
      <c r="B188" s="6" t="s">
        <v>516</v>
      </c>
      <c r="C188" t="s">
        <v>106</v>
      </c>
      <c r="D188">
        <v>187</v>
      </c>
      <c r="G188" s="6" t="str">
        <f t="shared" si="18"/>
        <v>+03:00</v>
      </c>
      <c r="H188" t="str">
        <f t="shared" si="19"/>
        <v>+03</v>
      </c>
      <c r="I188" t="str">
        <f t="shared" si="20"/>
        <v>00</v>
      </c>
      <c r="J188">
        <f t="shared" si="21"/>
        <v>3</v>
      </c>
      <c r="K188" t="str">
        <f t="shared" si="22"/>
        <v>00</v>
      </c>
      <c r="L188">
        <f t="shared" si="23"/>
        <v>1</v>
      </c>
      <c r="M188">
        <f t="shared" si="24"/>
        <v>1</v>
      </c>
      <c r="N188">
        <f t="shared" si="25"/>
        <v>3</v>
      </c>
      <c r="O188" t="str">
        <f t="shared" si="26"/>
        <v>00</v>
      </c>
    </row>
    <row r="189" spans="1:15" x14ac:dyDescent="0.25">
      <c r="A189" t="s">
        <v>309</v>
      </c>
      <c r="B189" s="6" t="s">
        <v>518</v>
      </c>
      <c r="C189" t="s">
        <v>106</v>
      </c>
      <c r="D189">
        <v>188</v>
      </c>
      <c r="G189" s="6" t="str">
        <f t="shared" si="18"/>
        <v>+02:00</v>
      </c>
      <c r="H189" t="str">
        <f t="shared" si="19"/>
        <v>+02</v>
      </c>
      <c r="I189" t="str">
        <f t="shared" si="20"/>
        <v>00</v>
      </c>
      <c r="J189">
        <f t="shared" si="21"/>
        <v>2</v>
      </c>
      <c r="K189" t="str">
        <f t="shared" si="22"/>
        <v>00</v>
      </c>
      <c r="L189">
        <f t="shared" si="23"/>
        <v>1</v>
      </c>
      <c r="M189">
        <f t="shared" si="24"/>
        <v>1</v>
      </c>
      <c r="N189">
        <f t="shared" si="25"/>
        <v>2</v>
      </c>
      <c r="O189" t="str">
        <f t="shared" si="26"/>
        <v>00</v>
      </c>
    </row>
    <row r="190" spans="1:15" x14ac:dyDescent="0.25">
      <c r="A190" t="s">
        <v>457</v>
      </c>
      <c r="B190" s="6" t="s">
        <v>514</v>
      </c>
      <c r="C190" t="s">
        <v>106</v>
      </c>
      <c r="D190">
        <v>189</v>
      </c>
      <c r="G190" s="6" t="str">
        <f t="shared" si="18"/>
        <v>+08:00</v>
      </c>
      <c r="H190" t="str">
        <f t="shared" si="19"/>
        <v>+08</v>
      </c>
      <c r="I190" t="str">
        <f t="shared" si="20"/>
        <v>00</v>
      </c>
      <c r="J190">
        <f t="shared" si="21"/>
        <v>8</v>
      </c>
      <c r="K190" t="str">
        <f t="shared" si="22"/>
        <v>00</v>
      </c>
      <c r="L190">
        <f t="shared" si="23"/>
        <v>1</v>
      </c>
      <c r="M190">
        <f t="shared" si="24"/>
        <v>1</v>
      </c>
      <c r="N190">
        <f t="shared" si="25"/>
        <v>8</v>
      </c>
      <c r="O190" t="str">
        <f t="shared" si="26"/>
        <v>00</v>
      </c>
    </row>
    <row r="191" spans="1:15" x14ac:dyDescent="0.25">
      <c r="A191" t="s">
        <v>458</v>
      </c>
      <c r="B191" s="6" t="s">
        <v>514</v>
      </c>
      <c r="C191" t="s">
        <v>106</v>
      </c>
      <c r="D191">
        <v>190</v>
      </c>
      <c r="G191" s="6" t="str">
        <f t="shared" si="18"/>
        <v>+08:00</v>
      </c>
      <c r="H191" t="str">
        <f t="shared" si="19"/>
        <v>+08</v>
      </c>
      <c r="I191" t="str">
        <f t="shared" si="20"/>
        <v>00</v>
      </c>
      <c r="J191">
        <f t="shared" si="21"/>
        <v>8</v>
      </c>
      <c r="K191" t="str">
        <f t="shared" si="22"/>
        <v>00</v>
      </c>
      <c r="L191">
        <f t="shared" si="23"/>
        <v>1</v>
      </c>
      <c r="M191">
        <f t="shared" si="24"/>
        <v>1</v>
      </c>
      <c r="N191">
        <f t="shared" si="25"/>
        <v>8</v>
      </c>
      <c r="O191" t="str">
        <f t="shared" si="26"/>
        <v>00</v>
      </c>
    </row>
    <row r="192" spans="1:15" x14ac:dyDescent="0.25">
      <c r="A192" t="s">
        <v>229</v>
      </c>
      <c r="B192" s="6" t="s">
        <v>532</v>
      </c>
      <c r="C192" t="s">
        <v>106</v>
      </c>
      <c r="D192">
        <v>191</v>
      </c>
      <c r="G192" s="6" t="str">
        <f t="shared" si="18"/>
        <v>+05:00</v>
      </c>
      <c r="H192" t="str">
        <f t="shared" si="19"/>
        <v>+05</v>
      </c>
      <c r="I192" t="str">
        <f t="shared" si="20"/>
        <v>00</v>
      </c>
      <c r="J192">
        <f t="shared" si="21"/>
        <v>5</v>
      </c>
      <c r="K192" t="str">
        <f t="shared" si="22"/>
        <v>00</v>
      </c>
      <c r="L192">
        <f t="shared" si="23"/>
        <v>1</v>
      </c>
      <c r="M192">
        <f t="shared" si="24"/>
        <v>1</v>
      </c>
      <c r="N192">
        <f t="shared" si="25"/>
        <v>5</v>
      </c>
      <c r="O192" t="str">
        <f t="shared" si="26"/>
        <v>00</v>
      </c>
    </row>
    <row r="193" spans="1:15" x14ac:dyDescent="0.25">
      <c r="A193" t="s">
        <v>475</v>
      </c>
      <c r="B193" s="6" t="s">
        <v>508</v>
      </c>
      <c r="C193" t="s">
        <v>106</v>
      </c>
      <c r="D193">
        <v>192</v>
      </c>
      <c r="G193" s="6" t="str">
        <f t="shared" si="18"/>
        <v>+00:00</v>
      </c>
      <c r="H193" t="str">
        <f t="shared" si="19"/>
        <v>+00</v>
      </c>
      <c r="I193" t="str">
        <f t="shared" si="20"/>
        <v>00</v>
      </c>
      <c r="J193">
        <f t="shared" si="21"/>
        <v>0</v>
      </c>
      <c r="K193" t="str">
        <f t="shared" si="22"/>
        <v>00</v>
      </c>
      <c r="L193">
        <f t="shared" si="23"/>
        <v>1</v>
      </c>
      <c r="M193">
        <f t="shared" si="24"/>
        <v>1</v>
      </c>
      <c r="N193">
        <f t="shared" si="25"/>
        <v>0</v>
      </c>
      <c r="O193" t="str">
        <f t="shared" si="26"/>
        <v>00</v>
      </c>
    </row>
    <row r="194" spans="1:15" x14ac:dyDescent="0.25">
      <c r="A194" t="s">
        <v>476</v>
      </c>
      <c r="B194" s="6" t="s">
        <v>508</v>
      </c>
      <c r="C194" t="s">
        <v>106</v>
      </c>
      <c r="D194">
        <v>193</v>
      </c>
      <c r="G194" s="6" t="str">
        <f t="shared" si="18"/>
        <v>+00:00</v>
      </c>
      <c r="H194" t="str">
        <f t="shared" si="19"/>
        <v>+00</v>
      </c>
      <c r="I194" t="str">
        <f t="shared" si="20"/>
        <v>00</v>
      </c>
      <c r="J194">
        <f t="shared" si="21"/>
        <v>0</v>
      </c>
      <c r="K194" t="str">
        <f t="shared" si="22"/>
        <v>00</v>
      </c>
      <c r="L194">
        <f t="shared" si="23"/>
        <v>1</v>
      </c>
      <c r="M194">
        <f t="shared" si="24"/>
        <v>1</v>
      </c>
      <c r="N194">
        <f t="shared" si="25"/>
        <v>0</v>
      </c>
      <c r="O194" t="str">
        <f t="shared" si="26"/>
        <v>00</v>
      </c>
    </row>
    <row r="195" spans="1:15" x14ac:dyDescent="0.25">
      <c r="A195" t="s">
        <v>118</v>
      </c>
      <c r="B195" s="6" t="s">
        <v>507</v>
      </c>
      <c r="C195" t="s">
        <v>92</v>
      </c>
      <c r="D195">
        <v>194</v>
      </c>
      <c r="G195" s="6" t="str">
        <f t="shared" ref="G195:G258" si="27">B195</f>
        <v>+01:00</v>
      </c>
      <c r="H195" t="str">
        <f t="shared" ref="H195:H258" si="28">LEFT(G195,3)</f>
        <v>+01</v>
      </c>
      <c r="I195" t="str">
        <f t="shared" ref="I195:I258" si="29">RIGHT(G195,2)</f>
        <v>00</v>
      </c>
      <c r="J195">
        <f t="shared" ref="J195:J258" si="30">VALUE(H195)</f>
        <v>1</v>
      </c>
      <c r="K195" t="str">
        <f t="shared" ref="K195:K258" si="31">I195</f>
        <v>00</v>
      </c>
      <c r="L195">
        <f t="shared" ref="L195:L258" si="32">LEN(C195)</f>
        <v>2</v>
      </c>
      <c r="M195">
        <f t="shared" ref="M195:M258" si="33">IF(J195&gt;=0,1,-1)</f>
        <v>1</v>
      </c>
      <c r="N195">
        <f t="shared" ref="N195:N258" si="34">M195*J195</f>
        <v>1</v>
      </c>
      <c r="O195" t="str">
        <f t="shared" ref="O195:O258" si="35">K195</f>
        <v>00</v>
      </c>
    </row>
    <row r="196" spans="1:15" x14ac:dyDescent="0.25">
      <c r="A196" t="s">
        <v>466</v>
      </c>
      <c r="B196" s="6" t="s">
        <v>526</v>
      </c>
      <c r="C196" t="s">
        <v>106</v>
      </c>
      <c r="D196">
        <v>195</v>
      </c>
      <c r="G196" s="6" t="str">
        <f t="shared" si="27"/>
        <v>+12:00</v>
      </c>
      <c r="H196" t="str">
        <f t="shared" si="28"/>
        <v>+12</v>
      </c>
      <c r="I196" t="str">
        <f t="shared" si="29"/>
        <v>00</v>
      </c>
      <c r="J196">
        <f t="shared" si="30"/>
        <v>12</v>
      </c>
      <c r="K196" t="str">
        <f t="shared" si="31"/>
        <v>00</v>
      </c>
      <c r="L196">
        <f t="shared" si="32"/>
        <v>1</v>
      </c>
      <c r="M196">
        <f t="shared" si="33"/>
        <v>1</v>
      </c>
      <c r="N196">
        <f t="shared" si="34"/>
        <v>12</v>
      </c>
      <c r="O196" t="str">
        <f t="shared" si="35"/>
        <v>00</v>
      </c>
    </row>
    <row r="197" spans="1:15" x14ac:dyDescent="0.25">
      <c r="A197" t="s">
        <v>465</v>
      </c>
      <c r="B197" s="6" t="s">
        <v>526</v>
      </c>
      <c r="C197" t="s">
        <v>106</v>
      </c>
      <c r="D197">
        <v>196</v>
      </c>
      <c r="G197" s="6" t="str">
        <f t="shared" si="27"/>
        <v>+12:00</v>
      </c>
      <c r="H197" t="str">
        <f t="shared" si="28"/>
        <v>+12</v>
      </c>
      <c r="I197" t="str">
        <f t="shared" si="29"/>
        <v>00</v>
      </c>
      <c r="J197">
        <f t="shared" si="30"/>
        <v>12</v>
      </c>
      <c r="K197" t="str">
        <f t="shared" si="31"/>
        <v>00</v>
      </c>
      <c r="L197">
        <f t="shared" si="32"/>
        <v>1</v>
      </c>
      <c r="M197">
        <f t="shared" si="33"/>
        <v>1</v>
      </c>
      <c r="N197">
        <f t="shared" si="34"/>
        <v>12</v>
      </c>
      <c r="O197" t="str">
        <f t="shared" si="35"/>
        <v>00</v>
      </c>
    </row>
    <row r="198" spans="1:15" x14ac:dyDescent="0.25">
      <c r="A198" t="s">
        <v>168</v>
      </c>
      <c r="B198" s="6" t="s">
        <v>510</v>
      </c>
      <c r="C198" t="s">
        <v>106</v>
      </c>
      <c r="D198">
        <v>197</v>
      </c>
      <c r="G198" s="6" t="str">
        <f t="shared" si="27"/>
        <v>-04:00</v>
      </c>
      <c r="H198" t="str">
        <f t="shared" si="28"/>
        <v>-04</v>
      </c>
      <c r="I198" t="str">
        <f t="shared" si="29"/>
        <v>00</v>
      </c>
      <c r="J198">
        <f t="shared" si="30"/>
        <v>-4</v>
      </c>
      <c r="K198" t="str">
        <f t="shared" si="31"/>
        <v>00</v>
      </c>
      <c r="L198">
        <f t="shared" si="32"/>
        <v>1</v>
      </c>
      <c r="M198">
        <f t="shared" si="33"/>
        <v>-1</v>
      </c>
      <c r="N198">
        <f t="shared" si="34"/>
        <v>4</v>
      </c>
      <c r="O198" t="str">
        <f t="shared" si="35"/>
        <v>00</v>
      </c>
    </row>
    <row r="199" spans="1:15" x14ac:dyDescent="0.25">
      <c r="A199" t="s">
        <v>310</v>
      </c>
      <c r="B199" s="6" t="s">
        <v>508</v>
      </c>
      <c r="C199" t="s">
        <v>106</v>
      </c>
      <c r="D199">
        <v>198</v>
      </c>
      <c r="G199" s="6" t="str">
        <f t="shared" si="27"/>
        <v>+00:00</v>
      </c>
      <c r="H199" t="str">
        <f t="shared" si="28"/>
        <v>+00</v>
      </c>
      <c r="I199" t="str">
        <f t="shared" si="29"/>
        <v>00</v>
      </c>
      <c r="J199">
        <f t="shared" si="30"/>
        <v>0</v>
      </c>
      <c r="K199" t="str">
        <f t="shared" si="31"/>
        <v>00</v>
      </c>
      <c r="L199">
        <f t="shared" si="32"/>
        <v>1</v>
      </c>
      <c r="M199">
        <f t="shared" si="33"/>
        <v>1</v>
      </c>
      <c r="N199">
        <f t="shared" si="34"/>
        <v>0</v>
      </c>
      <c r="O199" t="str">
        <f t="shared" si="35"/>
        <v>00</v>
      </c>
    </row>
    <row r="200" spans="1:15" x14ac:dyDescent="0.25">
      <c r="A200" t="s">
        <v>311</v>
      </c>
      <c r="B200" s="6" t="s">
        <v>511</v>
      </c>
      <c r="C200" t="s">
        <v>106</v>
      </c>
      <c r="D200">
        <v>199</v>
      </c>
      <c r="G200" s="6" t="str">
        <f t="shared" si="27"/>
        <v>+04:00</v>
      </c>
      <c r="H200" t="str">
        <f t="shared" si="28"/>
        <v>+04</v>
      </c>
      <c r="I200" t="str">
        <f t="shared" si="29"/>
        <v>00</v>
      </c>
      <c r="J200">
        <f t="shared" si="30"/>
        <v>4</v>
      </c>
      <c r="K200" t="str">
        <f t="shared" si="31"/>
        <v>00</v>
      </c>
      <c r="L200">
        <f t="shared" si="32"/>
        <v>1</v>
      </c>
      <c r="M200">
        <f t="shared" si="33"/>
        <v>1</v>
      </c>
      <c r="N200">
        <f t="shared" si="34"/>
        <v>4</v>
      </c>
      <c r="O200" t="str">
        <f t="shared" si="35"/>
        <v>00</v>
      </c>
    </row>
    <row r="201" spans="1:15" x14ac:dyDescent="0.25">
      <c r="A201" t="s">
        <v>312</v>
      </c>
      <c r="B201" s="6" t="s">
        <v>516</v>
      </c>
      <c r="C201" t="s">
        <v>106</v>
      </c>
      <c r="D201">
        <v>200</v>
      </c>
      <c r="G201" s="6" t="str">
        <f t="shared" si="27"/>
        <v>+03:00</v>
      </c>
      <c r="H201" t="str">
        <f t="shared" si="28"/>
        <v>+03</v>
      </c>
      <c r="I201" t="str">
        <f t="shared" si="29"/>
        <v>00</v>
      </c>
      <c r="J201">
        <f t="shared" si="30"/>
        <v>3</v>
      </c>
      <c r="K201" t="str">
        <f t="shared" si="31"/>
        <v>00</v>
      </c>
      <c r="L201">
        <f t="shared" si="32"/>
        <v>1</v>
      </c>
      <c r="M201">
        <f t="shared" si="33"/>
        <v>1</v>
      </c>
      <c r="N201">
        <f t="shared" si="34"/>
        <v>3</v>
      </c>
      <c r="O201" t="str">
        <f t="shared" si="35"/>
        <v>00</v>
      </c>
    </row>
    <row r="202" spans="1:15" x14ac:dyDescent="0.25">
      <c r="A202" t="s">
        <v>433</v>
      </c>
      <c r="B202" s="6" t="s">
        <v>519</v>
      </c>
      <c r="C202" t="s">
        <v>169</v>
      </c>
      <c r="D202">
        <v>201</v>
      </c>
      <c r="G202" s="6" t="str">
        <f t="shared" si="27"/>
        <v>-06:00</v>
      </c>
      <c r="H202" t="str">
        <f t="shared" si="28"/>
        <v>-06</v>
      </c>
      <c r="I202" t="str">
        <f t="shared" si="29"/>
        <v>00</v>
      </c>
      <c r="J202">
        <f t="shared" si="30"/>
        <v>-6</v>
      </c>
      <c r="K202" t="str">
        <f t="shared" si="31"/>
        <v>00</v>
      </c>
      <c r="L202">
        <f t="shared" si="32"/>
        <v>6</v>
      </c>
      <c r="M202">
        <f t="shared" si="33"/>
        <v>-1</v>
      </c>
      <c r="N202">
        <f t="shared" si="34"/>
        <v>6</v>
      </c>
      <c r="O202" t="str">
        <f t="shared" si="35"/>
        <v>00</v>
      </c>
    </row>
    <row r="203" spans="1:15" x14ac:dyDescent="0.25">
      <c r="A203" t="s">
        <v>437</v>
      </c>
      <c r="B203" s="6" t="s">
        <v>522</v>
      </c>
      <c r="C203" t="s">
        <v>169</v>
      </c>
      <c r="D203">
        <v>202</v>
      </c>
      <c r="G203" s="6" t="str">
        <f t="shared" si="27"/>
        <v>-07:00</v>
      </c>
      <c r="H203" t="str">
        <f t="shared" si="28"/>
        <v>-07</v>
      </c>
      <c r="I203" t="str">
        <f t="shared" si="29"/>
        <v>00</v>
      </c>
      <c r="J203">
        <f t="shared" si="30"/>
        <v>-7</v>
      </c>
      <c r="K203" t="str">
        <f t="shared" si="31"/>
        <v>00</v>
      </c>
      <c r="L203">
        <f t="shared" si="32"/>
        <v>6</v>
      </c>
      <c r="M203">
        <f t="shared" si="33"/>
        <v>-1</v>
      </c>
      <c r="N203">
        <f t="shared" si="34"/>
        <v>7</v>
      </c>
      <c r="O203" t="str">
        <f t="shared" si="35"/>
        <v>00</v>
      </c>
    </row>
    <row r="204" spans="1:15" x14ac:dyDescent="0.25">
      <c r="A204" t="s">
        <v>438</v>
      </c>
      <c r="B204" s="6" t="s">
        <v>522</v>
      </c>
      <c r="C204" t="s">
        <v>106</v>
      </c>
      <c r="D204">
        <v>203</v>
      </c>
      <c r="G204" s="6" t="str">
        <f t="shared" si="27"/>
        <v>-07:00</v>
      </c>
      <c r="H204" t="str">
        <f t="shared" si="28"/>
        <v>-07</v>
      </c>
      <c r="I204" t="str">
        <f t="shared" si="29"/>
        <v>00</v>
      </c>
      <c r="J204">
        <f t="shared" si="30"/>
        <v>-7</v>
      </c>
      <c r="K204" t="str">
        <f t="shared" si="31"/>
        <v>00</v>
      </c>
      <c r="L204">
        <f t="shared" si="32"/>
        <v>1</v>
      </c>
      <c r="M204">
        <f t="shared" si="33"/>
        <v>-1</v>
      </c>
      <c r="N204">
        <f t="shared" si="34"/>
        <v>7</v>
      </c>
      <c r="O204" t="str">
        <f t="shared" si="35"/>
        <v>00</v>
      </c>
    </row>
    <row r="205" spans="1:15" x14ac:dyDescent="0.25">
      <c r="A205" t="s">
        <v>439</v>
      </c>
      <c r="B205" s="6" t="s">
        <v>522</v>
      </c>
      <c r="C205" t="s">
        <v>169</v>
      </c>
      <c r="D205">
        <v>204</v>
      </c>
      <c r="G205" s="6" t="str">
        <f t="shared" si="27"/>
        <v>-07:00</v>
      </c>
      <c r="H205" t="str">
        <f t="shared" si="28"/>
        <v>-07</v>
      </c>
      <c r="I205" t="str">
        <f t="shared" si="29"/>
        <v>00</v>
      </c>
      <c r="J205">
        <f t="shared" si="30"/>
        <v>-7</v>
      </c>
      <c r="K205" t="str">
        <f t="shared" si="31"/>
        <v>00</v>
      </c>
      <c r="L205">
        <f t="shared" si="32"/>
        <v>6</v>
      </c>
      <c r="M205">
        <f t="shared" si="33"/>
        <v>-1</v>
      </c>
      <c r="N205">
        <f t="shared" si="34"/>
        <v>7</v>
      </c>
      <c r="O205" t="str">
        <f t="shared" si="35"/>
        <v>00</v>
      </c>
    </row>
    <row r="206" spans="1:15" x14ac:dyDescent="0.25">
      <c r="A206" t="s">
        <v>434</v>
      </c>
      <c r="B206" s="6" t="s">
        <v>519</v>
      </c>
      <c r="C206" t="s">
        <v>169</v>
      </c>
      <c r="D206">
        <v>205</v>
      </c>
      <c r="G206" s="6" t="str">
        <f t="shared" si="27"/>
        <v>-06:00</v>
      </c>
      <c r="H206" t="str">
        <f t="shared" si="28"/>
        <v>-06</v>
      </c>
      <c r="I206" t="str">
        <f t="shared" si="29"/>
        <v>00</v>
      </c>
      <c r="J206">
        <f t="shared" si="30"/>
        <v>-6</v>
      </c>
      <c r="K206" t="str">
        <f t="shared" si="31"/>
        <v>00</v>
      </c>
      <c r="L206">
        <f t="shared" si="32"/>
        <v>6</v>
      </c>
      <c r="M206">
        <f t="shared" si="33"/>
        <v>-1</v>
      </c>
      <c r="N206">
        <f t="shared" si="34"/>
        <v>6</v>
      </c>
      <c r="O206" t="str">
        <f t="shared" si="35"/>
        <v>00</v>
      </c>
    </row>
    <row r="207" spans="1:15" x14ac:dyDescent="0.25">
      <c r="A207" t="s">
        <v>436</v>
      </c>
      <c r="B207" s="6" t="s">
        <v>519</v>
      </c>
      <c r="C207" t="s">
        <v>169</v>
      </c>
      <c r="D207">
        <v>206</v>
      </c>
      <c r="G207" s="6" t="str">
        <f t="shared" si="27"/>
        <v>-06:00</v>
      </c>
      <c r="H207" t="str">
        <f t="shared" si="28"/>
        <v>-06</v>
      </c>
      <c r="I207" t="str">
        <f t="shared" si="29"/>
        <v>00</v>
      </c>
      <c r="J207">
        <f t="shared" si="30"/>
        <v>-6</v>
      </c>
      <c r="K207" t="str">
        <f t="shared" si="31"/>
        <v>00</v>
      </c>
      <c r="L207">
        <f t="shared" si="32"/>
        <v>6</v>
      </c>
      <c r="M207">
        <f t="shared" si="33"/>
        <v>-1</v>
      </c>
      <c r="N207">
        <f t="shared" si="34"/>
        <v>6</v>
      </c>
      <c r="O207" t="str">
        <f t="shared" si="35"/>
        <v>00</v>
      </c>
    </row>
    <row r="208" spans="1:15" x14ac:dyDescent="0.25">
      <c r="A208" t="s">
        <v>435</v>
      </c>
      <c r="B208" s="6" t="s">
        <v>519</v>
      </c>
      <c r="C208" t="s">
        <v>169</v>
      </c>
      <c r="D208">
        <v>207</v>
      </c>
      <c r="G208" s="6" t="str">
        <f t="shared" si="27"/>
        <v>-06:00</v>
      </c>
      <c r="H208" t="str">
        <f t="shared" si="28"/>
        <v>-06</v>
      </c>
      <c r="I208" t="str">
        <f t="shared" si="29"/>
        <v>00</v>
      </c>
      <c r="J208">
        <f t="shared" si="30"/>
        <v>-6</v>
      </c>
      <c r="K208" t="str">
        <f t="shared" si="31"/>
        <v>00</v>
      </c>
      <c r="L208">
        <f t="shared" si="32"/>
        <v>6</v>
      </c>
      <c r="M208">
        <f t="shared" si="33"/>
        <v>-1</v>
      </c>
      <c r="N208">
        <f t="shared" si="34"/>
        <v>6</v>
      </c>
      <c r="O208" t="str">
        <f t="shared" si="35"/>
        <v>00</v>
      </c>
    </row>
    <row r="209" spans="1:15" x14ac:dyDescent="0.25">
      <c r="A209" t="s">
        <v>440</v>
      </c>
      <c r="B209" s="6" t="s">
        <v>523</v>
      </c>
      <c r="C209" t="s">
        <v>169</v>
      </c>
      <c r="D209">
        <v>208</v>
      </c>
      <c r="G209" s="6" t="str">
        <f t="shared" si="27"/>
        <v>-08:00</v>
      </c>
      <c r="H209" t="str">
        <f t="shared" si="28"/>
        <v>-08</v>
      </c>
      <c r="I209" t="str">
        <f t="shared" si="29"/>
        <v>00</v>
      </c>
      <c r="J209">
        <f t="shared" si="30"/>
        <v>-8</v>
      </c>
      <c r="K209" t="str">
        <f t="shared" si="31"/>
        <v>00</v>
      </c>
      <c r="L209">
        <f t="shared" si="32"/>
        <v>6</v>
      </c>
      <c r="M209">
        <f t="shared" si="33"/>
        <v>-1</v>
      </c>
      <c r="N209">
        <f t="shared" si="34"/>
        <v>8</v>
      </c>
      <c r="O209" t="str">
        <f t="shared" si="35"/>
        <v>00</v>
      </c>
    </row>
    <row r="210" spans="1:15" x14ac:dyDescent="0.25">
      <c r="A210" t="s">
        <v>470</v>
      </c>
      <c r="B210" s="6" t="s">
        <v>534</v>
      </c>
      <c r="C210" t="s">
        <v>106</v>
      </c>
      <c r="D210">
        <v>209</v>
      </c>
      <c r="G210" s="6" t="str">
        <f t="shared" si="27"/>
        <v>+11:00</v>
      </c>
      <c r="H210" t="str">
        <f t="shared" si="28"/>
        <v>+11</v>
      </c>
      <c r="I210" t="str">
        <f t="shared" si="29"/>
        <v>00</v>
      </c>
      <c r="J210">
        <f t="shared" si="30"/>
        <v>11</v>
      </c>
      <c r="K210" t="str">
        <f t="shared" si="31"/>
        <v>00</v>
      </c>
      <c r="L210">
        <f t="shared" si="32"/>
        <v>1</v>
      </c>
      <c r="M210">
        <f t="shared" si="33"/>
        <v>1</v>
      </c>
      <c r="N210">
        <f t="shared" si="34"/>
        <v>11</v>
      </c>
      <c r="O210" t="str">
        <f t="shared" si="35"/>
        <v>00</v>
      </c>
    </row>
    <row r="211" spans="1:15" x14ac:dyDescent="0.25">
      <c r="A211" t="s">
        <v>469</v>
      </c>
      <c r="B211" s="6" t="s">
        <v>534</v>
      </c>
      <c r="C211" t="s">
        <v>106</v>
      </c>
      <c r="D211">
        <v>210</v>
      </c>
      <c r="G211" s="6" t="str">
        <f t="shared" si="27"/>
        <v>+11:00</v>
      </c>
      <c r="H211" t="str">
        <f t="shared" si="28"/>
        <v>+11</v>
      </c>
      <c r="I211" t="str">
        <f t="shared" si="29"/>
        <v>00</v>
      </c>
      <c r="J211">
        <f t="shared" si="30"/>
        <v>11</v>
      </c>
      <c r="K211" t="str">
        <f t="shared" si="31"/>
        <v>00</v>
      </c>
      <c r="L211">
        <f t="shared" si="32"/>
        <v>1</v>
      </c>
      <c r="M211">
        <f t="shared" si="33"/>
        <v>1</v>
      </c>
      <c r="N211">
        <f t="shared" si="34"/>
        <v>11</v>
      </c>
      <c r="O211" t="str">
        <f t="shared" si="35"/>
        <v>00</v>
      </c>
    </row>
    <row r="212" spans="1:15" x14ac:dyDescent="0.25">
      <c r="A212" t="s">
        <v>468</v>
      </c>
      <c r="B212" s="6" t="s">
        <v>513</v>
      </c>
      <c r="C212" t="s">
        <v>106</v>
      </c>
      <c r="D212">
        <v>211</v>
      </c>
      <c r="G212" s="6" t="str">
        <f t="shared" si="27"/>
        <v>+10:00</v>
      </c>
      <c r="H212" t="str">
        <f t="shared" si="28"/>
        <v>+10</v>
      </c>
      <c r="I212" t="str">
        <f t="shared" si="29"/>
        <v>00</v>
      </c>
      <c r="J212">
        <f t="shared" si="30"/>
        <v>10</v>
      </c>
      <c r="K212" t="str">
        <f t="shared" si="31"/>
        <v>00</v>
      </c>
      <c r="L212">
        <f t="shared" si="32"/>
        <v>1</v>
      </c>
      <c r="M212">
        <f t="shared" si="33"/>
        <v>1</v>
      </c>
      <c r="N212">
        <f t="shared" si="34"/>
        <v>10</v>
      </c>
      <c r="O212" t="str">
        <f t="shared" si="35"/>
        <v>00</v>
      </c>
    </row>
    <row r="213" spans="1:15" x14ac:dyDescent="0.25">
      <c r="A213" t="s">
        <v>467</v>
      </c>
      <c r="B213" s="6" t="s">
        <v>513</v>
      </c>
      <c r="C213" t="s">
        <v>106</v>
      </c>
      <c r="D213">
        <v>212</v>
      </c>
      <c r="G213" s="6" t="str">
        <f t="shared" si="27"/>
        <v>+10:00</v>
      </c>
      <c r="H213" t="str">
        <f t="shared" si="28"/>
        <v>+10</v>
      </c>
      <c r="I213" t="str">
        <f t="shared" si="29"/>
        <v>00</v>
      </c>
      <c r="J213">
        <f t="shared" si="30"/>
        <v>10</v>
      </c>
      <c r="K213" t="str">
        <f t="shared" si="31"/>
        <v>00</v>
      </c>
      <c r="L213">
        <f t="shared" si="32"/>
        <v>1</v>
      </c>
      <c r="M213">
        <f t="shared" si="33"/>
        <v>1</v>
      </c>
      <c r="N213">
        <f t="shared" si="34"/>
        <v>10</v>
      </c>
      <c r="O213" t="str">
        <f t="shared" si="35"/>
        <v>00</v>
      </c>
    </row>
    <row r="214" spans="1:15" x14ac:dyDescent="0.25">
      <c r="A214" t="s">
        <v>119</v>
      </c>
      <c r="B214" s="6" t="s">
        <v>518</v>
      </c>
      <c r="C214" t="s">
        <v>92</v>
      </c>
      <c r="D214">
        <v>213</v>
      </c>
      <c r="G214" s="6" t="str">
        <f t="shared" si="27"/>
        <v>+02:00</v>
      </c>
      <c r="H214" t="str">
        <f t="shared" si="28"/>
        <v>+02</v>
      </c>
      <c r="I214" t="str">
        <f t="shared" si="29"/>
        <v>00</v>
      </c>
      <c r="J214">
        <f t="shared" si="30"/>
        <v>2</v>
      </c>
      <c r="K214" t="str">
        <f t="shared" si="31"/>
        <v>00</v>
      </c>
      <c r="L214">
        <f t="shared" si="32"/>
        <v>2</v>
      </c>
      <c r="M214">
        <f t="shared" si="33"/>
        <v>1</v>
      </c>
      <c r="N214">
        <f t="shared" si="34"/>
        <v>2</v>
      </c>
      <c r="O214" t="str">
        <f t="shared" si="35"/>
        <v>00</v>
      </c>
    </row>
    <row r="215" spans="1:15" x14ac:dyDescent="0.25">
      <c r="A215" t="s">
        <v>120</v>
      </c>
      <c r="B215" s="6" t="s">
        <v>507</v>
      </c>
      <c r="C215" t="s">
        <v>92</v>
      </c>
      <c r="D215">
        <v>214</v>
      </c>
      <c r="G215" s="6" t="str">
        <f t="shared" si="27"/>
        <v>+01:00</v>
      </c>
      <c r="H215" t="str">
        <f t="shared" si="28"/>
        <v>+01</v>
      </c>
      <c r="I215" t="str">
        <f t="shared" si="29"/>
        <v>00</v>
      </c>
      <c r="J215">
        <f t="shared" si="30"/>
        <v>1</v>
      </c>
      <c r="K215" t="str">
        <f t="shared" si="31"/>
        <v>00</v>
      </c>
      <c r="L215">
        <f t="shared" si="32"/>
        <v>2</v>
      </c>
      <c r="M215">
        <f t="shared" si="33"/>
        <v>1</v>
      </c>
      <c r="N215">
        <f t="shared" si="34"/>
        <v>1</v>
      </c>
      <c r="O215" t="str">
        <f t="shared" si="35"/>
        <v>00</v>
      </c>
    </row>
    <row r="216" spans="1:15" x14ac:dyDescent="0.25">
      <c r="A216" t="s">
        <v>461</v>
      </c>
      <c r="B216" s="6" t="s">
        <v>530</v>
      </c>
      <c r="C216" t="s">
        <v>230</v>
      </c>
      <c r="D216">
        <v>215</v>
      </c>
      <c r="G216" s="6" t="str">
        <f t="shared" si="27"/>
        <v>+09:00</v>
      </c>
      <c r="H216" t="str">
        <f t="shared" si="28"/>
        <v>+09</v>
      </c>
      <c r="I216" t="str">
        <f t="shared" si="29"/>
        <v>00</v>
      </c>
      <c r="J216">
        <f t="shared" si="30"/>
        <v>9</v>
      </c>
      <c r="K216" t="str">
        <f t="shared" si="31"/>
        <v>00</v>
      </c>
      <c r="L216">
        <f t="shared" si="32"/>
        <v>6</v>
      </c>
      <c r="M216">
        <f t="shared" si="33"/>
        <v>1</v>
      </c>
      <c r="N216">
        <f t="shared" si="34"/>
        <v>9</v>
      </c>
      <c r="O216" t="str">
        <f t="shared" si="35"/>
        <v>00</v>
      </c>
    </row>
    <row r="217" spans="1:15" x14ac:dyDescent="0.25">
      <c r="A217" t="s">
        <v>459</v>
      </c>
      <c r="B217" s="6" t="s">
        <v>521</v>
      </c>
      <c r="C217" t="s">
        <v>230</v>
      </c>
      <c r="D217">
        <v>216</v>
      </c>
      <c r="G217" s="6" t="str">
        <f t="shared" si="27"/>
        <v>+07:00</v>
      </c>
      <c r="H217" t="str">
        <f t="shared" si="28"/>
        <v>+07</v>
      </c>
      <c r="I217" t="str">
        <f t="shared" si="29"/>
        <v>00</v>
      </c>
      <c r="J217">
        <f t="shared" si="30"/>
        <v>7</v>
      </c>
      <c r="K217" t="str">
        <f t="shared" si="31"/>
        <v>00</v>
      </c>
      <c r="L217">
        <f t="shared" si="32"/>
        <v>6</v>
      </c>
      <c r="M217">
        <f t="shared" si="33"/>
        <v>1</v>
      </c>
      <c r="N217">
        <f t="shared" si="34"/>
        <v>7</v>
      </c>
      <c r="O217" t="str">
        <f t="shared" si="35"/>
        <v>00</v>
      </c>
    </row>
    <row r="218" spans="1:15" x14ac:dyDescent="0.25">
      <c r="A218" t="s">
        <v>460</v>
      </c>
      <c r="B218" s="6" t="s">
        <v>514</v>
      </c>
      <c r="C218" t="s">
        <v>230</v>
      </c>
      <c r="D218">
        <v>217</v>
      </c>
      <c r="G218" s="6" t="str">
        <f t="shared" si="27"/>
        <v>+08:00</v>
      </c>
      <c r="H218" t="str">
        <f t="shared" si="28"/>
        <v>+08</v>
      </c>
      <c r="I218" t="str">
        <f t="shared" si="29"/>
        <v>00</v>
      </c>
      <c r="J218">
        <f t="shared" si="30"/>
        <v>8</v>
      </c>
      <c r="K218" t="str">
        <f t="shared" si="31"/>
        <v>00</v>
      </c>
      <c r="L218">
        <f t="shared" si="32"/>
        <v>6</v>
      </c>
      <c r="M218">
        <f t="shared" si="33"/>
        <v>1</v>
      </c>
      <c r="N218">
        <f t="shared" si="34"/>
        <v>8</v>
      </c>
      <c r="O218" t="str">
        <f t="shared" si="35"/>
        <v>00</v>
      </c>
    </row>
    <row r="219" spans="1:15" x14ac:dyDescent="0.25">
      <c r="A219" t="s">
        <v>170</v>
      </c>
      <c r="B219" s="6" t="s">
        <v>510</v>
      </c>
      <c r="C219" t="s">
        <v>106</v>
      </c>
      <c r="D219">
        <v>218</v>
      </c>
      <c r="G219" s="6" t="str">
        <f t="shared" si="27"/>
        <v>-04:00</v>
      </c>
      <c r="H219" t="str">
        <f t="shared" si="28"/>
        <v>-04</v>
      </c>
      <c r="I219" t="str">
        <f t="shared" si="29"/>
        <v>00</v>
      </c>
      <c r="J219">
        <f t="shared" si="30"/>
        <v>-4</v>
      </c>
      <c r="K219" t="str">
        <f t="shared" si="31"/>
        <v>00</v>
      </c>
      <c r="L219">
        <f t="shared" si="32"/>
        <v>1</v>
      </c>
      <c r="M219">
        <f t="shared" si="33"/>
        <v>-1</v>
      </c>
      <c r="N219">
        <f t="shared" si="34"/>
        <v>4</v>
      </c>
      <c r="O219" t="str">
        <f t="shared" si="35"/>
        <v>00</v>
      </c>
    </row>
    <row r="220" spans="1:15" x14ac:dyDescent="0.25">
      <c r="A220" t="s">
        <v>313</v>
      </c>
      <c r="B220" s="6" t="s">
        <v>508</v>
      </c>
      <c r="C220" t="s">
        <v>106</v>
      </c>
      <c r="D220">
        <v>219</v>
      </c>
      <c r="G220" s="6" t="str">
        <f t="shared" si="27"/>
        <v>+00:00</v>
      </c>
      <c r="H220" t="str">
        <f t="shared" si="28"/>
        <v>+00</v>
      </c>
      <c r="I220" t="str">
        <f t="shared" si="29"/>
        <v>00</v>
      </c>
      <c r="J220">
        <f t="shared" si="30"/>
        <v>0</v>
      </c>
      <c r="K220" t="str">
        <f t="shared" si="31"/>
        <v>00</v>
      </c>
      <c r="L220">
        <f t="shared" si="32"/>
        <v>1</v>
      </c>
      <c r="M220">
        <f t="shared" si="33"/>
        <v>1</v>
      </c>
      <c r="N220">
        <f t="shared" si="34"/>
        <v>0</v>
      </c>
      <c r="O220" t="str">
        <f t="shared" si="35"/>
        <v>00</v>
      </c>
    </row>
    <row r="221" spans="1:15" x14ac:dyDescent="0.25">
      <c r="A221" t="s">
        <v>314</v>
      </c>
      <c r="B221" s="6" t="s">
        <v>518</v>
      </c>
      <c r="C221" t="s">
        <v>106</v>
      </c>
      <c r="D221">
        <v>220</v>
      </c>
      <c r="G221" s="6" t="str">
        <f t="shared" si="27"/>
        <v>+02:00</v>
      </c>
      <c r="H221" t="str">
        <f t="shared" si="28"/>
        <v>+02</v>
      </c>
      <c r="I221" t="str">
        <f t="shared" si="29"/>
        <v>00</v>
      </c>
      <c r="J221">
        <f t="shared" si="30"/>
        <v>2</v>
      </c>
      <c r="K221" t="str">
        <f t="shared" si="31"/>
        <v>00</v>
      </c>
      <c r="L221">
        <f t="shared" si="32"/>
        <v>1</v>
      </c>
      <c r="M221">
        <f t="shared" si="33"/>
        <v>1</v>
      </c>
      <c r="N221">
        <f t="shared" si="34"/>
        <v>2</v>
      </c>
      <c r="O221" t="str">
        <f t="shared" si="35"/>
        <v>00</v>
      </c>
    </row>
    <row r="222" spans="1:15" x14ac:dyDescent="0.25">
      <c r="A222" t="s">
        <v>231</v>
      </c>
      <c r="B222" s="6" t="s">
        <v>525</v>
      </c>
      <c r="C222" t="s">
        <v>106</v>
      </c>
      <c r="D222">
        <v>221</v>
      </c>
      <c r="G222" s="6" t="str">
        <f t="shared" si="27"/>
        <v>+06:30</v>
      </c>
      <c r="H222" t="str">
        <f t="shared" si="28"/>
        <v>+06</v>
      </c>
      <c r="I222" t="str">
        <f t="shared" si="29"/>
        <v>30</v>
      </c>
      <c r="J222">
        <f t="shared" si="30"/>
        <v>6</v>
      </c>
      <c r="K222" t="str">
        <f t="shared" si="31"/>
        <v>30</v>
      </c>
      <c r="L222">
        <f t="shared" si="32"/>
        <v>1</v>
      </c>
      <c r="M222">
        <f t="shared" si="33"/>
        <v>1</v>
      </c>
      <c r="N222">
        <f t="shared" si="34"/>
        <v>6</v>
      </c>
      <c r="O222" t="str">
        <f t="shared" si="35"/>
        <v>30</v>
      </c>
    </row>
    <row r="223" spans="1:15" x14ac:dyDescent="0.25">
      <c r="A223" t="s">
        <v>315</v>
      </c>
      <c r="B223" s="6" t="s">
        <v>507</v>
      </c>
      <c r="C223" t="s">
        <v>315</v>
      </c>
      <c r="D223">
        <v>222</v>
      </c>
      <c r="G223" s="6" t="str">
        <f t="shared" si="27"/>
        <v>+01:00</v>
      </c>
      <c r="H223" t="str">
        <f t="shared" si="28"/>
        <v>+01</v>
      </c>
      <c r="I223" t="str">
        <f t="shared" si="29"/>
        <v>00</v>
      </c>
      <c r="J223">
        <f t="shared" si="30"/>
        <v>1</v>
      </c>
      <c r="K223" t="str">
        <f t="shared" si="31"/>
        <v>00</v>
      </c>
      <c r="L223">
        <f t="shared" si="32"/>
        <v>7</v>
      </c>
      <c r="M223">
        <f t="shared" si="33"/>
        <v>1</v>
      </c>
      <c r="N223">
        <f t="shared" si="34"/>
        <v>1</v>
      </c>
      <c r="O223" t="str">
        <f t="shared" si="35"/>
        <v>00</v>
      </c>
    </row>
    <row r="224" spans="1:15" x14ac:dyDescent="0.25">
      <c r="A224" t="s">
        <v>262</v>
      </c>
      <c r="B224" s="6" t="s">
        <v>526</v>
      </c>
      <c r="C224" t="s">
        <v>106</v>
      </c>
      <c r="D224">
        <v>223</v>
      </c>
      <c r="G224" s="6" t="str">
        <f t="shared" si="27"/>
        <v>+12:00</v>
      </c>
      <c r="H224" t="str">
        <f t="shared" si="28"/>
        <v>+12</v>
      </c>
      <c r="I224" t="str">
        <f t="shared" si="29"/>
        <v>00</v>
      </c>
      <c r="J224">
        <f t="shared" si="30"/>
        <v>12</v>
      </c>
      <c r="K224" t="str">
        <f t="shared" si="31"/>
        <v>00</v>
      </c>
      <c r="L224">
        <f t="shared" si="32"/>
        <v>1</v>
      </c>
      <c r="M224">
        <f t="shared" si="33"/>
        <v>1</v>
      </c>
      <c r="N224">
        <f t="shared" si="34"/>
        <v>12</v>
      </c>
      <c r="O224" t="str">
        <f t="shared" si="35"/>
        <v>00</v>
      </c>
    </row>
    <row r="225" spans="1:15" x14ac:dyDescent="0.25">
      <c r="A225" t="s">
        <v>232</v>
      </c>
      <c r="B225" s="6" t="s">
        <v>535</v>
      </c>
      <c r="C225" t="s">
        <v>106</v>
      </c>
      <c r="D225">
        <v>224</v>
      </c>
      <c r="G225" s="6" t="str">
        <f t="shared" si="27"/>
        <v>+05:45</v>
      </c>
      <c r="H225" t="str">
        <f t="shared" si="28"/>
        <v>+05</v>
      </c>
      <c r="I225" t="str">
        <f t="shared" si="29"/>
        <v>45</v>
      </c>
      <c r="J225">
        <f t="shared" si="30"/>
        <v>5</v>
      </c>
      <c r="K225" t="str">
        <f t="shared" si="31"/>
        <v>45</v>
      </c>
      <c r="L225">
        <f t="shared" si="32"/>
        <v>1</v>
      </c>
      <c r="M225">
        <f t="shared" si="33"/>
        <v>1</v>
      </c>
      <c r="N225">
        <f t="shared" si="34"/>
        <v>5</v>
      </c>
      <c r="O225" t="str">
        <f t="shared" si="35"/>
        <v>45</v>
      </c>
    </row>
    <row r="226" spans="1:15" x14ac:dyDescent="0.25">
      <c r="A226" t="s">
        <v>121</v>
      </c>
      <c r="B226" s="6" t="s">
        <v>507</v>
      </c>
      <c r="C226" t="s">
        <v>92</v>
      </c>
      <c r="D226">
        <v>225</v>
      </c>
      <c r="G226" s="6" t="str">
        <f t="shared" si="27"/>
        <v>+01:00</v>
      </c>
      <c r="H226" t="str">
        <f t="shared" si="28"/>
        <v>+01</v>
      </c>
      <c r="I226" t="str">
        <f t="shared" si="29"/>
        <v>00</v>
      </c>
      <c r="J226">
        <f t="shared" si="30"/>
        <v>1</v>
      </c>
      <c r="K226" t="str">
        <f t="shared" si="31"/>
        <v>00</v>
      </c>
      <c r="L226">
        <f t="shared" si="32"/>
        <v>2</v>
      </c>
      <c r="M226">
        <f t="shared" si="33"/>
        <v>1</v>
      </c>
      <c r="N226">
        <f t="shared" si="34"/>
        <v>1</v>
      </c>
      <c r="O226" t="str">
        <f t="shared" si="35"/>
        <v>00</v>
      </c>
    </row>
    <row r="227" spans="1:15" x14ac:dyDescent="0.25">
      <c r="A227" t="s">
        <v>263</v>
      </c>
      <c r="B227" s="6" t="s">
        <v>534</v>
      </c>
      <c r="C227" t="s">
        <v>106</v>
      </c>
      <c r="D227">
        <v>226</v>
      </c>
      <c r="G227" s="6" t="str">
        <f t="shared" si="27"/>
        <v>+11:00</v>
      </c>
      <c r="H227" t="str">
        <f t="shared" si="28"/>
        <v>+11</v>
      </c>
      <c r="I227" t="str">
        <f t="shared" si="29"/>
        <v>00</v>
      </c>
      <c r="J227">
        <f t="shared" si="30"/>
        <v>11</v>
      </c>
      <c r="K227" t="str">
        <f t="shared" si="31"/>
        <v>00</v>
      </c>
      <c r="L227">
        <f t="shared" si="32"/>
        <v>1</v>
      </c>
      <c r="M227">
        <f t="shared" si="33"/>
        <v>1</v>
      </c>
      <c r="N227">
        <f t="shared" si="34"/>
        <v>11</v>
      </c>
      <c r="O227" t="str">
        <f t="shared" si="35"/>
        <v>00</v>
      </c>
    </row>
    <row r="228" spans="1:15" x14ac:dyDescent="0.25">
      <c r="A228" t="s">
        <v>471</v>
      </c>
      <c r="B228" s="6" t="s">
        <v>526</v>
      </c>
      <c r="C228" t="s">
        <v>264</v>
      </c>
      <c r="D228">
        <v>227</v>
      </c>
      <c r="G228" s="6" t="str">
        <f t="shared" si="27"/>
        <v>+12:00</v>
      </c>
      <c r="H228" t="str">
        <f t="shared" si="28"/>
        <v>+12</v>
      </c>
      <c r="I228" t="str">
        <f t="shared" si="29"/>
        <v>00</v>
      </c>
      <c r="J228">
        <f t="shared" si="30"/>
        <v>12</v>
      </c>
      <c r="K228" t="str">
        <f t="shared" si="31"/>
        <v>00</v>
      </c>
      <c r="L228">
        <f t="shared" si="32"/>
        <v>2</v>
      </c>
      <c r="M228">
        <f t="shared" si="33"/>
        <v>1</v>
      </c>
      <c r="N228">
        <f t="shared" si="34"/>
        <v>12</v>
      </c>
      <c r="O228" t="str">
        <f t="shared" si="35"/>
        <v>00</v>
      </c>
    </row>
    <row r="229" spans="1:15" x14ac:dyDescent="0.25">
      <c r="A229" t="s">
        <v>472</v>
      </c>
      <c r="B229" s="6" t="s">
        <v>536</v>
      </c>
      <c r="C229" t="s">
        <v>265</v>
      </c>
      <c r="D229">
        <v>228</v>
      </c>
      <c r="G229" s="6" t="str">
        <f t="shared" si="27"/>
        <v>+12:45</v>
      </c>
      <c r="H229" t="str">
        <f t="shared" si="28"/>
        <v>+12</v>
      </c>
      <c r="I229" t="str">
        <f t="shared" si="29"/>
        <v>45</v>
      </c>
      <c r="J229">
        <f t="shared" si="30"/>
        <v>12</v>
      </c>
      <c r="K229" t="str">
        <f t="shared" si="31"/>
        <v>45</v>
      </c>
      <c r="L229">
        <f t="shared" si="32"/>
        <v>7</v>
      </c>
      <c r="M229">
        <f t="shared" si="33"/>
        <v>1</v>
      </c>
      <c r="N229">
        <f t="shared" si="34"/>
        <v>12</v>
      </c>
      <c r="O229" t="str">
        <f t="shared" si="35"/>
        <v>45</v>
      </c>
    </row>
    <row r="230" spans="1:15" x14ac:dyDescent="0.25">
      <c r="A230" t="s">
        <v>172</v>
      </c>
      <c r="B230" s="6" t="s">
        <v>519</v>
      </c>
      <c r="C230" t="s">
        <v>171</v>
      </c>
      <c r="D230">
        <v>229</v>
      </c>
      <c r="G230" s="6" t="str">
        <f t="shared" si="27"/>
        <v>-06:00</v>
      </c>
      <c r="H230" t="str">
        <f t="shared" si="28"/>
        <v>-06</v>
      </c>
      <c r="I230" t="str">
        <f t="shared" si="29"/>
        <v>00</v>
      </c>
      <c r="J230">
        <f t="shared" si="30"/>
        <v>-6</v>
      </c>
      <c r="K230" t="str">
        <f t="shared" si="31"/>
        <v>00</v>
      </c>
      <c r="L230">
        <f t="shared" si="32"/>
        <v>3</v>
      </c>
      <c r="M230">
        <f t="shared" si="33"/>
        <v>-1</v>
      </c>
      <c r="N230">
        <f t="shared" si="34"/>
        <v>6</v>
      </c>
      <c r="O230" t="str">
        <f t="shared" si="35"/>
        <v>00</v>
      </c>
    </row>
    <row r="231" spans="1:15" x14ac:dyDescent="0.25">
      <c r="A231" t="s">
        <v>316</v>
      </c>
      <c r="B231" s="6" t="s">
        <v>507</v>
      </c>
      <c r="C231" t="s">
        <v>106</v>
      </c>
      <c r="D231">
        <v>230</v>
      </c>
      <c r="G231" s="6" t="str">
        <f t="shared" si="27"/>
        <v>+01:00</v>
      </c>
      <c r="H231" t="str">
        <f t="shared" si="28"/>
        <v>+01</v>
      </c>
      <c r="I231" t="str">
        <f t="shared" si="29"/>
        <v>00</v>
      </c>
      <c r="J231">
        <f t="shared" si="30"/>
        <v>1</v>
      </c>
      <c r="K231" t="str">
        <f t="shared" si="31"/>
        <v>00</v>
      </c>
      <c r="L231">
        <f t="shared" si="32"/>
        <v>1</v>
      </c>
      <c r="M231">
        <f t="shared" si="33"/>
        <v>1</v>
      </c>
      <c r="N231">
        <f t="shared" si="34"/>
        <v>1</v>
      </c>
      <c r="O231" t="str">
        <f t="shared" si="35"/>
        <v>00</v>
      </c>
    </row>
    <row r="232" spans="1:15" x14ac:dyDescent="0.25">
      <c r="A232" t="s">
        <v>317</v>
      </c>
      <c r="B232" s="6" t="s">
        <v>507</v>
      </c>
      <c r="C232" t="s">
        <v>106</v>
      </c>
      <c r="D232">
        <v>231</v>
      </c>
      <c r="G232" s="6" t="str">
        <f t="shared" si="27"/>
        <v>+01:00</v>
      </c>
      <c r="H232" t="str">
        <f t="shared" si="28"/>
        <v>+01</v>
      </c>
      <c r="I232" t="str">
        <f t="shared" si="29"/>
        <v>00</v>
      </c>
      <c r="J232">
        <f t="shared" si="30"/>
        <v>1</v>
      </c>
      <c r="K232" t="str">
        <f t="shared" si="31"/>
        <v>00</v>
      </c>
      <c r="L232">
        <f t="shared" si="32"/>
        <v>1</v>
      </c>
      <c r="M232">
        <f t="shared" si="33"/>
        <v>1</v>
      </c>
      <c r="N232">
        <f t="shared" si="34"/>
        <v>1</v>
      </c>
      <c r="O232" t="str">
        <f t="shared" si="35"/>
        <v>00</v>
      </c>
    </row>
    <row r="233" spans="1:15" x14ac:dyDescent="0.25">
      <c r="A233" t="s">
        <v>266</v>
      </c>
      <c r="B233" s="6" t="s">
        <v>267</v>
      </c>
      <c r="C233" t="s">
        <v>106</v>
      </c>
      <c r="D233">
        <v>232</v>
      </c>
      <c r="G233" s="6" t="str">
        <f t="shared" si="27"/>
        <v>-11:00</v>
      </c>
      <c r="H233" t="str">
        <f t="shared" si="28"/>
        <v>-11</v>
      </c>
      <c r="I233" t="str">
        <f t="shared" si="29"/>
        <v>00</v>
      </c>
      <c r="J233">
        <f t="shared" si="30"/>
        <v>-11</v>
      </c>
      <c r="K233" t="str">
        <f t="shared" si="31"/>
        <v>00</v>
      </c>
      <c r="L233">
        <f t="shared" si="32"/>
        <v>1</v>
      </c>
      <c r="M233">
        <f t="shared" si="33"/>
        <v>-1</v>
      </c>
      <c r="N233">
        <f t="shared" si="34"/>
        <v>11</v>
      </c>
      <c r="O233" t="str">
        <f t="shared" si="35"/>
        <v>00</v>
      </c>
    </row>
    <row r="234" spans="1:15" x14ac:dyDescent="0.25">
      <c r="A234" t="s">
        <v>268</v>
      </c>
      <c r="B234" s="6" t="s">
        <v>537</v>
      </c>
      <c r="C234" t="s">
        <v>106</v>
      </c>
      <c r="D234">
        <v>233</v>
      </c>
      <c r="G234" s="6" t="str">
        <f t="shared" si="27"/>
        <v>+11:30</v>
      </c>
      <c r="H234" t="str">
        <f t="shared" si="28"/>
        <v>+11</v>
      </c>
      <c r="I234" t="str">
        <f t="shared" si="29"/>
        <v>30</v>
      </c>
      <c r="J234">
        <f t="shared" si="30"/>
        <v>11</v>
      </c>
      <c r="K234" t="str">
        <f t="shared" si="31"/>
        <v>30</v>
      </c>
      <c r="L234">
        <f t="shared" si="32"/>
        <v>1</v>
      </c>
      <c r="M234">
        <f t="shared" si="33"/>
        <v>1</v>
      </c>
      <c r="N234">
        <f t="shared" si="34"/>
        <v>11</v>
      </c>
      <c r="O234" t="str">
        <f t="shared" si="35"/>
        <v>30</v>
      </c>
    </row>
    <row r="235" spans="1:15" x14ac:dyDescent="0.25">
      <c r="A235" t="s">
        <v>261</v>
      </c>
      <c r="B235" s="6" t="s">
        <v>513</v>
      </c>
      <c r="C235" t="s">
        <v>106</v>
      </c>
      <c r="D235">
        <v>234</v>
      </c>
      <c r="G235" s="6" t="str">
        <f t="shared" si="27"/>
        <v>+10:00</v>
      </c>
      <c r="H235" t="str">
        <f t="shared" si="28"/>
        <v>+10</v>
      </c>
      <c r="I235" t="str">
        <f t="shared" si="29"/>
        <v>00</v>
      </c>
      <c r="J235">
        <f t="shared" si="30"/>
        <v>10</v>
      </c>
      <c r="K235" t="str">
        <f t="shared" si="31"/>
        <v>00</v>
      </c>
      <c r="L235">
        <f t="shared" si="32"/>
        <v>1</v>
      </c>
      <c r="M235">
        <f t="shared" si="33"/>
        <v>1</v>
      </c>
      <c r="N235">
        <f t="shared" si="34"/>
        <v>10</v>
      </c>
      <c r="O235" t="str">
        <f t="shared" si="35"/>
        <v>00</v>
      </c>
    </row>
    <row r="236" spans="1:15" x14ac:dyDescent="0.25">
      <c r="A236" t="s">
        <v>122</v>
      </c>
      <c r="B236" s="6" t="s">
        <v>507</v>
      </c>
      <c r="C236" t="s">
        <v>92</v>
      </c>
      <c r="D236">
        <v>235</v>
      </c>
      <c r="G236" s="6" t="str">
        <f t="shared" si="27"/>
        <v>+01:00</v>
      </c>
      <c r="H236" t="str">
        <f t="shared" si="28"/>
        <v>+01</v>
      </c>
      <c r="I236" t="str">
        <f t="shared" si="29"/>
        <v>00</v>
      </c>
      <c r="J236">
        <f t="shared" si="30"/>
        <v>1</v>
      </c>
      <c r="K236" t="str">
        <f t="shared" si="31"/>
        <v>00</v>
      </c>
      <c r="L236">
        <f t="shared" si="32"/>
        <v>2</v>
      </c>
      <c r="M236">
        <f t="shared" si="33"/>
        <v>1</v>
      </c>
      <c r="N236">
        <f t="shared" si="34"/>
        <v>1</v>
      </c>
      <c r="O236" t="str">
        <f t="shared" si="35"/>
        <v>00</v>
      </c>
    </row>
    <row r="237" spans="1:15" x14ac:dyDescent="0.25">
      <c r="A237" t="s">
        <v>212</v>
      </c>
      <c r="B237" s="6" t="s">
        <v>511</v>
      </c>
      <c r="C237" t="s">
        <v>106</v>
      </c>
      <c r="D237">
        <v>236</v>
      </c>
      <c r="G237" s="6" t="str">
        <f t="shared" si="27"/>
        <v>+04:00</v>
      </c>
      <c r="H237" t="str">
        <f t="shared" si="28"/>
        <v>+04</v>
      </c>
      <c r="I237" t="str">
        <f t="shared" si="29"/>
        <v>00</v>
      </c>
      <c r="J237">
        <f t="shared" si="30"/>
        <v>4</v>
      </c>
      <c r="K237" t="str">
        <f t="shared" si="31"/>
        <v>00</v>
      </c>
      <c r="L237">
        <f t="shared" si="32"/>
        <v>1</v>
      </c>
      <c r="M237">
        <f t="shared" si="33"/>
        <v>1</v>
      </c>
      <c r="N237">
        <f t="shared" si="34"/>
        <v>4</v>
      </c>
      <c r="O237" t="str">
        <f t="shared" si="35"/>
        <v>00</v>
      </c>
    </row>
    <row r="238" spans="1:15" x14ac:dyDescent="0.25">
      <c r="A238" t="s">
        <v>233</v>
      </c>
      <c r="B238" s="6" t="s">
        <v>532</v>
      </c>
      <c r="C238" t="s">
        <v>106</v>
      </c>
      <c r="D238">
        <v>237</v>
      </c>
      <c r="G238" s="6" t="str">
        <f t="shared" si="27"/>
        <v>+05:00</v>
      </c>
      <c r="H238" t="str">
        <f t="shared" si="28"/>
        <v>+05</v>
      </c>
      <c r="I238" t="str">
        <f t="shared" si="29"/>
        <v>00</v>
      </c>
      <c r="J238">
        <f t="shared" si="30"/>
        <v>5</v>
      </c>
      <c r="K238" t="str">
        <f t="shared" si="31"/>
        <v>00</v>
      </c>
      <c r="L238">
        <f t="shared" si="32"/>
        <v>1</v>
      </c>
      <c r="M238">
        <f t="shared" si="33"/>
        <v>1</v>
      </c>
      <c r="N238">
        <f t="shared" si="34"/>
        <v>5</v>
      </c>
      <c r="O238" t="str">
        <f t="shared" si="35"/>
        <v>00</v>
      </c>
    </row>
    <row r="239" spans="1:15" x14ac:dyDescent="0.25">
      <c r="A239" t="s">
        <v>269</v>
      </c>
      <c r="B239" s="6" t="s">
        <v>530</v>
      </c>
      <c r="C239" t="s">
        <v>106</v>
      </c>
      <c r="D239">
        <v>238</v>
      </c>
      <c r="G239" s="6" t="str">
        <f t="shared" si="27"/>
        <v>+09:00</v>
      </c>
      <c r="H239" t="str">
        <f t="shared" si="28"/>
        <v>+09</v>
      </c>
      <c r="I239" t="str">
        <f t="shared" si="29"/>
        <v>00</v>
      </c>
      <c r="J239">
        <f t="shared" si="30"/>
        <v>9</v>
      </c>
      <c r="K239" t="str">
        <f t="shared" si="31"/>
        <v>00</v>
      </c>
      <c r="L239">
        <f t="shared" si="32"/>
        <v>1</v>
      </c>
      <c r="M239">
        <f t="shared" si="33"/>
        <v>1</v>
      </c>
      <c r="N239">
        <f t="shared" si="34"/>
        <v>9</v>
      </c>
      <c r="O239" t="str">
        <f t="shared" si="35"/>
        <v>00</v>
      </c>
    </row>
    <row r="240" spans="1:15" x14ac:dyDescent="0.25">
      <c r="A240" t="s">
        <v>213</v>
      </c>
      <c r="B240" s="6" t="s">
        <v>518</v>
      </c>
      <c r="C240" t="s">
        <v>213</v>
      </c>
      <c r="D240">
        <v>239</v>
      </c>
      <c r="G240" s="6" t="str">
        <f t="shared" si="27"/>
        <v>+02:00</v>
      </c>
      <c r="H240" t="str">
        <f t="shared" si="28"/>
        <v>+02</v>
      </c>
      <c r="I240" t="str">
        <f t="shared" si="29"/>
        <v>00</v>
      </c>
      <c r="J240">
        <f t="shared" si="30"/>
        <v>2</v>
      </c>
      <c r="K240" t="str">
        <f t="shared" si="31"/>
        <v>00</v>
      </c>
      <c r="L240">
        <f t="shared" si="32"/>
        <v>9</v>
      </c>
      <c r="M240">
        <f t="shared" si="33"/>
        <v>1</v>
      </c>
      <c r="N240">
        <f t="shared" si="34"/>
        <v>2</v>
      </c>
      <c r="O240" t="str">
        <f t="shared" si="35"/>
        <v>00</v>
      </c>
    </row>
    <row r="241" spans="1:15" x14ac:dyDescent="0.25">
      <c r="A241" t="s">
        <v>173</v>
      </c>
      <c r="B241" s="6" t="s">
        <v>515</v>
      </c>
      <c r="C241" t="s">
        <v>106</v>
      </c>
      <c r="D241">
        <v>240</v>
      </c>
      <c r="G241" s="6" t="str">
        <f t="shared" si="27"/>
        <v>-05:00</v>
      </c>
      <c r="H241" t="str">
        <f t="shared" si="28"/>
        <v>-05</v>
      </c>
      <c r="I241" t="str">
        <f t="shared" si="29"/>
        <v>00</v>
      </c>
      <c r="J241">
        <f t="shared" si="30"/>
        <v>-5</v>
      </c>
      <c r="K241" t="str">
        <f t="shared" si="31"/>
        <v>00</v>
      </c>
      <c r="L241">
        <f t="shared" si="32"/>
        <v>1</v>
      </c>
      <c r="M241">
        <f t="shared" si="33"/>
        <v>-1</v>
      </c>
      <c r="N241">
        <f t="shared" si="34"/>
        <v>5</v>
      </c>
      <c r="O241" t="str">
        <f t="shared" si="35"/>
        <v>00</v>
      </c>
    </row>
    <row r="242" spans="1:15" x14ac:dyDescent="0.25">
      <c r="A242" t="s">
        <v>270</v>
      </c>
      <c r="B242" s="6" t="s">
        <v>513</v>
      </c>
      <c r="C242" t="s">
        <v>106</v>
      </c>
      <c r="D242">
        <v>241</v>
      </c>
      <c r="G242" s="6" t="str">
        <f t="shared" si="27"/>
        <v>+10:00</v>
      </c>
      <c r="H242" t="str">
        <f t="shared" si="28"/>
        <v>+10</v>
      </c>
      <c r="I242" t="str">
        <f t="shared" si="29"/>
        <v>00</v>
      </c>
      <c r="J242">
        <f t="shared" si="30"/>
        <v>10</v>
      </c>
      <c r="K242" t="str">
        <f t="shared" si="31"/>
        <v>00</v>
      </c>
      <c r="L242">
        <f t="shared" si="32"/>
        <v>1</v>
      </c>
      <c r="M242">
        <f t="shared" si="33"/>
        <v>1</v>
      </c>
      <c r="N242">
        <f t="shared" si="34"/>
        <v>10</v>
      </c>
      <c r="O242" t="str">
        <f t="shared" si="35"/>
        <v>00</v>
      </c>
    </row>
    <row r="243" spans="1:15" x14ac:dyDescent="0.25">
      <c r="A243" t="s">
        <v>197</v>
      </c>
      <c r="B243" s="6" t="s">
        <v>510</v>
      </c>
      <c r="C243" t="s">
        <v>196</v>
      </c>
      <c r="D243">
        <v>242</v>
      </c>
      <c r="G243" s="6" t="str">
        <f t="shared" si="27"/>
        <v>-04:00</v>
      </c>
      <c r="H243" t="str">
        <f t="shared" si="28"/>
        <v>-04</v>
      </c>
      <c r="I243" t="str">
        <f t="shared" si="29"/>
        <v>00</v>
      </c>
      <c r="J243">
        <f t="shared" si="30"/>
        <v>-4</v>
      </c>
      <c r="K243" t="str">
        <f t="shared" si="31"/>
        <v>00</v>
      </c>
      <c r="L243">
        <f t="shared" si="32"/>
        <v>4</v>
      </c>
      <c r="M243">
        <f t="shared" si="33"/>
        <v>-1</v>
      </c>
      <c r="N243">
        <f t="shared" si="34"/>
        <v>4</v>
      </c>
      <c r="O243" t="str">
        <f t="shared" si="35"/>
        <v>00</v>
      </c>
    </row>
    <row r="244" spans="1:15" x14ac:dyDescent="0.25">
      <c r="A244" t="s">
        <v>198</v>
      </c>
      <c r="B244" s="6" t="s">
        <v>515</v>
      </c>
      <c r="C244" t="s">
        <v>106</v>
      </c>
      <c r="D244">
        <v>243</v>
      </c>
      <c r="G244" s="6" t="str">
        <f t="shared" si="27"/>
        <v>-05:00</v>
      </c>
      <c r="H244" t="str">
        <f t="shared" si="28"/>
        <v>-05</v>
      </c>
      <c r="I244" t="str">
        <f t="shared" si="29"/>
        <v>00</v>
      </c>
      <c r="J244">
        <f t="shared" si="30"/>
        <v>-5</v>
      </c>
      <c r="K244" t="str">
        <f t="shared" si="31"/>
        <v>00</v>
      </c>
      <c r="L244">
        <f t="shared" si="32"/>
        <v>1</v>
      </c>
      <c r="M244">
        <f t="shared" si="33"/>
        <v>-1</v>
      </c>
      <c r="N244">
        <f t="shared" si="34"/>
        <v>5</v>
      </c>
      <c r="O244" t="str">
        <f t="shared" si="35"/>
        <v>00</v>
      </c>
    </row>
    <row r="245" spans="1:15" x14ac:dyDescent="0.25">
      <c r="A245" t="s">
        <v>234</v>
      </c>
      <c r="B245" s="6" t="s">
        <v>514</v>
      </c>
      <c r="C245" t="s">
        <v>106</v>
      </c>
      <c r="D245">
        <v>244</v>
      </c>
      <c r="G245" s="6" t="str">
        <f t="shared" si="27"/>
        <v>+08:00</v>
      </c>
      <c r="H245" t="str">
        <f t="shared" si="28"/>
        <v>+08</v>
      </c>
      <c r="I245" t="str">
        <f t="shared" si="29"/>
        <v>00</v>
      </c>
      <c r="J245">
        <f t="shared" si="30"/>
        <v>8</v>
      </c>
      <c r="K245" t="str">
        <f t="shared" si="31"/>
        <v>00</v>
      </c>
      <c r="L245">
        <f t="shared" si="32"/>
        <v>1</v>
      </c>
      <c r="M245">
        <f t="shared" si="33"/>
        <v>1</v>
      </c>
      <c r="N245">
        <f t="shared" si="34"/>
        <v>8</v>
      </c>
      <c r="O245" t="str">
        <f t="shared" si="35"/>
        <v>00</v>
      </c>
    </row>
    <row r="246" spans="1:15" x14ac:dyDescent="0.25">
      <c r="A246" t="s">
        <v>259</v>
      </c>
      <c r="B246" s="6" t="s">
        <v>538</v>
      </c>
      <c r="C246" t="s">
        <v>106</v>
      </c>
      <c r="D246">
        <v>245</v>
      </c>
      <c r="G246" s="6" t="str">
        <f t="shared" si="27"/>
        <v>+13:00</v>
      </c>
      <c r="H246" t="str">
        <f t="shared" si="28"/>
        <v>+13</v>
      </c>
      <c r="I246" t="str">
        <f t="shared" si="29"/>
        <v>00</v>
      </c>
      <c r="J246">
        <f t="shared" si="30"/>
        <v>13</v>
      </c>
      <c r="K246" t="str">
        <f t="shared" si="31"/>
        <v>00</v>
      </c>
      <c r="L246">
        <f t="shared" si="32"/>
        <v>1</v>
      </c>
      <c r="M246">
        <f t="shared" si="33"/>
        <v>1</v>
      </c>
      <c r="N246">
        <f t="shared" si="34"/>
        <v>13</v>
      </c>
      <c r="O246" t="str">
        <f t="shared" si="35"/>
        <v>00</v>
      </c>
    </row>
    <row r="247" spans="1:15" x14ac:dyDescent="0.25">
      <c r="A247" t="s">
        <v>271</v>
      </c>
      <c r="B247" s="6" t="s">
        <v>523</v>
      </c>
      <c r="C247" t="s">
        <v>106</v>
      </c>
      <c r="D247">
        <v>246</v>
      </c>
      <c r="G247" s="6" t="str">
        <f t="shared" si="27"/>
        <v>-08:00</v>
      </c>
      <c r="H247" t="str">
        <f t="shared" si="28"/>
        <v>-08</v>
      </c>
      <c r="I247" t="str">
        <f t="shared" si="29"/>
        <v>00</v>
      </c>
      <c r="J247">
        <f t="shared" si="30"/>
        <v>-8</v>
      </c>
      <c r="K247" t="str">
        <f t="shared" si="31"/>
        <v>00</v>
      </c>
      <c r="L247">
        <f t="shared" si="32"/>
        <v>1</v>
      </c>
      <c r="M247">
        <f t="shared" si="33"/>
        <v>-1</v>
      </c>
      <c r="N247">
        <f t="shared" si="34"/>
        <v>8</v>
      </c>
      <c r="O247" t="str">
        <f t="shared" si="35"/>
        <v>00</v>
      </c>
    </row>
    <row r="248" spans="1:15" x14ac:dyDescent="0.25">
      <c r="A248" t="s">
        <v>123</v>
      </c>
      <c r="B248" s="6" t="s">
        <v>507</v>
      </c>
      <c r="C248" t="s">
        <v>92</v>
      </c>
      <c r="D248">
        <v>247</v>
      </c>
      <c r="G248" s="6" t="str">
        <f t="shared" si="27"/>
        <v>+01:00</v>
      </c>
      <c r="H248" t="str">
        <f t="shared" si="28"/>
        <v>+01</v>
      </c>
      <c r="I248" t="str">
        <f t="shared" si="29"/>
        <v>00</v>
      </c>
      <c r="J248">
        <f t="shared" si="30"/>
        <v>1</v>
      </c>
      <c r="K248" t="str">
        <f t="shared" si="31"/>
        <v>00</v>
      </c>
      <c r="L248">
        <f t="shared" si="32"/>
        <v>2</v>
      </c>
      <c r="M248">
        <f t="shared" si="33"/>
        <v>1</v>
      </c>
      <c r="N248">
        <f t="shared" si="34"/>
        <v>1</v>
      </c>
      <c r="O248" t="str">
        <f t="shared" si="35"/>
        <v>00</v>
      </c>
    </row>
    <row r="249" spans="1:15" x14ac:dyDescent="0.25">
      <c r="A249" t="s">
        <v>363</v>
      </c>
      <c r="B249" s="6" t="s">
        <v>509</v>
      </c>
      <c r="C249" t="s">
        <v>92</v>
      </c>
      <c r="D249">
        <v>248</v>
      </c>
      <c r="G249" s="6" t="str">
        <f t="shared" si="27"/>
        <v>-01:00</v>
      </c>
      <c r="H249" t="str">
        <f t="shared" si="28"/>
        <v>-01</v>
      </c>
      <c r="I249" t="str">
        <f t="shared" si="29"/>
        <v>00</v>
      </c>
      <c r="J249">
        <f t="shared" si="30"/>
        <v>-1</v>
      </c>
      <c r="K249" t="str">
        <f t="shared" si="31"/>
        <v>00</v>
      </c>
      <c r="L249">
        <f t="shared" si="32"/>
        <v>2</v>
      </c>
      <c r="M249">
        <f t="shared" si="33"/>
        <v>-1</v>
      </c>
      <c r="N249">
        <f t="shared" si="34"/>
        <v>1</v>
      </c>
      <c r="O249" t="str">
        <f t="shared" si="35"/>
        <v>00</v>
      </c>
    </row>
    <row r="250" spans="1:15" x14ac:dyDescent="0.25">
      <c r="A250" t="s">
        <v>362</v>
      </c>
      <c r="B250" s="6" t="s">
        <v>508</v>
      </c>
      <c r="C250" t="s">
        <v>92</v>
      </c>
      <c r="D250">
        <v>249</v>
      </c>
      <c r="G250" s="6" t="str">
        <f t="shared" si="27"/>
        <v>+00:00</v>
      </c>
      <c r="H250" t="str">
        <f t="shared" si="28"/>
        <v>+00</v>
      </c>
      <c r="I250" t="str">
        <f t="shared" si="29"/>
        <v>00</v>
      </c>
      <c r="J250">
        <f t="shared" si="30"/>
        <v>0</v>
      </c>
      <c r="K250" t="str">
        <f t="shared" si="31"/>
        <v>00</v>
      </c>
      <c r="L250">
        <f t="shared" si="32"/>
        <v>2</v>
      </c>
      <c r="M250">
        <f t="shared" si="33"/>
        <v>1</v>
      </c>
      <c r="N250">
        <f t="shared" si="34"/>
        <v>0</v>
      </c>
      <c r="O250" t="str">
        <f t="shared" si="35"/>
        <v>00</v>
      </c>
    </row>
    <row r="251" spans="1:15" x14ac:dyDescent="0.25">
      <c r="A251" t="s">
        <v>364</v>
      </c>
      <c r="B251" s="6" t="s">
        <v>508</v>
      </c>
      <c r="C251" t="s">
        <v>92</v>
      </c>
      <c r="D251">
        <v>250</v>
      </c>
      <c r="G251" s="6" t="str">
        <f t="shared" si="27"/>
        <v>+00:00</v>
      </c>
      <c r="H251" t="str">
        <f t="shared" si="28"/>
        <v>+00</v>
      </c>
      <c r="I251" t="str">
        <f t="shared" si="29"/>
        <v>00</v>
      </c>
      <c r="J251">
        <f t="shared" si="30"/>
        <v>0</v>
      </c>
      <c r="K251" t="str">
        <f t="shared" si="31"/>
        <v>00</v>
      </c>
      <c r="L251">
        <f t="shared" si="32"/>
        <v>2</v>
      </c>
      <c r="M251">
        <f t="shared" si="33"/>
        <v>1</v>
      </c>
      <c r="N251">
        <f t="shared" si="34"/>
        <v>0</v>
      </c>
      <c r="O251" t="str">
        <f t="shared" si="35"/>
        <v>00</v>
      </c>
    </row>
    <row r="252" spans="1:15" x14ac:dyDescent="0.25">
      <c r="A252" t="s">
        <v>174</v>
      </c>
      <c r="B252" s="6" t="s">
        <v>510</v>
      </c>
      <c r="C252" t="s">
        <v>106</v>
      </c>
      <c r="D252">
        <v>251</v>
      </c>
      <c r="G252" s="6" t="str">
        <f t="shared" si="27"/>
        <v>-04:00</v>
      </c>
      <c r="H252" t="str">
        <f t="shared" si="28"/>
        <v>-04</v>
      </c>
      <c r="I252" t="str">
        <f t="shared" si="29"/>
        <v>00</v>
      </c>
      <c r="J252">
        <f t="shared" si="30"/>
        <v>-4</v>
      </c>
      <c r="K252" t="str">
        <f t="shared" si="31"/>
        <v>00</v>
      </c>
      <c r="L252">
        <f t="shared" si="32"/>
        <v>1</v>
      </c>
      <c r="M252">
        <f t="shared" si="33"/>
        <v>-1</v>
      </c>
      <c r="N252">
        <f t="shared" si="34"/>
        <v>4</v>
      </c>
      <c r="O252" t="str">
        <f t="shared" si="35"/>
        <v>00</v>
      </c>
    </row>
    <row r="253" spans="1:15" x14ac:dyDescent="0.25">
      <c r="A253" t="s">
        <v>214</v>
      </c>
      <c r="B253" s="6" t="s">
        <v>516</v>
      </c>
      <c r="C253" t="s">
        <v>106</v>
      </c>
      <c r="D253">
        <v>252</v>
      </c>
      <c r="G253" s="6" t="str">
        <f t="shared" si="27"/>
        <v>+03:00</v>
      </c>
      <c r="H253" t="str">
        <f t="shared" si="28"/>
        <v>+03</v>
      </c>
      <c r="I253" t="str">
        <f t="shared" si="29"/>
        <v>00</v>
      </c>
      <c r="J253">
        <f t="shared" si="30"/>
        <v>3</v>
      </c>
      <c r="K253" t="str">
        <f t="shared" si="31"/>
        <v>00</v>
      </c>
      <c r="L253">
        <f t="shared" si="32"/>
        <v>1</v>
      </c>
      <c r="M253">
        <f t="shared" si="33"/>
        <v>1</v>
      </c>
      <c r="N253">
        <f t="shared" si="34"/>
        <v>3</v>
      </c>
      <c r="O253" t="str">
        <f t="shared" si="35"/>
        <v>00</v>
      </c>
    </row>
    <row r="254" spans="1:15" x14ac:dyDescent="0.25">
      <c r="A254" t="s">
        <v>318</v>
      </c>
      <c r="B254" s="6" t="s">
        <v>511</v>
      </c>
      <c r="C254" t="s">
        <v>106</v>
      </c>
      <c r="D254">
        <v>253</v>
      </c>
      <c r="G254" s="6" t="str">
        <f t="shared" si="27"/>
        <v>+04:00</v>
      </c>
      <c r="H254" t="str">
        <f t="shared" si="28"/>
        <v>+04</v>
      </c>
      <c r="I254" t="str">
        <f t="shared" si="29"/>
        <v>00</v>
      </c>
      <c r="J254">
        <f t="shared" si="30"/>
        <v>4</v>
      </c>
      <c r="K254" t="str">
        <f t="shared" si="31"/>
        <v>00</v>
      </c>
      <c r="L254">
        <f t="shared" si="32"/>
        <v>1</v>
      </c>
      <c r="M254">
        <f t="shared" si="33"/>
        <v>1</v>
      </c>
      <c r="N254">
        <f t="shared" si="34"/>
        <v>4</v>
      </c>
      <c r="O254" t="str">
        <f t="shared" si="35"/>
        <v>00</v>
      </c>
    </row>
    <row r="255" spans="1:15" x14ac:dyDescent="0.25">
      <c r="A255" t="s">
        <v>124</v>
      </c>
      <c r="B255" s="6" t="s">
        <v>518</v>
      </c>
      <c r="C255" t="s">
        <v>92</v>
      </c>
      <c r="D255">
        <v>254</v>
      </c>
      <c r="G255" s="6" t="str">
        <f t="shared" si="27"/>
        <v>+02:00</v>
      </c>
      <c r="H255" t="str">
        <f t="shared" si="28"/>
        <v>+02</v>
      </c>
      <c r="I255" t="str">
        <f t="shared" si="29"/>
        <v>00</v>
      </c>
      <c r="J255">
        <f t="shared" si="30"/>
        <v>2</v>
      </c>
      <c r="K255" t="str">
        <f t="shared" si="31"/>
        <v>00</v>
      </c>
      <c r="L255">
        <f t="shared" si="32"/>
        <v>2</v>
      </c>
      <c r="M255">
        <f t="shared" si="33"/>
        <v>1</v>
      </c>
      <c r="N255">
        <f t="shared" si="34"/>
        <v>2</v>
      </c>
      <c r="O255" t="str">
        <f t="shared" si="35"/>
        <v>00</v>
      </c>
    </row>
    <row r="256" spans="1:15" x14ac:dyDescent="0.25">
      <c r="A256" t="s">
        <v>378</v>
      </c>
      <c r="B256" s="6" t="s">
        <v>526</v>
      </c>
      <c r="C256" t="s">
        <v>134</v>
      </c>
      <c r="D256">
        <v>255</v>
      </c>
      <c r="G256" s="6" t="str">
        <f t="shared" si="27"/>
        <v>+12:00</v>
      </c>
      <c r="H256" t="str">
        <f t="shared" si="28"/>
        <v>+12</v>
      </c>
      <c r="I256" t="str">
        <f t="shared" si="29"/>
        <v>00</v>
      </c>
      <c r="J256">
        <f t="shared" si="30"/>
        <v>12</v>
      </c>
      <c r="K256" t="str">
        <f t="shared" si="31"/>
        <v>00</v>
      </c>
      <c r="L256">
        <f t="shared" si="32"/>
        <v>6</v>
      </c>
      <c r="M256">
        <f t="shared" si="33"/>
        <v>1</v>
      </c>
      <c r="N256">
        <f t="shared" si="34"/>
        <v>12</v>
      </c>
      <c r="O256" t="str">
        <f t="shared" si="35"/>
        <v>00</v>
      </c>
    </row>
    <row r="257" spans="1:15" x14ac:dyDescent="0.25">
      <c r="A257" t="s">
        <v>372</v>
      </c>
      <c r="B257" s="6" t="s">
        <v>514</v>
      </c>
      <c r="C257" t="s">
        <v>134</v>
      </c>
      <c r="D257">
        <v>256</v>
      </c>
      <c r="G257" s="6" t="str">
        <f t="shared" si="27"/>
        <v>+08:00</v>
      </c>
      <c r="H257" t="str">
        <f t="shared" si="28"/>
        <v>+08</v>
      </c>
      <c r="I257" t="str">
        <f t="shared" si="29"/>
        <v>00</v>
      </c>
      <c r="J257">
        <f t="shared" si="30"/>
        <v>8</v>
      </c>
      <c r="K257" t="str">
        <f t="shared" si="31"/>
        <v>00</v>
      </c>
      <c r="L257">
        <f t="shared" si="32"/>
        <v>6</v>
      </c>
      <c r="M257">
        <f t="shared" si="33"/>
        <v>1</v>
      </c>
      <c r="N257">
        <f t="shared" si="34"/>
        <v>8</v>
      </c>
      <c r="O257" t="str">
        <f t="shared" si="35"/>
        <v>00</v>
      </c>
    </row>
    <row r="258" spans="1:15" x14ac:dyDescent="0.25">
      <c r="A258" t="s">
        <v>365</v>
      </c>
      <c r="B258" s="6" t="s">
        <v>518</v>
      </c>
      <c r="C258" t="s">
        <v>134</v>
      </c>
      <c r="D258">
        <v>257</v>
      </c>
      <c r="G258" s="6" t="str">
        <f t="shared" si="27"/>
        <v>+02:00</v>
      </c>
      <c r="H258" t="str">
        <f t="shared" si="28"/>
        <v>+02</v>
      </c>
      <c r="I258" t="str">
        <f t="shared" si="29"/>
        <v>00</v>
      </c>
      <c r="J258">
        <f t="shared" si="30"/>
        <v>2</v>
      </c>
      <c r="K258" t="str">
        <f t="shared" si="31"/>
        <v>00</v>
      </c>
      <c r="L258">
        <f t="shared" si="32"/>
        <v>6</v>
      </c>
      <c r="M258">
        <f t="shared" si="33"/>
        <v>1</v>
      </c>
      <c r="N258">
        <f t="shared" si="34"/>
        <v>2</v>
      </c>
      <c r="O258" t="str">
        <f t="shared" si="35"/>
        <v>00</v>
      </c>
    </row>
    <row r="259" spans="1:15" x14ac:dyDescent="0.25">
      <c r="A259" t="s">
        <v>377</v>
      </c>
      <c r="B259" s="6" t="s">
        <v>526</v>
      </c>
      <c r="C259" t="s">
        <v>134</v>
      </c>
      <c r="D259">
        <v>258</v>
      </c>
      <c r="G259" s="6" t="str">
        <f t="shared" ref="G259:G322" si="36">B259</f>
        <v>+12:00</v>
      </c>
      <c r="H259" t="str">
        <f t="shared" ref="H259:H322" si="37">LEFT(G259,3)</f>
        <v>+12</v>
      </c>
      <c r="I259" t="str">
        <f t="shared" ref="I259:I322" si="38">RIGHT(G259,2)</f>
        <v>00</v>
      </c>
      <c r="J259">
        <f t="shared" ref="J259:J322" si="39">VALUE(H259)</f>
        <v>12</v>
      </c>
      <c r="K259" t="str">
        <f t="shared" ref="K259:K322" si="40">I259</f>
        <v>00</v>
      </c>
      <c r="L259">
        <f t="shared" ref="L259:L322" si="41">LEN(C259)</f>
        <v>6</v>
      </c>
      <c r="M259">
        <f t="shared" ref="M259:M322" si="42">IF(J259&gt;=0,1,-1)</f>
        <v>1</v>
      </c>
      <c r="N259">
        <f t="shared" ref="N259:N322" si="43">M259*J259</f>
        <v>12</v>
      </c>
      <c r="O259" t="str">
        <f t="shared" ref="O259:O322" si="44">K259</f>
        <v>00</v>
      </c>
    </row>
    <row r="260" spans="1:15" x14ac:dyDescent="0.25">
      <c r="A260" t="s">
        <v>371</v>
      </c>
      <c r="B260" s="6" t="s">
        <v>521</v>
      </c>
      <c r="C260" t="s">
        <v>134</v>
      </c>
      <c r="D260">
        <v>259</v>
      </c>
      <c r="G260" s="6" t="str">
        <f t="shared" si="36"/>
        <v>+07:00</v>
      </c>
      <c r="H260" t="str">
        <f t="shared" si="37"/>
        <v>+07</v>
      </c>
      <c r="I260" t="str">
        <f t="shared" si="38"/>
        <v>00</v>
      </c>
      <c r="J260">
        <f t="shared" si="39"/>
        <v>7</v>
      </c>
      <c r="K260" t="str">
        <f t="shared" si="40"/>
        <v>00</v>
      </c>
      <c r="L260">
        <f t="shared" si="41"/>
        <v>6</v>
      </c>
      <c r="M260">
        <f t="shared" si="42"/>
        <v>1</v>
      </c>
      <c r="N260">
        <f t="shared" si="43"/>
        <v>7</v>
      </c>
      <c r="O260" t="str">
        <f t="shared" si="44"/>
        <v>00</v>
      </c>
    </row>
    <row r="261" spans="1:15" x14ac:dyDescent="0.25">
      <c r="A261" t="s">
        <v>376</v>
      </c>
      <c r="B261" s="6" t="s">
        <v>534</v>
      </c>
      <c r="C261" t="s">
        <v>134</v>
      </c>
      <c r="D261">
        <v>260</v>
      </c>
      <c r="G261" s="6" t="str">
        <f t="shared" si="36"/>
        <v>+11:00</v>
      </c>
      <c r="H261" t="str">
        <f t="shared" si="37"/>
        <v>+11</v>
      </c>
      <c r="I261" t="str">
        <f t="shared" si="38"/>
        <v>00</v>
      </c>
      <c r="J261">
        <f t="shared" si="39"/>
        <v>11</v>
      </c>
      <c r="K261" t="str">
        <f t="shared" si="40"/>
        <v>00</v>
      </c>
      <c r="L261">
        <f t="shared" si="41"/>
        <v>6</v>
      </c>
      <c r="M261">
        <f t="shared" si="42"/>
        <v>1</v>
      </c>
      <c r="N261">
        <f t="shared" si="43"/>
        <v>11</v>
      </c>
      <c r="O261" t="str">
        <f t="shared" si="44"/>
        <v>00</v>
      </c>
    </row>
    <row r="262" spans="1:15" x14ac:dyDescent="0.25">
      <c r="A262" t="s">
        <v>366</v>
      </c>
      <c r="B262" s="6" t="s">
        <v>516</v>
      </c>
      <c r="C262" t="s">
        <v>134</v>
      </c>
      <c r="D262">
        <v>261</v>
      </c>
      <c r="G262" s="6" t="str">
        <f t="shared" si="36"/>
        <v>+03:00</v>
      </c>
      <c r="H262" t="str">
        <f t="shared" si="37"/>
        <v>+03</v>
      </c>
      <c r="I262" t="str">
        <f t="shared" si="38"/>
        <v>00</v>
      </c>
      <c r="J262">
        <f t="shared" si="39"/>
        <v>3</v>
      </c>
      <c r="K262" t="str">
        <f t="shared" si="40"/>
        <v>00</v>
      </c>
      <c r="L262">
        <f t="shared" si="41"/>
        <v>6</v>
      </c>
      <c r="M262">
        <f t="shared" si="42"/>
        <v>1</v>
      </c>
      <c r="N262">
        <f t="shared" si="43"/>
        <v>3</v>
      </c>
      <c r="O262" t="str">
        <f t="shared" si="44"/>
        <v>00</v>
      </c>
    </row>
    <row r="263" spans="1:15" x14ac:dyDescent="0.25">
      <c r="A263" t="s">
        <v>370</v>
      </c>
      <c r="B263" s="6" t="s">
        <v>517</v>
      </c>
      <c r="C263" t="s">
        <v>134</v>
      </c>
      <c r="D263">
        <v>262</v>
      </c>
      <c r="G263" s="6" t="str">
        <f t="shared" si="36"/>
        <v>+06:00</v>
      </c>
      <c r="H263" t="str">
        <f t="shared" si="37"/>
        <v>+06</v>
      </c>
      <c r="I263" t="str">
        <f t="shared" si="38"/>
        <v>00</v>
      </c>
      <c r="J263">
        <f t="shared" si="39"/>
        <v>6</v>
      </c>
      <c r="K263" t="str">
        <f t="shared" si="40"/>
        <v>00</v>
      </c>
      <c r="L263">
        <f t="shared" si="41"/>
        <v>6</v>
      </c>
      <c r="M263">
        <f t="shared" si="42"/>
        <v>1</v>
      </c>
      <c r="N263">
        <f t="shared" si="43"/>
        <v>6</v>
      </c>
      <c r="O263" t="str">
        <f t="shared" si="44"/>
        <v>00</v>
      </c>
    </row>
    <row r="264" spans="1:15" x14ac:dyDescent="0.25">
      <c r="A264" t="s">
        <v>369</v>
      </c>
      <c r="B264" s="6" t="s">
        <v>517</v>
      </c>
      <c r="C264" t="s">
        <v>134</v>
      </c>
      <c r="D264">
        <v>263</v>
      </c>
      <c r="G264" s="6" t="str">
        <f t="shared" si="36"/>
        <v>+06:00</v>
      </c>
      <c r="H264" t="str">
        <f t="shared" si="37"/>
        <v>+06</v>
      </c>
      <c r="I264" t="str">
        <f t="shared" si="38"/>
        <v>00</v>
      </c>
      <c r="J264">
        <f t="shared" si="39"/>
        <v>6</v>
      </c>
      <c r="K264" t="str">
        <f t="shared" si="40"/>
        <v>00</v>
      </c>
      <c r="L264">
        <f t="shared" si="41"/>
        <v>6</v>
      </c>
      <c r="M264">
        <f t="shared" si="42"/>
        <v>1</v>
      </c>
      <c r="N264">
        <f t="shared" si="43"/>
        <v>6</v>
      </c>
      <c r="O264" t="str">
        <f t="shared" si="44"/>
        <v>00</v>
      </c>
    </row>
    <row r="265" spans="1:15" x14ac:dyDescent="0.25">
      <c r="A265" t="s">
        <v>375</v>
      </c>
      <c r="B265" s="6" t="s">
        <v>513</v>
      </c>
      <c r="C265" t="s">
        <v>134</v>
      </c>
      <c r="D265">
        <v>264</v>
      </c>
      <c r="G265" s="6" t="str">
        <f t="shared" si="36"/>
        <v>+10:00</v>
      </c>
      <c r="H265" t="str">
        <f t="shared" si="37"/>
        <v>+10</v>
      </c>
      <c r="I265" t="str">
        <f t="shared" si="38"/>
        <v>00</v>
      </c>
      <c r="J265">
        <f t="shared" si="39"/>
        <v>10</v>
      </c>
      <c r="K265" t="str">
        <f t="shared" si="40"/>
        <v>00</v>
      </c>
      <c r="L265">
        <f t="shared" si="41"/>
        <v>6</v>
      </c>
      <c r="M265">
        <f t="shared" si="42"/>
        <v>1</v>
      </c>
      <c r="N265">
        <f t="shared" si="43"/>
        <v>10</v>
      </c>
      <c r="O265" t="str">
        <f t="shared" si="44"/>
        <v>00</v>
      </c>
    </row>
    <row r="266" spans="1:15" x14ac:dyDescent="0.25">
      <c r="A266" t="s">
        <v>367</v>
      </c>
      <c r="B266" s="6" t="s">
        <v>511</v>
      </c>
      <c r="C266" t="s">
        <v>134</v>
      </c>
      <c r="D266">
        <v>265</v>
      </c>
      <c r="G266" s="6" t="str">
        <f t="shared" si="36"/>
        <v>+04:00</v>
      </c>
      <c r="H266" t="str">
        <f t="shared" si="37"/>
        <v>+04</v>
      </c>
      <c r="I266" t="str">
        <f t="shared" si="38"/>
        <v>00</v>
      </c>
      <c r="J266">
        <f t="shared" si="39"/>
        <v>4</v>
      </c>
      <c r="K266" t="str">
        <f t="shared" si="40"/>
        <v>00</v>
      </c>
      <c r="L266">
        <f t="shared" si="41"/>
        <v>6</v>
      </c>
      <c r="M266">
        <f t="shared" si="42"/>
        <v>1</v>
      </c>
      <c r="N266">
        <f t="shared" si="43"/>
        <v>4</v>
      </c>
      <c r="O266" t="str">
        <f t="shared" si="44"/>
        <v>00</v>
      </c>
    </row>
    <row r="267" spans="1:15" x14ac:dyDescent="0.25">
      <c r="A267" t="s">
        <v>374</v>
      </c>
      <c r="B267" s="6" t="s">
        <v>513</v>
      </c>
      <c r="C267" t="s">
        <v>134</v>
      </c>
      <c r="D267">
        <v>266</v>
      </c>
      <c r="G267" s="6" t="str">
        <f t="shared" si="36"/>
        <v>+10:00</v>
      </c>
      <c r="H267" t="str">
        <f t="shared" si="37"/>
        <v>+10</v>
      </c>
      <c r="I267" t="str">
        <f t="shared" si="38"/>
        <v>00</v>
      </c>
      <c r="J267">
        <f t="shared" si="39"/>
        <v>10</v>
      </c>
      <c r="K267" t="str">
        <f t="shared" si="40"/>
        <v>00</v>
      </c>
      <c r="L267">
        <f t="shared" si="41"/>
        <v>6</v>
      </c>
      <c r="M267">
        <f t="shared" si="42"/>
        <v>1</v>
      </c>
      <c r="N267">
        <f t="shared" si="43"/>
        <v>10</v>
      </c>
      <c r="O267" t="str">
        <f t="shared" si="44"/>
        <v>00</v>
      </c>
    </row>
    <row r="268" spans="1:15" x14ac:dyDescent="0.25">
      <c r="A268" t="s">
        <v>373</v>
      </c>
      <c r="B268" s="6" t="s">
        <v>530</v>
      </c>
      <c r="C268" t="s">
        <v>134</v>
      </c>
      <c r="D268">
        <v>267</v>
      </c>
      <c r="G268" s="6" t="str">
        <f t="shared" si="36"/>
        <v>+09:00</v>
      </c>
      <c r="H268" t="str">
        <f t="shared" si="37"/>
        <v>+09</v>
      </c>
      <c r="I268" t="str">
        <f t="shared" si="38"/>
        <v>00</v>
      </c>
      <c r="J268">
        <f t="shared" si="39"/>
        <v>9</v>
      </c>
      <c r="K268" t="str">
        <f t="shared" si="40"/>
        <v>00</v>
      </c>
      <c r="L268">
        <f t="shared" si="41"/>
        <v>6</v>
      </c>
      <c r="M268">
        <f t="shared" si="42"/>
        <v>1</v>
      </c>
      <c r="N268">
        <f t="shared" si="43"/>
        <v>9</v>
      </c>
      <c r="O268" t="str">
        <f t="shared" si="44"/>
        <v>00</v>
      </c>
    </row>
    <row r="269" spans="1:15" x14ac:dyDescent="0.25">
      <c r="A269" t="s">
        <v>368</v>
      </c>
      <c r="B269" s="6" t="s">
        <v>532</v>
      </c>
      <c r="C269" t="s">
        <v>134</v>
      </c>
      <c r="D269">
        <v>268</v>
      </c>
      <c r="G269" s="6" t="str">
        <f t="shared" si="36"/>
        <v>+05:00</v>
      </c>
      <c r="H269" t="str">
        <f t="shared" si="37"/>
        <v>+05</v>
      </c>
      <c r="I269" t="str">
        <f t="shared" si="38"/>
        <v>00</v>
      </c>
      <c r="J269">
        <f t="shared" si="39"/>
        <v>5</v>
      </c>
      <c r="K269" t="str">
        <f t="shared" si="40"/>
        <v>00</v>
      </c>
      <c r="L269">
        <f t="shared" si="41"/>
        <v>6</v>
      </c>
      <c r="M269">
        <f t="shared" si="42"/>
        <v>1</v>
      </c>
      <c r="N269">
        <f t="shared" si="43"/>
        <v>5</v>
      </c>
      <c r="O269" t="str">
        <f t="shared" si="44"/>
        <v>00</v>
      </c>
    </row>
    <row r="270" spans="1:15" x14ac:dyDescent="0.25">
      <c r="A270" t="s">
        <v>319</v>
      </c>
      <c r="B270" s="6" t="s">
        <v>518</v>
      </c>
      <c r="C270" t="s">
        <v>106</v>
      </c>
      <c r="D270">
        <v>269</v>
      </c>
      <c r="G270" s="6" t="str">
        <f t="shared" si="36"/>
        <v>+02:00</v>
      </c>
      <c r="H270" t="str">
        <f t="shared" si="37"/>
        <v>+02</v>
      </c>
      <c r="I270" t="str">
        <f t="shared" si="38"/>
        <v>00</v>
      </c>
      <c r="J270">
        <f t="shared" si="39"/>
        <v>2</v>
      </c>
      <c r="K270" t="str">
        <f t="shared" si="40"/>
        <v>00</v>
      </c>
      <c r="L270">
        <f t="shared" si="41"/>
        <v>1</v>
      </c>
      <c r="M270">
        <f t="shared" si="42"/>
        <v>1</v>
      </c>
      <c r="N270">
        <f t="shared" si="43"/>
        <v>2</v>
      </c>
      <c r="O270" t="str">
        <f t="shared" si="44"/>
        <v>00</v>
      </c>
    </row>
    <row r="271" spans="1:15" x14ac:dyDescent="0.25">
      <c r="A271" t="s">
        <v>320</v>
      </c>
      <c r="B271" s="6" t="s">
        <v>508</v>
      </c>
      <c r="C271" t="s">
        <v>106</v>
      </c>
      <c r="D271">
        <v>270</v>
      </c>
      <c r="G271" s="6" t="str">
        <f t="shared" si="36"/>
        <v>+00:00</v>
      </c>
      <c r="H271" t="str">
        <f t="shared" si="37"/>
        <v>+00</v>
      </c>
      <c r="I271" t="str">
        <f t="shared" si="38"/>
        <v>00</v>
      </c>
      <c r="J271">
        <f t="shared" si="39"/>
        <v>0</v>
      </c>
      <c r="K271" t="str">
        <f t="shared" si="40"/>
        <v>00</v>
      </c>
      <c r="L271">
        <f t="shared" si="41"/>
        <v>1</v>
      </c>
      <c r="M271">
        <f t="shared" si="42"/>
        <v>1</v>
      </c>
      <c r="N271">
        <f t="shared" si="43"/>
        <v>0</v>
      </c>
      <c r="O271" t="str">
        <f t="shared" si="44"/>
        <v>00</v>
      </c>
    </row>
    <row r="272" spans="1:15" x14ac:dyDescent="0.25">
      <c r="A272" t="s">
        <v>175</v>
      </c>
      <c r="B272" s="6" t="s">
        <v>510</v>
      </c>
      <c r="C272" t="s">
        <v>106</v>
      </c>
      <c r="D272">
        <v>271</v>
      </c>
      <c r="G272" s="6" t="str">
        <f t="shared" si="36"/>
        <v>-04:00</v>
      </c>
      <c r="H272" t="str">
        <f t="shared" si="37"/>
        <v>-04</v>
      </c>
      <c r="I272" t="str">
        <f t="shared" si="38"/>
        <v>00</v>
      </c>
      <c r="J272">
        <f t="shared" si="39"/>
        <v>-4</v>
      </c>
      <c r="K272" t="str">
        <f t="shared" si="40"/>
        <v>00</v>
      </c>
      <c r="L272">
        <f t="shared" si="41"/>
        <v>1</v>
      </c>
      <c r="M272">
        <f t="shared" si="42"/>
        <v>-1</v>
      </c>
      <c r="N272">
        <f t="shared" si="43"/>
        <v>4</v>
      </c>
      <c r="O272" t="str">
        <f t="shared" si="44"/>
        <v>00</v>
      </c>
    </row>
    <row r="273" spans="1:15" x14ac:dyDescent="0.25">
      <c r="A273" t="s">
        <v>176</v>
      </c>
      <c r="B273" s="6" t="s">
        <v>510</v>
      </c>
      <c r="C273" t="s">
        <v>106</v>
      </c>
      <c r="D273">
        <v>272</v>
      </c>
      <c r="G273" s="6" t="str">
        <f t="shared" si="36"/>
        <v>-04:00</v>
      </c>
      <c r="H273" t="str">
        <f t="shared" si="37"/>
        <v>-04</v>
      </c>
      <c r="I273" t="str">
        <f t="shared" si="38"/>
        <v>00</v>
      </c>
      <c r="J273">
        <f t="shared" si="39"/>
        <v>-4</v>
      </c>
      <c r="K273" t="str">
        <f t="shared" si="40"/>
        <v>00</v>
      </c>
      <c r="L273">
        <f t="shared" si="41"/>
        <v>1</v>
      </c>
      <c r="M273">
        <f t="shared" si="42"/>
        <v>-1</v>
      </c>
      <c r="N273">
        <f t="shared" si="43"/>
        <v>4</v>
      </c>
      <c r="O273" t="str">
        <f t="shared" si="44"/>
        <v>00</v>
      </c>
    </row>
    <row r="274" spans="1:15" x14ac:dyDescent="0.25">
      <c r="A274" t="s">
        <v>177</v>
      </c>
      <c r="B274" s="6" t="s">
        <v>505</v>
      </c>
      <c r="C274" t="s">
        <v>145</v>
      </c>
      <c r="D274">
        <v>273</v>
      </c>
      <c r="G274" s="6" t="str">
        <f t="shared" si="36"/>
        <v>-03:00</v>
      </c>
      <c r="H274" t="str">
        <f t="shared" si="37"/>
        <v>-03</v>
      </c>
      <c r="I274" t="str">
        <f t="shared" si="38"/>
        <v>00</v>
      </c>
      <c r="J274">
        <f t="shared" si="39"/>
        <v>-3</v>
      </c>
      <c r="K274" t="str">
        <f t="shared" si="40"/>
        <v>00</v>
      </c>
      <c r="L274">
        <f t="shared" si="41"/>
        <v>6</v>
      </c>
      <c r="M274">
        <f t="shared" si="42"/>
        <v>-1</v>
      </c>
      <c r="N274">
        <f t="shared" si="43"/>
        <v>3</v>
      </c>
      <c r="O274" t="str">
        <f t="shared" si="44"/>
        <v>00</v>
      </c>
    </row>
    <row r="275" spans="1:15" x14ac:dyDescent="0.25">
      <c r="A275" t="s">
        <v>178</v>
      </c>
      <c r="B275" s="6" t="s">
        <v>510</v>
      </c>
      <c r="C275" t="s">
        <v>106</v>
      </c>
      <c r="D275">
        <v>274</v>
      </c>
      <c r="G275" s="6" t="str">
        <f t="shared" si="36"/>
        <v>-04:00</v>
      </c>
      <c r="H275" t="str">
        <f t="shared" si="37"/>
        <v>-04</v>
      </c>
      <c r="I275" t="str">
        <f t="shared" si="38"/>
        <v>00</v>
      </c>
      <c r="J275">
        <f t="shared" si="39"/>
        <v>-4</v>
      </c>
      <c r="K275" t="str">
        <f t="shared" si="40"/>
        <v>00</v>
      </c>
      <c r="L275">
        <f t="shared" si="41"/>
        <v>1</v>
      </c>
      <c r="M275">
        <f t="shared" si="42"/>
        <v>-1</v>
      </c>
      <c r="N275">
        <f t="shared" si="43"/>
        <v>4</v>
      </c>
      <c r="O275" t="str">
        <f t="shared" si="44"/>
        <v>00</v>
      </c>
    </row>
    <row r="276" spans="1:15" x14ac:dyDescent="0.25">
      <c r="A276" t="s">
        <v>273</v>
      </c>
      <c r="B276" s="6" t="s">
        <v>267</v>
      </c>
      <c r="C276" t="s">
        <v>106</v>
      </c>
      <c r="D276">
        <v>275</v>
      </c>
      <c r="G276" s="6" t="str">
        <f t="shared" si="36"/>
        <v>-11:00</v>
      </c>
      <c r="H276" t="str">
        <f t="shared" si="37"/>
        <v>-11</v>
      </c>
      <c r="I276" t="str">
        <f t="shared" si="38"/>
        <v>00</v>
      </c>
      <c r="J276">
        <f t="shared" si="39"/>
        <v>-11</v>
      </c>
      <c r="K276" t="str">
        <f t="shared" si="40"/>
        <v>00</v>
      </c>
      <c r="L276">
        <f t="shared" si="41"/>
        <v>1</v>
      </c>
      <c r="M276">
        <f t="shared" si="42"/>
        <v>-1</v>
      </c>
      <c r="N276">
        <f t="shared" si="43"/>
        <v>11</v>
      </c>
      <c r="O276" t="str">
        <f t="shared" si="44"/>
        <v>00</v>
      </c>
    </row>
    <row r="277" spans="1:15" x14ac:dyDescent="0.25">
      <c r="A277" t="s">
        <v>272</v>
      </c>
      <c r="B277" s="6" t="s">
        <v>267</v>
      </c>
      <c r="C277" t="s">
        <v>106</v>
      </c>
      <c r="D277">
        <v>276</v>
      </c>
      <c r="G277" s="6" t="str">
        <f t="shared" si="36"/>
        <v>-11:00</v>
      </c>
      <c r="H277" t="str">
        <f t="shared" si="37"/>
        <v>-11</v>
      </c>
      <c r="I277" t="str">
        <f t="shared" si="38"/>
        <v>00</v>
      </c>
      <c r="J277">
        <f t="shared" si="39"/>
        <v>-11</v>
      </c>
      <c r="K277" t="str">
        <f t="shared" si="40"/>
        <v>00</v>
      </c>
      <c r="L277">
        <f t="shared" si="41"/>
        <v>1</v>
      </c>
      <c r="M277">
        <f t="shared" si="42"/>
        <v>-1</v>
      </c>
      <c r="N277">
        <f t="shared" si="43"/>
        <v>11</v>
      </c>
      <c r="O277" t="str">
        <f t="shared" si="44"/>
        <v>00</v>
      </c>
    </row>
    <row r="278" spans="1:15" x14ac:dyDescent="0.25">
      <c r="A278" t="s">
        <v>321</v>
      </c>
      <c r="B278" s="6" t="s">
        <v>508</v>
      </c>
      <c r="C278" t="s">
        <v>106</v>
      </c>
      <c r="D278">
        <v>277</v>
      </c>
      <c r="G278" s="6" t="str">
        <f t="shared" si="36"/>
        <v>+00:00</v>
      </c>
      <c r="H278" t="str">
        <f t="shared" si="37"/>
        <v>+00</v>
      </c>
      <c r="I278" t="str">
        <f t="shared" si="38"/>
        <v>00</v>
      </c>
      <c r="J278">
        <f t="shared" si="39"/>
        <v>0</v>
      </c>
      <c r="K278" t="str">
        <f t="shared" si="40"/>
        <v>00</v>
      </c>
      <c r="L278">
        <f t="shared" si="41"/>
        <v>1</v>
      </c>
      <c r="M278">
        <f t="shared" si="42"/>
        <v>1</v>
      </c>
      <c r="N278">
        <f t="shared" si="43"/>
        <v>0</v>
      </c>
      <c r="O278" t="str">
        <f t="shared" si="44"/>
        <v>00</v>
      </c>
    </row>
    <row r="279" spans="1:15" x14ac:dyDescent="0.25">
      <c r="A279" t="s">
        <v>215</v>
      </c>
      <c r="B279" s="6" t="s">
        <v>516</v>
      </c>
      <c r="C279" t="s">
        <v>106</v>
      </c>
      <c r="D279">
        <v>278</v>
      </c>
      <c r="G279" s="6" t="str">
        <f t="shared" si="36"/>
        <v>+03:00</v>
      </c>
      <c r="H279" t="str">
        <f t="shared" si="37"/>
        <v>+03</v>
      </c>
      <c r="I279" t="str">
        <f t="shared" si="38"/>
        <v>00</v>
      </c>
      <c r="J279">
        <f t="shared" si="39"/>
        <v>3</v>
      </c>
      <c r="K279" t="str">
        <f t="shared" si="40"/>
        <v>00</v>
      </c>
      <c r="L279">
        <f t="shared" si="41"/>
        <v>1</v>
      </c>
      <c r="M279">
        <f t="shared" si="42"/>
        <v>1</v>
      </c>
      <c r="N279">
        <f t="shared" si="43"/>
        <v>3</v>
      </c>
      <c r="O279" t="str">
        <f t="shared" si="44"/>
        <v>00</v>
      </c>
    </row>
    <row r="280" spans="1:15" x14ac:dyDescent="0.25">
      <c r="A280" t="s">
        <v>322</v>
      </c>
      <c r="B280" s="6" t="s">
        <v>508</v>
      </c>
      <c r="C280" t="s">
        <v>106</v>
      </c>
      <c r="D280">
        <v>279</v>
      </c>
      <c r="G280" s="6" t="str">
        <f t="shared" si="36"/>
        <v>+00:00</v>
      </c>
      <c r="H280" t="str">
        <f t="shared" si="37"/>
        <v>+00</v>
      </c>
      <c r="I280" t="str">
        <f t="shared" si="38"/>
        <v>00</v>
      </c>
      <c r="J280">
        <f t="shared" si="39"/>
        <v>0</v>
      </c>
      <c r="K280" t="str">
        <f t="shared" si="40"/>
        <v>00</v>
      </c>
      <c r="L280">
        <f t="shared" si="41"/>
        <v>1</v>
      </c>
      <c r="M280">
        <f t="shared" si="42"/>
        <v>1</v>
      </c>
      <c r="N280">
        <f t="shared" si="43"/>
        <v>0</v>
      </c>
      <c r="O280" t="str">
        <f t="shared" si="44"/>
        <v>00</v>
      </c>
    </row>
    <row r="281" spans="1:15" x14ac:dyDescent="0.25">
      <c r="A281" t="s">
        <v>323</v>
      </c>
      <c r="B281" s="6" t="s">
        <v>511</v>
      </c>
      <c r="C281" t="s">
        <v>106</v>
      </c>
      <c r="D281">
        <v>280</v>
      </c>
      <c r="G281" s="6" t="str">
        <f t="shared" si="36"/>
        <v>+04:00</v>
      </c>
      <c r="H281" t="str">
        <f t="shared" si="37"/>
        <v>+04</v>
      </c>
      <c r="I281" t="str">
        <f t="shared" si="38"/>
        <v>00</v>
      </c>
      <c r="J281">
        <f t="shared" si="39"/>
        <v>4</v>
      </c>
      <c r="K281" t="str">
        <f t="shared" si="40"/>
        <v>00</v>
      </c>
      <c r="L281">
        <f t="shared" si="41"/>
        <v>1</v>
      </c>
      <c r="M281">
        <f t="shared" si="42"/>
        <v>1</v>
      </c>
      <c r="N281">
        <f t="shared" si="43"/>
        <v>4</v>
      </c>
      <c r="O281" t="str">
        <f t="shared" si="44"/>
        <v>00</v>
      </c>
    </row>
    <row r="282" spans="1:15" x14ac:dyDescent="0.25">
      <c r="A282" t="s">
        <v>324</v>
      </c>
      <c r="B282" s="6" t="s">
        <v>508</v>
      </c>
      <c r="C282" t="s">
        <v>106</v>
      </c>
      <c r="D282">
        <v>281</v>
      </c>
      <c r="G282" s="6" t="str">
        <f t="shared" si="36"/>
        <v>+00:00</v>
      </c>
      <c r="H282" t="str">
        <f t="shared" si="37"/>
        <v>+00</v>
      </c>
      <c r="I282" t="str">
        <f t="shared" si="38"/>
        <v>00</v>
      </c>
      <c r="J282">
        <f t="shared" si="39"/>
        <v>0</v>
      </c>
      <c r="K282" t="str">
        <f t="shared" si="40"/>
        <v>00</v>
      </c>
      <c r="L282">
        <f t="shared" si="41"/>
        <v>1</v>
      </c>
      <c r="M282">
        <f t="shared" si="42"/>
        <v>1</v>
      </c>
      <c r="N282">
        <f t="shared" si="43"/>
        <v>0</v>
      </c>
      <c r="O282" t="str">
        <f t="shared" si="44"/>
        <v>00</v>
      </c>
    </row>
    <row r="283" spans="1:15" x14ac:dyDescent="0.25">
      <c r="A283" t="s">
        <v>235</v>
      </c>
      <c r="B283" s="6" t="s">
        <v>514</v>
      </c>
      <c r="C283" t="s">
        <v>106</v>
      </c>
      <c r="D283">
        <v>282</v>
      </c>
      <c r="G283" s="6" t="str">
        <f t="shared" si="36"/>
        <v>+08:00</v>
      </c>
      <c r="H283" t="str">
        <f t="shared" si="37"/>
        <v>+08</v>
      </c>
      <c r="I283" t="str">
        <f t="shared" si="38"/>
        <v>00</v>
      </c>
      <c r="J283">
        <f t="shared" si="39"/>
        <v>8</v>
      </c>
      <c r="K283" t="str">
        <f t="shared" si="40"/>
        <v>00</v>
      </c>
      <c r="L283">
        <f t="shared" si="41"/>
        <v>1</v>
      </c>
      <c r="M283">
        <f t="shared" si="42"/>
        <v>1</v>
      </c>
      <c r="N283">
        <f t="shared" si="43"/>
        <v>8</v>
      </c>
      <c r="O283" t="str">
        <f t="shared" si="44"/>
        <v>00</v>
      </c>
    </row>
    <row r="284" spans="1:15" x14ac:dyDescent="0.25">
      <c r="A284" t="s">
        <v>126</v>
      </c>
      <c r="B284" s="6" t="s">
        <v>507</v>
      </c>
      <c r="C284" t="s">
        <v>92</v>
      </c>
      <c r="D284">
        <v>283</v>
      </c>
      <c r="G284" s="6" t="str">
        <f t="shared" si="36"/>
        <v>+01:00</v>
      </c>
      <c r="H284" t="str">
        <f t="shared" si="37"/>
        <v>+01</v>
      </c>
      <c r="I284" t="str">
        <f t="shared" si="38"/>
        <v>00</v>
      </c>
      <c r="J284">
        <f t="shared" si="39"/>
        <v>1</v>
      </c>
      <c r="K284" t="str">
        <f t="shared" si="40"/>
        <v>00</v>
      </c>
      <c r="L284">
        <f t="shared" si="41"/>
        <v>2</v>
      </c>
      <c r="M284">
        <f t="shared" si="42"/>
        <v>1</v>
      </c>
      <c r="N284">
        <f t="shared" si="43"/>
        <v>1</v>
      </c>
      <c r="O284" t="str">
        <f t="shared" si="44"/>
        <v>00</v>
      </c>
    </row>
    <row r="285" spans="1:15" x14ac:dyDescent="0.25">
      <c r="A285" t="s">
        <v>274</v>
      </c>
      <c r="B285" s="6" t="s">
        <v>534</v>
      </c>
      <c r="C285" t="s">
        <v>106</v>
      </c>
      <c r="D285">
        <v>284</v>
      </c>
      <c r="G285" s="6" t="str">
        <f t="shared" si="36"/>
        <v>+11:00</v>
      </c>
      <c r="H285" t="str">
        <f t="shared" si="37"/>
        <v>+11</v>
      </c>
      <c r="I285" t="str">
        <f t="shared" si="38"/>
        <v>00</v>
      </c>
      <c r="J285">
        <f t="shared" si="39"/>
        <v>11</v>
      </c>
      <c r="K285" t="str">
        <f t="shared" si="40"/>
        <v>00</v>
      </c>
      <c r="L285">
        <f t="shared" si="41"/>
        <v>1</v>
      </c>
      <c r="M285">
        <f t="shared" si="42"/>
        <v>1</v>
      </c>
      <c r="N285">
        <f t="shared" si="43"/>
        <v>11</v>
      </c>
      <c r="O285" t="str">
        <f t="shared" si="44"/>
        <v>00</v>
      </c>
    </row>
    <row r="286" spans="1:15" x14ac:dyDescent="0.25">
      <c r="A286" t="s">
        <v>325</v>
      </c>
      <c r="B286" s="6" t="s">
        <v>516</v>
      </c>
      <c r="C286" t="s">
        <v>106</v>
      </c>
      <c r="D286">
        <v>285</v>
      </c>
      <c r="G286" s="6" t="str">
        <f t="shared" si="36"/>
        <v>+03:00</v>
      </c>
      <c r="H286" t="str">
        <f t="shared" si="37"/>
        <v>+03</v>
      </c>
      <c r="I286" t="str">
        <f t="shared" si="38"/>
        <v>00</v>
      </c>
      <c r="J286">
        <f t="shared" si="39"/>
        <v>3</v>
      </c>
      <c r="K286" t="str">
        <f t="shared" si="40"/>
        <v>00</v>
      </c>
      <c r="L286">
        <f t="shared" si="41"/>
        <v>1</v>
      </c>
      <c r="M286">
        <f t="shared" si="42"/>
        <v>1</v>
      </c>
      <c r="N286">
        <f t="shared" si="43"/>
        <v>3</v>
      </c>
      <c r="O286" t="str">
        <f t="shared" si="44"/>
        <v>00</v>
      </c>
    </row>
    <row r="287" spans="1:15" x14ac:dyDescent="0.25">
      <c r="A287" t="s">
        <v>326</v>
      </c>
      <c r="B287" s="6" t="s">
        <v>518</v>
      </c>
      <c r="C287" t="s">
        <v>106</v>
      </c>
      <c r="D287">
        <v>286</v>
      </c>
      <c r="G287" s="6" t="str">
        <f t="shared" si="36"/>
        <v>+02:00</v>
      </c>
      <c r="H287" t="str">
        <f t="shared" si="37"/>
        <v>+02</v>
      </c>
      <c r="I287" t="str">
        <f t="shared" si="38"/>
        <v>00</v>
      </c>
      <c r="J287">
        <f t="shared" si="39"/>
        <v>2</v>
      </c>
      <c r="K287" t="str">
        <f t="shared" si="40"/>
        <v>00</v>
      </c>
      <c r="L287">
        <f t="shared" si="41"/>
        <v>1</v>
      </c>
      <c r="M287">
        <f t="shared" si="42"/>
        <v>1</v>
      </c>
      <c r="N287">
        <f t="shared" si="43"/>
        <v>2</v>
      </c>
      <c r="O287" t="str">
        <f t="shared" si="44"/>
        <v>00</v>
      </c>
    </row>
    <row r="288" spans="1:15" x14ac:dyDescent="0.25">
      <c r="A288" t="s">
        <v>199</v>
      </c>
      <c r="B288" s="6" t="s">
        <v>520</v>
      </c>
      <c r="C288" t="s">
        <v>106</v>
      </c>
      <c r="D288">
        <v>287</v>
      </c>
      <c r="G288" s="6" t="str">
        <f t="shared" si="36"/>
        <v>-02:00</v>
      </c>
      <c r="H288" t="str">
        <f t="shared" si="37"/>
        <v>-02</v>
      </c>
      <c r="I288" t="str">
        <f t="shared" si="38"/>
        <v>00</v>
      </c>
      <c r="J288">
        <f t="shared" si="39"/>
        <v>-2</v>
      </c>
      <c r="K288" t="str">
        <f t="shared" si="40"/>
        <v>00</v>
      </c>
      <c r="L288">
        <f t="shared" si="41"/>
        <v>1</v>
      </c>
      <c r="M288">
        <f t="shared" si="42"/>
        <v>-1</v>
      </c>
      <c r="N288">
        <f t="shared" si="43"/>
        <v>2</v>
      </c>
      <c r="O288" t="str">
        <f t="shared" si="44"/>
        <v>00</v>
      </c>
    </row>
    <row r="289" spans="1:15" x14ac:dyDescent="0.25">
      <c r="A289" t="s">
        <v>127</v>
      </c>
      <c r="B289" s="6" t="s">
        <v>507</v>
      </c>
      <c r="C289" t="s">
        <v>92</v>
      </c>
      <c r="D289">
        <v>288</v>
      </c>
      <c r="G289" s="6" t="str">
        <f t="shared" si="36"/>
        <v>+01:00</v>
      </c>
      <c r="H289" t="str">
        <f t="shared" si="37"/>
        <v>+01</v>
      </c>
      <c r="I289" t="str">
        <f t="shared" si="38"/>
        <v>00</v>
      </c>
      <c r="J289">
        <f t="shared" si="39"/>
        <v>1</v>
      </c>
      <c r="K289" t="str">
        <f t="shared" si="40"/>
        <v>00</v>
      </c>
      <c r="L289">
        <f t="shared" si="41"/>
        <v>2</v>
      </c>
      <c r="M289">
        <f t="shared" si="42"/>
        <v>1</v>
      </c>
      <c r="N289">
        <f t="shared" si="43"/>
        <v>1</v>
      </c>
      <c r="O289" t="str">
        <f t="shared" si="44"/>
        <v>00</v>
      </c>
    </row>
    <row r="290" spans="1:15" x14ac:dyDescent="0.25">
      <c r="A290" t="s">
        <v>128</v>
      </c>
      <c r="B290" s="6" t="s">
        <v>507</v>
      </c>
      <c r="C290" t="s">
        <v>92</v>
      </c>
      <c r="D290">
        <v>289</v>
      </c>
      <c r="G290" s="6" t="str">
        <f t="shared" si="36"/>
        <v>+01:00</v>
      </c>
      <c r="H290" t="str">
        <f t="shared" si="37"/>
        <v>+01</v>
      </c>
      <c r="I290" t="str">
        <f t="shared" si="38"/>
        <v>00</v>
      </c>
      <c r="J290">
        <f t="shared" si="39"/>
        <v>1</v>
      </c>
      <c r="K290" t="str">
        <f t="shared" si="40"/>
        <v>00</v>
      </c>
      <c r="L290">
        <f t="shared" si="41"/>
        <v>2</v>
      </c>
      <c r="M290">
        <f t="shared" si="42"/>
        <v>1</v>
      </c>
      <c r="N290">
        <f t="shared" si="43"/>
        <v>1</v>
      </c>
      <c r="O290" t="str">
        <f t="shared" si="44"/>
        <v>00</v>
      </c>
    </row>
    <row r="291" spans="1:15" x14ac:dyDescent="0.25">
      <c r="A291" t="s">
        <v>236</v>
      </c>
      <c r="B291" s="6" t="s">
        <v>517</v>
      </c>
      <c r="C291" t="s">
        <v>106</v>
      </c>
      <c r="D291">
        <v>290</v>
      </c>
      <c r="G291" s="6" t="str">
        <f t="shared" si="36"/>
        <v>+06:00</v>
      </c>
      <c r="H291" t="str">
        <f t="shared" si="37"/>
        <v>+06</v>
      </c>
      <c r="I291" t="str">
        <f t="shared" si="38"/>
        <v>00</v>
      </c>
      <c r="J291">
        <f t="shared" si="39"/>
        <v>6</v>
      </c>
      <c r="K291" t="str">
        <f t="shared" si="40"/>
        <v>00</v>
      </c>
      <c r="L291">
        <f t="shared" si="41"/>
        <v>1</v>
      </c>
      <c r="M291">
        <f t="shared" si="42"/>
        <v>1</v>
      </c>
      <c r="N291">
        <f t="shared" si="43"/>
        <v>6</v>
      </c>
      <c r="O291" t="str">
        <f t="shared" si="44"/>
        <v>00</v>
      </c>
    </row>
    <row r="292" spans="1:15" x14ac:dyDescent="0.25">
      <c r="A292" t="s">
        <v>327</v>
      </c>
      <c r="B292" s="6" t="s">
        <v>516</v>
      </c>
      <c r="C292" t="s">
        <v>106</v>
      </c>
      <c r="D292">
        <v>291</v>
      </c>
      <c r="G292" s="6" t="str">
        <f t="shared" si="36"/>
        <v>+03:00</v>
      </c>
      <c r="H292" t="str">
        <f t="shared" si="37"/>
        <v>+03</v>
      </c>
      <c r="I292" t="str">
        <f t="shared" si="38"/>
        <v>00</v>
      </c>
      <c r="J292">
        <f t="shared" si="39"/>
        <v>3</v>
      </c>
      <c r="K292" t="str">
        <f t="shared" si="40"/>
        <v>00</v>
      </c>
      <c r="L292">
        <f t="shared" si="41"/>
        <v>1</v>
      </c>
      <c r="M292">
        <f t="shared" si="42"/>
        <v>1</v>
      </c>
      <c r="N292">
        <f t="shared" si="43"/>
        <v>3</v>
      </c>
      <c r="O292" t="str">
        <f t="shared" si="44"/>
        <v>00</v>
      </c>
    </row>
    <row r="293" spans="1:15" x14ac:dyDescent="0.25">
      <c r="A293" t="s">
        <v>200</v>
      </c>
      <c r="B293" s="6" t="s">
        <v>505</v>
      </c>
      <c r="C293" t="s">
        <v>106</v>
      </c>
      <c r="D293">
        <v>292</v>
      </c>
      <c r="G293" s="6" t="str">
        <f t="shared" si="36"/>
        <v>-03:00</v>
      </c>
      <c r="H293" t="str">
        <f t="shared" si="37"/>
        <v>-03</v>
      </c>
      <c r="I293" t="str">
        <f t="shared" si="38"/>
        <v>00</v>
      </c>
      <c r="J293">
        <f t="shared" si="39"/>
        <v>-3</v>
      </c>
      <c r="K293" t="str">
        <f t="shared" si="40"/>
        <v>00</v>
      </c>
      <c r="L293">
        <f t="shared" si="41"/>
        <v>1</v>
      </c>
      <c r="M293">
        <f t="shared" si="42"/>
        <v>-1</v>
      </c>
      <c r="N293">
        <f t="shared" si="43"/>
        <v>3</v>
      </c>
      <c r="O293" t="str">
        <f t="shared" si="44"/>
        <v>00</v>
      </c>
    </row>
    <row r="294" spans="1:15" x14ac:dyDescent="0.25">
      <c r="A294" t="s">
        <v>328</v>
      </c>
      <c r="B294" s="6" t="s">
        <v>518</v>
      </c>
      <c r="C294" t="s">
        <v>106</v>
      </c>
      <c r="D294">
        <v>293</v>
      </c>
      <c r="G294" s="6" t="str">
        <f t="shared" si="36"/>
        <v>+02:00</v>
      </c>
      <c r="H294" t="str">
        <f t="shared" si="37"/>
        <v>+02</v>
      </c>
      <c r="I294" t="str">
        <f t="shared" si="38"/>
        <v>00</v>
      </c>
      <c r="J294">
        <f t="shared" si="39"/>
        <v>2</v>
      </c>
      <c r="K294" t="str">
        <f t="shared" si="40"/>
        <v>00</v>
      </c>
      <c r="L294">
        <f t="shared" si="41"/>
        <v>1</v>
      </c>
      <c r="M294">
        <f t="shared" si="42"/>
        <v>1</v>
      </c>
      <c r="N294">
        <f t="shared" si="43"/>
        <v>2</v>
      </c>
      <c r="O294" t="str">
        <f t="shared" si="44"/>
        <v>00</v>
      </c>
    </row>
    <row r="295" spans="1:15" x14ac:dyDescent="0.25">
      <c r="A295" t="s">
        <v>130</v>
      </c>
      <c r="B295" s="6" t="s">
        <v>507</v>
      </c>
      <c r="C295" t="s">
        <v>92</v>
      </c>
      <c r="D295">
        <v>294</v>
      </c>
      <c r="G295" s="6" t="str">
        <f t="shared" si="36"/>
        <v>+01:00</v>
      </c>
      <c r="H295" t="str">
        <f t="shared" si="37"/>
        <v>+01</v>
      </c>
      <c r="I295" t="str">
        <f t="shared" si="38"/>
        <v>00</v>
      </c>
      <c r="J295">
        <f t="shared" si="39"/>
        <v>1</v>
      </c>
      <c r="K295" t="str">
        <f t="shared" si="40"/>
        <v>00</v>
      </c>
      <c r="L295">
        <f t="shared" si="41"/>
        <v>2</v>
      </c>
      <c r="M295">
        <f t="shared" si="42"/>
        <v>1</v>
      </c>
      <c r="N295">
        <f t="shared" si="43"/>
        <v>1</v>
      </c>
      <c r="O295" t="str">
        <f t="shared" si="44"/>
        <v>00</v>
      </c>
    </row>
    <row r="296" spans="1:15" x14ac:dyDescent="0.25">
      <c r="A296" t="s">
        <v>131</v>
      </c>
      <c r="B296" s="6" t="s">
        <v>507</v>
      </c>
      <c r="C296" t="s">
        <v>92</v>
      </c>
      <c r="D296">
        <v>295</v>
      </c>
      <c r="G296" s="6" t="str">
        <f t="shared" si="36"/>
        <v>+01:00</v>
      </c>
      <c r="H296" t="str">
        <f t="shared" si="37"/>
        <v>+01</v>
      </c>
      <c r="I296" t="str">
        <f t="shared" si="38"/>
        <v>00</v>
      </c>
      <c r="J296">
        <f t="shared" si="39"/>
        <v>1</v>
      </c>
      <c r="K296" t="str">
        <f t="shared" si="40"/>
        <v>00</v>
      </c>
      <c r="L296">
        <f t="shared" si="41"/>
        <v>2</v>
      </c>
      <c r="M296">
        <f t="shared" si="42"/>
        <v>1</v>
      </c>
      <c r="N296">
        <f t="shared" si="43"/>
        <v>1</v>
      </c>
      <c r="O296" t="str">
        <f t="shared" si="44"/>
        <v>00</v>
      </c>
    </row>
    <row r="297" spans="1:15" x14ac:dyDescent="0.25">
      <c r="A297" t="s">
        <v>216</v>
      </c>
      <c r="B297" s="6" t="s">
        <v>518</v>
      </c>
      <c r="C297" t="s">
        <v>216</v>
      </c>
      <c r="D297">
        <v>296</v>
      </c>
      <c r="G297" s="6" t="str">
        <f t="shared" si="36"/>
        <v>+02:00</v>
      </c>
      <c r="H297" t="str">
        <f t="shared" si="37"/>
        <v>+02</v>
      </c>
      <c r="I297" t="str">
        <f t="shared" si="38"/>
        <v>00</v>
      </c>
      <c r="J297">
        <f t="shared" si="39"/>
        <v>2</v>
      </c>
      <c r="K297" t="str">
        <f t="shared" si="40"/>
        <v>00</v>
      </c>
      <c r="L297">
        <f t="shared" si="41"/>
        <v>5</v>
      </c>
      <c r="M297">
        <f t="shared" si="42"/>
        <v>1</v>
      </c>
      <c r="N297">
        <f t="shared" si="43"/>
        <v>2</v>
      </c>
      <c r="O297" t="str">
        <f t="shared" si="44"/>
        <v>00</v>
      </c>
    </row>
    <row r="298" spans="1:15" x14ac:dyDescent="0.25">
      <c r="A298" t="s">
        <v>141</v>
      </c>
      <c r="B298" s="6" t="s">
        <v>532</v>
      </c>
      <c r="C298" t="s">
        <v>106</v>
      </c>
      <c r="D298">
        <v>297</v>
      </c>
      <c r="G298" s="6" t="str">
        <f t="shared" si="36"/>
        <v>+05:00</v>
      </c>
      <c r="H298" t="str">
        <f t="shared" si="37"/>
        <v>+05</v>
      </c>
      <c r="I298" t="str">
        <f t="shared" si="38"/>
        <v>00</v>
      </c>
      <c r="J298">
        <f t="shared" si="39"/>
        <v>5</v>
      </c>
      <c r="K298" t="str">
        <f t="shared" si="40"/>
        <v>00</v>
      </c>
      <c r="L298">
        <f t="shared" si="41"/>
        <v>1</v>
      </c>
      <c r="M298">
        <f t="shared" si="42"/>
        <v>1</v>
      </c>
      <c r="N298">
        <f t="shared" si="43"/>
        <v>5</v>
      </c>
      <c r="O298" t="str">
        <f t="shared" si="44"/>
        <v>00</v>
      </c>
    </row>
    <row r="299" spans="1:15" x14ac:dyDescent="0.25">
      <c r="A299" t="s">
        <v>329</v>
      </c>
      <c r="B299" s="6" t="s">
        <v>516</v>
      </c>
      <c r="C299" t="s">
        <v>106</v>
      </c>
      <c r="D299">
        <v>298</v>
      </c>
      <c r="G299" s="6" t="str">
        <f t="shared" si="36"/>
        <v>+03:00</v>
      </c>
      <c r="H299" t="str">
        <f t="shared" si="37"/>
        <v>+03</v>
      </c>
      <c r="I299" t="str">
        <f t="shared" si="38"/>
        <v>00</v>
      </c>
      <c r="J299">
        <f t="shared" si="39"/>
        <v>3</v>
      </c>
      <c r="K299" t="str">
        <f t="shared" si="40"/>
        <v>00</v>
      </c>
      <c r="L299">
        <f t="shared" si="41"/>
        <v>1</v>
      </c>
      <c r="M299">
        <f t="shared" si="42"/>
        <v>1</v>
      </c>
      <c r="N299">
        <f t="shared" si="43"/>
        <v>3</v>
      </c>
      <c r="O299" t="str">
        <f t="shared" si="44"/>
        <v>00</v>
      </c>
    </row>
    <row r="300" spans="1:15" x14ac:dyDescent="0.25">
      <c r="A300" t="s">
        <v>237</v>
      </c>
      <c r="B300" s="6" t="s">
        <v>521</v>
      </c>
      <c r="C300" t="s">
        <v>106</v>
      </c>
      <c r="D300">
        <v>299</v>
      </c>
      <c r="G300" s="6" t="str">
        <f t="shared" si="36"/>
        <v>+07:00</v>
      </c>
      <c r="H300" t="str">
        <f t="shared" si="37"/>
        <v>+07</v>
      </c>
      <c r="I300" t="str">
        <f t="shared" si="38"/>
        <v>00</v>
      </c>
      <c r="J300">
        <f t="shared" si="39"/>
        <v>7</v>
      </c>
      <c r="K300" t="str">
        <f t="shared" si="40"/>
        <v>00</v>
      </c>
      <c r="L300">
        <f t="shared" si="41"/>
        <v>1</v>
      </c>
      <c r="M300">
        <f t="shared" si="42"/>
        <v>1</v>
      </c>
      <c r="N300">
        <f t="shared" si="43"/>
        <v>7</v>
      </c>
      <c r="O300" t="str">
        <f t="shared" si="44"/>
        <v>00</v>
      </c>
    </row>
    <row r="301" spans="1:15" x14ac:dyDescent="0.25">
      <c r="A301" t="s">
        <v>330</v>
      </c>
      <c r="B301" s="6" t="s">
        <v>508</v>
      </c>
      <c r="C301" t="s">
        <v>106</v>
      </c>
      <c r="D301">
        <v>300</v>
      </c>
      <c r="G301" s="6" t="str">
        <f t="shared" si="36"/>
        <v>+00:00</v>
      </c>
      <c r="H301" t="str">
        <f t="shared" si="37"/>
        <v>+00</v>
      </c>
      <c r="I301" t="str">
        <f t="shared" si="38"/>
        <v>00</v>
      </c>
      <c r="J301">
        <f t="shared" si="39"/>
        <v>0</v>
      </c>
      <c r="K301" t="str">
        <f t="shared" si="40"/>
        <v>00</v>
      </c>
      <c r="L301">
        <f t="shared" si="41"/>
        <v>1</v>
      </c>
      <c r="M301">
        <f t="shared" si="42"/>
        <v>1</v>
      </c>
      <c r="N301">
        <f t="shared" si="43"/>
        <v>0</v>
      </c>
      <c r="O301" t="str">
        <f t="shared" si="44"/>
        <v>00</v>
      </c>
    </row>
    <row r="302" spans="1:15" x14ac:dyDescent="0.25">
      <c r="A302" t="s">
        <v>275</v>
      </c>
      <c r="B302" s="6" t="s">
        <v>144</v>
      </c>
      <c r="C302" t="s">
        <v>106</v>
      </c>
      <c r="D302">
        <v>301</v>
      </c>
      <c r="G302" s="6" t="str">
        <f t="shared" si="36"/>
        <v>-10:00</v>
      </c>
      <c r="H302" t="str">
        <f t="shared" si="37"/>
        <v>-10</v>
      </c>
      <c r="I302" t="str">
        <f t="shared" si="38"/>
        <v>00</v>
      </c>
      <c r="J302">
        <f t="shared" si="39"/>
        <v>-10</v>
      </c>
      <c r="K302" t="str">
        <f t="shared" si="40"/>
        <v>00</v>
      </c>
      <c r="L302">
        <f t="shared" si="41"/>
        <v>1</v>
      </c>
      <c r="M302">
        <f t="shared" si="42"/>
        <v>-1</v>
      </c>
      <c r="N302">
        <f t="shared" si="43"/>
        <v>10</v>
      </c>
      <c r="O302" t="str">
        <f t="shared" si="44"/>
        <v>00</v>
      </c>
    </row>
    <row r="303" spans="1:15" x14ac:dyDescent="0.25">
      <c r="A303" t="s">
        <v>276</v>
      </c>
      <c r="B303" s="6" t="s">
        <v>538</v>
      </c>
      <c r="C303" t="s">
        <v>106</v>
      </c>
      <c r="D303">
        <v>302</v>
      </c>
      <c r="G303" s="6" t="str">
        <f t="shared" si="36"/>
        <v>+13:00</v>
      </c>
      <c r="H303" t="str">
        <f t="shared" si="37"/>
        <v>+13</v>
      </c>
      <c r="I303" t="str">
        <f t="shared" si="38"/>
        <v>00</v>
      </c>
      <c r="J303">
        <f t="shared" si="39"/>
        <v>13</v>
      </c>
      <c r="K303" t="str">
        <f t="shared" si="40"/>
        <v>00</v>
      </c>
      <c r="L303">
        <f t="shared" si="41"/>
        <v>1</v>
      </c>
      <c r="M303">
        <f t="shared" si="42"/>
        <v>1</v>
      </c>
      <c r="N303">
        <f t="shared" si="43"/>
        <v>13</v>
      </c>
      <c r="O303" t="str">
        <f t="shared" si="44"/>
        <v>00</v>
      </c>
    </row>
    <row r="304" spans="1:15" x14ac:dyDescent="0.25">
      <c r="A304" t="s">
        <v>201</v>
      </c>
      <c r="B304" s="6" t="s">
        <v>510</v>
      </c>
      <c r="C304" t="s">
        <v>106</v>
      </c>
      <c r="D304">
        <v>303</v>
      </c>
      <c r="G304" s="6" t="str">
        <f t="shared" si="36"/>
        <v>-04:00</v>
      </c>
      <c r="H304" t="str">
        <f t="shared" si="37"/>
        <v>-04</v>
      </c>
      <c r="I304" t="str">
        <f t="shared" si="38"/>
        <v>00</v>
      </c>
      <c r="J304">
        <f t="shared" si="39"/>
        <v>-4</v>
      </c>
      <c r="K304" t="str">
        <f t="shared" si="40"/>
        <v>00</v>
      </c>
      <c r="L304">
        <f t="shared" si="41"/>
        <v>1</v>
      </c>
      <c r="M304">
        <f t="shared" si="42"/>
        <v>-1</v>
      </c>
      <c r="N304">
        <f t="shared" si="43"/>
        <v>4</v>
      </c>
      <c r="O304" t="str">
        <f t="shared" si="44"/>
        <v>00</v>
      </c>
    </row>
    <row r="305" spans="1:15" x14ac:dyDescent="0.25">
      <c r="A305" t="s">
        <v>331</v>
      </c>
      <c r="B305" s="6" t="s">
        <v>507</v>
      </c>
      <c r="C305" t="s">
        <v>331</v>
      </c>
      <c r="D305">
        <v>304</v>
      </c>
      <c r="G305" s="6" t="str">
        <f t="shared" si="36"/>
        <v>+01:00</v>
      </c>
      <c r="H305" t="str">
        <f t="shared" si="37"/>
        <v>+01</v>
      </c>
      <c r="I305" t="str">
        <f t="shared" si="38"/>
        <v>00</v>
      </c>
      <c r="J305">
        <f t="shared" si="39"/>
        <v>1</v>
      </c>
      <c r="K305" t="str">
        <f t="shared" si="40"/>
        <v>00</v>
      </c>
      <c r="L305">
        <f t="shared" si="41"/>
        <v>7</v>
      </c>
      <c r="M305">
        <f t="shared" si="42"/>
        <v>1</v>
      </c>
      <c r="N305">
        <f t="shared" si="43"/>
        <v>1</v>
      </c>
      <c r="O305" t="str">
        <f t="shared" si="44"/>
        <v>00</v>
      </c>
    </row>
    <row r="306" spans="1:15" x14ac:dyDescent="0.25">
      <c r="A306" t="s">
        <v>132</v>
      </c>
      <c r="B306" s="6" t="s">
        <v>518</v>
      </c>
      <c r="C306" t="s">
        <v>92</v>
      </c>
      <c r="D306">
        <v>305</v>
      </c>
      <c r="G306" s="6" t="str">
        <f t="shared" si="36"/>
        <v>+02:00</v>
      </c>
      <c r="H306" t="str">
        <f t="shared" si="37"/>
        <v>+02</v>
      </c>
      <c r="I306" t="str">
        <f t="shared" si="38"/>
        <v>00</v>
      </c>
      <c r="J306">
        <f t="shared" si="39"/>
        <v>2</v>
      </c>
      <c r="K306" t="str">
        <f t="shared" si="40"/>
        <v>00</v>
      </c>
      <c r="L306">
        <f t="shared" si="41"/>
        <v>2</v>
      </c>
      <c r="M306">
        <f t="shared" si="42"/>
        <v>1</v>
      </c>
      <c r="N306">
        <f t="shared" si="43"/>
        <v>2</v>
      </c>
      <c r="O306" t="str">
        <f t="shared" si="44"/>
        <v>00</v>
      </c>
    </row>
    <row r="307" spans="1:15" x14ac:dyDescent="0.25">
      <c r="A307" t="s">
        <v>142</v>
      </c>
      <c r="B307" s="6" t="s">
        <v>532</v>
      </c>
      <c r="C307" t="s">
        <v>106</v>
      </c>
      <c r="D307">
        <v>306</v>
      </c>
      <c r="G307" s="6" t="str">
        <f t="shared" si="36"/>
        <v>+05:00</v>
      </c>
      <c r="H307" t="str">
        <f t="shared" si="37"/>
        <v>+05</v>
      </c>
      <c r="I307" t="str">
        <f t="shared" si="38"/>
        <v>00</v>
      </c>
      <c r="J307">
        <f t="shared" si="39"/>
        <v>5</v>
      </c>
      <c r="K307" t="str">
        <f t="shared" si="40"/>
        <v>00</v>
      </c>
      <c r="L307">
        <f t="shared" si="41"/>
        <v>1</v>
      </c>
      <c r="M307">
        <f t="shared" si="42"/>
        <v>1</v>
      </c>
      <c r="N307">
        <f t="shared" si="43"/>
        <v>5</v>
      </c>
      <c r="O307" t="str">
        <f t="shared" si="44"/>
        <v>00</v>
      </c>
    </row>
    <row r="308" spans="1:15" x14ac:dyDescent="0.25">
      <c r="A308" t="s">
        <v>179</v>
      </c>
      <c r="B308" s="6" t="s">
        <v>515</v>
      </c>
      <c r="C308" t="s">
        <v>180</v>
      </c>
      <c r="D308">
        <v>307</v>
      </c>
      <c r="G308" s="6" t="str">
        <f t="shared" si="36"/>
        <v>-05:00</v>
      </c>
      <c r="H308" t="str">
        <f t="shared" si="37"/>
        <v>-05</v>
      </c>
      <c r="I308" t="str">
        <f t="shared" si="38"/>
        <v>00</v>
      </c>
      <c r="J308">
        <f t="shared" si="39"/>
        <v>-5</v>
      </c>
      <c r="K308" t="str">
        <f t="shared" si="40"/>
        <v>00</v>
      </c>
      <c r="L308">
        <f t="shared" si="41"/>
        <v>2</v>
      </c>
      <c r="M308">
        <f t="shared" si="42"/>
        <v>-1</v>
      </c>
      <c r="N308">
        <f t="shared" si="43"/>
        <v>5</v>
      </c>
      <c r="O308" t="str">
        <f t="shared" si="44"/>
        <v>00</v>
      </c>
    </row>
    <row r="309" spans="1:15" x14ac:dyDescent="0.25">
      <c r="A309" t="s">
        <v>277</v>
      </c>
      <c r="B309" s="6" t="s">
        <v>526</v>
      </c>
      <c r="C309" t="s">
        <v>106</v>
      </c>
      <c r="D309">
        <v>308</v>
      </c>
      <c r="G309" s="6" t="str">
        <f t="shared" si="36"/>
        <v>+12:00</v>
      </c>
      <c r="H309" t="str">
        <f t="shared" si="37"/>
        <v>+12</v>
      </c>
      <c r="I309" t="str">
        <f t="shared" si="38"/>
        <v>00</v>
      </c>
      <c r="J309">
        <f t="shared" si="39"/>
        <v>12</v>
      </c>
      <c r="K309" t="str">
        <f t="shared" si="40"/>
        <v>00</v>
      </c>
      <c r="L309">
        <f t="shared" si="41"/>
        <v>1</v>
      </c>
      <c r="M309">
        <f t="shared" si="42"/>
        <v>1</v>
      </c>
      <c r="N309">
        <f t="shared" si="43"/>
        <v>12</v>
      </c>
      <c r="O309" t="str">
        <f t="shared" si="44"/>
        <v>00</v>
      </c>
    </row>
    <row r="310" spans="1:15" x14ac:dyDescent="0.25">
      <c r="A310" t="s">
        <v>332</v>
      </c>
      <c r="B310" s="6" t="s">
        <v>516</v>
      </c>
      <c r="C310" t="s">
        <v>106</v>
      </c>
      <c r="D310">
        <v>309</v>
      </c>
      <c r="G310" s="6" t="str">
        <f t="shared" si="36"/>
        <v>+03:00</v>
      </c>
      <c r="H310" t="str">
        <f t="shared" si="37"/>
        <v>+03</v>
      </c>
      <c r="I310" t="str">
        <f t="shared" si="38"/>
        <v>00</v>
      </c>
      <c r="J310">
        <f t="shared" si="39"/>
        <v>3</v>
      </c>
      <c r="K310" t="str">
        <f t="shared" si="40"/>
        <v>00</v>
      </c>
      <c r="L310">
        <f t="shared" si="41"/>
        <v>1</v>
      </c>
      <c r="M310">
        <f t="shared" si="42"/>
        <v>1</v>
      </c>
      <c r="N310">
        <f t="shared" si="43"/>
        <v>3</v>
      </c>
      <c r="O310" t="str">
        <f t="shared" si="44"/>
        <v>00</v>
      </c>
    </row>
    <row r="311" spans="1:15" x14ac:dyDescent="0.25">
      <c r="A311" t="s">
        <v>384</v>
      </c>
      <c r="B311" s="6" t="s">
        <v>518</v>
      </c>
      <c r="C311" t="s">
        <v>92</v>
      </c>
      <c r="D311">
        <v>310</v>
      </c>
      <c r="G311" s="6" t="str">
        <f t="shared" si="36"/>
        <v>+02:00</v>
      </c>
      <c r="H311" t="str">
        <f t="shared" si="37"/>
        <v>+02</v>
      </c>
      <c r="I311" t="str">
        <f t="shared" si="38"/>
        <v>00</v>
      </c>
      <c r="J311">
        <f t="shared" si="39"/>
        <v>2</v>
      </c>
      <c r="K311" t="str">
        <f t="shared" si="40"/>
        <v>00</v>
      </c>
      <c r="L311">
        <f t="shared" si="41"/>
        <v>2</v>
      </c>
      <c r="M311">
        <f t="shared" si="42"/>
        <v>1</v>
      </c>
      <c r="N311">
        <f t="shared" si="43"/>
        <v>2</v>
      </c>
      <c r="O311" t="str">
        <f t="shared" si="44"/>
        <v>00</v>
      </c>
    </row>
    <row r="312" spans="1:15" x14ac:dyDescent="0.25">
      <c r="A312" t="s">
        <v>387</v>
      </c>
      <c r="B312" s="6" t="s">
        <v>518</v>
      </c>
      <c r="C312" t="s">
        <v>92</v>
      </c>
      <c r="D312">
        <v>311</v>
      </c>
      <c r="G312" s="6" t="str">
        <f t="shared" si="36"/>
        <v>+02:00</v>
      </c>
      <c r="H312" t="str">
        <f t="shared" si="37"/>
        <v>+02</v>
      </c>
      <c r="I312" t="str">
        <f t="shared" si="38"/>
        <v>00</v>
      </c>
      <c r="J312">
        <f t="shared" si="39"/>
        <v>2</v>
      </c>
      <c r="K312" t="str">
        <f t="shared" si="40"/>
        <v>00</v>
      </c>
      <c r="L312">
        <f t="shared" si="41"/>
        <v>2</v>
      </c>
      <c r="M312">
        <f t="shared" si="42"/>
        <v>1</v>
      </c>
      <c r="N312">
        <f t="shared" si="43"/>
        <v>2</v>
      </c>
      <c r="O312" t="str">
        <f t="shared" si="44"/>
        <v>00</v>
      </c>
    </row>
    <row r="313" spans="1:15" x14ac:dyDescent="0.25">
      <c r="A313" t="s">
        <v>385</v>
      </c>
      <c r="B313" s="6" t="s">
        <v>518</v>
      </c>
      <c r="C313" t="s">
        <v>92</v>
      </c>
      <c r="D313">
        <v>312</v>
      </c>
      <c r="G313" s="6" t="str">
        <f t="shared" si="36"/>
        <v>+02:00</v>
      </c>
      <c r="H313" t="str">
        <f t="shared" si="37"/>
        <v>+02</v>
      </c>
      <c r="I313" t="str">
        <f t="shared" si="38"/>
        <v>00</v>
      </c>
      <c r="J313">
        <f t="shared" si="39"/>
        <v>2</v>
      </c>
      <c r="K313" t="str">
        <f t="shared" si="40"/>
        <v>00</v>
      </c>
      <c r="L313">
        <f t="shared" si="41"/>
        <v>2</v>
      </c>
      <c r="M313">
        <f t="shared" si="42"/>
        <v>1</v>
      </c>
      <c r="N313">
        <f t="shared" si="43"/>
        <v>2</v>
      </c>
      <c r="O313" t="str">
        <f t="shared" si="44"/>
        <v>00</v>
      </c>
    </row>
    <row r="314" spans="1:15" x14ac:dyDescent="0.25">
      <c r="A314" t="s">
        <v>386</v>
      </c>
      <c r="B314" s="6" t="s">
        <v>518</v>
      </c>
      <c r="C314" t="s">
        <v>92</v>
      </c>
      <c r="D314">
        <v>313</v>
      </c>
      <c r="G314" s="6" t="str">
        <f t="shared" si="36"/>
        <v>+02:00</v>
      </c>
      <c r="H314" t="str">
        <f t="shared" si="37"/>
        <v>+02</v>
      </c>
      <c r="I314" t="str">
        <f t="shared" si="38"/>
        <v>00</v>
      </c>
      <c r="J314">
        <f t="shared" si="39"/>
        <v>2</v>
      </c>
      <c r="K314" t="str">
        <f t="shared" si="40"/>
        <v>00</v>
      </c>
      <c r="L314">
        <f t="shared" si="41"/>
        <v>2</v>
      </c>
      <c r="M314">
        <f t="shared" si="42"/>
        <v>1</v>
      </c>
      <c r="N314">
        <f t="shared" si="43"/>
        <v>2</v>
      </c>
      <c r="O314" t="str">
        <f t="shared" si="44"/>
        <v>00</v>
      </c>
    </row>
    <row r="315" spans="1:15" x14ac:dyDescent="0.25">
      <c r="A315" t="s">
        <v>217</v>
      </c>
      <c r="B315" s="6" t="s">
        <v>511</v>
      </c>
      <c r="C315" t="s">
        <v>106</v>
      </c>
      <c r="D315">
        <v>314</v>
      </c>
      <c r="G315" s="6" t="str">
        <f t="shared" si="36"/>
        <v>+04:00</v>
      </c>
      <c r="H315" t="str">
        <f t="shared" si="37"/>
        <v>+04</v>
      </c>
      <c r="I315" t="str">
        <f t="shared" si="38"/>
        <v>00</v>
      </c>
      <c r="J315">
        <f t="shared" si="39"/>
        <v>4</v>
      </c>
      <c r="K315" t="str">
        <f t="shared" si="40"/>
        <v>00</v>
      </c>
      <c r="L315">
        <f t="shared" si="41"/>
        <v>1</v>
      </c>
      <c r="M315">
        <f t="shared" si="42"/>
        <v>1</v>
      </c>
      <c r="N315">
        <f t="shared" si="43"/>
        <v>4</v>
      </c>
      <c r="O315" t="str">
        <f t="shared" si="44"/>
        <v>00</v>
      </c>
    </row>
    <row r="316" spans="1:15" x14ac:dyDescent="0.25">
      <c r="A316" t="s">
        <v>133</v>
      </c>
      <c r="B316" s="6" t="s">
        <v>508</v>
      </c>
      <c r="C316" t="s">
        <v>92</v>
      </c>
      <c r="D316">
        <v>315</v>
      </c>
      <c r="G316" s="6" t="str">
        <f t="shared" si="36"/>
        <v>+00:00</v>
      </c>
      <c r="H316" t="str">
        <f t="shared" si="37"/>
        <v>+00</v>
      </c>
      <c r="I316" t="str">
        <f t="shared" si="38"/>
        <v>00</v>
      </c>
      <c r="J316">
        <f t="shared" si="39"/>
        <v>0</v>
      </c>
      <c r="K316" t="str">
        <f t="shared" si="40"/>
        <v>00</v>
      </c>
      <c r="L316">
        <f t="shared" si="41"/>
        <v>2</v>
      </c>
      <c r="M316">
        <f t="shared" si="42"/>
        <v>1</v>
      </c>
      <c r="N316">
        <f t="shared" si="43"/>
        <v>0</v>
      </c>
      <c r="O316" t="str">
        <f t="shared" si="44"/>
        <v>00</v>
      </c>
    </row>
    <row r="317" spans="1:15" x14ac:dyDescent="0.25">
      <c r="A317" t="s">
        <v>407</v>
      </c>
      <c r="B317" s="6" t="s">
        <v>144</v>
      </c>
      <c r="C317" t="s">
        <v>143</v>
      </c>
      <c r="D317">
        <v>316</v>
      </c>
      <c r="G317" s="6" t="str">
        <f t="shared" si="36"/>
        <v>-10:00</v>
      </c>
      <c r="H317" t="str">
        <f t="shared" si="37"/>
        <v>-10</v>
      </c>
      <c r="I317" t="str">
        <f t="shared" si="38"/>
        <v>00</v>
      </c>
      <c r="J317">
        <f t="shared" si="39"/>
        <v>-10</v>
      </c>
      <c r="K317" t="str">
        <f t="shared" si="40"/>
        <v>00</v>
      </c>
      <c r="L317">
        <f t="shared" si="41"/>
        <v>2</v>
      </c>
      <c r="M317">
        <f t="shared" si="42"/>
        <v>-1</v>
      </c>
      <c r="N317">
        <f t="shared" si="43"/>
        <v>10</v>
      </c>
      <c r="O317" t="str">
        <f t="shared" si="44"/>
        <v>00</v>
      </c>
    </row>
    <row r="318" spans="1:15" x14ac:dyDescent="0.25">
      <c r="A318" t="s">
        <v>405</v>
      </c>
      <c r="B318" s="6" t="s">
        <v>527</v>
      </c>
      <c r="C318" t="s">
        <v>143</v>
      </c>
      <c r="D318">
        <v>317</v>
      </c>
      <c r="G318" s="6" t="str">
        <f t="shared" si="36"/>
        <v>-09:00</v>
      </c>
      <c r="H318" t="str">
        <f t="shared" si="37"/>
        <v>-09</v>
      </c>
      <c r="I318" t="str">
        <f t="shared" si="38"/>
        <v>00</v>
      </c>
      <c r="J318">
        <f t="shared" si="39"/>
        <v>-9</v>
      </c>
      <c r="K318" t="str">
        <f t="shared" si="40"/>
        <v>00</v>
      </c>
      <c r="L318">
        <f t="shared" si="41"/>
        <v>2</v>
      </c>
      <c r="M318">
        <f t="shared" si="42"/>
        <v>-1</v>
      </c>
      <c r="N318">
        <f t="shared" si="43"/>
        <v>9</v>
      </c>
      <c r="O318" t="str">
        <f t="shared" si="44"/>
        <v>00</v>
      </c>
    </row>
    <row r="319" spans="1:15" x14ac:dyDescent="0.25">
      <c r="A319" t="s">
        <v>392</v>
      </c>
      <c r="B319" s="6" t="s">
        <v>522</v>
      </c>
      <c r="C319" t="s">
        <v>143</v>
      </c>
      <c r="D319">
        <v>318</v>
      </c>
      <c r="G319" s="6" t="str">
        <f t="shared" si="36"/>
        <v>-07:00</v>
      </c>
      <c r="H319" t="str">
        <f t="shared" si="37"/>
        <v>-07</v>
      </c>
      <c r="I319" t="str">
        <f t="shared" si="38"/>
        <v>00</v>
      </c>
      <c r="J319">
        <f t="shared" si="39"/>
        <v>-7</v>
      </c>
      <c r="K319" t="str">
        <f t="shared" si="40"/>
        <v>00</v>
      </c>
      <c r="L319">
        <f t="shared" si="41"/>
        <v>2</v>
      </c>
      <c r="M319">
        <f t="shared" si="42"/>
        <v>-1</v>
      </c>
      <c r="N319">
        <f t="shared" si="43"/>
        <v>7</v>
      </c>
      <c r="O319" t="str">
        <f t="shared" si="44"/>
        <v>00</v>
      </c>
    </row>
    <row r="320" spans="1:15" x14ac:dyDescent="0.25">
      <c r="A320" t="s">
        <v>401</v>
      </c>
      <c r="B320" s="6" t="s">
        <v>515</v>
      </c>
      <c r="C320" t="s">
        <v>143</v>
      </c>
      <c r="D320">
        <v>319</v>
      </c>
      <c r="G320" s="6" t="str">
        <f t="shared" si="36"/>
        <v>-05:00</v>
      </c>
      <c r="H320" t="str">
        <f t="shared" si="37"/>
        <v>-05</v>
      </c>
      <c r="I320" t="str">
        <f t="shared" si="38"/>
        <v>00</v>
      </c>
      <c r="J320">
        <f t="shared" si="39"/>
        <v>-5</v>
      </c>
      <c r="K320" t="str">
        <f t="shared" si="40"/>
        <v>00</v>
      </c>
      <c r="L320">
        <f t="shared" si="41"/>
        <v>2</v>
      </c>
      <c r="M320">
        <f t="shared" si="42"/>
        <v>-1</v>
      </c>
      <c r="N320">
        <f t="shared" si="43"/>
        <v>5</v>
      </c>
      <c r="O320" t="str">
        <f t="shared" si="44"/>
        <v>00</v>
      </c>
    </row>
    <row r="321" spans="1:15" x14ac:dyDescent="0.25">
      <c r="A321" t="s">
        <v>408</v>
      </c>
      <c r="B321" s="6" t="s">
        <v>144</v>
      </c>
      <c r="C321" t="s">
        <v>106</v>
      </c>
      <c r="D321">
        <v>320</v>
      </c>
      <c r="G321" s="6" t="str">
        <f t="shared" si="36"/>
        <v>-10:00</v>
      </c>
      <c r="H321" t="str">
        <f t="shared" si="37"/>
        <v>-10</v>
      </c>
      <c r="I321" t="str">
        <f t="shared" si="38"/>
        <v>00</v>
      </c>
      <c r="J321">
        <f t="shared" si="39"/>
        <v>-10</v>
      </c>
      <c r="K321" t="str">
        <f t="shared" si="40"/>
        <v>00</v>
      </c>
      <c r="L321">
        <f t="shared" si="41"/>
        <v>1</v>
      </c>
      <c r="M321">
        <f t="shared" si="42"/>
        <v>-1</v>
      </c>
      <c r="N321">
        <f t="shared" si="43"/>
        <v>10</v>
      </c>
      <c r="O321" t="str">
        <f t="shared" si="44"/>
        <v>00</v>
      </c>
    </row>
    <row r="322" spans="1:15" x14ac:dyDescent="0.25">
      <c r="A322" t="s">
        <v>397</v>
      </c>
      <c r="B322" s="6" t="s">
        <v>515</v>
      </c>
      <c r="C322" t="s">
        <v>106</v>
      </c>
      <c r="D322">
        <v>321</v>
      </c>
      <c r="G322" s="6" t="str">
        <f t="shared" si="36"/>
        <v>-05:00</v>
      </c>
      <c r="H322" t="str">
        <f t="shared" si="37"/>
        <v>-05</v>
      </c>
      <c r="I322" t="str">
        <f t="shared" si="38"/>
        <v>00</v>
      </c>
      <c r="J322">
        <f t="shared" si="39"/>
        <v>-5</v>
      </c>
      <c r="K322" t="str">
        <f t="shared" si="40"/>
        <v>00</v>
      </c>
      <c r="L322">
        <f t="shared" si="41"/>
        <v>1</v>
      </c>
      <c r="M322">
        <f t="shared" si="42"/>
        <v>-1</v>
      </c>
      <c r="N322">
        <f t="shared" si="43"/>
        <v>5</v>
      </c>
      <c r="O322" t="str">
        <f t="shared" si="44"/>
        <v>00</v>
      </c>
    </row>
    <row r="323" spans="1:15" x14ac:dyDescent="0.25">
      <c r="A323" t="s">
        <v>396</v>
      </c>
      <c r="B323" s="6" t="s">
        <v>515</v>
      </c>
      <c r="C323" t="s">
        <v>106</v>
      </c>
      <c r="D323">
        <v>322</v>
      </c>
      <c r="G323" s="6" t="str">
        <f t="shared" ref="G323:G348" si="45">B323</f>
        <v>-05:00</v>
      </c>
      <c r="H323" t="str">
        <f t="shared" ref="H323:H348" si="46">LEFT(G323,3)</f>
        <v>-05</v>
      </c>
      <c r="I323" t="str">
        <f t="shared" ref="I323:I348" si="47">RIGHT(G323,2)</f>
        <v>00</v>
      </c>
      <c r="J323">
        <f t="shared" ref="J323:J348" si="48">VALUE(H323)</f>
        <v>-5</v>
      </c>
      <c r="K323" t="str">
        <f t="shared" ref="K323:K348" si="49">I323</f>
        <v>00</v>
      </c>
      <c r="L323">
        <f t="shared" ref="L323:L348" si="50">LEN(C323)</f>
        <v>1</v>
      </c>
      <c r="M323">
        <f t="shared" ref="M323:M348" si="51">IF(J323&gt;=0,1,-1)</f>
        <v>-1</v>
      </c>
      <c r="N323">
        <f t="shared" ref="N323:N348" si="52">M323*J323</f>
        <v>5</v>
      </c>
      <c r="O323" t="str">
        <f t="shared" ref="O323:O348" si="53">K323</f>
        <v>00</v>
      </c>
    </row>
    <row r="324" spans="1:15" x14ac:dyDescent="0.25">
      <c r="A324" t="s">
        <v>398</v>
      </c>
      <c r="B324" s="6" t="s">
        <v>515</v>
      </c>
      <c r="C324" t="s">
        <v>106</v>
      </c>
      <c r="D324">
        <v>323</v>
      </c>
      <c r="G324" s="6" t="str">
        <f t="shared" si="45"/>
        <v>-05:00</v>
      </c>
      <c r="H324" t="str">
        <f t="shared" si="46"/>
        <v>-05</v>
      </c>
      <c r="I324" t="str">
        <f t="shared" si="47"/>
        <v>00</v>
      </c>
      <c r="J324">
        <f t="shared" si="48"/>
        <v>-5</v>
      </c>
      <c r="K324" t="str">
        <f t="shared" si="49"/>
        <v>00</v>
      </c>
      <c r="L324">
        <f t="shared" si="50"/>
        <v>1</v>
      </c>
      <c r="M324">
        <f t="shared" si="51"/>
        <v>-1</v>
      </c>
      <c r="N324">
        <f t="shared" si="52"/>
        <v>5</v>
      </c>
      <c r="O324" t="str">
        <f t="shared" si="53"/>
        <v>00</v>
      </c>
    </row>
    <row r="325" spans="1:15" x14ac:dyDescent="0.25">
      <c r="A325" t="s">
        <v>395</v>
      </c>
      <c r="B325" s="6" t="s">
        <v>515</v>
      </c>
      <c r="C325" t="s">
        <v>106</v>
      </c>
      <c r="D325">
        <v>324</v>
      </c>
      <c r="G325" s="6" t="str">
        <f t="shared" si="45"/>
        <v>-05:00</v>
      </c>
      <c r="H325" t="str">
        <f t="shared" si="46"/>
        <v>-05</v>
      </c>
      <c r="I325" t="str">
        <f t="shared" si="47"/>
        <v>00</v>
      </c>
      <c r="J325">
        <f t="shared" si="48"/>
        <v>-5</v>
      </c>
      <c r="K325" t="str">
        <f t="shared" si="49"/>
        <v>00</v>
      </c>
      <c r="L325">
        <f t="shared" si="50"/>
        <v>1</v>
      </c>
      <c r="M325">
        <f t="shared" si="51"/>
        <v>-1</v>
      </c>
      <c r="N325">
        <f t="shared" si="52"/>
        <v>5</v>
      </c>
      <c r="O325" t="str">
        <f t="shared" si="53"/>
        <v>00</v>
      </c>
    </row>
    <row r="326" spans="1:15" x14ac:dyDescent="0.25">
      <c r="A326" t="s">
        <v>403</v>
      </c>
      <c r="B326" s="6" t="s">
        <v>527</v>
      </c>
      <c r="C326" t="s">
        <v>143</v>
      </c>
      <c r="D326">
        <v>325</v>
      </c>
      <c r="G326" s="6" t="str">
        <f t="shared" si="45"/>
        <v>-09:00</v>
      </c>
      <c r="H326" t="str">
        <f t="shared" si="46"/>
        <v>-09</v>
      </c>
      <c r="I326" t="str">
        <f t="shared" si="47"/>
        <v>00</v>
      </c>
      <c r="J326">
        <f t="shared" si="48"/>
        <v>-9</v>
      </c>
      <c r="K326" t="str">
        <f t="shared" si="49"/>
        <v>00</v>
      </c>
      <c r="L326">
        <f t="shared" si="50"/>
        <v>2</v>
      </c>
      <c r="M326">
        <f t="shared" si="51"/>
        <v>-1</v>
      </c>
      <c r="N326">
        <f t="shared" si="52"/>
        <v>9</v>
      </c>
      <c r="O326" t="str">
        <f t="shared" si="53"/>
        <v>00</v>
      </c>
    </row>
    <row r="327" spans="1:15" x14ac:dyDescent="0.25">
      <c r="A327" t="s">
        <v>400</v>
      </c>
      <c r="B327" s="6" t="s">
        <v>515</v>
      </c>
      <c r="C327" t="s">
        <v>143</v>
      </c>
      <c r="D327">
        <v>326</v>
      </c>
      <c r="G327" s="6" t="str">
        <f t="shared" si="45"/>
        <v>-05:00</v>
      </c>
      <c r="H327" t="str">
        <f t="shared" si="46"/>
        <v>-05</v>
      </c>
      <c r="I327" t="str">
        <f t="shared" si="47"/>
        <v>00</v>
      </c>
      <c r="J327">
        <f t="shared" si="48"/>
        <v>-5</v>
      </c>
      <c r="K327" t="str">
        <f t="shared" si="49"/>
        <v>00</v>
      </c>
      <c r="L327">
        <f t="shared" si="50"/>
        <v>2</v>
      </c>
      <c r="M327">
        <f t="shared" si="51"/>
        <v>-1</v>
      </c>
      <c r="N327">
        <f t="shared" si="52"/>
        <v>5</v>
      </c>
      <c r="O327" t="str">
        <f t="shared" si="53"/>
        <v>00</v>
      </c>
    </row>
    <row r="328" spans="1:15" x14ac:dyDescent="0.25">
      <c r="A328" t="s">
        <v>393</v>
      </c>
      <c r="B328" s="6" t="s">
        <v>523</v>
      </c>
      <c r="C328" t="s">
        <v>143</v>
      </c>
      <c r="D328">
        <v>327</v>
      </c>
      <c r="G328" s="6" t="str">
        <f t="shared" si="45"/>
        <v>-08:00</v>
      </c>
      <c r="H328" t="str">
        <f t="shared" si="46"/>
        <v>-08</v>
      </c>
      <c r="I328" t="str">
        <f t="shared" si="47"/>
        <v>00</v>
      </c>
      <c r="J328">
        <f t="shared" si="48"/>
        <v>-8</v>
      </c>
      <c r="K328" t="str">
        <f t="shared" si="49"/>
        <v>00</v>
      </c>
      <c r="L328">
        <f t="shared" si="50"/>
        <v>2</v>
      </c>
      <c r="M328">
        <f t="shared" si="51"/>
        <v>-1</v>
      </c>
      <c r="N328">
        <f t="shared" si="52"/>
        <v>8</v>
      </c>
      <c r="O328" t="str">
        <f t="shared" si="53"/>
        <v>00</v>
      </c>
    </row>
    <row r="329" spans="1:15" x14ac:dyDescent="0.25">
      <c r="A329" t="s">
        <v>402</v>
      </c>
      <c r="B329" s="6" t="s">
        <v>519</v>
      </c>
      <c r="C329" t="s">
        <v>143</v>
      </c>
      <c r="D329">
        <v>328</v>
      </c>
      <c r="G329" s="6" t="str">
        <f t="shared" si="45"/>
        <v>-06:00</v>
      </c>
      <c r="H329" t="str">
        <f t="shared" si="46"/>
        <v>-06</v>
      </c>
      <c r="I329" t="str">
        <f t="shared" si="47"/>
        <v>00</v>
      </c>
      <c r="J329">
        <f t="shared" si="48"/>
        <v>-6</v>
      </c>
      <c r="K329" t="str">
        <f t="shared" si="49"/>
        <v>00</v>
      </c>
      <c r="L329">
        <f t="shared" si="50"/>
        <v>2</v>
      </c>
      <c r="M329">
        <f t="shared" si="51"/>
        <v>-1</v>
      </c>
      <c r="N329">
        <f t="shared" si="52"/>
        <v>6</v>
      </c>
      <c r="O329" t="str">
        <f t="shared" si="53"/>
        <v>00</v>
      </c>
    </row>
    <row r="330" spans="1:15" x14ac:dyDescent="0.25">
      <c r="A330" t="s">
        <v>390</v>
      </c>
      <c r="B330" s="6" t="s">
        <v>515</v>
      </c>
      <c r="C330" t="s">
        <v>143</v>
      </c>
      <c r="D330">
        <v>329</v>
      </c>
      <c r="G330" s="6" t="str">
        <f t="shared" si="45"/>
        <v>-05:00</v>
      </c>
      <c r="H330" t="str">
        <f t="shared" si="46"/>
        <v>-05</v>
      </c>
      <c r="I330" t="str">
        <f t="shared" si="47"/>
        <v>00</v>
      </c>
      <c r="J330">
        <f t="shared" si="48"/>
        <v>-5</v>
      </c>
      <c r="K330" t="str">
        <f t="shared" si="49"/>
        <v>00</v>
      </c>
      <c r="L330">
        <f t="shared" si="50"/>
        <v>2</v>
      </c>
      <c r="M330">
        <f t="shared" si="51"/>
        <v>-1</v>
      </c>
      <c r="N330">
        <f t="shared" si="52"/>
        <v>5</v>
      </c>
      <c r="O330" t="str">
        <f t="shared" si="53"/>
        <v>00</v>
      </c>
    </row>
    <row r="331" spans="1:15" x14ac:dyDescent="0.25">
      <c r="A331" t="s">
        <v>406</v>
      </c>
      <c r="B331" s="6" t="s">
        <v>527</v>
      </c>
      <c r="C331" t="s">
        <v>143</v>
      </c>
      <c r="D331">
        <v>330</v>
      </c>
      <c r="G331" s="6" t="str">
        <f t="shared" si="45"/>
        <v>-09:00</v>
      </c>
      <c r="H331" t="str">
        <f t="shared" si="46"/>
        <v>-09</v>
      </c>
      <c r="I331" t="str">
        <f t="shared" si="47"/>
        <v>00</v>
      </c>
      <c r="J331">
        <f t="shared" si="48"/>
        <v>-9</v>
      </c>
      <c r="K331" t="str">
        <f t="shared" si="49"/>
        <v>00</v>
      </c>
      <c r="L331">
        <f t="shared" si="50"/>
        <v>2</v>
      </c>
      <c r="M331">
        <f t="shared" si="51"/>
        <v>-1</v>
      </c>
      <c r="N331">
        <f t="shared" si="52"/>
        <v>9</v>
      </c>
      <c r="O331" t="str">
        <f t="shared" si="53"/>
        <v>00</v>
      </c>
    </row>
    <row r="332" spans="1:15" x14ac:dyDescent="0.25">
      <c r="A332" t="s">
        <v>394</v>
      </c>
      <c r="B332" s="6" t="s">
        <v>522</v>
      </c>
      <c r="C332" t="s">
        <v>106</v>
      </c>
      <c r="D332">
        <v>331</v>
      </c>
      <c r="G332" s="6" t="str">
        <f t="shared" si="45"/>
        <v>-07:00</v>
      </c>
      <c r="H332" t="str">
        <f t="shared" si="46"/>
        <v>-07</v>
      </c>
      <c r="I332" t="str">
        <f t="shared" si="47"/>
        <v>00</v>
      </c>
      <c r="J332">
        <f t="shared" si="48"/>
        <v>-7</v>
      </c>
      <c r="K332" t="str">
        <f t="shared" si="49"/>
        <v>00</v>
      </c>
      <c r="L332">
        <f t="shared" si="50"/>
        <v>1</v>
      </c>
      <c r="M332">
        <f t="shared" si="51"/>
        <v>-1</v>
      </c>
      <c r="N332">
        <f t="shared" si="52"/>
        <v>7</v>
      </c>
      <c r="O332" t="str">
        <f t="shared" si="53"/>
        <v>00</v>
      </c>
    </row>
    <row r="333" spans="1:15" x14ac:dyDescent="0.25">
      <c r="A333" t="s">
        <v>404</v>
      </c>
      <c r="B333" s="6" t="s">
        <v>527</v>
      </c>
      <c r="C333" t="s">
        <v>143</v>
      </c>
      <c r="D333">
        <v>332</v>
      </c>
      <c r="G333" s="6" t="str">
        <f t="shared" si="45"/>
        <v>-09:00</v>
      </c>
      <c r="H333" t="str">
        <f t="shared" si="46"/>
        <v>-09</v>
      </c>
      <c r="I333" t="str">
        <f t="shared" si="47"/>
        <v>00</v>
      </c>
      <c r="J333">
        <f t="shared" si="48"/>
        <v>-9</v>
      </c>
      <c r="K333" t="str">
        <f t="shared" si="49"/>
        <v>00</v>
      </c>
      <c r="L333">
        <f t="shared" si="50"/>
        <v>2</v>
      </c>
      <c r="M333">
        <f t="shared" si="51"/>
        <v>-1</v>
      </c>
      <c r="N333">
        <f t="shared" si="52"/>
        <v>9</v>
      </c>
      <c r="O333" t="str">
        <f t="shared" si="53"/>
        <v>00</v>
      </c>
    </row>
    <row r="334" spans="1:15" x14ac:dyDescent="0.25">
      <c r="A334" t="s">
        <v>399</v>
      </c>
      <c r="B334" s="6" t="s">
        <v>515</v>
      </c>
      <c r="C334" t="s">
        <v>143</v>
      </c>
      <c r="D334">
        <v>333</v>
      </c>
      <c r="G334" s="6" t="str">
        <f t="shared" si="45"/>
        <v>-05:00</v>
      </c>
      <c r="H334" t="str">
        <f t="shared" si="46"/>
        <v>-05</v>
      </c>
      <c r="I334" t="str">
        <f t="shared" si="47"/>
        <v>00</v>
      </c>
      <c r="J334">
        <f t="shared" si="48"/>
        <v>-5</v>
      </c>
      <c r="K334" t="str">
        <f t="shared" si="49"/>
        <v>00</v>
      </c>
      <c r="L334">
        <f t="shared" si="50"/>
        <v>2</v>
      </c>
      <c r="M334">
        <f t="shared" si="51"/>
        <v>-1</v>
      </c>
      <c r="N334">
        <f t="shared" si="52"/>
        <v>5</v>
      </c>
      <c r="O334" t="str">
        <f t="shared" si="53"/>
        <v>00</v>
      </c>
    </row>
    <row r="335" spans="1:15" x14ac:dyDescent="0.25">
      <c r="A335" t="s">
        <v>391</v>
      </c>
      <c r="B335" s="6" t="s">
        <v>519</v>
      </c>
      <c r="C335" t="s">
        <v>143</v>
      </c>
      <c r="D335">
        <v>334</v>
      </c>
      <c r="G335" s="6" t="str">
        <f t="shared" si="45"/>
        <v>-06:00</v>
      </c>
      <c r="H335" t="str">
        <f t="shared" si="46"/>
        <v>-06</v>
      </c>
      <c r="I335" t="str">
        <f t="shared" si="47"/>
        <v>00</v>
      </c>
      <c r="J335">
        <f t="shared" si="48"/>
        <v>-6</v>
      </c>
      <c r="K335" t="str">
        <f t="shared" si="49"/>
        <v>00</v>
      </c>
      <c r="L335">
        <f t="shared" si="50"/>
        <v>2</v>
      </c>
      <c r="M335">
        <f t="shared" si="51"/>
        <v>-1</v>
      </c>
      <c r="N335">
        <f t="shared" si="52"/>
        <v>6</v>
      </c>
      <c r="O335" t="str">
        <f t="shared" si="53"/>
        <v>00</v>
      </c>
    </row>
    <row r="336" spans="1:15" x14ac:dyDescent="0.25">
      <c r="A336" t="s">
        <v>202</v>
      </c>
      <c r="B336" s="6" t="s">
        <v>505</v>
      </c>
      <c r="C336" t="s">
        <v>106</v>
      </c>
      <c r="D336">
        <v>335</v>
      </c>
      <c r="G336" s="6" t="str">
        <f t="shared" si="45"/>
        <v>-03:00</v>
      </c>
      <c r="H336" t="str">
        <f t="shared" si="46"/>
        <v>-03</v>
      </c>
      <c r="I336" t="str">
        <f t="shared" si="47"/>
        <v>00</v>
      </c>
      <c r="J336">
        <f t="shared" si="48"/>
        <v>-3</v>
      </c>
      <c r="K336" t="str">
        <f t="shared" si="49"/>
        <v>00</v>
      </c>
      <c r="L336">
        <f t="shared" si="50"/>
        <v>1</v>
      </c>
      <c r="M336">
        <f t="shared" si="51"/>
        <v>-1</v>
      </c>
      <c r="N336">
        <f t="shared" si="52"/>
        <v>3</v>
      </c>
      <c r="O336" t="str">
        <f t="shared" si="53"/>
        <v>00</v>
      </c>
    </row>
    <row r="337" spans="1:15" x14ac:dyDescent="0.25">
      <c r="A337" t="s">
        <v>388</v>
      </c>
      <c r="B337" s="6" t="s">
        <v>532</v>
      </c>
      <c r="C337" t="s">
        <v>106</v>
      </c>
      <c r="D337">
        <v>336</v>
      </c>
      <c r="G337" s="6" t="str">
        <f t="shared" si="45"/>
        <v>+05:00</v>
      </c>
      <c r="H337" t="str">
        <f t="shared" si="46"/>
        <v>+05</v>
      </c>
      <c r="I337" t="str">
        <f t="shared" si="47"/>
        <v>00</v>
      </c>
      <c r="J337">
        <f t="shared" si="48"/>
        <v>5</v>
      </c>
      <c r="K337" t="str">
        <f t="shared" si="49"/>
        <v>00</v>
      </c>
      <c r="L337">
        <f t="shared" si="50"/>
        <v>1</v>
      </c>
      <c r="M337">
        <f t="shared" si="51"/>
        <v>1</v>
      </c>
      <c r="N337">
        <f t="shared" si="52"/>
        <v>5</v>
      </c>
      <c r="O337" t="str">
        <f t="shared" si="53"/>
        <v>00</v>
      </c>
    </row>
    <row r="338" spans="1:15" x14ac:dyDescent="0.25">
      <c r="A338" t="s">
        <v>389</v>
      </c>
      <c r="B338" s="6" t="s">
        <v>532</v>
      </c>
      <c r="C338" t="s">
        <v>106</v>
      </c>
      <c r="D338">
        <v>337</v>
      </c>
      <c r="G338" s="6" t="str">
        <f t="shared" si="45"/>
        <v>+05:00</v>
      </c>
      <c r="H338" t="str">
        <f t="shared" si="46"/>
        <v>+05</v>
      </c>
      <c r="I338" t="str">
        <f t="shared" si="47"/>
        <v>00</v>
      </c>
      <c r="J338">
        <f t="shared" si="48"/>
        <v>5</v>
      </c>
      <c r="K338" t="str">
        <f t="shared" si="49"/>
        <v>00</v>
      </c>
      <c r="L338">
        <f t="shared" si="50"/>
        <v>1</v>
      </c>
      <c r="M338">
        <f t="shared" si="51"/>
        <v>1</v>
      </c>
      <c r="N338">
        <f t="shared" si="52"/>
        <v>5</v>
      </c>
      <c r="O338" t="str">
        <f t="shared" si="53"/>
        <v>00</v>
      </c>
    </row>
    <row r="339" spans="1:15" x14ac:dyDescent="0.25">
      <c r="A339" t="s">
        <v>278</v>
      </c>
      <c r="B339" s="6" t="s">
        <v>534</v>
      </c>
      <c r="C339" t="s">
        <v>106</v>
      </c>
      <c r="D339">
        <v>338</v>
      </c>
      <c r="G339" s="6" t="str">
        <f t="shared" si="45"/>
        <v>+11:00</v>
      </c>
      <c r="H339" t="str">
        <f t="shared" si="46"/>
        <v>+11</v>
      </c>
      <c r="I339" t="str">
        <f t="shared" si="47"/>
        <v>00</v>
      </c>
      <c r="J339">
        <f t="shared" si="48"/>
        <v>11</v>
      </c>
      <c r="K339" t="str">
        <f t="shared" si="49"/>
        <v>00</v>
      </c>
      <c r="L339">
        <f t="shared" si="50"/>
        <v>1</v>
      </c>
      <c r="M339">
        <f t="shared" si="51"/>
        <v>1</v>
      </c>
      <c r="N339">
        <f t="shared" si="52"/>
        <v>11</v>
      </c>
      <c r="O339" t="str">
        <f t="shared" si="53"/>
        <v>00</v>
      </c>
    </row>
    <row r="340" spans="1:15" x14ac:dyDescent="0.25">
      <c r="A340" t="s">
        <v>203</v>
      </c>
      <c r="B340" s="6" t="s">
        <v>510</v>
      </c>
      <c r="C340" t="s">
        <v>106</v>
      </c>
      <c r="D340">
        <v>339</v>
      </c>
      <c r="G340" s="6" t="str">
        <f t="shared" si="45"/>
        <v>-04:00</v>
      </c>
      <c r="H340" t="str">
        <f t="shared" si="46"/>
        <v>-04</v>
      </c>
      <c r="I340" t="str">
        <f t="shared" si="47"/>
        <v>00</v>
      </c>
      <c r="J340">
        <f t="shared" si="48"/>
        <v>-4</v>
      </c>
      <c r="K340" t="str">
        <f t="shared" si="49"/>
        <v>00</v>
      </c>
      <c r="L340">
        <f t="shared" si="50"/>
        <v>1</v>
      </c>
      <c r="M340">
        <f t="shared" si="51"/>
        <v>-1</v>
      </c>
      <c r="N340">
        <f t="shared" si="52"/>
        <v>4</v>
      </c>
      <c r="O340" t="str">
        <f t="shared" si="53"/>
        <v>00</v>
      </c>
    </row>
    <row r="341" spans="1:15" x14ac:dyDescent="0.25">
      <c r="A341" t="s">
        <v>238</v>
      </c>
      <c r="B341" s="6" t="s">
        <v>521</v>
      </c>
      <c r="C341" t="s">
        <v>106</v>
      </c>
      <c r="D341">
        <v>340</v>
      </c>
      <c r="G341" s="6" t="str">
        <f t="shared" si="45"/>
        <v>+07:00</v>
      </c>
      <c r="H341" t="str">
        <f t="shared" si="46"/>
        <v>+07</v>
      </c>
      <c r="I341" t="str">
        <f t="shared" si="47"/>
        <v>00</v>
      </c>
      <c r="J341">
        <f t="shared" si="48"/>
        <v>7</v>
      </c>
      <c r="K341" t="str">
        <f t="shared" si="49"/>
        <v>00</v>
      </c>
      <c r="L341">
        <f t="shared" si="50"/>
        <v>1</v>
      </c>
      <c r="M341">
        <f t="shared" si="51"/>
        <v>1</v>
      </c>
      <c r="N341">
        <f t="shared" si="52"/>
        <v>7</v>
      </c>
      <c r="O341" t="str">
        <f t="shared" si="53"/>
        <v>00</v>
      </c>
    </row>
    <row r="342" spans="1:15" x14ac:dyDescent="0.25">
      <c r="A342" t="s">
        <v>182</v>
      </c>
      <c r="B342" s="6" t="s">
        <v>510</v>
      </c>
      <c r="C342" t="s">
        <v>106</v>
      </c>
      <c r="D342">
        <v>341</v>
      </c>
      <c r="G342" s="6" t="str">
        <f t="shared" si="45"/>
        <v>-04:00</v>
      </c>
      <c r="H342" t="str">
        <f t="shared" si="46"/>
        <v>-04</v>
      </c>
      <c r="I342" t="str">
        <f t="shared" si="47"/>
        <v>00</v>
      </c>
      <c r="J342">
        <f t="shared" si="48"/>
        <v>-4</v>
      </c>
      <c r="K342" t="str">
        <f t="shared" si="49"/>
        <v>00</v>
      </c>
      <c r="L342">
        <f t="shared" si="50"/>
        <v>1</v>
      </c>
      <c r="M342">
        <f t="shared" si="51"/>
        <v>-1</v>
      </c>
      <c r="N342">
        <f t="shared" si="52"/>
        <v>4</v>
      </c>
      <c r="O342" t="str">
        <f t="shared" si="53"/>
        <v>00</v>
      </c>
    </row>
    <row r="343" spans="1:15" x14ac:dyDescent="0.25">
      <c r="A343" t="s">
        <v>279</v>
      </c>
      <c r="B343" s="6" t="s">
        <v>526</v>
      </c>
      <c r="C343" t="s">
        <v>106</v>
      </c>
      <c r="D343">
        <v>342</v>
      </c>
      <c r="G343" s="6" t="str">
        <f t="shared" si="45"/>
        <v>+12:00</v>
      </c>
      <c r="H343" t="str">
        <f t="shared" si="46"/>
        <v>+12</v>
      </c>
      <c r="I343" t="str">
        <f t="shared" si="47"/>
        <v>00</v>
      </c>
      <c r="J343">
        <f t="shared" si="48"/>
        <v>12</v>
      </c>
      <c r="K343" t="str">
        <f t="shared" si="49"/>
        <v>00</v>
      </c>
      <c r="L343">
        <f t="shared" si="50"/>
        <v>1</v>
      </c>
      <c r="M343">
        <f t="shared" si="51"/>
        <v>1</v>
      </c>
      <c r="N343">
        <f t="shared" si="52"/>
        <v>12</v>
      </c>
      <c r="O343" t="str">
        <f t="shared" si="53"/>
        <v>00</v>
      </c>
    </row>
    <row r="344" spans="1:15" x14ac:dyDescent="0.25">
      <c r="A344" t="s">
        <v>333</v>
      </c>
      <c r="B344" s="6" t="s">
        <v>508</v>
      </c>
      <c r="C344" t="s">
        <v>106</v>
      </c>
      <c r="D344">
        <v>343</v>
      </c>
      <c r="G344" s="6" t="str">
        <f t="shared" si="45"/>
        <v>+00:00</v>
      </c>
      <c r="H344" t="str">
        <f t="shared" si="46"/>
        <v>+00</v>
      </c>
      <c r="I344" t="str">
        <f t="shared" si="47"/>
        <v>00</v>
      </c>
      <c r="J344">
        <f t="shared" si="48"/>
        <v>0</v>
      </c>
      <c r="K344" t="str">
        <f t="shared" si="49"/>
        <v>00</v>
      </c>
      <c r="L344">
        <f t="shared" si="50"/>
        <v>1</v>
      </c>
      <c r="M344">
        <f t="shared" si="51"/>
        <v>1</v>
      </c>
      <c r="N344">
        <f t="shared" si="52"/>
        <v>0</v>
      </c>
      <c r="O344" t="str">
        <f t="shared" si="53"/>
        <v>00</v>
      </c>
    </row>
    <row r="345" spans="1:15" x14ac:dyDescent="0.25">
      <c r="A345" t="s">
        <v>218</v>
      </c>
      <c r="B345" s="6" t="s">
        <v>516</v>
      </c>
      <c r="C345" t="s">
        <v>106</v>
      </c>
      <c r="D345">
        <v>344</v>
      </c>
      <c r="G345" s="6" t="str">
        <f t="shared" si="45"/>
        <v>+03:00</v>
      </c>
      <c r="H345" t="str">
        <f t="shared" si="46"/>
        <v>+03</v>
      </c>
      <c r="I345" t="str">
        <f t="shared" si="47"/>
        <v>00</v>
      </c>
      <c r="J345">
        <f t="shared" si="48"/>
        <v>3</v>
      </c>
      <c r="K345" t="str">
        <f t="shared" si="49"/>
        <v>00</v>
      </c>
      <c r="L345">
        <f t="shared" si="50"/>
        <v>1</v>
      </c>
      <c r="M345">
        <f t="shared" si="51"/>
        <v>1</v>
      </c>
      <c r="N345">
        <f t="shared" si="52"/>
        <v>3</v>
      </c>
      <c r="O345" t="str">
        <f t="shared" si="53"/>
        <v>00</v>
      </c>
    </row>
    <row r="346" spans="1:15" x14ac:dyDescent="0.25">
      <c r="A346" t="s">
        <v>125</v>
      </c>
      <c r="B346" s="6" t="s">
        <v>507</v>
      </c>
      <c r="C346" t="s">
        <v>92</v>
      </c>
      <c r="D346">
        <v>345</v>
      </c>
      <c r="G346" s="6" t="str">
        <f t="shared" si="45"/>
        <v>+01:00</v>
      </c>
      <c r="H346" t="str">
        <f t="shared" si="46"/>
        <v>+01</v>
      </c>
      <c r="I346" t="str">
        <f t="shared" si="47"/>
        <v>00</v>
      </c>
      <c r="J346">
        <f t="shared" si="48"/>
        <v>1</v>
      </c>
      <c r="K346" t="str">
        <f t="shared" si="49"/>
        <v>00</v>
      </c>
      <c r="L346">
        <f t="shared" si="50"/>
        <v>2</v>
      </c>
      <c r="M346">
        <f t="shared" si="51"/>
        <v>1</v>
      </c>
      <c r="N346">
        <f t="shared" si="52"/>
        <v>1</v>
      </c>
      <c r="O346" t="str">
        <f t="shared" si="53"/>
        <v>00</v>
      </c>
    </row>
    <row r="347" spans="1:15" x14ac:dyDescent="0.25">
      <c r="A347" t="s">
        <v>334</v>
      </c>
      <c r="B347" s="6" t="s">
        <v>518</v>
      </c>
      <c r="C347" t="s">
        <v>106</v>
      </c>
      <c r="D347">
        <v>346</v>
      </c>
      <c r="G347" s="6" t="str">
        <f t="shared" si="45"/>
        <v>+02:00</v>
      </c>
      <c r="H347" t="str">
        <f t="shared" si="46"/>
        <v>+02</v>
      </c>
      <c r="I347" t="str">
        <f t="shared" si="47"/>
        <v>00</v>
      </c>
      <c r="J347">
        <f t="shared" si="48"/>
        <v>2</v>
      </c>
      <c r="K347" t="str">
        <f t="shared" si="49"/>
        <v>00</v>
      </c>
      <c r="L347">
        <f t="shared" si="50"/>
        <v>1</v>
      </c>
      <c r="M347">
        <f t="shared" si="51"/>
        <v>1</v>
      </c>
      <c r="N347">
        <f t="shared" si="52"/>
        <v>2</v>
      </c>
      <c r="O347" t="str">
        <f t="shared" si="53"/>
        <v>00</v>
      </c>
    </row>
    <row r="348" spans="1:15" x14ac:dyDescent="0.25">
      <c r="A348" t="s">
        <v>335</v>
      </c>
      <c r="B348" s="6" t="s">
        <v>518</v>
      </c>
      <c r="C348" t="s">
        <v>106</v>
      </c>
      <c r="D348">
        <v>347</v>
      </c>
      <c r="G348" s="6" t="str">
        <f t="shared" si="45"/>
        <v>+02:00</v>
      </c>
      <c r="H348" t="str">
        <f t="shared" si="46"/>
        <v>+02</v>
      </c>
      <c r="I348" t="str">
        <f t="shared" si="47"/>
        <v>00</v>
      </c>
      <c r="J348">
        <f t="shared" si="48"/>
        <v>2</v>
      </c>
      <c r="K348" t="str">
        <f t="shared" si="49"/>
        <v>00</v>
      </c>
      <c r="L348">
        <f t="shared" si="50"/>
        <v>1</v>
      </c>
      <c r="M348">
        <f t="shared" si="51"/>
        <v>1</v>
      </c>
      <c r="N348">
        <f t="shared" si="52"/>
        <v>2</v>
      </c>
      <c r="O348" t="str">
        <f t="shared" si="53"/>
        <v>00</v>
      </c>
    </row>
    <row r="349" spans="1:15" x14ac:dyDescent="0.25">
      <c r="L349">
        <f>MAX(L2:L348)</f>
        <v>9</v>
      </c>
    </row>
  </sheetData>
  <autoFilter ref="A1:C348"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I54"/>
  <sheetViews>
    <sheetView workbookViewId="0">
      <selection activeCell="F23" sqref="F23"/>
    </sheetView>
  </sheetViews>
  <sheetFormatPr baseColWidth="10" defaultRowHeight="13.2" x14ac:dyDescent="0.25"/>
  <cols>
    <col min="1" max="1" width="11.44140625" style="6" customWidth="1"/>
    <col min="2" max="3" width="11.44140625" style="4" customWidth="1"/>
    <col min="4" max="4" width="14.5546875" style="8" bestFit="1" customWidth="1"/>
    <col min="5" max="5" width="11.44140625" style="8" customWidth="1"/>
    <col min="6" max="6" width="9.88671875" style="13" bestFit="1" customWidth="1"/>
    <col min="7" max="7" width="8.109375" style="13" bestFit="1" customWidth="1"/>
    <col min="8" max="8" width="14.33203125" style="25" customWidth="1"/>
    <col min="9" max="9" width="10.6640625" bestFit="1" customWidth="1"/>
  </cols>
  <sheetData>
    <row r="1" spans="1:9" x14ac:dyDescent="0.25">
      <c r="A1" s="5" t="s">
        <v>91</v>
      </c>
      <c r="B1" s="3" t="s">
        <v>337</v>
      </c>
      <c r="C1" s="3" t="s">
        <v>338</v>
      </c>
      <c r="D1" s="7" t="s">
        <v>348</v>
      </c>
      <c r="E1" s="7" t="s">
        <v>344</v>
      </c>
      <c r="F1" s="16" t="s">
        <v>349</v>
      </c>
      <c r="G1" s="12" t="s">
        <v>345</v>
      </c>
      <c r="H1" s="39" t="s">
        <v>346</v>
      </c>
      <c r="I1" s="1" t="s">
        <v>347</v>
      </c>
    </row>
    <row r="2" spans="1:9" x14ac:dyDescent="0.25">
      <c r="A2" s="6" t="s">
        <v>205</v>
      </c>
      <c r="B2" s="4" t="s">
        <v>542</v>
      </c>
      <c r="C2" s="6" t="s">
        <v>339</v>
      </c>
      <c r="D2" s="38" t="s">
        <v>342</v>
      </c>
      <c r="E2" s="8">
        <v>0</v>
      </c>
      <c r="F2">
        <v>21</v>
      </c>
      <c r="G2">
        <v>3</v>
      </c>
      <c r="H2">
        <v>2012</v>
      </c>
      <c r="I2">
        <v>2012</v>
      </c>
    </row>
    <row r="3" spans="1:9" x14ac:dyDescent="0.25">
      <c r="A3" s="6" t="s">
        <v>208</v>
      </c>
      <c r="B3" s="4" t="s">
        <v>541</v>
      </c>
      <c r="C3" s="6" t="s">
        <v>339</v>
      </c>
      <c r="D3" s="38" t="s">
        <v>502</v>
      </c>
      <c r="E3" s="8">
        <v>5</v>
      </c>
      <c r="F3">
        <v>26</v>
      </c>
      <c r="G3">
        <v>3</v>
      </c>
      <c r="H3">
        <v>2012</v>
      </c>
      <c r="I3">
        <v>2015</v>
      </c>
    </row>
    <row r="4" spans="1:9" x14ac:dyDescent="0.25">
      <c r="A4" s="6" t="s">
        <v>205</v>
      </c>
      <c r="B4" s="4" t="s">
        <v>542</v>
      </c>
      <c r="C4" s="6" t="s">
        <v>339</v>
      </c>
      <c r="D4" s="38" t="s">
        <v>342</v>
      </c>
      <c r="E4" s="8">
        <v>0</v>
      </c>
      <c r="F4">
        <v>22</v>
      </c>
      <c r="G4">
        <v>3</v>
      </c>
      <c r="H4">
        <v>2013</v>
      </c>
      <c r="I4">
        <v>2015</v>
      </c>
    </row>
    <row r="5" spans="1:9" x14ac:dyDescent="0.25">
      <c r="A5" s="6" t="s">
        <v>205</v>
      </c>
      <c r="B5" s="4" t="s">
        <v>542</v>
      </c>
      <c r="C5" s="6" t="s">
        <v>339</v>
      </c>
      <c r="D5" s="38" t="s">
        <v>342</v>
      </c>
      <c r="E5" s="8">
        <v>0</v>
      </c>
      <c r="F5">
        <v>21</v>
      </c>
      <c r="G5">
        <v>3</v>
      </c>
      <c r="H5">
        <v>2016</v>
      </c>
      <c r="I5">
        <v>2016</v>
      </c>
    </row>
    <row r="6" spans="1:9" x14ac:dyDescent="0.25">
      <c r="A6" s="6" t="s">
        <v>208</v>
      </c>
      <c r="B6" s="4" t="s">
        <v>541</v>
      </c>
      <c r="C6" s="6" t="s">
        <v>339</v>
      </c>
      <c r="D6" s="38" t="s">
        <v>342</v>
      </c>
      <c r="E6" s="8">
        <v>0</v>
      </c>
      <c r="F6">
        <v>1</v>
      </c>
      <c r="G6">
        <v>4</v>
      </c>
      <c r="H6">
        <v>2016</v>
      </c>
      <c r="I6">
        <v>2016</v>
      </c>
    </row>
    <row r="7" spans="1:9" x14ac:dyDescent="0.25">
      <c r="A7" s="6" t="s">
        <v>205</v>
      </c>
      <c r="B7" s="4" t="s">
        <v>542</v>
      </c>
      <c r="C7" s="6" t="s">
        <v>339</v>
      </c>
      <c r="D7" s="38" t="s">
        <v>342</v>
      </c>
      <c r="E7" s="8">
        <v>0</v>
      </c>
      <c r="F7">
        <v>22</v>
      </c>
      <c r="G7">
        <v>3</v>
      </c>
      <c r="H7">
        <v>2017</v>
      </c>
      <c r="I7">
        <v>2019</v>
      </c>
    </row>
    <row r="8" spans="1:9" x14ac:dyDescent="0.25">
      <c r="A8" s="6" t="s">
        <v>205</v>
      </c>
      <c r="B8" s="4" t="s">
        <v>542</v>
      </c>
      <c r="C8" s="6" t="s">
        <v>339</v>
      </c>
      <c r="D8" s="38" t="s">
        <v>342</v>
      </c>
      <c r="E8" s="8">
        <v>0</v>
      </c>
      <c r="F8">
        <v>21</v>
      </c>
      <c r="G8">
        <v>3</v>
      </c>
      <c r="H8">
        <v>2020</v>
      </c>
      <c r="I8">
        <v>2020</v>
      </c>
    </row>
    <row r="9" spans="1:9" x14ac:dyDescent="0.25">
      <c r="A9" s="6" t="s">
        <v>208</v>
      </c>
      <c r="B9" s="4" t="s">
        <v>541</v>
      </c>
      <c r="C9" s="6" t="s">
        <v>339</v>
      </c>
      <c r="D9" s="38" t="s">
        <v>502</v>
      </c>
      <c r="E9" s="8">
        <v>5</v>
      </c>
      <c r="F9">
        <v>26</v>
      </c>
      <c r="G9">
        <v>3</v>
      </c>
      <c r="H9">
        <v>2017</v>
      </c>
      <c r="I9">
        <v>2021</v>
      </c>
    </row>
    <row r="10" spans="1:9" x14ac:dyDescent="0.25">
      <c r="A10" s="6" t="s">
        <v>208</v>
      </c>
      <c r="B10" s="4" t="s">
        <v>541</v>
      </c>
      <c r="C10" s="6" t="s">
        <v>339</v>
      </c>
      <c r="D10" s="38" t="s">
        <v>342</v>
      </c>
      <c r="E10" s="8">
        <v>0</v>
      </c>
      <c r="F10">
        <v>1</v>
      </c>
      <c r="G10">
        <v>4</v>
      </c>
      <c r="H10">
        <v>2022</v>
      </c>
      <c r="I10">
        <v>2022</v>
      </c>
    </row>
    <row r="11" spans="1:9" x14ac:dyDescent="0.25">
      <c r="A11" s="6" t="s">
        <v>205</v>
      </c>
      <c r="B11" s="4" t="s">
        <v>542</v>
      </c>
      <c r="C11" s="6" t="s">
        <v>339</v>
      </c>
      <c r="D11" s="38" t="s">
        <v>342</v>
      </c>
      <c r="E11" s="8">
        <v>0</v>
      </c>
      <c r="F11">
        <v>22</v>
      </c>
      <c r="G11">
        <v>3</v>
      </c>
      <c r="H11">
        <v>2021</v>
      </c>
      <c r="I11">
        <v>2023</v>
      </c>
    </row>
    <row r="12" spans="1:9" x14ac:dyDescent="0.25">
      <c r="A12" s="6" t="s">
        <v>205</v>
      </c>
      <c r="B12" s="4" t="s">
        <v>542</v>
      </c>
      <c r="C12" s="6" t="s">
        <v>339</v>
      </c>
      <c r="D12" s="38" t="s">
        <v>342</v>
      </c>
      <c r="E12" s="8">
        <v>0</v>
      </c>
      <c r="F12">
        <v>21</v>
      </c>
      <c r="G12">
        <v>3</v>
      </c>
      <c r="H12">
        <v>2024</v>
      </c>
      <c r="I12">
        <v>2024</v>
      </c>
    </row>
    <row r="13" spans="1:9" x14ac:dyDescent="0.25">
      <c r="A13" s="6" t="s">
        <v>205</v>
      </c>
      <c r="B13" s="4" t="s">
        <v>542</v>
      </c>
      <c r="C13" s="6" t="s">
        <v>339</v>
      </c>
      <c r="D13" s="38" t="s">
        <v>342</v>
      </c>
      <c r="E13" s="8">
        <v>0</v>
      </c>
      <c r="F13">
        <v>22</v>
      </c>
      <c r="G13">
        <v>3</v>
      </c>
      <c r="H13">
        <v>2025</v>
      </c>
      <c r="I13">
        <v>2027</v>
      </c>
    </row>
    <row r="14" spans="1:9" x14ac:dyDescent="0.25">
      <c r="A14" s="6" t="s">
        <v>205</v>
      </c>
      <c r="B14" s="4" t="s">
        <v>542</v>
      </c>
      <c r="C14" s="6" t="s">
        <v>339</v>
      </c>
      <c r="D14" s="38" t="s">
        <v>342</v>
      </c>
      <c r="E14" s="8">
        <v>0</v>
      </c>
      <c r="F14">
        <v>21</v>
      </c>
      <c r="G14">
        <v>3</v>
      </c>
      <c r="H14">
        <v>2028</v>
      </c>
      <c r="I14">
        <v>2029</v>
      </c>
    </row>
    <row r="15" spans="1:9" x14ac:dyDescent="0.25">
      <c r="A15" s="6" t="s">
        <v>205</v>
      </c>
      <c r="B15" s="4" t="s">
        <v>542</v>
      </c>
      <c r="C15" s="6" t="s">
        <v>339</v>
      </c>
      <c r="D15" s="38" t="s">
        <v>342</v>
      </c>
      <c r="E15" s="8">
        <v>0</v>
      </c>
      <c r="F15">
        <v>22</v>
      </c>
      <c r="G15">
        <v>3</v>
      </c>
      <c r="H15">
        <v>2030</v>
      </c>
      <c r="I15">
        <v>2031</v>
      </c>
    </row>
    <row r="16" spans="1:9" x14ac:dyDescent="0.25">
      <c r="A16" s="6" t="s">
        <v>208</v>
      </c>
      <c r="B16" s="4" t="s">
        <v>541</v>
      </c>
      <c r="C16" s="6" t="s">
        <v>339</v>
      </c>
      <c r="D16" s="38" t="s">
        <v>502</v>
      </c>
      <c r="E16" s="8">
        <v>5</v>
      </c>
      <c r="F16">
        <v>26</v>
      </c>
      <c r="G16">
        <v>3</v>
      </c>
      <c r="H16">
        <v>2023</v>
      </c>
      <c r="I16">
        <v>2032</v>
      </c>
    </row>
    <row r="17" spans="1:9" x14ac:dyDescent="0.25">
      <c r="A17" s="6" t="s">
        <v>205</v>
      </c>
      <c r="B17" s="4" t="s">
        <v>542</v>
      </c>
      <c r="C17" s="6" t="s">
        <v>339</v>
      </c>
      <c r="D17" s="38" t="s">
        <v>342</v>
      </c>
      <c r="E17" s="8">
        <v>0</v>
      </c>
      <c r="F17">
        <v>21</v>
      </c>
      <c r="G17">
        <v>3</v>
      </c>
      <c r="H17">
        <v>2032</v>
      </c>
      <c r="I17">
        <v>2033</v>
      </c>
    </row>
    <row r="18" spans="1:9" x14ac:dyDescent="0.25">
      <c r="A18" s="6" t="s">
        <v>208</v>
      </c>
      <c r="B18" s="4" t="s">
        <v>541</v>
      </c>
      <c r="C18" s="6" t="s">
        <v>339</v>
      </c>
      <c r="D18" s="38" t="s">
        <v>342</v>
      </c>
      <c r="E18" s="8">
        <v>0</v>
      </c>
      <c r="F18">
        <v>1</v>
      </c>
      <c r="G18">
        <v>4</v>
      </c>
      <c r="H18">
        <v>2033</v>
      </c>
      <c r="I18">
        <v>2033</v>
      </c>
    </row>
    <row r="19" spans="1:9" x14ac:dyDescent="0.25">
      <c r="A19" s="6" t="s">
        <v>205</v>
      </c>
      <c r="B19" s="4" t="s">
        <v>542</v>
      </c>
      <c r="C19" s="6" t="s">
        <v>339</v>
      </c>
      <c r="D19" s="38" t="s">
        <v>342</v>
      </c>
      <c r="E19" s="8">
        <v>0</v>
      </c>
      <c r="F19">
        <v>22</v>
      </c>
      <c r="G19">
        <v>3</v>
      </c>
      <c r="H19">
        <v>2034</v>
      </c>
      <c r="I19">
        <v>2035</v>
      </c>
    </row>
    <row r="20" spans="1:9" x14ac:dyDescent="0.25">
      <c r="A20" s="6" t="s">
        <v>242</v>
      </c>
      <c r="B20" s="4" t="s">
        <v>539</v>
      </c>
      <c r="C20" s="6" t="s">
        <v>339</v>
      </c>
      <c r="D20" s="8" t="s">
        <v>343</v>
      </c>
      <c r="E20" s="8">
        <v>2</v>
      </c>
      <c r="F20">
        <v>0</v>
      </c>
      <c r="G20">
        <v>10</v>
      </c>
      <c r="H20" s="25">
        <v>2006</v>
      </c>
      <c r="I20" s="25">
        <v>2037</v>
      </c>
    </row>
    <row r="21" spans="1:9" x14ac:dyDescent="0.25">
      <c r="A21" s="6" t="s">
        <v>239</v>
      </c>
      <c r="B21" s="4" t="s">
        <v>539</v>
      </c>
      <c r="C21" s="6" t="s">
        <v>339</v>
      </c>
      <c r="D21" s="8" t="s">
        <v>343</v>
      </c>
      <c r="E21" s="8">
        <v>7</v>
      </c>
      <c r="F21">
        <v>0</v>
      </c>
      <c r="G21">
        <v>10</v>
      </c>
      <c r="H21" s="25">
        <v>2006</v>
      </c>
      <c r="I21" s="25">
        <v>2037</v>
      </c>
    </row>
    <row r="22" spans="1:9" x14ac:dyDescent="0.25">
      <c r="A22" s="6" t="s">
        <v>240</v>
      </c>
      <c r="B22" s="4" t="s">
        <v>539</v>
      </c>
      <c r="C22" s="6" t="s">
        <v>339</v>
      </c>
      <c r="D22" s="8" t="s">
        <v>502</v>
      </c>
      <c r="E22" s="8">
        <v>7</v>
      </c>
      <c r="F22">
        <v>1</v>
      </c>
      <c r="G22">
        <v>10</v>
      </c>
      <c r="H22" s="25">
        <v>2006</v>
      </c>
      <c r="I22" s="25">
        <v>2037</v>
      </c>
    </row>
    <row r="23" spans="1:9" x14ac:dyDescent="0.25">
      <c r="A23" s="6" t="s">
        <v>241</v>
      </c>
      <c r="B23" s="4" t="s">
        <v>539</v>
      </c>
      <c r="C23" s="6" t="s">
        <v>339</v>
      </c>
      <c r="D23" s="8" t="s">
        <v>343</v>
      </c>
      <c r="E23" s="8">
        <v>7</v>
      </c>
      <c r="F23">
        <v>0</v>
      </c>
      <c r="G23">
        <v>10</v>
      </c>
      <c r="H23" s="25">
        <v>2006</v>
      </c>
      <c r="I23" s="25">
        <v>2037</v>
      </c>
    </row>
    <row r="24" spans="1:9" x14ac:dyDescent="0.25">
      <c r="A24" s="6" t="s">
        <v>137</v>
      </c>
      <c r="B24" s="4" t="s">
        <v>548</v>
      </c>
      <c r="C24" s="6" t="s">
        <v>339</v>
      </c>
      <c r="D24" s="8" t="s">
        <v>343</v>
      </c>
      <c r="E24" s="8">
        <v>7</v>
      </c>
      <c r="F24">
        <v>0</v>
      </c>
      <c r="G24">
        <v>3</v>
      </c>
      <c r="H24" s="25">
        <v>2006</v>
      </c>
      <c r="I24" s="25">
        <v>2037</v>
      </c>
    </row>
    <row r="25" spans="1:9" x14ac:dyDescent="0.25">
      <c r="A25" s="6" t="s">
        <v>153</v>
      </c>
      <c r="B25" s="4" t="s">
        <v>541</v>
      </c>
      <c r="C25" s="6" t="s">
        <v>339</v>
      </c>
      <c r="D25" s="8" t="s">
        <v>502</v>
      </c>
      <c r="E25" s="8">
        <v>7</v>
      </c>
      <c r="F25">
        <v>1</v>
      </c>
      <c r="G25">
        <v>4</v>
      </c>
      <c r="H25" s="25">
        <v>2006</v>
      </c>
      <c r="I25" s="25">
        <v>2037</v>
      </c>
    </row>
    <row r="26" spans="1:9" x14ac:dyDescent="0.25">
      <c r="A26" s="6" t="s">
        <v>186</v>
      </c>
      <c r="B26" s="4" t="s">
        <v>542</v>
      </c>
      <c r="C26" s="6" t="s">
        <v>339</v>
      </c>
      <c r="D26" s="8" t="s">
        <v>502</v>
      </c>
      <c r="E26" s="8">
        <v>7</v>
      </c>
      <c r="F26">
        <v>15</v>
      </c>
      <c r="G26">
        <v>10</v>
      </c>
      <c r="H26" s="25">
        <v>2006</v>
      </c>
      <c r="I26" s="25">
        <v>2037</v>
      </c>
    </row>
    <row r="27" spans="1:9" x14ac:dyDescent="0.25">
      <c r="A27" s="6" t="s">
        <v>145</v>
      </c>
      <c r="B27" s="4" t="s">
        <v>541</v>
      </c>
      <c r="C27" s="6" t="s">
        <v>339</v>
      </c>
      <c r="D27" s="8" t="s">
        <v>502</v>
      </c>
      <c r="E27" s="8">
        <v>7</v>
      </c>
      <c r="F27">
        <v>1</v>
      </c>
      <c r="G27">
        <v>4</v>
      </c>
      <c r="H27" s="25">
        <v>2006</v>
      </c>
      <c r="I27" s="25">
        <v>2037</v>
      </c>
    </row>
    <row r="28" spans="1:9" x14ac:dyDescent="0.25">
      <c r="A28" s="6" t="s">
        <v>265</v>
      </c>
      <c r="B28" s="4" t="s">
        <v>543</v>
      </c>
      <c r="C28" s="6" t="s">
        <v>339</v>
      </c>
      <c r="D28" s="8" t="s">
        <v>502</v>
      </c>
      <c r="E28" s="8">
        <v>7</v>
      </c>
      <c r="F28">
        <v>1</v>
      </c>
      <c r="G28">
        <v>10</v>
      </c>
      <c r="H28" s="25">
        <v>2006</v>
      </c>
      <c r="I28" s="25">
        <v>2037</v>
      </c>
    </row>
    <row r="29" spans="1:9" x14ac:dyDescent="0.25">
      <c r="A29" s="6" t="s">
        <v>187</v>
      </c>
      <c r="B29" s="4" t="s">
        <v>549</v>
      </c>
      <c r="C29" s="6" t="s">
        <v>339</v>
      </c>
      <c r="D29" s="8" t="s">
        <v>502</v>
      </c>
      <c r="E29" s="8">
        <v>7</v>
      </c>
      <c r="F29">
        <v>9</v>
      </c>
      <c r="G29">
        <v>10</v>
      </c>
      <c r="H29" s="25">
        <v>2006</v>
      </c>
      <c r="I29" s="25">
        <v>2037</v>
      </c>
    </row>
    <row r="30" spans="1:9" x14ac:dyDescent="0.25">
      <c r="A30" s="6" t="s">
        <v>159</v>
      </c>
      <c r="B30" s="4" t="s">
        <v>545</v>
      </c>
      <c r="C30" s="6" t="s">
        <v>339</v>
      </c>
      <c r="D30" s="8" t="s">
        <v>502</v>
      </c>
      <c r="E30" s="8">
        <v>7</v>
      </c>
      <c r="F30">
        <v>1</v>
      </c>
      <c r="G30">
        <v>4</v>
      </c>
      <c r="H30" s="25">
        <v>2006</v>
      </c>
      <c r="I30" s="25">
        <v>2037</v>
      </c>
    </row>
    <row r="31" spans="1:9" x14ac:dyDescent="0.25">
      <c r="A31" s="6" t="s">
        <v>148</v>
      </c>
      <c r="B31" s="4" t="s">
        <v>541</v>
      </c>
      <c r="C31" s="6" t="s">
        <v>339</v>
      </c>
      <c r="D31" s="8" t="s">
        <v>502</v>
      </c>
      <c r="E31" s="8">
        <v>7</v>
      </c>
      <c r="F31">
        <v>1</v>
      </c>
      <c r="G31">
        <v>4</v>
      </c>
      <c r="H31" s="25">
        <v>2006</v>
      </c>
      <c r="I31" s="25">
        <v>2037</v>
      </c>
    </row>
    <row r="32" spans="1:9" x14ac:dyDescent="0.25">
      <c r="A32" s="6" t="s">
        <v>294</v>
      </c>
      <c r="B32" s="4" t="s">
        <v>545</v>
      </c>
      <c r="C32" s="6" t="s">
        <v>339</v>
      </c>
      <c r="D32" s="8" t="s">
        <v>343</v>
      </c>
      <c r="E32" s="8">
        <v>5</v>
      </c>
      <c r="F32">
        <v>0</v>
      </c>
      <c r="G32">
        <v>4</v>
      </c>
      <c r="H32" s="25">
        <v>2006</v>
      </c>
      <c r="I32" s="25">
        <v>2037</v>
      </c>
    </row>
    <row r="33" spans="1:9" x14ac:dyDescent="0.25">
      <c r="A33" s="6" t="s">
        <v>92</v>
      </c>
      <c r="B33" s="4" t="s">
        <v>546</v>
      </c>
      <c r="C33" s="6" t="s">
        <v>339</v>
      </c>
      <c r="D33" s="8" t="s">
        <v>343</v>
      </c>
      <c r="E33" s="8">
        <v>7</v>
      </c>
      <c r="F33">
        <v>0</v>
      </c>
      <c r="G33">
        <v>3</v>
      </c>
      <c r="H33" s="25">
        <v>2006</v>
      </c>
      <c r="I33" s="25">
        <v>2037</v>
      </c>
    </row>
    <row r="34" spans="1:9" x14ac:dyDescent="0.25">
      <c r="A34" s="6" t="s">
        <v>192</v>
      </c>
      <c r="B34" s="4" t="s">
        <v>541</v>
      </c>
      <c r="C34" s="6" t="s">
        <v>339</v>
      </c>
      <c r="D34" s="8" t="s">
        <v>502</v>
      </c>
      <c r="E34" s="8">
        <v>7</v>
      </c>
      <c r="F34">
        <v>1</v>
      </c>
      <c r="G34">
        <v>9</v>
      </c>
      <c r="H34" s="25">
        <v>2006</v>
      </c>
      <c r="I34" s="25">
        <v>2037</v>
      </c>
    </row>
    <row r="35" spans="1:9" x14ac:dyDescent="0.25">
      <c r="A35" s="6" t="s">
        <v>206</v>
      </c>
      <c r="B35" s="4" t="s">
        <v>547</v>
      </c>
      <c r="C35" s="6" t="s">
        <v>339</v>
      </c>
      <c r="D35" s="8" t="s">
        <v>342</v>
      </c>
      <c r="E35" s="8">
        <v>0</v>
      </c>
      <c r="F35">
        <v>1</v>
      </c>
      <c r="G35">
        <v>4</v>
      </c>
      <c r="H35" s="25">
        <v>2006</v>
      </c>
      <c r="I35" s="25">
        <v>2037</v>
      </c>
    </row>
    <row r="36" spans="1:9" x14ac:dyDescent="0.25">
      <c r="A36" s="6" t="s">
        <v>209</v>
      </c>
      <c r="B36" s="4" t="s">
        <v>545</v>
      </c>
      <c r="C36" s="6" t="s">
        <v>339</v>
      </c>
      <c r="D36" s="8" t="s">
        <v>343</v>
      </c>
      <c r="E36" s="8">
        <v>2</v>
      </c>
      <c r="F36">
        <v>0</v>
      </c>
      <c r="G36">
        <v>3</v>
      </c>
      <c r="H36" s="25">
        <v>2006</v>
      </c>
      <c r="I36" s="25">
        <v>2037</v>
      </c>
    </row>
    <row r="37" spans="1:9" x14ac:dyDescent="0.25">
      <c r="A37" s="6" t="s">
        <v>211</v>
      </c>
      <c r="B37" s="4" t="s">
        <v>542</v>
      </c>
      <c r="C37" s="6" t="s">
        <v>339</v>
      </c>
      <c r="D37" s="8" t="s">
        <v>343</v>
      </c>
      <c r="E37" s="8">
        <v>7</v>
      </c>
      <c r="F37">
        <v>0</v>
      </c>
      <c r="G37">
        <v>3</v>
      </c>
      <c r="H37" s="25">
        <v>2006</v>
      </c>
      <c r="I37" s="25">
        <v>2037</v>
      </c>
    </row>
    <row r="38" spans="1:9" x14ac:dyDescent="0.25">
      <c r="A38" s="6" t="s">
        <v>169</v>
      </c>
      <c r="B38" s="4" t="s">
        <v>541</v>
      </c>
      <c r="C38" s="6" t="s">
        <v>339</v>
      </c>
      <c r="D38" s="8" t="s">
        <v>502</v>
      </c>
      <c r="E38" s="8">
        <v>7</v>
      </c>
      <c r="F38">
        <v>1</v>
      </c>
      <c r="G38">
        <v>4</v>
      </c>
      <c r="H38" s="25">
        <v>2006</v>
      </c>
      <c r="I38" s="25">
        <v>2037</v>
      </c>
    </row>
    <row r="39" spans="1:9" x14ac:dyDescent="0.25">
      <c r="A39" s="6" t="s">
        <v>230</v>
      </c>
      <c r="B39" s="4" t="s">
        <v>541</v>
      </c>
      <c r="C39" s="6" t="s">
        <v>339</v>
      </c>
      <c r="D39" s="8" t="s">
        <v>343</v>
      </c>
      <c r="E39" s="8">
        <v>6</v>
      </c>
      <c r="F39">
        <v>0</v>
      </c>
      <c r="G39">
        <v>3</v>
      </c>
      <c r="H39" s="25">
        <v>2006</v>
      </c>
      <c r="I39" s="25">
        <v>2037</v>
      </c>
    </row>
    <row r="40" spans="1:9" x14ac:dyDescent="0.25">
      <c r="A40" s="6" t="s">
        <v>315</v>
      </c>
      <c r="B40" s="4" t="s">
        <v>541</v>
      </c>
      <c r="C40" s="6" t="s">
        <v>339</v>
      </c>
      <c r="D40" s="8" t="s">
        <v>502</v>
      </c>
      <c r="E40" s="8">
        <v>7</v>
      </c>
      <c r="F40">
        <v>1</v>
      </c>
      <c r="G40">
        <v>9</v>
      </c>
      <c r="H40" s="25">
        <v>2006</v>
      </c>
      <c r="I40" s="25">
        <v>2037</v>
      </c>
    </row>
    <row r="41" spans="1:9" x14ac:dyDescent="0.25">
      <c r="A41" s="6" t="s">
        <v>150</v>
      </c>
      <c r="B41" s="4" t="s">
        <v>541</v>
      </c>
      <c r="C41" s="6" t="s">
        <v>339</v>
      </c>
      <c r="D41" s="8" t="s">
        <v>502</v>
      </c>
      <c r="E41" s="8">
        <v>7</v>
      </c>
      <c r="F41">
        <v>1</v>
      </c>
      <c r="G41">
        <v>4</v>
      </c>
      <c r="H41" s="25">
        <v>2006</v>
      </c>
      <c r="I41" s="25">
        <v>2037</v>
      </c>
    </row>
    <row r="42" spans="1:9" x14ac:dyDescent="0.25">
      <c r="A42" s="6" t="s">
        <v>264</v>
      </c>
      <c r="B42" s="4" t="s">
        <v>539</v>
      </c>
      <c r="C42" s="6" t="s">
        <v>339</v>
      </c>
      <c r="D42" s="8" t="s">
        <v>502</v>
      </c>
      <c r="E42" s="8">
        <v>7</v>
      </c>
      <c r="F42">
        <v>1</v>
      </c>
      <c r="G42">
        <v>10</v>
      </c>
      <c r="H42" s="25">
        <v>2006</v>
      </c>
      <c r="I42" s="25">
        <v>2037</v>
      </c>
    </row>
    <row r="43" spans="1:9" x14ac:dyDescent="0.25">
      <c r="A43" s="6" t="s">
        <v>213</v>
      </c>
      <c r="B43" s="4" t="s">
        <v>542</v>
      </c>
      <c r="C43" s="6" t="s">
        <v>339</v>
      </c>
      <c r="D43" s="8" t="s">
        <v>502</v>
      </c>
      <c r="E43" s="8">
        <v>5</v>
      </c>
      <c r="F43">
        <v>15</v>
      </c>
      <c r="G43">
        <v>4</v>
      </c>
      <c r="H43" s="25">
        <v>2006</v>
      </c>
      <c r="I43" s="25">
        <v>2037</v>
      </c>
    </row>
    <row r="44" spans="1:9" x14ac:dyDescent="0.25">
      <c r="A44" s="6" t="s">
        <v>196</v>
      </c>
      <c r="B44" s="4" t="s">
        <v>542</v>
      </c>
      <c r="C44" s="6" t="s">
        <v>339</v>
      </c>
      <c r="D44" s="8" t="s">
        <v>502</v>
      </c>
      <c r="E44" s="8">
        <v>7</v>
      </c>
      <c r="F44">
        <v>15</v>
      </c>
      <c r="G44">
        <v>10</v>
      </c>
      <c r="H44" s="25">
        <v>2006</v>
      </c>
      <c r="I44" s="25">
        <v>2037</v>
      </c>
    </row>
    <row r="45" spans="1:9" x14ac:dyDescent="0.25">
      <c r="A45" s="6" t="s">
        <v>134</v>
      </c>
      <c r="B45" s="4" t="s">
        <v>539</v>
      </c>
      <c r="C45" s="6" t="s">
        <v>339</v>
      </c>
      <c r="D45" s="8" t="s">
        <v>343</v>
      </c>
      <c r="E45" s="8">
        <v>7</v>
      </c>
      <c r="F45">
        <v>0</v>
      </c>
      <c r="G45">
        <v>3</v>
      </c>
      <c r="H45" s="25">
        <v>2006</v>
      </c>
      <c r="I45" s="25">
        <v>2037</v>
      </c>
    </row>
    <row r="46" spans="1:9" x14ac:dyDescent="0.25">
      <c r="A46" s="6" t="s">
        <v>146</v>
      </c>
      <c r="B46" s="4" t="s">
        <v>542</v>
      </c>
      <c r="C46" s="6" t="s">
        <v>339</v>
      </c>
      <c r="D46" s="8" t="s">
        <v>502</v>
      </c>
      <c r="E46" s="8">
        <v>7</v>
      </c>
      <c r="F46">
        <v>1</v>
      </c>
      <c r="G46">
        <v>4</v>
      </c>
      <c r="H46" s="25">
        <v>2006</v>
      </c>
      <c r="I46" s="25">
        <v>2037</v>
      </c>
    </row>
    <row r="47" spans="1:9" x14ac:dyDescent="0.25">
      <c r="A47" s="6" t="s">
        <v>216</v>
      </c>
      <c r="B47" s="4" t="s">
        <v>542</v>
      </c>
      <c r="C47" s="6" t="s">
        <v>339</v>
      </c>
      <c r="D47" s="8" t="s">
        <v>342</v>
      </c>
      <c r="E47" s="8">
        <v>0</v>
      </c>
      <c r="F47">
        <v>1</v>
      </c>
      <c r="G47">
        <v>4</v>
      </c>
      <c r="H47" s="25">
        <v>2006</v>
      </c>
      <c r="I47" s="25">
        <v>2037</v>
      </c>
    </row>
    <row r="48" spans="1:9" x14ac:dyDescent="0.25">
      <c r="A48" s="6" t="s">
        <v>180</v>
      </c>
      <c r="B48" s="4" t="s">
        <v>542</v>
      </c>
      <c r="C48" s="6" t="s">
        <v>339</v>
      </c>
      <c r="D48" s="8" t="s">
        <v>502</v>
      </c>
      <c r="E48" s="8">
        <v>7</v>
      </c>
      <c r="F48">
        <v>1</v>
      </c>
      <c r="G48">
        <v>4</v>
      </c>
      <c r="H48" s="25">
        <v>2006</v>
      </c>
      <c r="I48" s="25">
        <v>2037</v>
      </c>
    </row>
    <row r="49" spans="1:9" x14ac:dyDescent="0.25">
      <c r="A49" s="6" t="s">
        <v>104</v>
      </c>
      <c r="B49" s="4" t="s">
        <v>541</v>
      </c>
      <c r="C49" s="6" t="s">
        <v>339</v>
      </c>
      <c r="D49" s="8" t="s">
        <v>502</v>
      </c>
      <c r="E49" s="8">
        <v>7</v>
      </c>
      <c r="F49">
        <v>1</v>
      </c>
      <c r="G49">
        <v>4</v>
      </c>
      <c r="H49" s="25">
        <v>2006</v>
      </c>
      <c r="I49" s="25">
        <v>2037</v>
      </c>
    </row>
    <row r="50" spans="1:9" x14ac:dyDescent="0.25">
      <c r="A50" s="6" t="s">
        <v>149</v>
      </c>
      <c r="B50" s="4" t="s">
        <v>541</v>
      </c>
      <c r="C50" s="6" t="s">
        <v>339</v>
      </c>
      <c r="D50" s="8" t="s">
        <v>502</v>
      </c>
      <c r="E50" s="8">
        <v>7</v>
      </c>
      <c r="F50">
        <v>1</v>
      </c>
      <c r="G50">
        <v>4</v>
      </c>
      <c r="H50" s="25">
        <v>2006</v>
      </c>
      <c r="I50" s="25">
        <v>2037</v>
      </c>
    </row>
    <row r="51" spans="1:9" x14ac:dyDescent="0.25">
      <c r="A51" s="6" t="s">
        <v>147</v>
      </c>
      <c r="B51" s="4" t="s">
        <v>541</v>
      </c>
      <c r="C51" s="6" t="s">
        <v>339</v>
      </c>
      <c r="D51" s="8" t="s">
        <v>502</v>
      </c>
      <c r="E51" s="8">
        <v>7</v>
      </c>
      <c r="F51">
        <v>1</v>
      </c>
      <c r="G51">
        <v>4</v>
      </c>
      <c r="H51" s="25">
        <v>2006</v>
      </c>
      <c r="I51" s="25">
        <v>2037</v>
      </c>
    </row>
    <row r="52" spans="1:9" x14ac:dyDescent="0.25">
      <c r="A52" s="6" t="s">
        <v>143</v>
      </c>
      <c r="B52" s="4" t="s">
        <v>541</v>
      </c>
      <c r="C52" s="6" t="s">
        <v>339</v>
      </c>
      <c r="D52" s="38" t="s">
        <v>502</v>
      </c>
      <c r="E52" s="8">
        <v>7</v>
      </c>
      <c r="F52">
        <v>8</v>
      </c>
      <c r="G52">
        <v>3</v>
      </c>
      <c r="H52">
        <v>2007</v>
      </c>
      <c r="I52">
        <v>2037</v>
      </c>
    </row>
    <row r="53" spans="1:9" x14ac:dyDescent="0.25">
      <c r="A53" s="6" t="s">
        <v>208</v>
      </c>
      <c r="B53" s="4" t="s">
        <v>541</v>
      </c>
      <c r="C53" s="6" t="s">
        <v>339</v>
      </c>
      <c r="D53" s="38" t="s">
        <v>502</v>
      </c>
      <c r="E53" s="8">
        <v>5</v>
      </c>
      <c r="F53">
        <v>26</v>
      </c>
      <c r="G53">
        <v>3</v>
      </c>
      <c r="H53">
        <v>2034</v>
      </c>
      <c r="I53">
        <v>2037</v>
      </c>
    </row>
    <row r="54" spans="1:9" x14ac:dyDescent="0.25">
      <c r="A54" s="6" t="s">
        <v>205</v>
      </c>
      <c r="B54" s="4" t="s">
        <v>542</v>
      </c>
      <c r="C54" s="6" t="s">
        <v>339</v>
      </c>
      <c r="D54" s="38" t="s">
        <v>342</v>
      </c>
      <c r="E54" s="8">
        <v>0</v>
      </c>
      <c r="F54">
        <v>21</v>
      </c>
      <c r="G54">
        <v>3</v>
      </c>
      <c r="H54">
        <v>2036</v>
      </c>
      <c r="I54">
        <v>2037</v>
      </c>
    </row>
  </sheetData>
  <autoFilter ref="A1:I54"/>
  <phoneticPr fontId="2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SYNTHESE</vt:lpstr>
      <vt:lpstr>CALCULS</vt:lpstr>
      <vt:lpstr>DONNEES</vt:lpstr>
      <vt:lpstr>ANNEE</vt:lpstr>
      <vt:lpstr>MOIS</vt:lpstr>
      <vt:lpstr>JOUR</vt:lpstr>
      <vt:lpstr>HEURES</vt:lpstr>
      <vt:lpstr>ZONE</vt:lpstr>
      <vt:lpstr>DST_ON</vt:lpstr>
      <vt:lpstr>DST_OFF</vt:lpstr>
      <vt:lpstr>elements</vt:lpstr>
      <vt:lpstr>travail</vt:lpstr>
      <vt:lpstr>travail2</vt:lpstr>
      <vt:lpstr>ICI</vt:lpstr>
      <vt:lpstr>DB ZONES</vt:lpstr>
      <vt:lpstr>DB DST</vt:lpstr>
      <vt:lpstr>DB DST_ON</vt:lpstr>
      <vt:lpstr>DB DST_OFF</vt:lpstr>
    </vt:vector>
  </TitlesOfParts>
  <Company>Renault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Trouillard Frank</dc:creator>
  <cp:lastModifiedBy>TROUILLARD Frank</cp:lastModifiedBy>
  <cp:lastPrinted>2006-01-11T14:39:35Z</cp:lastPrinted>
  <dcterms:created xsi:type="dcterms:W3CDTF">2005-11-21T16:35:07Z</dcterms:created>
  <dcterms:modified xsi:type="dcterms:W3CDTF">2017-12-20T17:14:13Z</dcterms:modified>
</cp:coreProperties>
</file>