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oybailey/Documents/UT Bootcamp/Homework 1/"/>
    </mc:Choice>
  </mc:AlternateContent>
  <xr:revisionPtr revIDLastSave="0" documentId="8_{64DCBB65-8113-B041-81B4-8847AC1641FD}" xr6:coauthVersionLast="34" xr6:coauthVersionMax="34" xr10:uidLastSave="{00000000-0000-0000-0000-000000000000}"/>
  <bookViews>
    <workbookView xWindow="620" yWindow="480" windowWidth="32620" windowHeight="19120" activeTab="3" xr2:uid="{00000000-000D-0000-FFFF-FFFF00000000}"/>
  </bookViews>
  <sheets>
    <sheet name="State by Category" sheetId="2" r:id="rId1"/>
    <sheet name="State by Subcategory" sheetId="4" r:id="rId2"/>
    <sheet name="State by Year" sheetId="9" r:id="rId3"/>
    <sheet name="Bonus" sheetId="10" r:id="rId4"/>
    <sheet name="Database" sheetId="1" r:id="rId5"/>
  </sheets>
  <definedNames>
    <definedName name="_xlnm.Print_Titles" localSheetId="0">'State by Category'!$A:$A,'State by Category'!$1:$4</definedName>
  </definedNames>
  <calcPr calcId="179021"/>
  <pivotCaches>
    <pivotCache cacheId="22" r:id="rId6"/>
    <pivotCache cacheId="29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0" l="1"/>
  <c r="H2" i="10"/>
  <c r="G3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2" i="10"/>
  <c r="C11" i="10"/>
  <c r="C10" i="10"/>
  <c r="C9" i="10"/>
  <c r="C8" i="10"/>
  <c r="C7" i="10"/>
  <c r="C6" i="10"/>
  <c r="C13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X2" i="1"/>
  <c r="Y2" i="1"/>
  <c r="X3" i="1"/>
  <c r="Y3" i="1"/>
  <c r="X4" i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X2093" i="1"/>
  <c r="Y2093" i="1"/>
  <c r="X2094" i="1"/>
  <c r="Y2094" i="1"/>
  <c r="X2095" i="1"/>
  <c r="Y2095" i="1"/>
  <c r="X2096" i="1"/>
  <c r="Y2096" i="1"/>
  <c r="X2097" i="1"/>
  <c r="Y2097" i="1"/>
  <c r="X2098" i="1"/>
  <c r="Y2098" i="1"/>
  <c r="X2099" i="1"/>
  <c r="Y2099" i="1"/>
  <c r="X2100" i="1"/>
  <c r="Y2100" i="1"/>
  <c r="X2101" i="1"/>
  <c r="Y2101" i="1"/>
  <c r="X2102" i="1"/>
  <c r="Y2102" i="1"/>
  <c r="X2103" i="1"/>
  <c r="Y2103" i="1"/>
  <c r="X2104" i="1"/>
  <c r="Y2104" i="1"/>
  <c r="X2105" i="1"/>
  <c r="Y2105" i="1"/>
  <c r="X2106" i="1"/>
  <c r="Y2106" i="1"/>
  <c r="X2107" i="1"/>
  <c r="Y2107" i="1"/>
  <c r="X2108" i="1"/>
  <c r="Y2108" i="1"/>
  <c r="X2109" i="1"/>
  <c r="Y2109" i="1"/>
  <c r="X2110" i="1"/>
  <c r="Y2110" i="1"/>
  <c r="X2111" i="1"/>
  <c r="Y2111" i="1"/>
  <c r="X2112" i="1"/>
  <c r="Y2112" i="1"/>
  <c r="X2113" i="1"/>
  <c r="Y2113" i="1"/>
  <c r="X2114" i="1"/>
  <c r="Y2114" i="1"/>
  <c r="X2115" i="1"/>
  <c r="Y2115" i="1"/>
  <c r="X2116" i="1"/>
  <c r="Y2116" i="1"/>
  <c r="X2117" i="1"/>
  <c r="Y2117" i="1"/>
  <c r="X2118" i="1"/>
  <c r="Y2118" i="1"/>
  <c r="X2119" i="1"/>
  <c r="Y2119" i="1"/>
  <c r="X2120" i="1"/>
  <c r="Y2120" i="1"/>
  <c r="X2121" i="1"/>
  <c r="Y2121" i="1"/>
  <c r="X2122" i="1"/>
  <c r="Y2122" i="1"/>
  <c r="X2123" i="1"/>
  <c r="Y2123" i="1"/>
  <c r="X2124" i="1"/>
  <c r="Y2124" i="1"/>
  <c r="X2125" i="1"/>
  <c r="Y2125" i="1"/>
  <c r="X2126" i="1"/>
  <c r="Y2126" i="1"/>
  <c r="X2127" i="1"/>
  <c r="Y2127" i="1"/>
  <c r="X2128" i="1"/>
  <c r="Y2128" i="1"/>
  <c r="X2129" i="1"/>
  <c r="Y2129" i="1"/>
  <c r="X2130" i="1"/>
  <c r="Y2130" i="1"/>
  <c r="X2131" i="1"/>
  <c r="Y2131" i="1"/>
  <c r="X2132" i="1"/>
  <c r="Y2132" i="1"/>
  <c r="X2133" i="1"/>
  <c r="Y2133" i="1"/>
  <c r="X2134" i="1"/>
  <c r="Y2134" i="1"/>
  <c r="X2135" i="1"/>
  <c r="Y2135" i="1"/>
  <c r="X2136" i="1"/>
  <c r="Y2136" i="1"/>
  <c r="X2137" i="1"/>
  <c r="Y2137" i="1"/>
  <c r="X2138" i="1"/>
  <c r="Y2138" i="1"/>
  <c r="X2139" i="1"/>
  <c r="Y2139" i="1"/>
  <c r="X2140" i="1"/>
  <c r="Y2140" i="1"/>
  <c r="X2141" i="1"/>
  <c r="Y2141" i="1"/>
  <c r="X2142" i="1"/>
  <c r="Y2142" i="1"/>
  <c r="X2143" i="1"/>
  <c r="Y2143" i="1"/>
  <c r="X2144" i="1"/>
  <c r="Y2144" i="1"/>
  <c r="X2145" i="1"/>
  <c r="Y2145" i="1"/>
  <c r="X2146" i="1"/>
  <c r="Y2146" i="1"/>
  <c r="X2147" i="1"/>
  <c r="Y2147" i="1"/>
  <c r="X2148" i="1"/>
  <c r="Y2148" i="1"/>
  <c r="X2149" i="1"/>
  <c r="Y2149" i="1"/>
  <c r="X2150" i="1"/>
  <c r="Y2150" i="1"/>
  <c r="X2151" i="1"/>
  <c r="Y2151" i="1"/>
  <c r="X2152" i="1"/>
  <c r="Y2152" i="1"/>
  <c r="X2153" i="1"/>
  <c r="Y2153" i="1"/>
  <c r="X2154" i="1"/>
  <c r="Y2154" i="1"/>
  <c r="X2155" i="1"/>
  <c r="Y2155" i="1"/>
  <c r="X2156" i="1"/>
  <c r="Y2156" i="1"/>
  <c r="X2157" i="1"/>
  <c r="Y2157" i="1"/>
  <c r="X2158" i="1"/>
  <c r="Y2158" i="1"/>
  <c r="X2159" i="1"/>
  <c r="Y2159" i="1"/>
  <c r="X2160" i="1"/>
  <c r="Y2160" i="1"/>
  <c r="X2161" i="1"/>
  <c r="Y2161" i="1"/>
  <c r="X2162" i="1"/>
  <c r="Y2162" i="1"/>
  <c r="X2163" i="1"/>
  <c r="Y2163" i="1"/>
  <c r="X2164" i="1"/>
  <c r="Y2164" i="1"/>
  <c r="X2165" i="1"/>
  <c r="Y2165" i="1"/>
  <c r="X2166" i="1"/>
  <c r="Y2166" i="1"/>
  <c r="X2167" i="1"/>
  <c r="Y2167" i="1"/>
  <c r="X2168" i="1"/>
  <c r="Y2168" i="1"/>
  <c r="X2169" i="1"/>
  <c r="Y2169" i="1"/>
  <c r="X2170" i="1"/>
  <c r="Y2170" i="1"/>
  <c r="X2171" i="1"/>
  <c r="Y2171" i="1"/>
  <c r="X2172" i="1"/>
  <c r="Y2172" i="1"/>
  <c r="X2173" i="1"/>
  <c r="Y2173" i="1"/>
  <c r="X2174" i="1"/>
  <c r="Y2174" i="1"/>
  <c r="X2175" i="1"/>
  <c r="Y2175" i="1"/>
  <c r="X2176" i="1"/>
  <c r="Y2176" i="1"/>
  <c r="X2177" i="1"/>
  <c r="Y2177" i="1"/>
  <c r="X2178" i="1"/>
  <c r="Y2178" i="1"/>
  <c r="X2179" i="1"/>
  <c r="Y2179" i="1"/>
  <c r="X2180" i="1"/>
  <c r="Y2180" i="1"/>
  <c r="X2181" i="1"/>
  <c r="Y2181" i="1"/>
  <c r="X2182" i="1"/>
  <c r="Y2182" i="1"/>
  <c r="X2183" i="1"/>
  <c r="Y2183" i="1"/>
  <c r="X2184" i="1"/>
  <c r="Y2184" i="1"/>
  <c r="X2185" i="1"/>
  <c r="Y2185" i="1"/>
  <c r="X2186" i="1"/>
  <c r="Y2186" i="1"/>
  <c r="X2187" i="1"/>
  <c r="Y2187" i="1"/>
  <c r="X2188" i="1"/>
  <c r="Y2188" i="1"/>
  <c r="X2189" i="1"/>
  <c r="Y2189" i="1"/>
  <c r="X2190" i="1"/>
  <c r="Y2190" i="1"/>
  <c r="X2191" i="1"/>
  <c r="Y2191" i="1"/>
  <c r="X2192" i="1"/>
  <c r="Y2192" i="1"/>
  <c r="X2193" i="1"/>
  <c r="Y2193" i="1"/>
  <c r="X2194" i="1"/>
  <c r="Y2194" i="1"/>
  <c r="X2195" i="1"/>
  <c r="Y2195" i="1"/>
  <c r="X2196" i="1"/>
  <c r="Y2196" i="1"/>
  <c r="X2197" i="1"/>
  <c r="Y2197" i="1"/>
  <c r="X2198" i="1"/>
  <c r="Y2198" i="1"/>
  <c r="X2199" i="1"/>
  <c r="Y2199" i="1"/>
  <c r="X2200" i="1"/>
  <c r="Y2200" i="1"/>
  <c r="X2201" i="1"/>
  <c r="Y2201" i="1"/>
  <c r="X2202" i="1"/>
  <c r="Y2202" i="1"/>
  <c r="X2203" i="1"/>
  <c r="Y2203" i="1"/>
  <c r="X2204" i="1"/>
  <c r="Y2204" i="1"/>
  <c r="X2205" i="1"/>
  <c r="Y2205" i="1"/>
  <c r="X2206" i="1"/>
  <c r="Y2206" i="1"/>
  <c r="X2207" i="1"/>
  <c r="Y2207" i="1"/>
  <c r="X2208" i="1"/>
  <c r="Y2208" i="1"/>
  <c r="X2209" i="1"/>
  <c r="Y2209" i="1"/>
  <c r="X2210" i="1"/>
  <c r="Y2210" i="1"/>
  <c r="X2211" i="1"/>
  <c r="Y2211" i="1"/>
  <c r="X2212" i="1"/>
  <c r="Y2212" i="1"/>
  <c r="X2213" i="1"/>
  <c r="Y2213" i="1"/>
  <c r="X2214" i="1"/>
  <c r="Y2214" i="1"/>
  <c r="X2215" i="1"/>
  <c r="Y2215" i="1"/>
  <c r="X2216" i="1"/>
  <c r="Y2216" i="1"/>
  <c r="X2217" i="1"/>
  <c r="Y2217" i="1"/>
  <c r="X2218" i="1"/>
  <c r="Y2218" i="1"/>
  <c r="X2219" i="1"/>
  <c r="Y2219" i="1"/>
  <c r="X2220" i="1"/>
  <c r="Y2220" i="1"/>
  <c r="X2221" i="1"/>
  <c r="Y2221" i="1"/>
  <c r="X2222" i="1"/>
  <c r="Y2222" i="1"/>
  <c r="X2223" i="1"/>
  <c r="Y2223" i="1"/>
  <c r="X2224" i="1"/>
  <c r="Y2224" i="1"/>
  <c r="X2225" i="1"/>
  <c r="Y2225" i="1"/>
  <c r="X2226" i="1"/>
  <c r="Y2226" i="1"/>
  <c r="X2227" i="1"/>
  <c r="Y2227" i="1"/>
  <c r="X2228" i="1"/>
  <c r="Y2228" i="1"/>
  <c r="X2229" i="1"/>
  <c r="Y2229" i="1"/>
  <c r="X2230" i="1"/>
  <c r="Y2230" i="1"/>
  <c r="X2231" i="1"/>
  <c r="Y2231" i="1"/>
  <c r="X2232" i="1"/>
  <c r="Y2232" i="1"/>
  <c r="X2233" i="1"/>
  <c r="Y2233" i="1"/>
  <c r="X2234" i="1"/>
  <c r="Y2234" i="1"/>
  <c r="X2235" i="1"/>
  <c r="Y2235" i="1"/>
  <c r="X2236" i="1"/>
  <c r="Y2236" i="1"/>
  <c r="X2237" i="1"/>
  <c r="Y2237" i="1"/>
  <c r="X2238" i="1"/>
  <c r="Y2238" i="1"/>
  <c r="X2239" i="1"/>
  <c r="Y2239" i="1"/>
  <c r="X2240" i="1"/>
  <c r="Y2240" i="1"/>
  <c r="X2241" i="1"/>
  <c r="Y2241" i="1"/>
  <c r="X2242" i="1"/>
  <c r="Y2242" i="1"/>
  <c r="X2243" i="1"/>
  <c r="Y2243" i="1"/>
  <c r="X2244" i="1"/>
  <c r="Y2244" i="1"/>
  <c r="X2245" i="1"/>
  <c r="Y2245" i="1"/>
  <c r="X2246" i="1"/>
  <c r="Y2246" i="1"/>
  <c r="X2247" i="1"/>
  <c r="Y2247" i="1"/>
  <c r="X2248" i="1"/>
  <c r="Y2248" i="1"/>
  <c r="X2249" i="1"/>
  <c r="Y2249" i="1"/>
  <c r="X2250" i="1"/>
  <c r="Y2250" i="1"/>
  <c r="X2251" i="1"/>
  <c r="Y2251" i="1"/>
  <c r="X2252" i="1"/>
  <c r="Y2252" i="1"/>
  <c r="X2253" i="1"/>
  <c r="Y2253" i="1"/>
  <c r="X2254" i="1"/>
  <c r="Y2254" i="1"/>
  <c r="X2255" i="1"/>
  <c r="Y2255" i="1"/>
  <c r="X2256" i="1"/>
  <c r="Y2256" i="1"/>
  <c r="X2257" i="1"/>
  <c r="Y2257" i="1"/>
  <c r="X2258" i="1"/>
  <c r="Y2258" i="1"/>
  <c r="X2259" i="1"/>
  <c r="Y2259" i="1"/>
  <c r="X2260" i="1"/>
  <c r="Y2260" i="1"/>
  <c r="X2261" i="1"/>
  <c r="Y2261" i="1"/>
  <c r="X2262" i="1"/>
  <c r="Y2262" i="1"/>
  <c r="X2263" i="1"/>
  <c r="Y2263" i="1"/>
  <c r="X2264" i="1"/>
  <c r="Y2264" i="1"/>
  <c r="X2265" i="1"/>
  <c r="Y2265" i="1"/>
  <c r="X2266" i="1"/>
  <c r="Y2266" i="1"/>
  <c r="X2267" i="1"/>
  <c r="Y2267" i="1"/>
  <c r="X2268" i="1"/>
  <c r="Y2268" i="1"/>
  <c r="X2269" i="1"/>
  <c r="Y2269" i="1"/>
  <c r="X2270" i="1"/>
  <c r="Y2270" i="1"/>
  <c r="X2271" i="1"/>
  <c r="Y2271" i="1"/>
  <c r="X2272" i="1"/>
  <c r="Y2272" i="1"/>
  <c r="X2273" i="1"/>
  <c r="Y2273" i="1"/>
  <c r="X2274" i="1"/>
  <c r="Y2274" i="1"/>
  <c r="X2275" i="1"/>
  <c r="Y2275" i="1"/>
  <c r="X2276" i="1"/>
  <c r="Y2276" i="1"/>
  <c r="X2277" i="1"/>
  <c r="Y2277" i="1"/>
  <c r="X2278" i="1"/>
  <c r="Y2278" i="1"/>
  <c r="X2279" i="1"/>
  <c r="Y2279" i="1"/>
  <c r="X2280" i="1"/>
  <c r="Y2280" i="1"/>
  <c r="X2281" i="1"/>
  <c r="Y2281" i="1"/>
  <c r="X2282" i="1"/>
  <c r="Y2282" i="1"/>
  <c r="X2283" i="1"/>
  <c r="Y2283" i="1"/>
  <c r="X2284" i="1"/>
  <c r="Y2284" i="1"/>
  <c r="X2285" i="1"/>
  <c r="Y2285" i="1"/>
  <c r="X2286" i="1"/>
  <c r="Y2286" i="1"/>
  <c r="X2287" i="1"/>
  <c r="Y2287" i="1"/>
  <c r="X2288" i="1"/>
  <c r="Y2288" i="1"/>
  <c r="X2289" i="1"/>
  <c r="Y2289" i="1"/>
  <c r="X2290" i="1"/>
  <c r="Y2290" i="1"/>
  <c r="X2291" i="1"/>
  <c r="Y2291" i="1"/>
  <c r="X2292" i="1"/>
  <c r="Y2292" i="1"/>
  <c r="X2293" i="1"/>
  <c r="Y2293" i="1"/>
  <c r="X2294" i="1"/>
  <c r="Y2294" i="1"/>
  <c r="X2295" i="1"/>
  <c r="Y2295" i="1"/>
  <c r="X2296" i="1"/>
  <c r="Y2296" i="1"/>
  <c r="X2297" i="1"/>
  <c r="Y2297" i="1"/>
  <c r="X2298" i="1"/>
  <c r="Y2298" i="1"/>
  <c r="X2299" i="1"/>
  <c r="Y2299" i="1"/>
  <c r="X2300" i="1"/>
  <c r="Y2300" i="1"/>
  <c r="X2301" i="1"/>
  <c r="Y2301" i="1"/>
  <c r="X2302" i="1"/>
  <c r="Y2302" i="1"/>
  <c r="X2303" i="1"/>
  <c r="Y2303" i="1"/>
  <c r="X2304" i="1"/>
  <c r="Y2304" i="1"/>
  <c r="X2305" i="1"/>
  <c r="Y2305" i="1"/>
  <c r="X2306" i="1"/>
  <c r="Y2306" i="1"/>
  <c r="X2307" i="1"/>
  <c r="Y2307" i="1"/>
  <c r="X2308" i="1"/>
  <c r="Y2308" i="1"/>
  <c r="X2309" i="1"/>
  <c r="Y2309" i="1"/>
  <c r="X2310" i="1"/>
  <c r="Y2310" i="1"/>
  <c r="X2311" i="1"/>
  <c r="Y2311" i="1"/>
  <c r="X2312" i="1"/>
  <c r="Y2312" i="1"/>
  <c r="X2313" i="1"/>
  <c r="Y2313" i="1"/>
  <c r="X2314" i="1"/>
  <c r="Y2314" i="1"/>
  <c r="X2315" i="1"/>
  <c r="Y2315" i="1"/>
  <c r="X2316" i="1"/>
  <c r="Y2316" i="1"/>
  <c r="X2317" i="1"/>
  <c r="Y2317" i="1"/>
  <c r="X2318" i="1"/>
  <c r="Y2318" i="1"/>
  <c r="X2319" i="1"/>
  <c r="Y2319" i="1"/>
  <c r="X2320" i="1"/>
  <c r="Y2320" i="1"/>
  <c r="X2321" i="1"/>
  <c r="Y2321" i="1"/>
  <c r="X2322" i="1"/>
  <c r="Y2322" i="1"/>
  <c r="X2323" i="1"/>
  <c r="Y2323" i="1"/>
  <c r="X2324" i="1"/>
  <c r="Y2324" i="1"/>
  <c r="X2325" i="1"/>
  <c r="Y2325" i="1"/>
  <c r="X2326" i="1"/>
  <c r="Y2326" i="1"/>
  <c r="X2327" i="1"/>
  <c r="Y2327" i="1"/>
  <c r="X2328" i="1"/>
  <c r="Y2328" i="1"/>
  <c r="X2329" i="1"/>
  <c r="Y2329" i="1"/>
  <c r="X2330" i="1"/>
  <c r="Y2330" i="1"/>
  <c r="X2331" i="1"/>
  <c r="Y2331" i="1"/>
  <c r="X2332" i="1"/>
  <c r="Y2332" i="1"/>
  <c r="X2333" i="1"/>
  <c r="Y2333" i="1"/>
  <c r="X2334" i="1"/>
  <c r="Y2334" i="1"/>
  <c r="X2335" i="1"/>
  <c r="Y2335" i="1"/>
  <c r="X2336" i="1"/>
  <c r="Y2336" i="1"/>
  <c r="X2337" i="1"/>
  <c r="Y2337" i="1"/>
  <c r="X2338" i="1"/>
  <c r="Y2338" i="1"/>
  <c r="X2339" i="1"/>
  <c r="Y2339" i="1"/>
  <c r="X2340" i="1"/>
  <c r="Y2340" i="1"/>
  <c r="X2341" i="1"/>
  <c r="Y2341" i="1"/>
  <c r="X2342" i="1"/>
  <c r="Y2342" i="1"/>
  <c r="X2343" i="1"/>
  <c r="Y2343" i="1"/>
  <c r="X2344" i="1"/>
  <c r="Y2344" i="1"/>
  <c r="X2345" i="1"/>
  <c r="Y2345" i="1"/>
  <c r="X2346" i="1"/>
  <c r="Y2346" i="1"/>
  <c r="X2347" i="1"/>
  <c r="Y2347" i="1"/>
  <c r="X2348" i="1"/>
  <c r="Y2348" i="1"/>
  <c r="X2349" i="1"/>
  <c r="Y2349" i="1"/>
  <c r="X2350" i="1"/>
  <c r="Y2350" i="1"/>
  <c r="X2351" i="1"/>
  <c r="Y2351" i="1"/>
  <c r="X2352" i="1"/>
  <c r="Y2352" i="1"/>
  <c r="X2353" i="1"/>
  <c r="Y2353" i="1"/>
  <c r="X2354" i="1"/>
  <c r="Y2354" i="1"/>
  <c r="X2355" i="1"/>
  <c r="Y2355" i="1"/>
  <c r="X2356" i="1"/>
  <c r="Y2356" i="1"/>
  <c r="X2357" i="1"/>
  <c r="Y2357" i="1"/>
  <c r="X2358" i="1"/>
  <c r="Y2358" i="1"/>
  <c r="X2359" i="1"/>
  <c r="Y2359" i="1"/>
  <c r="X2360" i="1"/>
  <c r="Y2360" i="1"/>
  <c r="X2361" i="1"/>
  <c r="Y2361" i="1"/>
  <c r="X2362" i="1"/>
  <c r="Y2362" i="1"/>
  <c r="X2363" i="1"/>
  <c r="Y2363" i="1"/>
  <c r="X2364" i="1"/>
  <c r="Y2364" i="1"/>
  <c r="X2365" i="1"/>
  <c r="Y2365" i="1"/>
  <c r="X2366" i="1"/>
  <c r="Y2366" i="1"/>
  <c r="X2367" i="1"/>
  <c r="Y2367" i="1"/>
  <c r="X2368" i="1"/>
  <c r="Y2368" i="1"/>
  <c r="X2369" i="1"/>
  <c r="Y2369" i="1"/>
  <c r="X2370" i="1"/>
  <c r="Y2370" i="1"/>
  <c r="X2371" i="1"/>
  <c r="Y2371" i="1"/>
  <c r="X2372" i="1"/>
  <c r="Y2372" i="1"/>
  <c r="X2373" i="1"/>
  <c r="Y2373" i="1"/>
  <c r="X2374" i="1"/>
  <c r="Y2374" i="1"/>
  <c r="X2375" i="1"/>
  <c r="Y2375" i="1"/>
  <c r="X2376" i="1"/>
  <c r="Y2376" i="1"/>
  <c r="X2377" i="1"/>
  <c r="Y2377" i="1"/>
  <c r="X2378" i="1"/>
  <c r="Y2378" i="1"/>
  <c r="X2379" i="1"/>
  <c r="Y2379" i="1"/>
  <c r="X2380" i="1"/>
  <c r="Y2380" i="1"/>
  <c r="X2381" i="1"/>
  <c r="Y2381" i="1"/>
  <c r="X2382" i="1"/>
  <c r="Y2382" i="1"/>
  <c r="X2383" i="1"/>
  <c r="Y2383" i="1"/>
  <c r="X2384" i="1"/>
  <c r="Y2384" i="1"/>
  <c r="X2385" i="1"/>
  <c r="Y2385" i="1"/>
  <c r="X2386" i="1"/>
  <c r="Y2386" i="1"/>
  <c r="X2387" i="1"/>
  <c r="Y2387" i="1"/>
  <c r="X2388" i="1"/>
  <c r="Y2388" i="1"/>
  <c r="X2389" i="1"/>
  <c r="Y2389" i="1"/>
  <c r="X2390" i="1"/>
  <c r="Y2390" i="1"/>
  <c r="X2391" i="1"/>
  <c r="Y2391" i="1"/>
  <c r="X2392" i="1"/>
  <c r="Y2392" i="1"/>
  <c r="X2393" i="1"/>
  <c r="Y2393" i="1"/>
  <c r="X2394" i="1"/>
  <c r="Y2394" i="1"/>
  <c r="X2395" i="1"/>
  <c r="Y2395" i="1"/>
  <c r="X2396" i="1"/>
  <c r="Y2396" i="1"/>
  <c r="X2397" i="1"/>
  <c r="Y2397" i="1"/>
  <c r="X2398" i="1"/>
  <c r="Y2398" i="1"/>
  <c r="X2399" i="1"/>
  <c r="Y2399" i="1"/>
  <c r="X2400" i="1"/>
  <c r="Y2400" i="1"/>
  <c r="X2401" i="1"/>
  <c r="Y2401" i="1"/>
  <c r="X2402" i="1"/>
  <c r="Y2402" i="1"/>
  <c r="X2403" i="1"/>
  <c r="Y2403" i="1"/>
  <c r="X2404" i="1"/>
  <c r="Y2404" i="1"/>
  <c r="X2405" i="1"/>
  <c r="Y2405" i="1"/>
  <c r="X2406" i="1"/>
  <c r="Y2406" i="1"/>
  <c r="X2407" i="1"/>
  <c r="Y2407" i="1"/>
  <c r="X2408" i="1"/>
  <c r="Y2408" i="1"/>
  <c r="X2409" i="1"/>
  <c r="Y2409" i="1"/>
  <c r="X2410" i="1"/>
  <c r="Y2410" i="1"/>
  <c r="X2411" i="1"/>
  <c r="Y2411" i="1"/>
  <c r="X2412" i="1"/>
  <c r="Y2412" i="1"/>
  <c r="X2413" i="1"/>
  <c r="Y2413" i="1"/>
  <c r="X2414" i="1"/>
  <c r="Y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X2435" i="1"/>
  <c r="Y2435" i="1"/>
  <c r="X2436" i="1"/>
  <c r="Y2436" i="1"/>
  <c r="X2437" i="1"/>
  <c r="Y2437" i="1"/>
  <c r="X2438" i="1"/>
  <c r="Y2438" i="1"/>
  <c r="X2439" i="1"/>
  <c r="Y2439" i="1"/>
  <c r="X2440" i="1"/>
  <c r="Y2440" i="1"/>
  <c r="X2441" i="1"/>
  <c r="Y2441" i="1"/>
  <c r="X2442" i="1"/>
  <c r="Y2442" i="1"/>
  <c r="X2443" i="1"/>
  <c r="Y2443" i="1"/>
  <c r="X2444" i="1"/>
  <c r="Y2444" i="1"/>
  <c r="X2445" i="1"/>
  <c r="Y2445" i="1"/>
  <c r="X2446" i="1"/>
  <c r="Y2446" i="1"/>
  <c r="X2447" i="1"/>
  <c r="Y2447" i="1"/>
  <c r="X2448" i="1"/>
  <c r="Y2448" i="1"/>
  <c r="X2449" i="1"/>
  <c r="Y2449" i="1"/>
  <c r="X2450" i="1"/>
  <c r="Y2450" i="1"/>
  <c r="X2451" i="1"/>
  <c r="Y2451" i="1"/>
  <c r="X2452" i="1"/>
  <c r="Y2452" i="1"/>
  <c r="X2453" i="1"/>
  <c r="Y2453" i="1"/>
  <c r="X2454" i="1"/>
  <c r="Y2454" i="1"/>
  <c r="X2455" i="1"/>
  <c r="Y2455" i="1"/>
  <c r="X2456" i="1"/>
  <c r="Y2456" i="1"/>
  <c r="X2457" i="1"/>
  <c r="Y2457" i="1"/>
  <c r="X2458" i="1"/>
  <c r="Y2458" i="1"/>
  <c r="X2459" i="1"/>
  <c r="Y2459" i="1"/>
  <c r="X2460" i="1"/>
  <c r="Y2460" i="1"/>
  <c r="X2461" i="1"/>
  <c r="Y2461" i="1"/>
  <c r="X2462" i="1"/>
  <c r="Y2462" i="1"/>
  <c r="X2463" i="1"/>
  <c r="Y2463" i="1"/>
  <c r="X2464" i="1"/>
  <c r="Y2464" i="1"/>
  <c r="X2465" i="1"/>
  <c r="Y2465" i="1"/>
  <c r="X2466" i="1"/>
  <c r="Y2466" i="1"/>
  <c r="X2467" i="1"/>
  <c r="Y2467" i="1"/>
  <c r="X2468" i="1"/>
  <c r="Y2468" i="1"/>
  <c r="X2469" i="1"/>
  <c r="Y2469" i="1"/>
  <c r="X2470" i="1"/>
  <c r="Y2470" i="1"/>
  <c r="X2471" i="1"/>
  <c r="Y2471" i="1"/>
  <c r="X2472" i="1"/>
  <c r="Y2472" i="1"/>
  <c r="X2473" i="1"/>
  <c r="Y2473" i="1"/>
  <c r="X2474" i="1"/>
  <c r="Y2474" i="1"/>
  <c r="X2475" i="1"/>
  <c r="Y2475" i="1"/>
  <c r="X2476" i="1"/>
  <c r="Y2476" i="1"/>
  <c r="X2477" i="1"/>
  <c r="Y2477" i="1"/>
  <c r="X2478" i="1"/>
  <c r="Y2478" i="1"/>
  <c r="X2479" i="1"/>
  <c r="Y2479" i="1"/>
  <c r="X2480" i="1"/>
  <c r="Y2480" i="1"/>
  <c r="X2481" i="1"/>
  <c r="Y2481" i="1"/>
  <c r="X2482" i="1"/>
  <c r="Y2482" i="1"/>
  <c r="X2483" i="1"/>
  <c r="Y2483" i="1"/>
  <c r="X2484" i="1"/>
  <c r="Y2484" i="1"/>
  <c r="X2485" i="1"/>
  <c r="Y2485" i="1"/>
  <c r="X2486" i="1"/>
  <c r="Y2486" i="1"/>
  <c r="X2487" i="1"/>
  <c r="Y2487" i="1"/>
  <c r="X2488" i="1"/>
  <c r="Y2488" i="1"/>
  <c r="X2489" i="1"/>
  <c r="Y2489" i="1"/>
  <c r="X2490" i="1"/>
  <c r="Y2490" i="1"/>
  <c r="X2491" i="1"/>
  <c r="Y2491" i="1"/>
  <c r="X2492" i="1"/>
  <c r="Y2492" i="1"/>
  <c r="X2493" i="1"/>
  <c r="Y2493" i="1"/>
  <c r="X2494" i="1"/>
  <c r="Y2494" i="1"/>
  <c r="X2495" i="1"/>
  <c r="Y2495" i="1"/>
  <c r="X2496" i="1"/>
  <c r="Y2496" i="1"/>
  <c r="X2497" i="1"/>
  <c r="Y2497" i="1"/>
  <c r="X2498" i="1"/>
  <c r="Y2498" i="1"/>
  <c r="X2499" i="1"/>
  <c r="Y2499" i="1"/>
  <c r="X2500" i="1"/>
  <c r="Y2500" i="1"/>
  <c r="X2501" i="1"/>
  <c r="Y2501" i="1"/>
  <c r="X2502" i="1"/>
  <c r="Y2502" i="1"/>
  <c r="X2503" i="1"/>
  <c r="Y2503" i="1"/>
  <c r="X2504" i="1"/>
  <c r="Y2504" i="1"/>
  <c r="X2505" i="1"/>
  <c r="Y2505" i="1"/>
  <c r="X2506" i="1"/>
  <c r="Y2506" i="1"/>
  <c r="X2507" i="1"/>
  <c r="Y2507" i="1"/>
  <c r="X2508" i="1"/>
  <c r="Y2508" i="1"/>
  <c r="X2509" i="1"/>
  <c r="Y2509" i="1"/>
  <c r="X2510" i="1"/>
  <c r="Y2510" i="1"/>
  <c r="X2511" i="1"/>
  <c r="Y2511" i="1"/>
  <c r="X2512" i="1"/>
  <c r="Y2512" i="1"/>
  <c r="X2513" i="1"/>
  <c r="Y2513" i="1"/>
  <c r="X2514" i="1"/>
  <c r="Y2514" i="1"/>
  <c r="X2515" i="1"/>
  <c r="Y2515" i="1"/>
  <c r="X2516" i="1"/>
  <c r="Y2516" i="1"/>
  <c r="X2517" i="1"/>
  <c r="Y2517" i="1"/>
  <c r="X2518" i="1"/>
  <c r="Y2518" i="1"/>
  <c r="X2519" i="1"/>
  <c r="Y2519" i="1"/>
  <c r="X2520" i="1"/>
  <c r="Y2520" i="1"/>
  <c r="X2521" i="1"/>
  <c r="Y2521" i="1"/>
  <c r="X2522" i="1"/>
  <c r="Y2522" i="1"/>
  <c r="X2523" i="1"/>
  <c r="Y2523" i="1"/>
  <c r="X2524" i="1"/>
  <c r="Y2524" i="1"/>
  <c r="X2525" i="1"/>
  <c r="Y2525" i="1"/>
  <c r="X2526" i="1"/>
  <c r="Y2526" i="1"/>
  <c r="X2527" i="1"/>
  <c r="Y2527" i="1"/>
  <c r="X2528" i="1"/>
  <c r="Y2528" i="1"/>
  <c r="X2529" i="1"/>
  <c r="Y2529" i="1"/>
  <c r="X2530" i="1"/>
  <c r="Y2530" i="1"/>
  <c r="X2531" i="1"/>
  <c r="Y2531" i="1"/>
  <c r="X2532" i="1"/>
  <c r="Y2532" i="1"/>
  <c r="X2533" i="1"/>
  <c r="Y2533" i="1"/>
  <c r="X2534" i="1"/>
  <c r="Y2534" i="1"/>
  <c r="X2535" i="1"/>
  <c r="Y2535" i="1"/>
  <c r="X2536" i="1"/>
  <c r="Y2536" i="1"/>
  <c r="X2537" i="1"/>
  <c r="Y2537" i="1"/>
  <c r="X2538" i="1"/>
  <c r="Y2538" i="1"/>
  <c r="X2539" i="1"/>
  <c r="Y2539" i="1"/>
  <c r="X2540" i="1"/>
  <c r="Y2540" i="1"/>
  <c r="X2541" i="1"/>
  <c r="Y2541" i="1"/>
  <c r="X2542" i="1"/>
  <c r="Y2542" i="1"/>
  <c r="X2543" i="1"/>
  <c r="Y2543" i="1"/>
  <c r="X2544" i="1"/>
  <c r="Y2544" i="1"/>
  <c r="X2545" i="1"/>
  <c r="Y2545" i="1"/>
  <c r="X2546" i="1"/>
  <c r="Y2546" i="1"/>
  <c r="X2547" i="1"/>
  <c r="Y2547" i="1"/>
  <c r="X2548" i="1"/>
  <c r="Y2548" i="1"/>
  <c r="X2549" i="1"/>
  <c r="Y2549" i="1"/>
  <c r="X2550" i="1"/>
  <c r="Y2550" i="1"/>
  <c r="X2551" i="1"/>
  <c r="Y2551" i="1"/>
  <c r="X2552" i="1"/>
  <c r="Y2552" i="1"/>
  <c r="X2553" i="1"/>
  <c r="Y2553" i="1"/>
  <c r="X2554" i="1"/>
  <c r="Y2554" i="1"/>
  <c r="X2555" i="1"/>
  <c r="Y2555" i="1"/>
  <c r="X2556" i="1"/>
  <c r="Y2556" i="1"/>
  <c r="X2557" i="1"/>
  <c r="Y2557" i="1"/>
  <c r="X2558" i="1"/>
  <c r="Y2558" i="1"/>
  <c r="X2559" i="1"/>
  <c r="Y2559" i="1"/>
  <c r="X2560" i="1"/>
  <c r="Y2560" i="1"/>
  <c r="X2561" i="1"/>
  <c r="Y2561" i="1"/>
  <c r="X2562" i="1"/>
  <c r="Y2562" i="1"/>
  <c r="X2563" i="1"/>
  <c r="Y2563" i="1"/>
  <c r="X2564" i="1"/>
  <c r="Y2564" i="1"/>
  <c r="X2565" i="1"/>
  <c r="Y2565" i="1"/>
  <c r="X2566" i="1"/>
  <c r="Y2566" i="1"/>
  <c r="X2567" i="1"/>
  <c r="Y2567" i="1"/>
  <c r="X2568" i="1"/>
  <c r="Y2568" i="1"/>
  <c r="X2569" i="1"/>
  <c r="Y2569" i="1"/>
  <c r="X2570" i="1"/>
  <c r="Y2570" i="1"/>
  <c r="X2571" i="1"/>
  <c r="Y2571" i="1"/>
  <c r="X2572" i="1"/>
  <c r="Y2572" i="1"/>
  <c r="X2573" i="1"/>
  <c r="Y2573" i="1"/>
  <c r="X2574" i="1"/>
  <c r="Y2574" i="1"/>
  <c r="X2575" i="1"/>
  <c r="Y2575" i="1"/>
  <c r="X2576" i="1"/>
  <c r="Y2576" i="1"/>
  <c r="X2577" i="1"/>
  <c r="Y2577" i="1"/>
  <c r="X2578" i="1"/>
  <c r="Y2578" i="1"/>
  <c r="X2579" i="1"/>
  <c r="Y2579" i="1"/>
  <c r="X2580" i="1"/>
  <c r="Y2580" i="1"/>
  <c r="X2581" i="1"/>
  <c r="Y2581" i="1"/>
  <c r="X2582" i="1"/>
  <c r="Y2582" i="1"/>
  <c r="X2583" i="1"/>
  <c r="Y2583" i="1"/>
  <c r="X2584" i="1"/>
  <c r="Y2584" i="1"/>
  <c r="X2585" i="1"/>
  <c r="Y2585" i="1"/>
  <c r="X2586" i="1"/>
  <c r="Y2586" i="1"/>
  <c r="X2587" i="1"/>
  <c r="Y2587" i="1"/>
  <c r="X2588" i="1"/>
  <c r="Y2588" i="1"/>
  <c r="X2589" i="1"/>
  <c r="Y2589" i="1"/>
  <c r="X2590" i="1"/>
  <c r="Y2590" i="1"/>
  <c r="X2591" i="1"/>
  <c r="Y2591" i="1"/>
  <c r="X2592" i="1"/>
  <c r="Y2592" i="1"/>
  <c r="X2593" i="1"/>
  <c r="Y2593" i="1"/>
  <c r="X2594" i="1"/>
  <c r="Y2594" i="1"/>
  <c r="X2595" i="1"/>
  <c r="Y2595" i="1"/>
  <c r="X2596" i="1"/>
  <c r="Y2596" i="1"/>
  <c r="X2597" i="1"/>
  <c r="Y2597" i="1"/>
  <c r="X2598" i="1"/>
  <c r="Y2598" i="1"/>
  <c r="X2599" i="1"/>
  <c r="Y2599" i="1"/>
  <c r="X2600" i="1"/>
  <c r="Y2600" i="1"/>
  <c r="X2601" i="1"/>
  <c r="Y2601" i="1"/>
  <c r="X2602" i="1"/>
  <c r="Y2602" i="1"/>
  <c r="X2603" i="1"/>
  <c r="Y2603" i="1"/>
  <c r="X2604" i="1"/>
  <c r="Y2604" i="1"/>
  <c r="X2605" i="1"/>
  <c r="Y2605" i="1"/>
  <c r="X2606" i="1"/>
  <c r="Y2606" i="1"/>
  <c r="X2607" i="1"/>
  <c r="Y2607" i="1"/>
  <c r="X2608" i="1"/>
  <c r="Y2608" i="1"/>
  <c r="X2609" i="1"/>
  <c r="Y2609" i="1"/>
  <c r="X2610" i="1"/>
  <c r="Y2610" i="1"/>
  <c r="X2611" i="1"/>
  <c r="Y2611" i="1"/>
  <c r="X2612" i="1"/>
  <c r="Y2612" i="1"/>
  <c r="X2613" i="1"/>
  <c r="Y2613" i="1"/>
  <c r="X2614" i="1"/>
  <c r="Y2614" i="1"/>
  <c r="X2615" i="1"/>
  <c r="Y2615" i="1"/>
  <c r="X2616" i="1"/>
  <c r="Y2616" i="1"/>
  <c r="X2617" i="1"/>
  <c r="Y2617" i="1"/>
  <c r="X2618" i="1"/>
  <c r="Y2618" i="1"/>
  <c r="X2619" i="1"/>
  <c r="Y2619" i="1"/>
  <c r="X2620" i="1"/>
  <c r="Y2620" i="1"/>
  <c r="X2621" i="1"/>
  <c r="Y2621" i="1"/>
  <c r="X2622" i="1"/>
  <c r="Y2622" i="1"/>
  <c r="X2623" i="1"/>
  <c r="Y2623" i="1"/>
  <c r="X2624" i="1"/>
  <c r="Y2624" i="1"/>
  <c r="X2625" i="1"/>
  <c r="Y2625" i="1"/>
  <c r="X2626" i="1"/>
  <c r="Y2626" i="1"/>
  <c r="X2627" i="1"/>
  <c r="Y2627" i="1"/>
  <c r="X2628" i="1"/>
  <c r="Y2628" i="1"/>
  <c r="X2629" i="1"/>
  <c r="Y2629" i="1"/>
  <c r="X2630" i="1"/>
  <c r="Y2630" i="1"/>
  <c r="X2631" i="1"/>
  <c r="Y2631" i="1"/>
  <c r="X2632" i="1"/>
  <c r="Y2632" i="1"/>
  <c r="X2633" i="1"/>
  <c r="Y2633" i="1"/>
  <c r="X2634" i="1"/>
  <c r="Y2634" i="1"/>
  <c r="X2635" i="1"/>
  <c r="Y2635" i="1"/>
  <c r="X2636" i="1"/>
  <c r="Y2636" i="1"/>
  <c r="X2637" i="1"/>
  <c r="Y2637" i="1"/>
  <c r="X2638" i="1"/>
  <c r="Y2638" i="1"/>
  <c r="X2639" i="1"/>
  <c r="Y2639" i="1"/>
  <c r="X2640" i="1"/>
  <c r="Y2640" i="1"/>
  <c r="X2641" i="1"/>
  <c r="Y2641" i="1"/>
  <c r="X2642" i="1"/>
  <c r="Y2642" i="1"/>
  <c r="X2643" i="1"/>
  <c r="Y2643" i="1"/>
  <c r="X2644" i="1"/>
  <c r="Y2644" i="1"/>
  <c r="X2645" i="1"/>
  <c r="Y2645" i="1"/>
  <c r="X2646" i="1"/>
  <c r="Y2646" i="1"/>
  <c r="X2647" i="1"/>
  <c r="Y2647" i="1"/>
  <c r="X2648" i="1"/>
  <c r="Y2648" i="1"/>
  <c r="X2649" i="1"/>
  <c r="Y2649" i="1"/>
  <c r="X2650" i="1"/>
  <c r="Y2650" i="1"/>
  <c r="X2651" i="1"/>
  <c r="Y2651" i="1"/>
  <c r="X2652" i="1"/>
  <c r="Y2652" i="1"/>
  <c r="X2653" i="1"/>
  <c r="Y2653" i="1"/>
  <c r="X2654" i="1"/>
  <c r="Y2654" i="1"/>
  <c r="X2655" i="1"/>
  <c r="Y2655" i="1"/>
  <c r="X2656" i="1"/>
  <c r="Y2656" i="1"/>
  <c r="X2657" i="1"/>
  <c r="Y2657" i="1"/>
  <c r="X2658" i="1"/>
  <c r="Y2658" i="1"/>
  <c r="X2659" i="1"/>
  <c r="Y2659" i="1"/>
  <c r="X2660" i="1"/>
  <c r="Y2660" i="1"/>
  <c r="X2661" i="1"/>
  <c r="Y2661" i="1"/>
  <c r="X2662" i="1"/>
  <c r="Y2662" i="1"/>
  <c r="X2663" i="1"/>
  <c r="Y2663" i="1"/>
  <c r="X2664" i="1"/>
  <c r="Y2664" i="1"/>
  <c r="X2665" i="1"/>
  <c r="Y2665" i="1"/>
  <c r="X2666" i="1"/>
  <c r="Y2666" i="1"/>
  <c r="X2667" i="1"/>
  <c r="Y2667" i="1"/>
  <c r="X2668" i="1"/>
  <c r="Y2668" i="1"/>
  <c r="X2669" i="1"/>
  <c r="Y2669" i="1"/>
  <c r="X2670" i="1"/>
  <c r="Y2670" i="1"/>
  <c r="X2671" i="1"/>
  <c r="Y2671" i="1"/>
  <c r="X2672" i="1"/>
  <c r="Y2672" i="1"/>
  <c r="X2673" i="1"/>
  <c r="Y2673" i="1"/>
  <c r="X2674" i="1"/>
  <c r="Y2674" i="1"/>
  <c r="X2675" i="1"/>
  <c r="Y2675" i="1"/>
  <c r="X2676" i="1"/>
  <c r="Y2676" i="1"/>
  <c r="X2677" i="1"/>
  <c r="Y2677" i="1"/>
  <c r="X2678" i="1"/>
  <c r="Y2678" i="1"/>
  <c r="X2679" i="1"/>
  <c r="Y2679" i="1"/>
  <c r="X2680" i="1"/>
  <c r="Y2680" i="1"/>
  <c r="X2681" i="1"/>
  <c r="Y2681" i="1"/>
  <c r="X2682" i="1"/>
  <c r="Y2682" i="1"/>
  <c r="X2683" i="1"/>
  <c r="Y2683" i="1"/>
  <c r="X2684" i="1"/>
  <c r="Y2684" i="1"/>
  <c r="X2685" i="1"/>
  <c r="Y2685" i="1"/>
  <c r="X2686" i="1"/>
  <c r="Y2686" i="1"/>
  <c r="X2687" i="1"/>
  <c r="Y2687" i="1"/>
  <c r="X2688" i="1"/>
  <c r="Y2688" i="1"/>
  <c r="X2689" i="1"/>
  <c r="Y2689" i="1"/>
  <c r="X2690" i="1"/>
  <c r="Y2690" i="1"/>
  <c r="X2691" i="1"/>
  <c r="Y2691" i="1"/>
  <c r="X2692" i="1"/>
  <c r="Y2692" i="1"/>
  <c r="X2693" i="1"/>
  <c r="Y2693" i="1"/>
  <c r="X2694" i="1"/>
  <c r="Y2694" i="1"/>
  <c r="X2695" i="1"/>
  <c r="Y2695" i="1"/>
  <c r="X2696" i="1"/>
  <c r="Y2696" i="1"/>
  <c r="X2697" i="1"/>
  <c r="Y2697" i="1"/>
  <c r="X2698" i="1"/>
  <c r="Y2698" i="1"/>
  <c r="X2699" i="1"/>
  <c r="Y2699" i="1"/>
  <c r="X2700" i="1"/>
  <c r="Y2700" i="1"/>
  <c r="X2701" i="1"/>
  <c r="Y2701" i="1"/>
  <c r="X2702" i="1"/>
  <c r="Y2702" i="1"/>
  <c r="X2703" i="1"/>
  <c r="Y2703" i="1"/>
  <c r="X2704" i="1"/>
  <c r="Y2704" i="1"/>
  <c r="X2705" i="1"/>
  <c r="Y2705" i="1"/>
  <c r="X2706" i="1"/>
  <c r="Y2706" i="1"/>
  <c r="X2707" i="1"/>
  <c r="Y2707" i="1"/>
  <c r="X2708" i="1"/>
  <c r="Y2708" i="1"/>
  <c r="X2709" i="1"/>
  <c r="Y2709" i="1"/>
  <c r="X2710" i="1"/>
  <c r="Y2710" i="1"/>
  <c r="X2711" i="1"/>
  <c r="Y2711" i="1"/>
  <c r="X2712" i="1"/>
  <c r="Y2712" i="1"/>
  <c r="X2713" i="1"/>
  <c r="Y2713" i="1"/>
  <c r="X2714" i="1"/>
  <c r="Y2714" i="1"/>
  <c r="X2715" i="1"/>
  <c r="Y2715" i="1"/>
  <c r="X2716" i="1"/>
  <c r="Y2716" i="1"/>
  <c r="X2717" i="1"/>
  <c r="Y2717" i="1"/>
  <c r="X2718" i="1"/>
  <c r="Y2718" i="1"/>
  <c r="X2719" i="1"/>
  <c r="Y2719" i="1"/>
  <c r="X2720" i="1"/>
  <c r="Y2720" i="1"/>
  <c r="X2721" i="1"/>
  <c r="Y2721" i="1"/>
  <c r="X2722" i="1"/>
  <c r="Y2722" i="1"/>
  <c r="X2723" i="1"/>
  <c r="Y2723" i="1"/>
  <c r="X2724" i="1"/>
  <c r="Y2724" i="1"/>
  <c r="X2725" i="1"/>
  <c r="Y2725" i="1"/>
  <c r="X2726" i="1"/>
  <c r="Y2726" i="1"/>
  <c r="X2727" i="1"/>
  <c r="Y2727" i="1"/>
  <c r="X2728" i="1"/>
  <c r="Y2728" i="1"/>
  <c r="X2729" i="1"/>
  <c r="Y2729" i="1"/>
  <c r="X2730" i="1"/>
  <c r="Y2730" i="1"/>
  <c r="X2731" i="1"/>
  <c r="Y2731" i="1"/>
  <c r="X2732" i="1"/>
  <c r="Y2732" i="1"/>
  <c r="X2733" i="1"/>
  <c r="Y2733" i="1"/>
  <c r="X2734" i="1"/>
  <c r="Y2734" i="1"/>
  <c r="X2735" i="1"/>
  <c r="Y2735" i="1"/>
  <c r="X2736" i="1"/>
  <c r="Y2736" i="1"/>
  <c r="X2737" i="1"/>
  <c r="Y2737" i="1"/>
  <c r="X2738" i="1"/>
  <c r="Y2738" i="1"/>
  <c r="X2739" i="1"/>
  <c r="Y2739" i="1"/>
  <c r="X2740" i="1"/>
  <c r="Y2740" i="1"/>
  <c r="X2741" i="1"/>
  <c r="Y2741" i="1"/>
  <c r="X2742" i="1"/>
  <c r="Y2742" i="1"/>
  <c r="X2743" i="1"/>
  <c r="Y2743" i="1"/>
  <c r="X2744" i="1"/>
  <c r="Y2744" i="1"/>
  <c r="X2745" i="1"/>
  <c r="Y2745" i="1"/>
  <c r="X2746" i="1"/>
  <c r="Y2746" i="1"/>
  <c r="X2747" i="1"/>
  <c r="Y2747" i="1"/>
  <c r="X2748" i="1"/>
  <c r="Y2748" i="1"/>
  <c r="X2749" i="1"/>
  <c r="Y2749" i="1"/>
  <c r="X2750" i="1"/>
  <c r="Y2750" i="1"/>
  <c r="X2751" i="1"/>
  <c r="Y2751" i="1"/>
  <c r="X2752" i="1"/>
  <c r="Y2752" i="1"/>
  <c r="X2753" i="1"/>
  <c r="Y2753" i="1"/>
  <c r="X2754" i="1"/>
  <c r="Y2754" i="1"/>
  <c r="X2755" i="1"/>
  <c r="Y2755" i="1"/>
  <c r="X2756" i="1"/>
  <c r="Y2756" i="1"/>
  <c r="X2757" i="1"/>
  <c r="Y2757" i="1"/>
  <c r="X2758" i="1"/>
  <c r="Y2758" i="1"/>
  <c r="X2759" i="1"/>
  <c r="Y2759" i="1"/>
  <c r="X2760" i="1"/>
  <c r="Y2760" i="1"/>
  <c r="X2761" i="1"/>
  <c r="Y2761" i="1"/>
  <c r="X2762" i="1"/>
  <c r="Y2762" i="1"/>
  <c r="X2763" i="1"/>
  <c r="Y2763" i="1"/>
  <c r="X2764" i="1"/>
  <c r="Y2764" i="1"/>
  <c r="X2765" i="1"/>
  <c r="Y2765" i="1"/>
  <c r="X2766" i="1"/>
  <c r="Y2766" i="1"/>
  <c r="X2767" i="1"/>
  <c r="Y2767" i="1"/>
  <c r="X2768" i="1"/>
  <c r="Y2768" i="1"/>
  <c r="X2769" i="1"/>
  <c r="Y2769" i="1"/>
  <c r="X2770" i="1"/>
  <c r="Y2770" i="1"/>
  <c r="X2771" i="1"/>
  <c r="Y2771" i="1"/>
  <c r="X2772" i="1"/>
  <c r="Y2772" i="1"/>
  <c r="X2773" i="1"/>
  <c r="Y2773" i="1"/>
  <c r="X2774" i="1"/>
  <c r="Y2774" i="1"/>
  <c r="X2775" i="1"/>
  <c r="Y2775" i="1"/>
  <c r="X2776" i="1"/>
  <c r="Y2776" i="1"/>
  <c r="X2777" i="1"/>
  <c r="Y2777" i="1"/>
  <c r="X2778" i="1"/>
  <c r="Y2778" i="1"/>
  <c r="X2779" i="1"/>
  <c r="Y2779" i="1"/>
  <c r="X2780" i="1"/>
  <c r="Y2780" i="1"/>
  <c r="X2781" i="1"/>
  <c r="Y2781" i="1"/>
  <c r="X2782" i="1"/>
  <c r="Y2782" i="1"/>
  <c r="X2783" i="1"/>
  <c r="Y2783" i="1"/>
  <c r="X2784" i="1"/>
  <c r="Y2784" i="1"/>
  <c r="X2785" i="1"/>
  <c r="Y2785" i="1"/>
  <c r="X2786" i="1"/>
  <c r="Y2786" i="1"/>
  <c r="X2787" i="1"/>
  <c r="Y2787" i="1"/>
  <c r="X2788" i="1"/>
  <c r="Y2788" i="1"/>
  <c r="X2789" i="1"/>
  <c r="Y2789" i="1"/>
  <c r="X2790" i="1"/>
  <c r="Y2790" i="1"/>
  <c r="X2791" i="1"/>
  <c r="Y2791" i="1"/>
  <c r="X2792" i="1"/>
  <c r="Y2792" i="1"/>
  <c r="X2793" i="1"/>
  <c r="Y2793" i="1"/>
  <c r="X2794" i="1"/>
  <c r="Y2794" i="1"/>
  <c r="X2795" i="1"/>
  <c r="Y2795" i="1"/>
  <c r="X2796" i="1"/>
  <c r="Y2796" i="1"/>
  <c r="X2797" i="1"/>
  <c r="Y2797" i="1"/>
  <c r="X2798" i="1"/>
  <c r="Y2798" i="1"/>
  <c r="X2799" i="1"/>
  <c r="Y2799" i="1"/>
  <c r="X2800" i="1"/>
  <c r="Y2800" i="1"/>
  <c r="X2801" i="1"/>
  <c r="Y2801" i="1"/>
  <c r="X2802" i="1"/>
  <c r="Y2802" i="1"/>
  <c r="X2803" i="1"/>
  <c r="Y2803" i="1"/>
  <c r="X2804" i="1"/>
  <c r="Y2804" i="1"/>
  <c r="X2805" i="1"/>
  <c r="Y2805" i="1"/>
  <c r="X2806" i="1"/>
  <c r="Y2806" i="1"/>
  <c r="X2807" i="1"/>
  <c r="Y2807" i="1"/>
  <c r="X2808" i="1"/>
  <c r="Y2808" i="1"/>
  <c r="X2809" i="1"/>
  <c r="Y2809" i="1"/>
  <c r="X2810" i="1"/>
  <c r="Y2810" i="1"/>
  <c r="X2811" i="1"/>
  <c r="Y2811" i="1"/>
  <c r="X2812" i="1"/>
  <c r="Y2812" i="1"/>
  <c r="X2813" i="1"/>
  <c r="Y2813" i="1"/>
  <c r="X2814" i="1"/>
  <c r="Y2814" i="1"/>
  <c r="X2815" i="1"/>
  <c r="Y2815" i="1"/>
  <c r="X2816" i="1"/>
  <c r="Y2816" i="1"/>
  <c r="X2817" i="1"/>
  <c r="Y2817" i="1"/>
  <c r="X2818" i="1"/>
  <c r="Y2818" i="1"/>
  <c r="X2819" i="1"/>
  <c r="Y2819" i="1"/>
  <c r="X2820" i="1"/>
  <c r="Y2820" i="1"/>
  <c r="X2821" i="1"/>
  <c r="Y2821" i="1"/>
  <c r="X2822" i="1"/>
  <c r="Y2822" i="1"/>
  <c r="X2823" i="1"/>
  <c r="Y2823" i="1"/>
  <c r="X2824" i="1"/>
  <c r="Y2824" i="1"/>
  <c r="X2825" i="1"/>
  <c r="Y2825" i="1"/>
  <c r="X2826" i="1"/>
  <c r="Y2826" i="1"/>
  <c r="X2827" i="1"/>
  <c r="Y2827" i="1"/>
  <c r="X2828" i="1"/>
  <c r="Y2828" i="1"/>
  <c r="X2829" i="1"/>
  <c r="Y2829" i="1"/>
  <c r="X2830" i="1"/>
  <c r="Y2830" i="1"/>
  <c r="X2831" i="1"/>
  <c r="Y2831" i="1"/>
  <c r="X2832" i="1"/>
  <c r="Y2832" i="1"/>
  <c r="X2833" i="1"/>
  <c r="Y2833" i="1"/>
  <c r="X2834" i="1"/>
  <c r="Y2834" i="1"/>
  <c r="X2835" i="1"/>
  <c r="Y2835" i="1"/>
  <c r="X2836" i="1"/>
  <c r="Y2836" i="1"/>
  <c r="X2837" i="1"/>
  <c r="Y2837" i="1"/>
  <c r="X2838" i="1"/>
  <c r="Y2838" i="1"/>
  <c r="X2839" i="1"/>
  <c r="Y2839" i="1"/>
  <c r="X2840" i="1"/>
  <c r="Y2840" i="1"/>
  <c r="X2841" i="1"/>
  <c r="Y2841" i="1"/>
  <c r="X2842" i="1"/>
  <c r="Y2842" i="1"/>
  <c r="X2843" i="1"/>
  <c r="Y2843" i="1"/>
  <c r="X2844" i="1"/>
  <c r="Y2844" i="1"/>
  <c r="X2845" i="1"/>
  <c r="Y2845" i="1"/>
  <c r="X2846" i="1"/>
  <c r="Y2846" i="1"/>
  <c r="X2847" i="1"/>
  <c r="Y2847" i="1"/>
  <c r="X2848" i="1"/>
  <c r="Y2848" i="1"/>
  <c r="X2849" i="1"/>
  <c r="Y2849" i="1"/>
  <c r="X2850" i="1"/>
  <c r="Y2850" i="1"/>
  <c r="X2851" i="1"/>
  <c r="Y2851" i="1"/>
  <c r="X2852" i="1"/>
  <c r="Y2852" i="1"/>
  <c r="X2853" i="1"/>
  <c r="Y2853" i="1"/>
  <c r="X2854" i="1"/>
  <c r="Y2854" i="1"/>
  <c r="X2855" i="1"/>
  <c r="Y2855" i="1"/>
  <c r="X2856" i="1"/>
  <c r="Y2856" i="1"/>
  <c r="X2857" i="1"/>
  <c r="Y2857" i="1"/>
  <c r="X2858" i="1"/>
  <c r="Y2858" i="1"/>
  <c r="X2859" i="1"/>
  <c r="Y2859" i="1"/>
  <c r="X2860" i="1"/>
  <c r="Y2860" i="1"/>
  <c r="X2861" i="1"/>
  <c r="Y2861" i="1"/>
  <c r="X2862" i="1"/>
  <c r="Y2862" i="1"/>
  <c r="X2863" i="1"/>
  <c r="Y2863" i="1"/>
  <c r="X2864" i="1"/>
  <c r="Y2864" i="1"/>
  <c r="X2865" i="1"/>
  <c r="Y2865" i="1"/>
  <c r="X2866" i="1"/>
  <c r="Y2866" i="1"/>
  <c r="X2867" i="1"/>
  <c r="Y2867" i="1"/>
  <c r="X2868" i="1"/>
  <c r="Y2868" i="1"/>
  <c r="X2869" i="1"/>
  <c r="Y2869" i="1"/>
  <c r="X2870" i="1"/>
  <c r="Y2870" i="1"/>
  <c r="X2871" i="1"/>
  <c r="Y2871" i="1"/>
  <c r="X2872" i="1"/>
  <c r="Y2872" i="1"/>
  <c r="X2873" i="1"/>
  <c r="Y2873" i="1"/>
  <c r="X2874" i="1"/>
  <c r="Y2874" i="1"/>
  <c r="X2875" i="1"/>
  <c r="Y2875" i="1"/>
  <c r="X2876" i="1"/>
  <c r="Y2876" i="1"/>
  <c r="X2877" i="1"/>
  <c r="Y2877" i="1"/>
  <c r="X2878" i="1"/>
  <c r="Y2878" i="1"/>
  <c r="X2879" i="1"/>
  <c r="Y2879" i="1"/>
  <c r="X2880" i="1"/>
  <c r="Y2880" i="1"/>
  <c r="X2881" i="1"/>
  <c r="Y2881" i="1"/>
  <c r="X2882" i="1"/>
  <c r="Y2882" i="1"/>
  <c r="X2883" i="1"/>
  <c r="Y2883" i="1"/>
  <c r="X2884" i="1"/>
  <c r="Y2884" i="1"/>
  <c r="X2885" i="1"/>
  <c r="Y2885" i="1"/>
  <c r="X2886" i="1"/>
  <c r="Y2886" i="1"/>
  <c r="X2887" i="1"/>
  <c r="Y2887" i="1"/>
  <c r="X2888" i="1"/>
  <c r="Y2888" i="1"/>
  <c r="X2889" i="1"/>
  <c r="Y2889" i="1"/>
  <c r="X2890" i="1"/>
  <c r="Y2890" i="1"/>
  <c r="X2891" i="1"/>
  <c r="Y2891" i="1"/>
  <c r="X2892" i="1"/>
  <c r="Y2892" i="1"/>
  <c r="X2893" i="1"/>
  <c r="Y2893" i="1"/>
  <c r="X2894" i="1"/>
  <c r="Y2894" i="1"/>
  <c r="X2895" i="1"/>
  <c r="Y2895" i="1"/>
  <c r="X2896" i="1"/>
  <c r="Y2896" i="1"/>
  <c r="X2897" i="1"/>
  <c r="Y2897" i="1"/>
  <c r="X2898" i="1"/>
  <c r="Y2898" i="1"/>
  <c r="X2899" i="1"/>
  <c r="Y2899" i="1"/>
  <c r="X2900" i="1"/>
  <c r="Y2900" i="1"/>
  <c r="X2901" i="1"/>
  <c r="Y2901" i="1"/>
  <c r="X2902" i="1"/>
  <c r="Y2902" i="1"/>
  <c r="X2903" i="1"/>
  <c r="Y2903" i="1"/>
  <c r="X2904" i="1"/>
  <c r="Y2904" i="1"/>
  <c r="X2905" i="1"/>
  <c r="Y2905" i="1"/>
  <c r="X2906" i="1"/>
  <c r="Y2906" i="1"/>
  <c r="X2907" i="1"/>
  <c r="Y2907" i="1"/>
  <c r="X2908" i="1"/>
  <c r="Y2908" i="1"/>
  <c r="X2909" i="1"/>
  <c r="Y2909" i="1"/>
  <c r="X2910" i="1"/>
  <c r="Y2910" i="1"/>
  <c r="X2911" i="1"/>
  <c r="Y2911" i="1"/>
  <c r="X2912" i="1"/>
  <c r="Y2912" i="1"/>
  <c r="X2913" i="1"/>
  <c r="Y2913" i="1"/>
  <c r="X2914" i="1"/>
  <c r="Y2914" i="1"/>
  <c r="X2915" i="1"/>
  <c r="Y2915" i="1"/>
  <c r="X2916" i="1"/>
  <c r="Y2916" i="1"/>
  <c r="X2917" i="1"/>
  <c r="Y2917" i="1"/>
  <c r="X2918" i="1"/>
  <c r="Y2918" i="1"/>
  <c r="X2919" i="1"/>
  <c r="Y2919" i="1"/>
  <c r="X2920" i="1"/>
  <c r="Y2920" i="1"/>
  <c r="X2921" i="1"/>
  <c r="Y2921" i="1"/>
  <c r="X2922" i="1"/>
  <c r="Y2922" i="1"/>
  <c r="X2923" i="1"/>
  <c r="Y2923" i="1"/>
  <c r="X2924" i="1"/>
  <c r="Y2924" i="1"/>
  <c r="X2925" i="1"/>
  <c r="Y2925" i="1"/>
  <c r="X2926" i="1"/>
  <c r="Y2926" i="1"/>
  <c r="X2927" i="1"/>
  <c r="Y2927" i="1"/>
  <c r="X2928" i="1"/>
  <c r="Y2928" i="1"/>
  <c r="X2929" i="1"/>
  <c r="Y2929" i="1"/>
  <c r="X2930" i="1"/>
  <c r="Y2930" i="1"/>
  <c r="X2931" i="1"/>
  <c r="Y2931" i="1"/>
  <c r="X2932" i="1"/>
  <c r="Y2932" i="1"/>
  <c r="X2933" i="1"/>
  <c r="Y2933" i="1"/>
  <c r="X2934" i="1"/>
  <c r="Y2934" i="1"/>
  <c r="X2935" i="1"/>
  <c r="Y2935" i="1"/>
  <c r="X2936" i="1"/>
  <c r="Y2936" i="1"/>
  <c r="X2937" i="1"/>
  <c r="Y2937" i="1"/>
  <c r="X2938" i="1"/>
  <c r="Y2938" i="1"/>
  <c r="X2939" i="1"/>
  <c r="Y2939" i="1"/>
  <c r="X2940" i="1"/>
  <c r="Y2940" i="1"/>
  <c r="X2941" i="1"/>
  <c r="Y2941" i="1"/>
  <c r="X2942" i="1"/>
  <c r="Y2942" i="1"/>
  <c r="X2943" i="1"/>
  <c r="Y2943" i="1"/>
  <c r="X2944" i="1"/>
  <c r="Y2944" i="1"/>
  <c r="X2945" i="1"/>
  <c r="Y2945" i="1"/>
  <c r="X2946" i="1"/>
  <c r="Y2946" i="1"/>
  <c r="X2947" i="1"/>
  <c r="Y2947" i="1"/>
  <c r="X2948" i="1"/>
  <c r="Y2948" i="1"/>
  <c r="X2949" i="1"/>
  <c r="Y2949" i="1"/>
  <c r="X2950" i="1"/>
  <c r="Y2950" i="1"/>
  <c r="X2951" i="1"/>
  <c r="Y2951" i="1"/>
  <c r="X2952" i="1"/>
  <c r="Y2952" i="1"/>
  <c r="X2953" i="1"/>
  <c r="Y2953" i="1"/>
  <c r="X2954" i="1"/>
  <c r="Y2954" i="1"/>
  <c r="X2955" i="1"/>
  <c r="Y2955" i="1"/>
  <c r="X2956" i="1"/>
  <c r="Y2956" i="1"/>
  <c r="X2957" i="1"/>
  <c r="Y2957" i="1"/>
  <c r="X2958" i="1"/>
  <c r="Y2958" i="1"/>
  <c r="X2959" i="1"/>
  <c r="Y2959" i="1"/>
  <c r="X2960" i="1"/>
  <c r="Y2960" i="1"/>
  <c r="X2961" i="1"/>
  <c r="Y2961" i="1"/>
  <c r="X2962" i="1"/>
  <c r="Y2962" i="1"/>
  <c r="X2963" i="1"/>
  <c r="Y2963" i="1"/>
  <c r="X2964" i="1"/>
  <c r="Y2964" i="1"/>
  <c r="X2965" i="1"/>
  <c r="Y2965" i="1"/>
  <c r="X2966" i="1"/>
  <c r="Y2966" i="1"/>
  <c r="X2967" i="1"/>
  <c r="Y2967" i="1"/>
  <c r="X2968" i="1"/>
  <c r="Y2968" i="1"/>
  <c r="X2969" i="1"/>
  <c r="Y2969" i="1"/>
  <c r="X2970" i="1"/>
  <c r="Y2970" i="1"/>
  <c r="X2971" i="1"/>
  <c r="Y2971" i="1"/>
  <c r="X2972" i="1"/>
  <c r="Y2972" i="1"/>
  <c r="X2973" i="1"/>
  <c r="Y2973" i="1"/>
  <c r="X2974" i="1"/>
  <c r="Y2974" i="1"/>
  <c r="X2975" i="1"/>
  <c r="Y2975" i="1"/>
  <c r="X2976" i="1"/>
  <c r="Y2976" i="1"/>
  <c r="X2977" i="1"/>
  <c r="Y2977" i="1"/>
  <c r="X2978" i="1"/>
  <c r="Y2978" i="1"/>
  <c r="X2979" i="1"/>
  <c r="Y2979" i="1"/>
  <c r="X2980" i="1"/>
  <c r="Y2980" i="1"/>
  <c r="X2981" i="1"/>
  <c r="Y2981" i="1"/>
  <c r="X2982" i="1"/>
  <c r="Y2982" i="1"/>
  <c r="X2983" i="1"/>
  <c r="Y2983" i="1"/>
  <c r="X2984" i="1"/>
  <c r="Y2984" i="1"/>
  <c r="X2985" i="1"/>
  <c r="Y2985" i="1"/>
  <c r="X2986" i="1"/>
  <c r="Y2986" i="1"/>
  <c r="X2987" i="1"/>
  <c r="Y2987" i="1"/>
  <c r="X2988" i="1"/>
  <c r="Y2988" i="1"/>
  <c r="X2989" i="1"/>
  <c r="Y2989" i="1"/>
  <c r="X2990" i="1"/>
  <c r="Y2990" i="1"/>
  <c r="X2991" i="1"/>
  <c r="Y2991" i="1"/>
  <c r="X2992" i="1"/>
  <c r="Y2992" i="1"/>
  <c r="X2993" i="1"/>
  <c r="Y2993" i="1"/>
  <c r="X2994" i="1"/>
  <c r="Y2994" i="1"/>
  <c r="X2995" i="1"/>
  <c r="Y2995" i="1"/>
  <c r="X2996" i="1"/>
  <c r="Y2996" i="1"/>
  <c r="X2997" i="1"/>
  <c r="Y2997" i="1"/>
  <c r="X2998" i="1"/>
  <c r="Y2998" i="1"/>
  <c r="X2999" i="1"/>
  <c r="Y2999" i="1"/>
  <c r="X3000" i="1"/>
  <c r="Y3000" i="1"/>
  <c r="X3001" i="1"/>
  <c r="Y3001" i="1"/>
  <c r="X3002" i="1"/>
  <c r="Y3002" i="1"/>
  <c r="X3003" i="1"/>
  <c r="Y3003" i="1"/>
  <c r="X3004" i="1"/>
  <c r="Y3004" i="1"/>
  <c r="X3005" i="1"/>
  <c r="Y3005" i="1"/>
  <c r="X3006" i="1"/>
  <c r="Y3006" i="1"/>
  <c r="X3007" i="1"/>
  <c r="Y3007" i="1"/>
  <c r="X3008" i="1"/>
  <c r="Y3008" i="1"/>
  <c r="X3009" i="1"/>
  <c r="Y3009" i="1"/>
  <c r="X3010" i="1"/>
  <c r="Y3010" i="1"/>
  <c r="X3011" i="1"/>
  <c r="Y3011" i="1"/>
  <c r="X3012" i="1"/>
  <c r="Y3012" i="1"/>
  <c r="X3013" i="1"/>
  <c r="Y3013" i="1"/>
  <c r="X3014" i="1"/>
  <c r="Y3014" i="1"/>
  <c r="X3015" i="1"/>
  <c r="Y3015" i="1"/>
  <c r="X3016" i="1"/>
  <c r="Y3016" i="1"/>
  <c r="X3017" i="1"/>
  <c r="Y3017" i="1"/>
  <c r="X3018" i="1"/>
  <c r="Y3018" i="1"/>
  <c r="X3019" i="1"/>
  <c r="Y3019" i="1"/>
  <c r="X3020" i="1"/>
  <c r="Y3020" i="1"/>
  <c r="X3021" i="1"/>
  <c r="Y3021" i="1"/>
  <c r="X3022" i="1"/>
  <c r="Y3022" i="1"/>
  <c r="X3023" i="1"/>
  <c r="Y3023" i="1"/>
  <c r="X3024" i="1"/>
  <c r="Y3024" i="1"/>
  <c r="X3025" i="1"/>
  <c r="Y3025" i="1"/>
  <c r="X3026" i="1"/>
  <c r="Y3026" i="1"/>
  <c r="X3027" i="1"/>
  <c r="Y3027" i="1"/>
  <c r="X3028" i="1"/>
  <c r="Y3028" i="1"/>
  <c r="X3029" i="1"/>
  <c r="Y3029" i="1"/>
  <c r="X3030" i="1"/>
  <c r="Y3030" i="1"/>
  <c r="X3031" i="1"/>
  <c r="Y3031" i="1"/>
  <c r="X3032" i="1"/>
  <c r="Y3032" i="1"/>
  <c r="X3033" i="1"/>
  <c r="Y3033" i="1"/>
  <c r="X3034" i="1"/>
  <c r="Y3034" i="1"/>
  <c r="X3035" i="1"/>
  <c r="Y3035" i="1"/>
  <c r="X3036" i="1"/>
  <c r="Y3036" i="1"/>
  <c r="X3037" i="1"/>
  <c r="Y3037" i="1"/>
  <c r="X3038" i="1"/>
  <c r="Y3038" i="1"/>
  <c r="X3039" i="1"/>
  <c r="Y3039" i="1"/>
  <c r="X3040" i="1"/>
  <c r="Y3040" i="1"/>
  <c r="X3041" i="1"/>
  <c r="Y3041" i="1"/>
  <c r="X3042" i="1"/>
  <c r="Y3042" i="1"/>
  <c r="X3043" i="1"/>
  <c r="Y3043" i="1"/>
  <c r="X3044" i="1"/>
  <c r="Y3044" i="1"/>
  <c r="X3045" i="1"/>
  <c r="Y3045" i="1"/>
  <c r="X3046" i="1"/>
  <c r="Y3046" i="1"/>
  <c r="X3047" i="1"/>
  <c r="Y3047" i="1"/>
  <c r="X3048" i="1"/>
  <c r="Y3048" i="1"/>
  <c r="X3049" i="1"/>
  <c r="Y3049" i="1"/>
  <c r="X3050" i="1"/>
  <c r="Y3050" i="1"/>
  <c r="X3051" i="1"/>
  <c r="Y3051" i="1"/>
  <c r="X3052" i="1"/>
  <c r="Y3052" i="1"/>
  <c r="X3053" i="1"/>
  <c r="Y3053" i="1"/>
  <c r="X3054" i="1"/>
  <c r="Y3054" i="1"/>
  <c r="X3055" i="1"/>
  <c r="Y3055" i="1"/>
  <c r="X3056" i="1"/>
  <c r="Y3056" i="1"/>
  <c r="X3057" i="1"/>
  <c r="Y3057" i="1"/>
  <c r="X3058" i="1"/>
  <c r="Y3058" i="1"/>
  <c r="X3059" i="1"/>
  <c r="Y3059" i="1"/>
  <c r="X3060" i="1"/>
  <c r="Y3060" i="1"/>
  <c r="X3061" i="1"/>
  <c r="Y3061" i="1"/>
  <c r="X3062" i="1"/>
  <c r="Y3062" i="1"/>
  <c r="X3063" i="1"/>
  <c r="Y3063" i="1"/>
  <c r="X3064" i="1"/>
  <c r="Y3064" i="1"/>
  <c r="X3065" i="1"/>
  <c r="Y3065" i="1"/>
  <c r="X3066" i="1"/>
  <c r="Y3066" i="1"/>
  <c r="X3067" i="1"/>
  <c r="Y3067" i="1"/>
  <c r="X3068" i="1"/>
  <c r="Y3068" i="1"/>
  <c r="X3069" i="1"/>
  <c r="Y3069" i="1"/>
  <c r="X3070" i="1"/>
  <c r="Y3070" i="1"/>
  <c r="X3071" i="1"/>
  <c r="Y3071" i="1"/>
  <c r="X3072" i="1"/>
  <c r="Y3072" i="1"/>
  <c r="X3073" i="1"/>
  <c r="Y3073" i="1"/>
  <c r="X3074" i="1"/>
  <c r="Y3074" i="1"/>
  <c r="X3075" i="1"/>
  <c r="Y3075" i="1"/>
  <c r="X3076" i="1"/>
  <c r="Y3076" i="1"/>
  <c r="X3077" i="1"/>
  <c r="Y3077" i="1"/>
  <c r="X3078" i="1"/>
  <c r="Y3078" i="1"/>
  <c r="X3079" i="1"/>
  <c r="Y3079" i="1"/>
  <c r="X3080" i="1"/>
  <c r="Y3080" i="1"/>
  <c r="X3081" i="1"/>
  <c r="Y3081" i="1"/>
  <c r="X3082" i="1"/>
  <c r="Y3082" i="1"/>
  <c r="X3083" i="1"/>
  <c r="Y3083" i="1"/>
  <c r="X3084" i="1"/>
  <c r="Y3084" i="1"/>
  <c r="X3085" i="1"/>
  <c r="Y3085" i="1"/>
  <c r="X3086" i="1"/>
  <c r="Y3086" i="1"/>
  <c r="X3087" i="1"/>
  <c r="Y3087" i="1"/>
  <c r="X3088" i="1"/>
  <c r="Y3088" i="1"/>
  <c r="X3089" i="1"/>
  <c r="Y3089" i="1"/>
  <c r="X3090" i="1"/>
  <c r="Y3090" i="1"/>
  <c r="X3091" i="1"/>
  <c r="Y3091" i="1"/>
  <c r="X3092" i="1"/>
  <c r="Y3092" i="1"/>
  <c r="X3093" i="1"/>
  <c r="Y3093" i="1"/>
  <c r="X3094" i="1"/>
  <c r="Y3094" i="1"/>
  <c r="X3095" i="1"/>
  <c r="Y3095" i="1"/>
  <c r="X3096" i="1"/>
  <c r="Y3096" i="1"/>
  <c r="X3097" i="1"/>
  <c r="Y3097" i="1"/>
  <c r="X3098" i="1"/>
  <c r="Y3098" i="1"/>
  <c r="X3099" i="1"/>
  <c r="Y3099" i="1"/>
  <c r="X3100" i="1"/>
  <c r="Y3100" i="1"/>
  <c r="X3101" i="1"/>
  <c r="Y3101" i="1"/>
  <c r="X3102" i="1"/>
  <c r="Y3102" i="1"/>
  <c r="X3103" i="1"/>
  <c r="Y3103" i="1"/>
  <c r="X3104" i="1"/>
  <c r="Y3104" i="1"/>
  <c r="X3105" i="1"/>
  <c r="Y3105" i="1"/>
  <c r="X3106" i="1"/>
  <c r="Y3106" i="1"/>
  <c r="X3107" i="1"/>
  <c r="Y3107" i="1"/>
  <c r="X3108" i="1"/>
  <c r="Y3108" i="1"/>
  <c r="X3109" i="1"/>
  <c r="Y3109" i="1"/>
  <c r="X3110" i="1"/>
  <c r="Y3110" i="1"/>
  <c r="X3111" i="1"/>
  <c r="Y3111" i="1"/>
  <c r="X3112" i="1"/>
  <c r="Y3112" i="1"/>
  <c r="X3113" i="1"/>
  <c r="Y3113" i="1"/>
  <c r="X3114" i="1"/>
  <c r="Y3114" i="1"/>
  <c r="X3115" i="1"/>
  <c r="Y3115" i="1"/>
  <c r="X3116" i="1"/>
  <c r="Y3116" i="1"/>
  <c r="X3117" i="1"/>
  <c r="Y3117" i="1"/>
  <c r="X3118" i="1"/>
  <c r="Y3118" i="1"/>
  <c r="X3119" i="1"/>
  <c r="Y3119" i="1"/>
  <c r="X3120" i="1"/>
  <c r="Y3120" i="1"/>
  <c r="X3121" i="1"/>
  <c r="Y3121" i="1"/>
  <c r="X3122" i="1"/>
  <c r="Y3122" i="1"/>
  <c r="X3123" i="1"/>
  <c r="Y3123" i="1"/>
  <c r="X3124" i="1"/>
  <c r="Y3124" i="1"/>
  <c r="X3125" i="1"/>
  <c r="Y3125" i="1"/>
  <c r="X3126" i="1"/>
  <c r="Y3126" i="1"/>
  <c r="X3127" i="1"/>
  <c r="Y3127" i="1"/>
  <c r="X3128" i="1"/>
  <c r="Y3128" i="1"/>
  <c r="X3129" i="1"/>
  <c r="Y3129" i="1"/>
  <c r="X3130" i="1"/>
  <c r="Y3130" i="1"/>
  <c r="X3131" i="1"/>
  <c r="Y3131" i="1"/>
  <c r="X3132" i="1"/>
  <c r="Y3132" i="1"/>
  <c r="X3133" i="1"/>
  <c r="Y3133" i="1"/>
  <c r="X3134" i="1"/>
  <c r="Y3134" i="1"/>
  <c r="X3135" i="1"/>
  <c r="Y3135" i="1"/>
  <c r="X3136" i="1"/>
  <c r="Y3136" i="1"/>
  <c r="X3137" i="1"/>
  <c r="Y3137" i="1"/>
  <c r="X3138" i="1"/>
  <c r="Y3138" i="1"/>
  <c r="X3139" i="1"/>
  <c r="Y3139" i="1"/>
  <c r="X3140" i="1"/>
  <c r="Y3140" i="1"/>
  <c r="X3141" i="1"/>
  <c r="Y3141" i="1"/>
  <c r="X3142" i="1"/>
  <c r="Y3142" i="1"/>
  <c r="X3143" i="1"/>
  <c r="Y3143" i="1"/>
  <c r="X3144" i="1"/>
  <c r="Y3144" i="1"/>
  <c r="X3145" i="1"/>
  <c r="Y3145" i="1"/>
  <c r="X3146" i="1"/>
  <c r="Y3146" i="1"/>
  <c r="X3147" i="1"/>
  <c r="Y3147" i="1"/>
  <c r="X3148" i="1"/>
  <c r="Y3148" i="1"/>
  <c r="X3149" i="1"/>
  <c r="Y3149" i="1"/>
  <c r="X3150" i="1"/>
  <c r="Y3150" i="1"/>
  <c r="X3151" i="1"/>
  <c r="Y3151" i="1"/>
  <c r="X3152" i="1"/>
  <c r="Y3152" i="1"/>
  <c r="X3153" i="1"/>
  <c r="Y3153" i="1"/>
  <c r="X3154" i="1"/>
  <c r="Y3154" i="1"/>
  <c r="X3155" i="1"/>
  <c r="Y3155" i="1"/>
  <c r="X3156" i="1"/>
  <c r="Y3156" i="1"/>
  <c r="X3157" i="1"/>
  <c r="Y3157" i="1"/>
  <c r="X3158" i="1"/>
  <c r="Y3158" i="1"/>
  <c r="X3159" i="1"/>
  <c r="Y3159" i="1"/>
  <c r="X3160" i="1"/>
  <c r="Y3160" i="1"/>
  <c r="X3161" i="1"/>
  <c r="Y3161" i="1"/>
  <c r="X3162" i="1"/>
  <c r="Y3162" i="1"/>
  <c r="X3163" i="1"/>
  <c r="Y3163" i="1"/>
  <c r="X3164" i="1"/>
  <c r="Y3164" i="1"/>
  <c r="X3165" i="1"/>
  <c r="Y3165" i="1"/>
  <c r="X3166" i="1"/>
  <c r="Y3166" i="1"/>
  <c r="X3167" i="1"/>
  <c r="Y3167" i="1"/>
  <c r="X3168" i="1"/>
  <c r="Y3168" i="1"/>
  <c r="X3169" i="1"/>
  <c r="Y3169" i="1"/>
  <c r="X3170" i="1"/>
  <c r="Y3170" i="1"/>
  <c r="X3171" i="1"/>
  <c r="Y3171" i="1"/>
  <c r="X3172" i="1"/>
  <c r="Y3172" i="1"/>
  <c r="X3173" i="1"/>
  <c r="Y3173" i="1"/>
  <c r="X3174" i="1"/>
  <c r="Y3174" i="1"/>
  <c r="X3175" i="1"/>
  <c r="Y3175" i="1"/>
  <c r="X3176" i="1"/>
  <c r="Y3176" i="1"/>
  <c r="X3177" i="1"/>
  <c r="Y3177" i="1"/>
  <c r="X3178" i="1"/>
  <c r="Y3178" i="1"/>
  <c r="X3179" i="1"/>
  <c r="Y3179" i="1"/>
  <c r="X3180" i="1"/>
  <c r="Y3180" i="1"/>
  <c r="X3181" i="1"/>
  <c r="Y3181" i="1"/>
  <c r="X3182" i="1"/>
  <c r="Y3182" i="1"/>
  <c r="X3183" i="1"/>
  <c r="Y3183" i="1"/>
  <c r="X3184" i="1"/>
  <c r="Y3184" i="1"/>
  <c r="X3185" i="1"/>
  <c r="Y3185" i="1"/>
  <c r="X3186" i="1"/>
  <c r="Y3186" i="1"/>
  <c r="X3187" i="1"/>
  <c r="Y3187" i="1"/>
  <c r="X3188" i="1"/>
  <c r="Y3188" i="1"/>
  <c r="X3189" i="1"/>
  <c r="Y3189" i="1"/>
  <c r="X3190" i="1"/>
  <c r="Y3190" i="1"/>
  <c r="X3191" i="1"/>
  <c r="Y3191" i="1"/>
  <c r="X3192" i="1"/>
  <c r="Y3192" i="1"/>
  <c r="X3193" i="1"/>
  <c r="Y3193" i="1"/>
  <c r="X3194" i="1"/>
  <c r="Y3194" i="1"/>
  <c r="X3195" i="1"/>
  <c r="Y3195" i="1"/>
  <c r="X3196" i="1"/>
  <c r="Y3196" i="1"/>
  <c r="X3197" i="1"/>
  <c r="Y3197" i="1"/>
  <c r="X3198" i="1"/>
  <c r="Y3198" i="1"/>
  <c r="X3199" i="1"/>
  <c r="Y3199" i="1"/>
  <c r="X3200" i="1"/>
  <c r="Y3200" i="1"/>
  <c r="X3201" i="1"/>
  <c r="Y3201" i="1"/>
  <c r="X3202" i="1"/>
  <c r="Y3202" i="1"/>
  <c r="X3203" i="1"/>
  <c r="Y3203" i="1"/>
  <c r="X3204" i="1"/>
  <c r="Y3204" i="1"/>
  <c r="X3205" i="1"/>
  <c r="Y3205" i="1"/>
  <c r="X3206" i="1"/>
  <c r="Y3206" i="1"/>
  <c r="X3207" i="1"/>
  <c r="Y3207" i="1"/>
  <c r="X3208" i="1"/>
  <c r="Y3208" i="1"/>
  <c r="X3209" i="1"/>
  <c r="Y3209" i="1"/>
  <c r="X3210" i="1"/>
  <c r="Y3210" i="1"/>
  <c r="X3211" i="1"/>
  <c r="Y3211" i="1"/>
  <c r="X3212" i="1"/>
  <c r="Y3212" i="1"/>
  <c r="X3213" i="1"/>
  <c r="Y3213" i="1"/>
  <c r="X3214" i="1"/>
  <c r="Y3214" i="1"/>
  <c r="X3215" i="1"/>
  <c r="Y3215" i="1"/>
  <c r="X3216" i="1"/>
  <c r="Y3216" i="1"/>
  <c r="X3217" i="1"/>
  <c r="Y3217" i="1"/>
  <c r="X3218" i="1"/>
  <c r="Y3218" i="1"/>
  <c r="X3219" i="1"/>
  <c r="Y3219" i="1"/>
  <c r="X3220" i="1"/>
  <c r="Y3220" i="1"/>
  <c r="X3221" i="1"/>
  <c r="Y3221" i="1"/>
  <c r="X3222" i="1"/>
  <c r="Y3222" i="1"/>
  <c r="X3223" i="1"/>
  <c r="Y3223" i="1"/>
  <c r="X3224" i="1"/>
  <c r="Y3224" i="1"/>
  <c r="X3225" i="1"/>
  <c r="Y3225" i="1"/>
  <c r="X3226" i="1"/>
  <c r="Y3226" i="1"/>
  <c r="X3227" i="1"/>
  <c r="Y3227" i="1"/>
  <c r="X3228" i="1"/>
  <c r="Y3228" i="1"/>
  <c r="X3229" i="1"/>
  <c r="Y3229" i="1"/>
  <c r="X3230" i="1"/>
  <c r="Y3230" i="1"/>
  <c r="X3231" i="1"/>
  <c r="Y3231" i="1"/>
  <c r="X3232" i="1"/>
  <c r="Y3232" i="1"/>
  <c r="X3233" i="1"/>
  <c r="Y3233" i="1"/>
  <c r="X3234" i="1"/>
  <c r="Y3234" i="1"/>
  <c r="X3235" i="1"/>
  <c r="Y3235" i="1"/>
  <c r="X3236" i="1"/>
  <c r="Y3236" i="1"/>
  <c r="X3237" i="1"/>
  <c r="Y3237" i="1"/>
  <c r="X3238" i="1"/>
  <c r="Y3238" i="1"/>
  <c r="X3239" i="1"/>
  <c r="Y3239" i="1"/>
  <c r="X3240" i="1"/>
  <c r="Y3240" i="1"/>
  <c r="X3241" i="1"/>
  <c r="Y3241" i="1"/>
  <c r="X3242" i="1"/>
  <c r="Y3242" i="1"/>
  <c r="X3243" i="1"/>
  <c r="Y3243" i="1"/>
  <c r="X3244" i="1"/>
  <c r="Y3244" i="1"/>
  <c r="X3245" i="1"/>
  <c r="Y3245" i="1"/>
  <c r="X3246" i="1"/>
  <c r="Y3246" i="1"/>
  <c r="X3247" i="1"/>
  <c r="Y3247" i="1"/>
  <c r="X3248" i="1"/>
  <c r="Y3248" i="1"/>
  <c r="X3249" i="1"/>
  <c r="Y3249" i="1"/>
  <c r="X3250" i="1"/>
  <c r="Y3250" i="1"/>
  <c r="X3251" i="1"/>
  <c r="Y3251" i="1"/>
  <c r="X3252" i="1"/>
  <c r="Y3252" i="1"/>
  <c r="X3253" i="1"/>
  <c r="Y3253" i="1"/>
  <c r="X3254" i="1"/>
  <c r="Y3254" i="1"/>
  <c r="X3255" i="1"/>
  <c r="Y3255" i="1"/>
  <c r="X3256" i="1"/>
  <c r="Y3256" i="1"/>
  <c r="X3257" i="1"/>
  <c r="Y3257" i="1"/>
  <c r="X3258" i="1"/>
  <c r="Y3258" i="1"/>
  <c r="X3259" i="1"/>
  <c r="Y3259" i="1"/>
  <c r="X3260" i="1"/>
  <c r="Y3260" i="1"/>
  <c r="X3261" i="1"/>
  <c r="Y3261" i="1"/>
  <c r="X3262" i="1"/>
  <c r="Y3262" i="1"/>
  <c r="X3263" i="1"/>
  <c r="Y3263" i="1"/>
  <c r="X3264" i="1"/>
  <c r="Y3264" i="1"/>
  <c r="X3265" i="1"/>
  <c r="Y3265" i="1"/>
  <c r="X3266" i="1"/>
  <c r="Y3266" i="1"/>
  <c r="X3267" i="1"/>
  <c r="Y3267" i="1"/>
  <c r="X3268" i="1"/>
  <c r="Y3268" i="1"/>
  <c r="X3269" i="1"/>
  <c r="Y3269" i="1"/>
  <c r="X3270" i="1"/>
  <c r="Y3270" i="1"/>
  <c r="X3271" i="1"/>
  <c r="Y3271" i="1"/>
  <c r="X3272" i="1"/>
  <c r="Y3272" i="1"/>
  <c r="X3273" i="1"/>
  <c r="Y3273" i="1"/>
  <c r="X3274" i="1"/>
  <c r="Y3274" i="1"/>
  <c r="X3275" i="1"/>
  <c r="Y3275" i="1"/>
  <c r="X3276" i="1"/>
  <c r="Y3276" i="1"/>
  <c r="X3277" i="1"/>
  <c r="Y3277" i="1"/>
  <c r="X3278" i="1"/>
  <c r="Y3278" i="1"/>
  <c r="X3279" i="1"/>
  <c r="Y3279" i="1"/>
  <c r="X3280" i="1"/>
  <c r="Y3280" i="1"/>
  <c r="X3281" i="1"/>
  <c r="Y3281" i="1"/>
  <c r="X3282" i="1"/>
  <c r="Y3282" i="1"/>
  <c r="X3283" i="1"/>
  <c r="Y3283" i="1"/>
  <c r="X3284" i="1"/>
  <c r="Y3284" i="1"/>
  <c r="X3285" i="1"/>
  <c r="Y3285" i="1"/>
  <c r="X3286" i="1"/>
  <c r="Y3286" i="1"/>
  <c r="X3287" i="1"/>
  <c r="Y3287" i="1"/>
  <c r="X3288" i="1"/>
  <c r="Y3288" i="1"/>
  <c r="X3289" i="1"/>
  <c r="Y3289" i="1"/>
  <c r="X3290" i="1"/>
  <c r="Y3290" i="1"/>
  <c r="X3291" i="1"/>
  <c r="Y3291" i="1"/>
  <c r="X3292" i="1"/>
  <c r="Y3292" i="1"/>
  <c r="X3293" i="1"/>
  <c r="Y3293" i="1"/>
  <c r="X3294" i="1"/>
  <c r="Y3294" i="1"/>
  <c r="X3295" i="1"/>
  <c r="Y3295" i="1"/>
  <c r="X3296" i="1"/>
  <c r="Y3296" i="1"/>
  <c r="X3297" i="1"/>
  <c r="Y3297" i="1"/>
  <c r="X3298" i="1"/>
  <c r="Y3298" i="1"/>
  <c r="X3299" i="1"/>
  <c r="Y3299" i="1"/>
  <c r="X3300" i="1"/>
  <c r="Y3300" i="1"/>
  <c r="X3301" i="1"/>
  <c r="Y3301" i="1"/>
  <c r="X3302" i="1"/>
  <c r="Y3302" i="1"/>
  <c r="X3303" i="1"/>
  <c r="Y3303" i="1"/>
  <c r="X3304" i="1"/>
  <c r="Y3304" i="1"/>
  <c r="X3305" i="1"/>
  <c r="Y3305" i="1"/>
  <c r="X3306" i="1"/>
  <c r="Y3306" i="1"/>
  <c r="X3307" i="1"/>
  <c r="Y3307" i="1"/>
  <c r="X3308" i="1"/>
  <c r="Y3308" i="1"/>
  <c r="X3309" i="1"/>
  <c r="Y3309" i="1"/>
  <c r="X3310" i="1"/>
  <c r="Y3310" i="1"/>
  <c r="X3311" i="1"/>
  <c r="Y3311" i="1"/>
  <c r="X3312" i="1"/>
  <c r="Y3312" i="1"/>
  <c r="X3313" i="1"/>
  <c r="Y3313" i="1"/>
  <c r="X3314" i="1"/>
  <c r="Y3314" i="1"/>
  <c r="X3315" i="1"/>
  <c r="Y3315" i="1"/>
  <c r="X3316" i="1"/>
  <c r="Y3316" i="1"/>
  <c r="X3317" i="1"/>
  <c r="Y3317" i="1"/>
  <c r="X3318" i="1"/>
  <c r="Y3318" i="1"/>
  <c r="X3319" i="1"/>
  <c r="Y3319" i="1"/>
  <c r="X3320" i="1"/>
  <c r="Y3320" i="1"/>
  <c r="X3321" i="1"/>
  <c r="Y3321" i="1"/>
  <c r="X3322" i="1"/>
  <c r="Y3322" i="1"/>
  <c r="X3323" i="1"/>
  <c r="Y3323" i="1"/>
  <c r="X3324" i="1"/>
  <c r="Y3324" i="1"/>
  <c r="X3325" i="1"/>
  <c r="Y3325" i="1"/>
  <c r="X3326" i="1"/>
  <c r="Y3326" i="1"/>
  <c r="X3327" i="1"/>
  <c r="Y3327" i="1"/>
  <c r="X3328" i="1"/>
  <c r="Y3328" i="1"/>
  <c r="X3329" i="1"/>
  <c r="Y3329" i="1"/>
  <c r="X3330" i="1"/>
  <c r="Y3330" i="1"/>
  <c r="X3331" i="1"/>
  <c r="Y3331" i="1"/>
  <c r="X3332" i="1"/>
  <c r="Y3332" i="1"/>
  <c r="X3333" i="1"/>
  <c r="Y3333" i="1"/>
  <c r="X3334" i="1"/>
  <c r="Y3334" i="1"/>
  <c r="X3335" i="1"/>
  <c r="Y3335" i="1"/>
  <c r="X3336" i="1"/>
  <c r="Y3336" i="1"/>
  <c r="X3337" i="1"/>
  <c r="Y3337" i="1"/>
  <c r="X3338" i="1"/>
  <c r="Y3338" i="1"/>
  <c r="X3339" i="1"/>
  <c r="Y3339" i="1"/>
  <c r="X3340" i="1"/>
  <c r="Y3340" i="1"/>
  <c r="X3341" i="1"/>
  <c r="Y3341" i="1"/>
  <c r="X3342" i="1"/>
  <c r="Y3342" i="1"/>
  <c r="X3343" i="1"/>
  <c r="Y3343" i="1"/>
  <c r="X3344" i="1"/>
  <c r="Y3344" i="1"/>
  <c r="X3345" i="1"/>
  <c r="Y3345" i="1"/>
  <c r="X3346" i="1"/>
  <c r="Y3346" i="1"/>
  <c r="X3347" i="1"/>
  <c r="Y3347" i="1"/>
  <c r="X3348" i="1"/>
  <c r="Y3348" i="1"/>
  <c r="X3349" i="1"/>
  <c r="Y3349" i="1"/>
  <c r="X3350" i="1"/>
  <c r="Y3350" i="1"/>
  <c r="X3351" i="1"/>
  <c r="Y3351" i="1"/>
  <c r="X3352" i="1"/>
  <c r="Y3352" i="1"/>
  <c r="X3353" i="1"/>
  <c r="Y3353" i="1"/>
  <c r="X3354" i="1"/>
  <c r="Y3354" i="1"/>
  <c r="X3355" i="1"/>
  <c r="Y3355" i="1"/>
  <c r="X3356" i="1"/>
  <c r="Y3356" i="1"/>
  <c r="X3357" i="1"/>
  <c r="Y3357" i="1"/>
  <c r="X3358" i="1"/>
  <c r="Y3358" i="1"/>
  <c r="X3359" i="1"/>
  <c r="Y3359" i="1"/>
  <c r="X3360" i="1"/>
  <c r="Y3360" i="1"/>
  <c r="X3361" i="1"/>
  <c r="Y3361" i="1"/>
  <c r="X3362" i="1"/>
  <c r="Y3362" i="1"/>
  <c r="X3363" i="1"/>
  <c r="Y3363" i="1"/>
  <c r="X3364" i="1"/>
  <c r="Y3364" i="1"/>
  <c r="X3365" i="1"/>
  <c r="Y3365" i="1"/>
  <c r="X3366" i="1"/>
  <c r="Y3366" i="1"/>
  <c r="X3367" i="1"/>
  <c r="Y3367" i="1"/>
  <c r="X3368" i="1"/>
  <c r="Y3368" i="1"/>
  <c r="X3369" i="1"/>
  <c r="Y3369" i="1"/>
  <c r="X3370" i="1"/>
  <c r="Y3370" i="1"/>
  <c r="X3371" i="1"/>
  <c r="Y3371" i="1"/>
  <c r="X3372" i="1"/>
  <c r="Y3372" i="1"/>
  <c r="X3373" i="1"/>
  <c r="Y3373" i="1"/>
  <c r="X3374" i="1"/>
  <c r="Y3374" i="1"/>
  <c r="X3375" i="1"/>
  <c r="Y3375" i="1"/>
  <c r="X3376" i="1"/>
  <c r="Y3376" i="1"/>
  <c r="X3377" i="1"/>
  <c r="Y3377" i="1"/>
  <c r="X3378" i="1"/>
  <c r="Y3378" i="1"/>
  <c r="X3379" i="1"/>
  <c r="Y3379" i="1"/>
  <c r="X3380" i="1"/>
  <c r="Y3380" i="1"/>
  <c r="X3381" i="1"/>
  <c r="Y3381" i="1"/>
  <c r="X3382" i="1"/>
  <c r="Y3382" i="1"/>
  <c r="X3383" i="1"/>
  <c r="Y3383" i="1"/>
  <c r="X3384" i="1"/>
  <c r="Y3384" i="1"/>
  <c r="X3385" i="1"/>
  <c r="Y3385" i="1"/>
  <c r="X3386" i="1"/>
  <c r="Y3386" i="1"/>
  <c r="X3387" i="1"/>
  <c r="Y3387" i="1"/>
  <c r="X3388" i="1"/>
  <c r="Y3388" i="1"/>
  <c r="X3389" i="1"/>
  <c r="Y3389" i="1"/>
  <c r="X3390" i="1"/>
  <c r="Y3390" i="1"/>
  <c r="X3391" i="1"/>
  <c r="Y3391" i="1"/>
  <c r="X3392" i="1"/>
  <c r="Y3392" i="1"/>
  <c r="X3393" i="1"/>
  <c r="Y3393" i="1"/>
  <c r="X3394" i="1"/>
  <c r="Y3394" i="1"/>
  <c r="X3395" i="1"/>
  <c r="Y3395" i="1"/>
  <c r="X3396" i="1"/>
  <c r="Y3396" i="1"/>
  <c r="X3397" i="1"/>
  <c r="Y3397" i="1"/>
  <c r="X3398" i="1"/>
  <c r="Y3398" i="1"/>
  <c r="X3399" i="1"/>
  <c r="Y3399" i="1"/>
  <c r="X3400" i="1"/>
  <c r="Y3400" i="1"/>
  <c r="X3401" i="1"/>
  <c r="Y3401" i="1"/>
  <c r="X3402" i="1"/>
  <c r="Y3402" i="1"/>
  <c r="X3403" i="1"/>
  <c r="Y3403" i="1"/>
  <c r="X3404" i="1"/>
  <c r="Y3404" i="1"/>
  <c r="X3405" i="1"/>
  <c r="Y3405" i="1"/>
  <c r="X3406" i="1"/>
  <c r="Y3406" i="1"/>
  <c r="X3407" i="1"/>
  <c r="Y3407" i="1"/>
  <c r="X3408" i="1"/>
  <c r="Y3408" i="1"/>
  <c r="X3409" i="1"/>
  <c r="Y3409" i="1"/>
  <c r="X3410" i="1"/>
  <c r="Y3410" i="1"/>
  <c r="X3411" i="1"/>
  <c r="Y3411" i="1"/>
  <c r="X3412" i="1"/>
  <c r="Y3412" i="1"/>
  <c r="X3413" i="1"/>
  <c r="Y3413" i="1"/>
  <c r="X3414" i="1"/>
  <c r="Y3414" i="1"/>
  <c r="X3415" i="1"/>
  <c r="Y3415" i="1"/>
  <c r="X3416" i="1"/>
  <c r="Y3416" i="1"/>
  <c r="X3417" i="1"/>
  <c r="Y3417" i="1"/>
  <c r="X3418" i="1"/>
  <c r="Y3418" i="1"/>
  <c r="X3419" i="1"/>
  <c r="Y3419" i="1"/>
  <c r="X3420" i="1"/>
  <c r="Y3420" i="1"/>
  <c r="X3421" i="1"/>
  <c r="Y3421" i="1"/>
  <c r="X3422" i="1"/>
  <c r="Y3422" i="1"/>
  <c r="X3423" i="1"/>
  <c r="Y3423" i="1"/>
  <c r="X3424" i="1"/>
  <c r="Y3424" i="1"/>
  <c r="X3425" i="1"/>
  <c r="Y3425" i="1"/>
  <c r="X3426" i="1"/>
  <c r="Y3426" i="1"/>
  <c r="X3427" i="1"/>
  <c r="Y3427" i="1"/>
  <c r="X3428" i="1"/>
  <c r="Y3428" i="1"/>
  <c r="X3429" i="1"/>
  <c r="Y3429" i="1"/>
  <c r="X3430" i="1"/>
  <c r="Y3430" i="1"/>
  <c r="X3431" i="1"/>
  <c r="Y3431" i="1"/>
  <c r="X3432" i="1"/>
  <c r="Y3432" i="1"/>
  <c r="X3433" i="1"/>
  <c r="Y3433" i="1"/>
  <c r="X3434" i="1"/>
  <c r="Y3434" i="1"/>
  <c r="X3435" i="1"/>
  <c r="Y3435" i="1"/>
  <c r="X3436" i="1"/>
  <c r="Y3436" i="1"/>
  <c r="X3437" i="1"/>
  <c r="Y3437" i="1"/>
  <c r="X3438" i="1"/>
  <c r="Y3438" i="1"/>
  <c r="X3439" i="1"/>
  <c r="Y3439" i="1"/>
  <c r="X3440" i="1"/>
  <c r="Y3440" i="1"/>
  <c r="X3441" i="1"/>
  <c r="Y3441" i="1"/>
  <c r="X3442" i="1"/>
  <c r="Y3442" i="1"/>
  <c r="X3443" i="1"/>
  <c r="Y3443" i="1"/>
  <c r="X3444" i="1"/>
  <c r="Y3444" i="1"/>
  <c r="X3445" i="1"/>
  <c r="Y3445" i="1"/>
  <c r="X3446" i="1"/>
  <c r="Y3446" i="1"/>
  <c r="X3447" i="1"/>
  <c r="Y3447" i="1"/>
  <c r="X3448" i="1"/>
  <c r="Y3448" i="1"/>
  <c r="X3449" i="1"/>
  <c r="Y3449" i="1"/>
  <c r="X3450" i="1"/>
  <c r="Y3450" i="1"/>
  <c r="X3451" i="1"/>
  <c r="Y3451" i="1"/>
  <c r="X3452" i="1"/>
  <c r="Y3452" i="1"/>
  <c r="X3453" i="1"/>
  <c r="Y3453" i="1"/>
  <c r="X3454" i="1"/>
  <c r="Y3454" i="1"/>
  <c r="X3455" i="1"/>
  <c r="Y3455" i="1"/>
  <c r="X3456" i="1"/>
  <c r="Y3456" i="1"/>
  <c r="X3457" i="1"/>
  <c r="Y3457" i="1"/>
  <c r="X3458" i="1"/>
  <c r="Y3458" i="1"/>
  <c r="X3459" i="1"/>
  <c r="Y3459" i="1"/>
  <c r="X3460" i="1"/>
  <c r="Y3460" i="1"/>
  <c r="X3461" i="1"/>
  <c r="Y3461" i="1"/>
  <c r="X3462" i="1"/>
  <c r="Y3462" i="1"/>
  <c r="X3463" i="1"/>
  <c r="Y3463" i="1"/>
  <c r="X3464" i="1"/>
  <c r="Y3464" i="1"/>
  <c r="X3465" i="1"/>
  <c r="Y3465" i="1"/>
  <c r="X3466" i="1"/>
  <c r="Y3466" i="1"/>
  <c r="X3467" i="1"/>
  <c r="Y3467" i="1"/>
  <c r="X3468" i="1"/>
  <c r="Y3468" i="1"/>
  <c r="X3469" i="1"/>
  <c r="Y3469" i="1"/>
  <c r="X3470" i="1"/>
  <c r="Y3470" i="1"/>
  <c r="X3471" i="1"/>
  <c r="Y3471" i="1"/>
  <c r="X3472" i="1"/>
  <c r="Y3472" i="1"/>
  <c r="X3473" i="1"/>
  <c r="Y3473" i="1"/>
  <c r="X3474" i="1"/>
  <c r="Y3474" i="1"/>
  <c r="X3475" i="1"/>
  <c r="Y3475" i="1"/>
  <c r="X3476" i="1"/>
  <c r="Y3476" i="1"/>
  <c r="X3477" i="1"/>
  <c r="Y3477" i="1"/>
  <c r="X3478" i="1"/>
  <c r="Y3478" i="1"/>
  <c r="X3479" i="1"/>
  <c r="Y3479" i="1"/>
  <c r="X3480" i="1"/>
  <c r="Y3480" i="1"/>
  <c r="X3481" i="1"/>
  <c r="Y3481" i="1"/>
  <c r="X3482" i="1"/>
  <c r="Y3482" i="1"/>
  <c r="X3483" i="1"/>
  <c r="Y3483" i="1"/>
  <c r="X3484" i="1"/>
  <c r="Y3484" i="1"/>
  <c r="X3485" i="1"/>
  <c r="Y3485" i="1"/>
  <c r="X3486" i="1"/>
  <c r="Y3486" i="1"/>
  <c r="X3487" i="1"/>
  <c r="Y3487" i="1"/>
  <c r="X3488" i="1"/>
  <c r="Y3488" i="1"/>
  <c r="X3489" i="1"/>
  <c r="Y3489" i="1"/>
  <c r="X3490" i="1"/>
  <c r="Y3490" i="1"/>
  <c r="X3491" i="1"/>
  <c r="Y3491" i="1"/>
  <c r="X3492" i="1"/>
  <c r="Y3492" i="1"/>
  <c r="X3493" i="1"/>
  <c r="Y3493" i="1"/>
  <c r="X3494" i="1"/>
  <c r="Y3494" i="1"/>
  <c r="X3495" i="1"/>
  <c r="Y3495" i="1"/>
  <c r="X3496" i="1"/>
  <c r="Y3496" i="1"/>
  <c r="X3497" i="1"/>
  <c r="Y3497" i="1"/>
  <c r="X3498" i="1"/>
  <c r="Y3498" i="1"/>
  <c r="X3499" i="1"/>
  <c r="Y3499" i="1"/>
  <c r="X3500" i="1"/>
  <c r="Y3500" i="1"/>
  <c r="X3501" i="1"/>
  <c r="Y3501" i="1"/>
  <c r="X3502" i="1"/>
  <c r="Y3502" i="1"/>
  <c r="X3503" i="1"/>
  <c r="Y3503" i="1"/>
  <c r="X3504" i="1"/>
  <c r="Y3504" i="1"/>
  <c r="X3505" i="1"/>
  <c r="Y3505" i="1"/>
  <c r="X3506" i="1"/>
  <c r="Y3506" i="1"/>
  <c r="X3507" i="1"/>
  <c r="Y3507" i="1"/>
  <c r="X3508" i="1"/>
  <c r="Y3508" i="1"/>
  <c r="X3509" i="1"/>
  <c r="Y3509" i="1"/>
  <c r="X3510" i="1"/>
  <c r="Y3510" i="1"/>
  <c r="X3511" i="1"/>
  <c r="Y3511" i="1"/>
  <c r="X3512" i="1"/>
  <c r="Y3512" i="1"/>
  <c r="X3513" i="1"/>
  <c r="Y3513" i="1"/>
  <c r="X3514" i="1"/>
  <c r="Y3514" i="1"/>
  <c r="X3515" i="1"/>
  <c r="Y3515" i="1"/>
  <c r="X3516" i="1"/>
  <c r="Y3516" i="1"/>
  <c r="X3517" i="1"/>
  <c r="Y3517" i="1"/>
  <c r="X3518" i="1"/>
  <c r="Y3518" i="1"/>
  <c r="X3519" i="1"/>
  <c r="Y3519" i="1"/>
  <c r="X3520" i="1"/>
  <c r="Y3520" i="1"/>
  <c r="X3521" i="1"/>
  <c r="Y3521" i="1"/>
  <c r="X3522" i="1"/>
  <c r="Y3522" i="1"/>
  <c r="X3523" i="1"/>
  <c r="Y3523" i="1"/>
  <c r="X3524" i="1"/>
  <c r="Y3524" i="1"/>
  <c r="X3525" i="1"/>
  <c r="Y3525" i="1"/>
  <c r="X3526" i="1"/>
  <c r="Y3526" i="1"/>
  <c r="X3527" i="1"/>
  <c r="Y3527" i="1"/>
  <c r="X3528" i="1"/>
  <c r="Y3528" i="1"/>
  <c r="X3529" i="1"/>
  <c r="Y3529" i="1"/>
  <c r="X3530" i="1"/>
  <c r="Y3530" i="1"/>
  <c r="X3531" i="1"/>
  <c r="Y3531" i="1"/>
  <c r="X3532" i="1"/>
  <c r="Y3532" i="1"/>
  <c r="X3533" i="1"/>
  <c r="Y3533" i="1"/>
  <c r="X3534" i="1"/>
  <c r="Y3534" i="1"/>
  <c r="X3535" i="1"/>
  <c r="Y3535" i="1"/>
  <c r="X3536" i="1"/>
  <c r="Y3536" i="1"/>
  <c r="X3537" i="1"/>
  <c r="Y3537" i="1"/>
  <c r="X3538" i="1"/>
  <c r="Y3538" i="1"/>
  <c r="X3539" i="1"/>
  <c r="Y3539" i="1"/>
  <c r="X3540" i="1"/>
  <c r="Y3540" i="1"/>
  <c r="X3541" i="1"/>
  <c r="Y3541" i="1"/>
  <c r="X3542" i="1"/>
  <c r="Y3542" i="1"/>
  <c r="X3543" i="1"/>
  <c r="Y3543" i="1"/>
  <c r="X3544" i="1"/>
  <c r="Y3544" i="1"/>
  <c r="X3545" i="1"/>
  <c r="Y3545" i="1"/>
  <c r="X3546" i="1"/>
  <c r="Y3546" i="1"/>
  <c r="X3547" i="1"/>
  <c r="Y3547" i="1"/>
  <c r="X3548" i="1"/>
  <c r="Y3548" i="1"/>
  <c r="X3549" i="1"/>
  <c r="Y3549" i="1"/>
  <c r="X3550" i="1"/>
  <c r="Y3550" i="1"/>
  <c r="X3551" i="1"/>
  <c r="Y3551" i="1"/>
  <c r="X3552" i="1"/>
  <c r="Y3552" i="1"/>
  <c r="X3553" i="1"/>
  <c r="Y3553" i="1"/>
  <c r="X3554" i="1"/>
  <c r="Y3554" i="1"/>
  <c r="X3555" i="1"/>
  <c r="Y3555" i="1"/>
  <c r="X3556" i="1"/>
  <c r="Y3556" i="1"/>
  <c r="X3557" i="1"/>
  <c r="Y3557" i="1"/>
  <c r="X3558" i="1"/>
  <c r="Y3558" i="1"/>
  <c r="X3559" i="1"/>
  <c r="Y3559" i="1"/>
  <c r="X3560" i="1"/>
  <c r="Y3560" i="1"/>
  <c r="X3561" i="1"/>
  <c r="Y3561" i="1"/>
  <c r="X3562" i="1"/>
  <c r="Y3562" i="1"/>
  <c r="X3563" i="1"/>
  <c r="Y3563" i="1"/>
  <c r="X3564" i="1"/>
  <c r="Y3564" i="1"/>
  <c r="X3565" i="1"/>
  <c r="Y3565" i="1"/>
  <c r="X3566" i="1"/>
  <c r="Y3566" i="1"/>
  <c r="X3567" i="1"/>
  <c r="Y3567" i="1"/>
  <c r="X3568" i="1"/>
  <c r="Y3568" i="1"/>
  <c r="X3569" i="1"/>
  <c r="Y3569" i="1"/>
  <c r="X3570" i="1"/>
  <c r="Y3570" i="1"/>
  <c r="X3571" i="1"/>
  <c r="Y3571" i="1"/>
  <c r="X3572" i="1"/>
  <c r="Y3572" i="1"/>
  <c r="X3573" i="1"/>
  <c r="Y3573" i="1"/>
  <c r="X3574" i="1"/>
  <c r="Y3574" i="1"/>
  <c r="X3575" i="1"/>
  <c r="Y3575" i="1"/>
  <c r="X3576" i="1"/>
  <c r="Y3576" i="1"/>
  <c r="X3577" i="1"/>
  <c r="Y3577" i="1"/>
  <c r="X3578" i="1"/>
  <c r="Y3578" i="1"/>
  <c r="X3579" i="1"/>
  <c r="Y3579" i="1"/>
  <c r="X3580" i="1"/>
  <c r="Y3580" i="1"/>
  <c r="X3581" i="1"/>
  <c r="Y3581" i="1"/>
  <c r="X3582" i="1"/>
  <c r="Y3582" i="1"/>
  <c r="X3583" i="1"/>
  <c r="Y3583" i="1"/>
  <c r="X3584" i="1"/>
  <c r="Y3584" i="1"/>
  <c r="X3585" i="1"/>
  <c r="Y3585" i="1"/>
  <c r="X3586" i="1"/>
  <c r="Y3586" i="1"/>
  <c r="X3587" i="1"/>
  <c r="Y3587" i="1"/>
  <c r="X3588" i="1"/>
  <c r="Y3588" i="1"/>
  <c r="X3589" i="1"/>
  <c r="Y3589" i="1"/>
  <c r="X3590" i="1"/>
  <c r="Y3590" i="1"/>
  <c r="X3591" i="1"/>
  <c r="Y3591" i="1"/>
  <c r="X3592" i="1"/>
  <c r="Y3592" i="1"/>
  <c r="X3593" i="1"/>
  <c r="Y3593" i="1"/>
  <c r="X3594" i="1"/>
  <c r="Y3594" i="1"/>
  <c r="X3595" i="1"/>
  <c r="Y3595" i="1"/>
  <c r="X3596" i="1"/>
  <c r="Y3596" i="1"/>
  <c r="X3597" i="1"/>
  <c r="Y3597" i="1"/>
  <c r="X3598" i="1"/>
  <c r="Y3598" i="1"/>
  <c r="X3599" i="1"/>
  <c r="Y3599" i="1"/>
  <c r="X3600" i="1"/>
  <c r="Y3600" i="1"/>
  <c r="X3601" i="1"/>
  <c r="Y3601" i="1"/>
  <c r="X3602" i="1"/>
  <c r="Y3602" i="1"/>
  <c r="X3603" i="1"/>
  <c r="Y3603" i="1"/>
  <c r="X3604" i="1"/>
  <c r="Y3604" i="1"/>
  <c r="X3605" i="1"/>
  <c r="Y3605" i="1"/>
  <c r="X3606" i="1"/>
  <c r="Y3606" i="1"/>
  <c r="X3607" i="1"/>
  <c r="Y3607" i="1"/>
  <c r="X3608" i="1"/>
  <c r="Y3608" i="1"/>
  <c r="X3609" i="1"/>
  <c r="Y3609" i="1"/>
  <c r="X3610" i="1"/>
  <c r="Y3610" i="1"/>
  <c r="X3611" i="1"/>
  <c r="Y3611" i="1"/>
  <c r="X3612" i="1"/>
  <c r="Y3612" i="1"/>
  <c r="X3613" i="1"/>
  <c r="Y3613" i="1"/>
  <c r="X3614" i="1"/>
  <c r="Y3614" i="1"/>
  <c r="X3615" i="1"/>
  <c r="Y3615" i="1"/>
  <c r="X3616" i="1"/>
  <c r="Y3616" i="1"/>
  <c r="X3617" i="1"/>
  <c r="Y3617" i="1"/>
  <c r="X3618" i="1"/>
  <c r="Y3618" i="1"/>
  <c r="X3619" i="1"/>
  <c r="Y3619" i="1"/>
  <c r="X3620" i="1"/>
  <c r="Y3620" i="1"/>
  <c r="X3621" i="1"/>
  <c r="Y3621" i="1"/>
  <c r="X3622" i="1"/>
  <c r="Y3622" i="1"/>
  <c r="X3623" i="1"/>
  <c r="Y3623" i="1"/>
  <c r="X3624" i="1"/>
  <c r="Y3624" i="1"/>
  <c r="X3625" i="1"/>
  <c r="Y3625" i="1"/>
  <c r="X3626" i="1"/>
  <c r="Y3626" i="1"/>
  <c r="X3627" i="1"/>
  <c r="Y3627" i="1"/>
  <c r="X3628" i="1"/>
  <c r="Y3628" i="1"/>
  <c r="X3629" i="1"/>
  <c r="Y3629" i="1"/>
  <c r="X3630" i="1"/>
  <c r="Y3630" i="1"/>
  <c r="X3631" i="1"/>
  <c r="Y3631" i="1"/>
  <c r="X3632" i="1"/>
  <c r="Y3632" i="1"/>
  <c r="X3633" i="1"/>
  <c r="Y3633" i="1"/>
  <c r="X3634" i="1"/>
  <c r="Y3634" i="1"/>
  <c r="X3635" i="1"/>
  <c r="Y3635" i="1"/>
  <c r="X3636" i="1"/>
  <c r="Y3636" i="1"/>
  <c r="X3637" i="1"/>
  <c r="Y3637" i="1"/>
  <c r="X3638" i="1"/>
  <c r="Y3638" i="1"/>
  <c r="X3639" i="1"/>
  <c r="Y3639" i="1"/>
  <c r="X3640" i="1"/>
  <c r="Y3640" i="1"/>
  <c r="X3641" i="1"/>
  <c r="Y3641" i="1"/>
  <c r="X3642" i="1"/>
  <c r="Y3642" i="1"/>
  <c r="X3643" i="1"/>
  <c r="Y3643" i="1"/>
  <c r="X3644" i="1"/>
  <c r="Y3644" i="1"/>
  <c r="X3645" i="1"/>
  <c r="Y3645" i="1"/>
  <c r="X3646" i="1"/>
  <c r="Y3646" i="1"/>
  <c r="X3647" i="1"/>
  <c r="Y3647" i="1"/>
  <c r="X3648" i="1"/>
  <c r="Y3648" i="1"/>
  <c r="X3649" i="1"/>
  <c r="Y3649" i="1"/>
  <c r="X3650" i="1"/>
  <c r="Y3650" i="1"/>
  <c r="X3651" i="1"/>
  <c r="Y3651" i="1"/>
  <c r="X3652" i="1"/>
  <c r="Y3652" i="1"/>
  <c r="X3653" i="1"/>
  <c r="Y3653" i="1"/>
  <c r="X3654" i="1"/>
  <c r="Y3654" i="1"/>
  <c r="X3655" i="1"/>
  <c r="Y3655" i="1"/>
  <c r="X3656" i="1"/>
  <c r="Y3656" i="1"/>
  <c r="X3657" i="1"/>
  <c r="Y3657" i="1"/>
  <c r="X3658" i="1"/>
  <c r="Y3658" i="1"/>
  <c r="X3659" i="1"/>
  <c r="Y3659" i="1"/>
  <c r="X3660" i="1"/>
  <c r="Y3660" i="1"/>
  <c r="X3661" i="1"/>
  <c r="Y3661" i="1"/>
  <c r="X3662" i="1"/>
  <c r="Y3662" i="1"/>
  <c r="X3663" i="1"/>
  <c r="Y3663" i="1"/>
  <c r="X3664" i="1"/>
  <c r="Y3664" i="1"/>
  <c r="X3665" i="1"/>
  <c r="Y3665" i="1"/>
  <c r="X3666" i="1"/>
  <c r="Y3666" i="1"/>
  <c r="X3667" i="1"/>
  <c r="Y3667" i="1"/>
  <c r="X3668" i="1"/>
  <c r="Y3668" i="1"/>
  <c r="X3669" i="1"/>
  <c r="Y3669" i="1"/>
  <c r="X3670" i="1"/>
  <c r="Y3670" i="1"/>
  <c r="X3671" i="1"/>
  <c r="Y3671" i="1"/>
  <c r="X3672" i="1"/>
  <c r="Y3672" i="1"/>
  <c r="X3673" i="1"/>
  <c r="Y3673" i="1"/>
  <c r="X3674" i="1"/>
  <c r="Y3674" i="1"/>
  <c r="X3675" i="1"/>
  <c r="Y3675" i="1"/>
  <c r="X3676" i="1"/>
  <c r="Y3676" i="1"/>
  <c r="X3677" i="1"/>
  <c r="Y3677" i="1"/>
  <c r="X3678" i="1"/>
  <c r="Y3678" i="1"/>
  <c r="X3679" i="1"/>
  <c r="Y3679" i="1"/>
  <c r="X3680" i="1"/>
  <c r="Y3680" i="1"/>
  <c r="X3681" i="1"/>
  <c r="Y3681" i="1"/>
  <c r="X3682" i="1"/>
  <c r="Y3682" i="1"/>
  <c r="X3683" i="1"/>
  <c r="Y3683" i="1"/>
  <c r="X3684" i="1"/>
  <c r="Y3684" i="1"/>
  <c r="X3685" i="1"/>
  <c r="Y3685" i="1"/>
  <c r="X3686" i="1"/>
  <c r="Y3686" i="1"/>
  <c r="X3687" i="1"/>
  <c r="Y3687" i="1"/>
  <c r="X3688" i="1"/>
  <c r="Y3688" i="1"/>
  <c r="X3689" i="1"/>
  <c r="Y3689" i="1"/>
  <c r="X3690" i="1"/>
  <c r="Y3690" i="1"/>
  <c r="X3691" i="1"/>
  <c r="Y3691" i="1"/>
  <c r="X3692" i="1"/>
  <c r="Y3692" i="1"/>
  <c r="X3693" i="1"/>
  <c r="Y3693" i="1"/>
  <c r="X3694" i="1"/>
  <c r="Y3694" i="1"/>
  <c r="X3695" i="1"/>
  <c r="Y3695" i="1"/>
  <c r="X3696" i="1"/>
  <c r="Y3696" i="1"/>
  <c r="X3697" i="1"/>
  <c r="Y3697" i="1"/>
  <c r="X3698" i="1"/>
  <c r="Y3698" i="1"/>
  <c r="X3699" i="1"/>
  <c r="Y3699" i="1"/>
  <c r="X3700" i="1"/>
  <c r="Y3700" i="1"/>
  <c r="X3701" i="1"/>
  <c r="Y3701" i="1"/>
  <c r="X3702" i="1"/>
  <c r="Y3702" i="1"/>
  <c r="X3703" i="1"/>
  <c r="Y3703" i="1"/>
  <c r="X3704" i="1"/>
  <c r="Y3704" i="1"/>
  <c r="X3705" i="1"/>
  <c r="Y3705" i="1"/>
  <c r="X3706" i="1"/>
  <c r="Y3706" i="1"/>
  <c r="X3707" i="1"/>
  <c r="Y3707" i="1"/>
  <c r="X3708" i="1"/>
  <c r="Y3708" i="1"/>
  <c r="X3709" i="1"/>
  <c r="Y3709" i="1"/>
  <c r="X3710" i="1"/>
  <c r="Y3710" i="1"/>
  <c r="X3711" i="1"/>
  <c r="Y3711" i="1"/>
  <c r="X3712" i="1"/>
  <c r="Y3712" i="1"/>
  <c r="X3713" i="1"/>
  <c r="Y3713" i="1"/>
  <c r="X3714" i="1"/>
  <c r="Y3714" i="1"/>
  <c r="X3715" i="1"/>
  <c r="Y3715" i="1"/>
  <c r="X3716" i="1"/>
  <c r="Y3716" i="1"/>
  <c r="X3717" i="1"/>
  <c r="Y3717" i="1"/>
  <c r="X3718" i="1"/>
  <c r="Y3718" i="1"/>
  <c r="X3719" i="1"/>
  <c r="Y3719" i="1"/>
  <c r="X3720" i="1"/>
  <c r="Y3720" i="1"/>
  <c r="X3721" i="1"/>
  <c r="Y3721" i="1"/>
  <c r="X3722" i="1"/>
  <c r="Y3722" i="1"/>
  <c r="X3723" i="1"/>
  <c r="Y3723" i="1"/>
  <c r="X3724" i="1"/>
  <c r="Y3724" i="1"/>
  <c r="X3725" i="1"/>
  <c r="Y3725" i="1"/>
  <c r="X3726" i="1"/>
  <c r="Y3726" i="1"/>
  <c r="X3727" i="1"/>
  <c r="Y3727" i="1"/>
  <c r="X3728" i="1"/>
  <c r="Y3728" i="1"/>
  <c r="X3729" i="1"/>
  <c r="Y3729" i="1"/>
  <c r="X3730" i="1"/>
  <c r="Y3730" i="1"/>
  <c r="X3731" i="1"/>
  <c r="Y3731" i="1"/>
  <c r="X3732" i="1"/>
  <c r="Y3732" i="1"/>
  <c r="X3733" i="1"/>
  <c r="Y3733" i="1"/>
  <c r="X3734" i="1"/>
  <c r="Y3734" i="1"/>
  <c r="X3735" i="1"/>
  <c r="Y3735" i="1"/>
  <c r="X3736" i="1"/>
  <c r="Y3736" i="1"/>
  <c r="X3737" i="1"/>
  <c r="Y3737" i="1"/>
  <c r="X3738" i="1"/>
  <c r="Y3738" i="1"/>
  <c r="X3739" i="1"/>
  <c r="Y3739" i="1"/>
  <c r="X3740" i="1"/>
  <c r="Y3740" i="1"/>
  <c r="X3741" i="1"/>
  <c r="Y3741" i="1"/>
  <c r="X3742" i="1"/>
  <c r="Y3742" i="1"/>
  <c r="X3743" i="1"/>
  <c r="Y3743" i="1"/>
  <c r="X3744" i="1"/>
  <c r="Y3744" i="1"/>
  <c r="X3745" i="1"/>
  <c r="Y3745" i="1"/>
  <c r="X3746" i="1"/>
  <c r="Y3746" i="1"/>
  <c r="X3747" i="1"/>
  <c r="Y3747" i="1"/>
  <c r="X3748" i="1"/>
  <c r="Y3748" i="1"/>
  <c r="X3749" i="1"/>
  <c r="Y3749" i="1"/>
  <c r="X3750" i="1"/>
  <c r="Y3750" i="1"/>
  <c r="X3751" i="1"/>
  <c r="Y3751" i="1"/>
  <c r="X3752" i="1"/>
  <c r="Y3752" i="1"/>
  <c r="X3753" i="1"/>
  <c r="Y3753" i="1"/>
  <c r="X3754" i="1"/>
  <c r="Y3754" i="1"/>
  <c r="X3755" i="1"/>
  <c r="Y3755" i="1"/>
  <c r="X3756" i="1"/>
  <c r="Y3756" i="1"/>
  <c r="X3757" i="1"/>
  <c r="Y3757" i="1"/>
  <c r="X3758" i="1"/>
  <c r="Y3758" i="1"/>
  <c r="X3759" i="1"/>
  <c r="Y3759" i="1"/>
  <c r="X3760" i="1"/>
  <c r="Y3760" i="1"/>
  <c r="X3761" i="1"/>
  <c r="Y3761" i="1"/>
  <c r="X3762" i="1"/>
  <c r="Y3762" i="1"/>
  <c r="X3763" i="1"/>
  <c r="Y3763" i="1"/>
  <c r="X3764" i="1"/>
  <c r="Y3764" i="1"/>
  <c r="X3765" i="1"/>
  <c r="Y3765" i="1"/>
  <c r="X3766" i="1"/>
  <c r="Y3766" i="1"/>
  <c r="X3767" i="1"/>
  <c r="Y3767" i="1"/>
  <c r="X3768" i="1"/>
  <c r="Y3768" i="1"/>
  <c r="X3769" i="1"/>
  <c r="Y3769" i="1"/>
  <c r="X3770" i="1"/>
  <c r="Y3770" i="1"/>
  <c r="X3771" i="1"/>
  <c r="Y3771" i="1"/>
  <c r="X3772" i="1"/>
  <c r="Y3772" i="1"/>
  <c r="X3773" i="1"/>
  <c r="Y3773" i="1"/>
  <c r="X3774" i="1"/>
  <c r="Y3774" i="1"/>
  <c r="X3775" i="1"/>
  <c r="Y3775" i="1"/>
  <c r="X3776" i="1"/>
  <c r="Y3776" i="1"/>
  <c r="X3777" i="1"/>
  <c r="Y3777" i="1"/>
  <c r="X3778" i="1"/>
  <c r="Y3778" i="1"/>
  <c r="X3779" i="1"/>
  <c r="Y3779" i="1"/>
  <c r="X3780" i="1"/>
  <c r="Y3780" i="1"/>
  <c r="X3781" i="1"/>
  <c r="Y3781" i="1"/>
  <c r="X3782" i="1"/>
  <c r="Y3782" i="1"/>
  <c r="X3783" i="1"/>
  <c r="Y3783" i="1"/>
  <c r="X3784" i="1"/>
  <c r="Y3784" i="1"/>
  <c r="X3785" i="1"/>
  <c r="Y3785" i="1"/>
  <c r="X3786" i="1"/>
  <c r="Y3786" i="1"/>
  <c r="X3787" i="1"/>
  <c r="Y3787" i="1"/>
  <c r="X3788" i="1"/>
  <c r="Y3788" i="1"/>
  <c r="X3789" i="1"/>
  <c r="Y3789" i="1"/>
  <c r="X3790" i="1"/>
  <c r="Y3790" i="1"/>
  <c r="X3791" i="1"/>
  <c r="Y3791" i="1"/>
  <c r="X3792" i="1"/>
  <c r="Y3792" i="1"/>
  <c r="X3793" i="1"/>
  <c r="Y3793" i="1"/>
  <c r="X3794" i="1"/>
  <c r="Y3794" i="1"/>
  <c r="X3795" i="1"/>
  <c r="Y3795" i="1"/>
  <c r="X3796" i="1"/>
  <c r="Y3796" i="1"/>
  <c r="X3797" i="1"/>
  <c r="Y3797" i="1"/>
  <c r="X3798" i="1"/>
  <c r="Y3798" i="1"/>
  <c r="X3799" i="1"/>
  <c r="Y3799" i="1"/>
  <c r="X3800" i="1"/>
  <c r="Y3800" i="1"/>
  <c r="X3801" i="1"/>
  <c r="Y3801" i="1"/>
  <c r="X3802" i="1"/>
  <c r="Y3802" i="1"/>
  <c r="X3803" i="1"/>
  <c r="Y3803" i="1"/>
  <c r="X3804" i="1"/>
  <c r="Y3804" i="1"/>
  <c r="X3805" i="1"/>
  <c r="Y3805" i="1"/>
  <c r="X3806" i="1"/>
  <c r="Y3806" i="1"/>
  <c r="X3807" i="1"/>
  <c r="Y3807" i="1"/>
  <c r="X3808" i="1"/>
  <c r="Y3808" i="1"/>
  <c r="X3809" i="1"/>
  <c r="Y3809" i="1"/>
  <c r="X3810" i="1"/>
  <c r="Y3810" i="1"/>
  <c r="X3811" i="1"/>
  <c r="Y3811" i="1"/>
  <c r="X3812" i="1"/>
  <c r="Y3812" i="1"/>
  <c r="X3813" i="1"/>
  <c r="Y3813" i="1"/>
  <c r="X3814" i="1"/>
  <c r="Y3814" i="1"/>
  <c r="X3815" i="1"/>
  <c r="Y3815" i="1"/>
  <c r="X3816" i="1"/>
  <c r="Y3816" i="1"/>
  <c r="X3817" i="1"/>
  <c r="Y3817" i="1"/>
  <c r="X3818" i="1"/>
  <c r="Y3818" i="1"/>
  <c r="X3819" i="1"/>
  <c r="Y3819" i="1"/>
  <c r="X3820" i="1"/>
  <c r="Y3820" i="1"/>
  <c r="X3821" i="1"/>
  <c r="Y3821" i="1"/>
  <c r="X3822" i="1"/>
  <c r="Y3822" i="1"/>
  <c r="X3823" i="1"/>
  <c r="Y3823" i="1"/>
  <c r="X3824" i="1"/>
  <c r="Y3824" i="1"/>
  <c r="X3825" i="1"/>
  <c r="Y3825" i="1"/>
  <c r="X3826" i="1"/>
  <c r="Y3826" i="1"/>
  <c r="X3827" i="1"/>
  <c r="Y3827" i="1"/>
  <c r="X3828" i="1"/>
  <c r="Y3828" i="1"/>
  <c r="X3829" i="1"/>
  <c r="Y3829" i="1"/>
  <c r="X3830" i="1"/>
  <c r="Y3830" i="1"/>
  <c r="X3831" i="1"/>
  <c r="Y3831" i="1"/>
  <c r="X3832" i="1"/>
  <c r="Y3832" i="1"/>
  <c r="X3833" i="1"/>
  <c r="Y3833" i="1"/>
  <c r="X3834" i="1"/>
  <c r="Y3834" i="1"/>
  <c r="X3835" i="1"/>
  <c r="Y3835" i="1"/>
  <c r="X3836" i="1"/>
  <c r="Y3836" i="1"/>
  <c r="X3837" i="1"/>
  <c r="Y3837" i="1"/>
  <c r="X3838" i="1"/>
  <c r="Y3838" i="1"/>
  <c r="X3839" i="1"/>
  <c r="Y3839" i="1"/>
  <c r="X3840" i="1"/>
  <c r="Y3840" i="1"/>
  <c r="X3841" i="1"/>
  <c r="Y3841" i="1"/>
  <c r="X3842" i="1"/>
  <c r="Y3842" i="1"/>
  <c r="X3843" i="1"/>
  <c r="Y3843" i="1"/>
  <c r="X3844" i="1"/>
  <c r="Y3844" i="1"/>
  <c r="X3845" i="1"/>
  <c r="Y3845" i="1"/>
  <c r="X3846" i="1"/>
  <c r="Y3846" i="1"/>
  <c r="X3847" i="1"/>
  <c r="Y3847" i="1"/>
  <c r="X3848" i="1"/>
  <c r="Y3848" i="1"/>
  <c r="X3849" i="1"/>
  <c r="Y3849" i="1"/>
  <c r="X3850" i="1"/>
  <c r="Y3850" i="1"/>
  <c r="X3851" i="1"/>
  <c r="Y3851" i="1"/>
  <c r="X3852" i="1"/>
  <c r="Y3852" i="1"/>
  <c r="X3853" i="1"/>
  <c r="Y3853" i="1"/>
  <c r="X3854" i="1"/>
  <c r="Y3854" i="1"/>
  <c r="X3855" i="1"/>
  <c r="Y3855" i="1"/>
  <c r="X3856" i="1"/>
  <c r="Y3856" i="1"/>
  <c r="X3857" i="1"/>
  <c r="Y3857" i="1"/>
  <c r="X3858" i="1"/>
  <c r="Y3858" i="1"/>
  <c r="X3859" i="1"/>
  <c r="Y3859" i="1"/>
  <c r="X3860" i="1"/>
  <c r="Y3860" i="1"/>
  <c r="X3861" i="1"/>
  <c r="Y3861" i="1"/>
  <c r="X3862" i="1"/>
  <c r="Y3862" i="1"/>
  <c r="X3863" i="1"/>
  <c r="Y3863" i="1"/>
  <c r="X3864" i="1"/>
  <c r="Y3864" i="1"/>
  <c r="X3865" i="1"/>
  <c r="Y3865" i="1"/>
  <c r="X3866" i="1"/>
  <c r="Y3866" i="1"/>
  <c r="X3867" i="1"/>
  <c r="Y3867" i="1"/>
  <c r="X3868" i="1"/>
  <c r="Y3868" i="1"/>
  <c r="X3869" i="1"/>
  <c r="Y3869" i="1"/>
  <c r="X3870" i="1"/>
  <c r="Y3870" i="1"/>
  <c r="X3871" i="1"/>
  <c r="Y3871" i="1"/>
  <c r="X3872" i="1"/>
  <c r="Y3872" i="1"/>
  <c r="X3873" i="1"/>
  <c r="Y3873" i="1"/>
  <c r="X3874" i="1"/>
  <c r="Y3874" i="1"/>
  <c r="X3875" i="1"/>
  <c r="Y3875" i="1"/>
  <c r="X3876" i="1"/>
  <c r="Y3876" i="1"/>
  <c r="X3877" i="1"/>
  <c r="Y3877" i="1"/>
  <c r="X3878" i="1"/>
  <c r="Y3878" i="1"/>
  <c r="X3879" i="1"/>
  <c r="Y3879" i="1"/>
  <c r="X3880" i="1"/>
  <c r="Y3880" i="1"/>
  <c r="X3881" i="1"/>
  <c r="Y3881" i="1"/>
  <c r="X3882" i="1"/>
  <c r="Y3882" i="1"/>
  <c r="X3883" i="1"/>
  <c r="Y3883" i="1"/>
  <c r="X3884" i="1"/>
  <c r="Y3884" i="1"/>
  <c r="X3885" i="1"/>
  <c r="Y3885" i="1"/>
  <c r="X3886" i="1"/>
  <c r="Y3886" i="1"/>
  <c r="X3887" i="1"/>
  <c r="Y3887" i="1"/>
  <c r="X3888" i="1"/>
  <c r="Y3888" i="1"/>
  <c r="X3889" i="1"/>
  <c r="Y3889" i="1"/>
  <c r="X3890" i="1"/>
  <c r="Y3890" i="1"/>
  <c r="X3891" i="1"/>
  <c r="Y3891" i="1"/>
  <c r="X3892" i="1"/>
  <c r="Y3892" i="1"/>
  <c r="X3893" i="1"/>
  <c r="Y3893" i="1"/>
  <c r="X3894" i="1"/>
  <c r="Y3894" i="1"/>
  <c r="X3895" i="1"/>
  <c r="Y3895" i="1"/>
  <c r="X3896" i="1"/>
  <c r="Y3896" i="1"/>
  <c r="X3897" i="1"/>
  <c r="Y3897" i="1"/>
  <c r="X3898" i="1"/>
  <c r="Y3898" i="1"/>
  <c r="X3899" i="1"/>
  <c r="Y3899" i="1"/>
  <c r="X3900" i="1"/>
  <c r="Y3900" i="1"/>
  <c r="X3901" i="1"/>
  <c r="Y3901" i="1"/>
  <c r="X3902" i="1"/>
  <c r="Y3902" i="1"/>
  <c r="X3903" i="1"/>
  <c r="Y3903" i="1"/>
  <c r="X3904" i="1"/>
  <c r="Y3904" i="1"/>
  <c r="X3905" i="1"/>
  <c r="Y3905" i="1"/>
  <c r="X3906" i="1"/>
  <c r="Y3906" i="1"/>
  <c r="X3907" i="1"/>
  <c r="Y3907" i="1"/>
  <c r="X3908" i="1"/>
  <c r="Y3908" i="1"/>
  <c r="X3909" i="1"/>
  <c r="Y3909" i="1"/>
  <c r="X3910" i="1"/>
  <c r="Y3910" i="1"/>
  <c r="X3911" i="1"/>
  <c r="Y3911" i="1"/>
  <c r="X3912" i="1"/>
  <c r="Y3912" i="1"/>
  <c r="X3913" i="1"/>
  <c r="Y3913" i="1"/>
  <c r="X3914" i="1"/>
  <c r="Y3914" i="1"/>
  <c r="X3915" i="1"/>
  <c r="Y3915" i="1"/>
  <c r="X3916" i="1"/>
  <c r="Y3916" i="1"/>
  <c r="X3917" i="1"/>
  <c r="Y3917" i="1"/>
  <c r="X3918" i="1"/>
  <c r="Y3918" i="1"/>
  <c r="X3919" i="1"/>
  <c r="Y3919" i="1"/>
  <c r="X3920" i="1"/>
  <c r="Y3920" i="1"/>
  <c r="X3921" i="1"/>
  <c r="Y3921" i="1"/>
  <c r="X3922" i="1"/>
  <c r="Y3922" i="1"/>
  <c r="X3923" i="1"/>
  <c r="Y3923" i="1"/>
  <c r="X3924" i="1"/>
  <c r="Y3924" i="1"/>
  <c r="X3925" i="1"/>
  <c r="Y3925" i="1"/>
  <c r="X3926" i="1"/>
  <c r="Y3926" i="1"/>
  <c r="X3927" i="1"/>
  <c r="Y3927" i="1"/>
  <c r="X3928" i="1"/>
  <c r="Y3928" i="1"/>
  <c r="X3929" i="1"/>
  <c r="Y3929" i="1"/>
  <c r="X3930" i="1"/>
  <c r="Y3930" i="1"/>
  <c r="X3931" i="1"/>
  <c r="Y3931" i="1"/>
  <c r="X3932" i="1"/>
  <c r="Y3932" i="1"/>
  <c r="X3933" i="1"/>
  <c r="Y3933" i="1"/>
  <c r="X3934" i="1"/>
  <c r="Y3934" i="1"/>
  <c r="X3935" i="1"/>
  <c r="Y3935" i="1"/>
  <c r="X3936" i="1"/>
  <c r="Y3936" i="1"/>
  <c r="X3937" i="1"/>
  <c r="Y3937" i="1"/>
  <c r="X3938" i="1"/>
  <c r="Y3938" i="1"/>
  <c r="X3939" i="1"/>
  <c r="Y3939" i="1"/>
  <c r="X3940" i="1"/>
  <c r="Y3940" i="1"/>
  <c r="X3941" i="1"/>
  <c r="Y3941" i="1"/>
  <c r="X3942" i="1"/>
  <c r="Y3942" i="1"/>
  <c r="X3943" i="1"/>
  <c r="Y3943" i="1"/>
  <c r="X3944" i="1"/>
  <c r="Y3944" i="1"/>
  <c r="X3945" i="1"/>
  <c r="Y3945" i="1"/>
  <c r="X3946" i="1"/>
  <c r="Y3946" i="1"/>
  <c r="X3947" i="1"/>
  <c r="Y3947" i="1"/>
  <c r="X3948" i="1"/>
  <c r="Y3948" i="1"/>
  <c r="X3949" i="1"/>
  <c r="Y3949" i="1"/>
  <c r="X3950" i="1"/>
  <c r="Y3950" i="1"/>
  <c r="X3951" i="1"/>
  <c r="Y3951" i="1"/>
  <c r="X3952" i="1"/>
  <c r="Y3952" i="1"/>
  <c r="X3953" i="1"/>
  <c r="Y3953" i="1"/>
  <c r="X3954" i="1"/>
  <c r="Y3954" i="1"/>
  <c r="X3955" i="1"/>
  <c r="Y3955" i="1"/>
  <c r="X3956" i="1"/>
  <c r="Y3956" i="1"/>
  <c r="X3957" i="1"/>
  <c r="Y3957" i="1"/>
  <c r="X3958" i="1"/>
  <c r="Y3958" i="1"/>
  <c r="X3959" i="1"/>
  <c r="Y3959" i="1"/>
  <c r="X3960" i="1"/>
  <c r="Y3960" i="1"/>
  <c r="X3961" i="1"/>
  <c r="Y3961" i="1"/>
  <c r="X3962" i="1"/>
  <c r="Y3962" i="1"/>
  <c r="X3963" i="1"/>
  <c r="Y3963" i="1"/>
  <c r="X3964" i="1"/>
  <c r="Y3964" i="1"/>
  <c r="X3965" i="1"/>
  <c r="Y3965" i="1"/>
  <c r="X3966" i="1"/>
  <c r="Y3966" i="1"/>
  <c r="X3967" i="1"/>
  <c r="Y3967" i="1"/>
  <c r="X3968" i="1"/>
  <c r="Y3968" i="1"/>
  <c r="X3969" i="1"/>
  <c r="Y3969" i="1"/>
  <c r="X3970" i="1"/>
  <c r="Y3970" i="1"/>
  <c r="X3971" i="1"/>
  <c r="Y3971" i="1"/>
  <c r="X3972" i="1"/>
  <c r="Y3972" i="1"/>
  <c r="X3973" i="1"/>
  <c r="Y3973" i="1"/>
  <c r="X3974" i="1"/>
  <c r="Y3974" i="1"/>
  <c r="X3975" i="1"/>
  <c r="Y3975" i="1"/>
  <c r="X3976" i="1"/>
  <c r="Y3976" i="1"/>
  <c r="X3977" i="1"/>
  <c r="Y3977" i="1"/>
  <c r="X3978" i="1"/>
  <c r="Y3978" i="1"/>
  <c r="X3979" i="1"/>
  <c r="Y3979" i="1"/>
  <c r="X3980" i="1"/>
  <c r="Y3980" i="1"/>
  <c r="X3981" i="1"/>
  <c r="Y3981" i="1"/>
  <c r="X3982" i="1"/>
  <c r="Y3982" i="1"/>
  <c r="X3983" i="1"/>
  <c r="Y3983" i="1"/>
  <c r="X3984" i="1"/>
  <c r="Y3984" i="1"/>
  <c r="X3985" i="1"/>
  <c r="Y3985" i="1"/>
  <c r="X3986" i="1"/>
  <c r="Y3986" i="1"/>
  <c r="X3987" i="1"/>
  <c r="Y3987" i="1"/>
  <c r="X3988" i="1"/>
  <c r="Y3988" i="1"/>
  <c r="X3989" i="1"/>
  <c r="Y3989" i="1"/>
  <c r="X3990" i="1"/>
  <c r="Y3990" i="1"/>
  <c r="X3991" i="1"/>
  <c r="Y3991" i="1"/>
  <c r="X3992" i="1"/>
  <c r="Y3992" i="1"/>
  <c r="X3993" i="1"/>
  <c r="Y3993" i="1"/>
  <c r="X3994" i="1"/>
  <c r="Y3994" i="1"/>
  <c r="X3995" i="1"/>
  <c r="Y3995" i="1"/>
  <c r="X3996" i="1"/>
  <c r="Y3996" i="1"/>
  <c r="X3997" i="1"/>
  <c r="Y3997" i="1"/>
  <c r="X3998" i="1"/>
  <c r="Y3998" i="1"/>
  <c r="X3999" i="1"/>
  <c r="Y3999" i="1"/>
  <c r="X4000" i="1"/>
  <c r="Y4000" i="1"/>
  <c r="X4001" i="1"/>
  <c r="Y4001" i="1"/>
  <c r="X4002" i="1"/>
  <c r="Y4002" i="1"/>
  <c r="X4003" i="1"/>
  <c r="Y4003" i="1"/>
  <c r="X4004" i="1"/>
  <c r="Y4004" i="1"/>
  <c r="X4005" i="1"/>
  <c r="Y4005" i="1"/>
  <c r="X4006" i="1"/>
  <c r="Y4006" i="1"/>
  <c r="X4007" i="1"/>
  <c r="Y4007" i="1"/>
  <c r="X4008" i="1"/>
  <c r="Y4008" i="1"/>
  <c r="X4009" i="1"/>
  <c r="Y4009" i="1"/>
  <c r="X4010" i="1"/>
  <c r="Y4010" i="1"/>
  <c r="X4011" i="1"/>
  <c r="Y4011" i="1"/>
  <c r="X4012" i="1"/>
  <c r="Y4012" i="1"/>
  <c r="X4013" i="1"/>
  <c r="Y4013" i="1"/>
  <c r="X4014" i="1"/>
  <c r="Y4014" i="1"/>
  <c r="X4015" i="1"/>
  <c r="Y4015" i="1"/>
  <c r="X4016" i="1"/>
  <c r="Y4016" i="1"/>
  <c r="X4017" i="1"/>
  <c r="Y4017" i="1"/>
  <c r="X4018" i="1"/>
  <c r="Y4018" i="1"/>
  <c r="X4019" i="1"/>
  <c r="Y4019" i="1"/>
  <c r="X4020" i="1"/>
  <c r="Y4020" i="1"/>
  <c r="X4021" i="1"/>
  <c r="Y4021" i="1"/>
  <c r="X4022" i="1"/>
  <c r="Y4022" i="1"/>
  <c r="X4023" i="1"/>
  <c r="Y4023" i="1"/>
  <c r="X4024" i="1"/>
  <c r="Y4024" i="1"/>
  <c r="X4025" i="1"/>
  <c r="Y4025" i="1"/>
  <c r="X4026" i="1"/>
  <c r="Y4026" i="1"/>
  <c r="X4027" i="1"/>
  <c r="Y4027" i="1"/>
  <c r="X4028" i="1"/>
  <c r="Y4028" i="1"/>
  <c r="X4029" i="1"/>
  <c r="Y4029" i="1"/>
  <c r="X4030" i="1"/>
  <c r="Y4030" i="1"/>
  <c r="X4031" i="1"/>
  <c r="Y4031" i="1"/>
  <c r="X4032" i="1"/>
  <c r="Y4032" i="1"/>
  <c r="X4033" i="1"/>
  <c r="Y4033" i="1"/>
  <c r="X4034" i="1"/>
  <c r="Y4034" i="1"/>
  <c r="X4035" i="1"/>
  <c r="Y4035" i="1"/>
  <c r="X4036" i="1"/>
  <c r="Y4036" i="1"/>
  <c r="X4037" i="1"/>
  <c r="Y4037" i="1"/>
  <c r="X4038" i="1"/>
  <c r="Y4038" i="1"/>
  <c r="X4039" i="1"/>
  <c r="Y4039" i="1"/>
  <c r="X4040" i="1"/>
  <c r="Y4040" i="1"/>
  <c r="X4041" i="1"/>
  <c r="Y4041" i="1"/>
  <c r="X4042" i="1"/>
  <c r="Y4042" i="1"/>
  <c r="X4043" i="1"/>
  <c r="Y4043" i="1"/>
  <c r="X4044" i="1"/>
  <c r="Y4044" i="1"/>
  <c r="X4045" i="1"/>
  <c r="Y4045" i="1"/>
  <c r="X4046" i="1"/>
  <c r="Y4046" i="1"/>
  <c r="X4047" i="1"/>
  <c r="Y4047" i="1"/>
  <c r="X4048" i="1"/>
  <c r="Y4048" i="1"/>
  <c r="X4049" i="1"/>
  <c r="Y4049" i="1"/>
  <c r="X4050" i="1"/>
  <c r="Y4050" i="1"/>
  <c r="X4051" i="1"/>
  <c r="Y4051" i="1"/>
  <c r="X4052" i="1"/>
  <c r="Y4052" i="1"/>
  <c r="X4053" i="1"/>
  <c r="Y4053" i="1"/>
  <c r="X4054" i="1"/>
  <c r="Y4054" i="1"/>
  <c r="X4055" i="1"/>
  <c r="Y4055" i="1"/>
  <c r="X4056" i="1"/>
  <c r="Y4056" i="1"/>
  <c r="X4057" i="1"/>
  <c r="Y4057" i="1"/>
  <c r="X4058" i="1"/>
  <c r="Y4058" i="1"/>
  <c r="X4059" i="1"/>
  <c r="Y4059" i="1"/>
  <c r="X4060" i="1"/>
  <c r="Y4060" i="1"/>
  <c r="X4061" i="1"/>
  <c r="Y4061" i="1"/>
  <c r="X4062" i="1"/>
  <c r="Y4062" i="1"/>
  <c r="X4063" i="1"/>
  <c r="Y4063" i="1"/>
  <c r="X4064" i="1"/>
  <c r="Y4064" i="1"/>
  <c r="X4065" i="1"/>
  <c r="Y4065" i="1"/>
  <c r="X4066" i="1"/>
  <c r="Y4066" i="1"/>
  <c r="X4067" i="1"/>
  <c r="Y4067" i="1"/>
  <c r="X4068" i="1"/>
  <c r="Y4068" i="1"/>
  <c r="X4069" i="1"/>
  <c r="Y4069" i="1"/>
  <c r="X4070" i="1"/>
  <c r="Y4070" i="1"/>
  <c r="X4071" i="1"/>
  <c r="Y4071" i="1"/>
  <c r="X4072" i="1"/>
  <c r="Y4072" i="1"/>
  <c r="X4073" i="1"/>
  <c r="Y4073" i="1"/>
  <c r="X4074" i="1"/>
  <c r="Y4074" i="1"/>
  <c r="X4075" i="1"/>
  <c r="Y4075" i="1"/>
  <c r="X4076" i="1"/>
  <c r="Y4076" i="1"/>
  <c r="X4077" i="1"/>
  <c r="Y4077" i="1"/>
  <c r="X4078" i="1"/>
  <c r="Y4078" i="1"/>
  <c r="X4079" i="1"/>
  <c r="Y4079" i="1"/>
  <c r="X4080" i="1"/>
  <c r="Y4080" i="1"/>
  <c r="X4081" i="1"/>
  <c r="Y4081" i="1"/>
  <c r="X4082" i="1"/>
  <c r="Y4082" i="1"/>
  <c r="X4083" i="1"/>
  <c r="Y4083" i="1"/>
  <c r="X4084" i="1"/>
  <c r="Y4084" i="1"/>
  <c r="X4085" i="1"/>
  <c r="Y4085" i="1"/>
  <c r="X4086" i="1"/>
  <c r="Y4086" i="1"/>
  <c r="X4087" i="1"/>
  <c r="Y4087" i="1"/>
  <c r="X4088" i="1"/>
  <c r="Y4088" i="1"/>
  <c r="X4089" i="1"/>
  <c r="Y4089" i="1"/>
  <c r="X4090" i="1"/>
  <c r="Y4090" i="1"/>
  <c r="X4091" i="1"/>
  <c r="Y4091" i="1"/>
  <c r="X4092" i="1"/>
  <c r="Y4092" i="1"/>
  <c r="X4093" i="1"/>
  <c r="Y4093" i="1"/>
  <c r="X4094" i="1"/>
  <c r="Y4094" i="1"/>
  <c r="X4095" i="1"/>
  <c r="Y4095" i="1"/>
  <c r="X4096" i="1"/>
  <c r="Y4096" i="1"/>
  <c r="X4097" i="1"/>
  <c r="Y4097" i="1"/>
  <c r="X4098" i="1"/>
  <c r="Y4098" i="1"/>
  <c r="X4099" i="1"/>
  <c r="Y4099" i="1"/>
  <c r="X4100" i="1"/>
  <c r="Y4100" i="1"/>
  <c r="X4101" i="1"/>
  <c r="Y4101" i="1"/>
  <c r="X4102" i="1"/>
  <c r="Y4102" i="1"/>
  <c r="X4103" i="1"/>
  <c r="Y4103" i="1"/>
  <c r="X4104" i="1"/>
  <c r="Y4104" i="1"/>
  <c r="X4105" i="1"/>
  <c r="Y4105" i="1"/>
  <c r="X4106" i="1"/>
  <c r="Y4106" i="1"/>
  <c r="X4107" i="1"/>
  <c r="Y4107" i="1"/>
  <c r="X4108" i="1"/>
  <c r="Y4108" i="1"/>
  <c r="X4109" i="1"/>
  <c r="Y4109" i="1"/>
  <c r="X4110" i="1"/>
  <c r="Y4110" i="1"/>
  <c r="X4111" i="1"/>
  <c r="Y4111" i="1"/>
  <c r="X4112" i="1"/>
  <c r="Y4112" i="1"/>
  <c r="X4113" i="1"/>
  <c r="Y4113" i="1"/>
  <c r="X4114" i="1"/>
  <c r="Y4114" i="1"/>
  <c r="X4115" i="1"/>
  <c r="Y4115" i="1"/>
  <c r="Y1" i="1"/>
  <c r="X1" i="1"/>
  <c r="L3" i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M2" i="1"/>
  <c r="L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<sst xmlns="http://schemas.openxmlformats.org/spreadsheetml/2006/main" count="24823" uniqueCount="8401">
  <si>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</si>
  <si>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</si>
  <si>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</si>
  <si>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</si>
  <si>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</si>
  <si>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</si>
  <si>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</si>
  <si>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</si>
  <si>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</si>
  <si>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</si>
  <si>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</si>
  <si>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</si>
  <si>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</si>
  <si>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</si>
  <si>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</si>
  <si>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</si>
  <si>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</si>
  <si>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</si>
  <si>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</si>
  <si>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</si>
  <si>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</si>
  <si>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</si>
  <si>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</si>
  <si>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</si>
  <si>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</si>
  <si>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</si>
  <si>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</si>
  <si>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</si>
  <si>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</si>
  <si>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</si>
  <si>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</si>
  <si>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</si>
  <si>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</si>
  <si>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</si>
  <si>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</si>
  <si>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</si>
  <si>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</si>
  <si>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</si>
  <si>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</si>
  <si>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</si>
  <si>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</si>
  <si>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</si>
  <si>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</si>
  <si>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</si>
  <si>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</si>
  <si>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</si>
  <si>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</si>
  <si>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</si>
  <si>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</si>
  <si>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</si>
  <si>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</si>
  <si>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</si>
  <si>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</si>
  <si>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</si>
  <si>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</si>
  <si>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</si>
  <si>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</si>
  <si>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</si>
  <si>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</si>
  <si>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</si>
  <si>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</si>
  <si>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</si>
  <si>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</si>
  <si>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</si>
  <si>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</si>
  <si>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</si>
  <si>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</si>
  <si>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</si>
  <si>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</si>
  <si>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</si>
  <si>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</si>
  <si>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</si>
  <si>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</si>
  <si>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</si>
  <si>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</si>
  <si>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</si>
  <si>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</si>
  <si>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</si>
  <si>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</si>
  <si>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</si>
  <si>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</si>
  <si>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</si>
  <si>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</si>
  <si>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</si>
  <si>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</si>
  <si>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</si>
  <si>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</si>
  <si>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</si>
  <si>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</si>
  <si>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</si>
  <si>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</si>
  <si>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</si>
  <si>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</si>
  <si>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</si>
  <si>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</si>
  <si>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</si>
  <si>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</si>
  <si>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</si>
  <si>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</si>
  <si>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</si>
  <si>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</si>
  <si>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</si>
  <si>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</si>
  <si>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</si>
  <si>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</si>
  <si>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</si>
  <si>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</si>
  <si>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</si>
  <si>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</si>
  <si>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</si>
  <si>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</si>
  <si>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</si>
  <si>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</si>
  <si>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</si>
  <si>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</si>
  <si>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</si>
  <si>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</si>
  <si>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</si>
  <si>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</si>
  <si>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</si>
  <si>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</si>
  <si>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</si>
  <si>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</si>
  <si>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</si>
  <si>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</si>
  <si>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</si>
  <si>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</si>
  <si>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</si>
  <si>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</si>
  <si>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</si>
  <si>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</si>
  <si>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</si>
  <si>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</si>
  <si>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</si>
  <si>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</si>
  <si>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</si>
  <si>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</si>
  <si>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</si>
  <si>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</si>
  <si>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</si>
  <si>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</si>
  <si>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</si>
  <si>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</si>
  <si>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</si>
  <si>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</si>
  <si>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</si>
  <si>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</si>
  <si>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</si>
  <si>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</si>
  <si>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</si>
  <si>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</si>
  <si>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</si>
  <si>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</si>
  <si>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</si>
  <si>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</si>
  <si>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</si>
  <si>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</si>
  <si>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</si>
  <si>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</si>
  <si>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</si>
  <si>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</si>
  <si>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</si>
  <si>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</si>
  <si>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</si>
  <si>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</si>
  <si>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</si>
  <si>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</si>
  <si>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</si>
  <si>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</si>
  <si>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</si>
  <si>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</si>
  <si>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</si>
  <si>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</si>
  <si>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</si>
  <si>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</si>
  <si>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</si>
  <si>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</si>
  <si>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</si>
  <si>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</si>
  <si>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</si>
  <si>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</si>
  <si>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</si>
  <si>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</si>
  <si>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</si>
  <si>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</si>
  <si>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</si>
  <si>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</si>
  <si>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</si>
  <si>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</si>
  <si>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</si>
  <si>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</si>
  <si>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</si>
  <si>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</si>
  <si>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</si>
  <si>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</si>
  <si>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</si>
  <si>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</si>
  <si>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</si>
  <si>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</si>
  <si>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</si>
  <si>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</si>
  <si>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</si>
  <si>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</si>
  <si>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</si>
  <si>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</si>
  <si>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</si>
  <si>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</si>
  <si>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</si>
  <si>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</si>
  <si>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</si>
  <si>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</si>
  <si>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</si>
  <si>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</si>
  <si>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</si>
  <si>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</si>
  <si>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</si>
  <si>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</si>
  <si>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</si>
  <si>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</si>
  <si>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</si>
  <si>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</si>
  <si>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</si>
  <si>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</si>
  <si>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</si>
  <si>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</si>
  <si>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</si>
  <si>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</si>
  <si>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</si>
  <si>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</si>
  <si>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</si>
  <si>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</si>
  <si>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</si>
  <si>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</si>
  <si>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</si>
  <si>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</si>
  <si>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</si>
  <si>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</si>
  <si>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</si>
  <si>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</si>
  <si>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</si>
  <si>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</si>
  <si>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</si>
  <si>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</si>
  <si>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</si>
  <si>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</si>
  <si>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</si>
  <si>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</si>
  <si>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</si>
  <si>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</si>
  <si>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</si>
  <si>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</si>
  <si>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</si>
  <si>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</si>
  <si>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</si>
  <si>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</si>
  <si>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</si>
  <si>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</si>
  <si>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</si>
  <si>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</si>
  <si>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</si>
  <si>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</si>
  <si>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</si>
  <si>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</si>
  <si>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</si>
  <si>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</si>
  <si>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</si>
  <si>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</si>
  <si>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</si>
  <si>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</si>
  <si>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</si>
  <si>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</si>
  <si>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</si>
  <si>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</si>
  <si>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</si>
  <si>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</si>
  <si>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</si>
  <si>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</si>
  <si>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</si>
  <si>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</si>
  <si>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</si>
  <si>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</si>
  <si>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</si>
  <si>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</si>
  <si>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</si>
  <si>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</si>
  <si>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</si>
  <si>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</si>
  <si>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</si>
  <si>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</si>
  <si>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</si>
  <si>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</si>
  <si>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</si>
  <si>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</si>
  <si>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</si>
  <si>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</si>
  <si>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</si>
  <si>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</si>
  <si>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</si>
  <si>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</si>
  <si>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</si>
  <si>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</si>
  <si>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</si>
  <si>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</si>
  <si>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</si>
  <si>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</si>
  <si>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</si>
  <si>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</si>
  <si>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</si>
  <si>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</si>
  <si>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</si>
  <si>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</si>
  <si>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</si>
  <si>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</si>
  <si>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</si>
  <si>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</si>
  <si>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</si>
  <si>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</si>
  <si>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</si>
  <si>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</si>
  <si>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</si>
  <si>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</si>
  <si>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</si>
  <si>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</si>
  <si>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</si>
  <si>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</si>
  <si>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</si>
  <si>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</si>
  <si>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</si>
  <si>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</si>
  <si>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</si>
  <si>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</si>
  <si>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</si>
  <si>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</si>
  <si>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</si>
  <si>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</si>
  <si>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</si>
  <si>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</si>
  <si>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</si>
  <si>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</si>
  <si>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</si>
  <si>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</si>
  <si>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</si>
  <si>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</si>
  <si>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</si>
  <si>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</si>
  <si>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</si>
  <si>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</si>
  <si>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</si>
  <si>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</si>
  <si>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</si>
  <si>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</si>
  <si>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</si>
  <si>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</si>
  <si>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</si>
  <si>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</si>
  <si>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</si>
  <si>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</si>
  <si>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</si>
  <si>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</si>
  <si>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</si>
  <si>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</si>
  <si>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</si>
  <si>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</si>
  <si>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</si>
  <si>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</si>
  <si>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</si>
  <si>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</si>
  <si>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</si>
  <si>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</si>
  <si>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</si>
  <si>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</si>
  <si>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</si>
  <si>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</si>
  <si>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</si>
  <si>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</si>
  <si>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</si>
  <si>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</si>
  <si>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</si>
  <si>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</si>
  <si>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</si>
  <si>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</si>
  <si>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</si>
  <si>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</si>
  <si>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</si>
  <si>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</si>
  <si>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</si>
  <si>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</si>
  <si>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</si>
  <si>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</si>
  <si>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</si>
  <si>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</si>
  <si>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</si>
  <si>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</si>
  <si>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</si>
  <si>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</si>
  <si>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</si>
  <si>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</si>
  <si>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</si>
  <si>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</si>
  <si>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</si>
  <si>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</si>
  <si>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</si>
  <si>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</si>
  <si>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</si>
  <si>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</si>
  <si>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</si>
  <si>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</si>
  <si>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</si>
  <si>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</si>
  <si>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</si>
  <si>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</si>
  <si>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</si>
  <si>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</si>
  <si>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</si>
  <si>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</si>
  <si>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</si>
  <si>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</si>
  <si>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</si>
  <si>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</si>
  <si>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</si>
  <si>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</si>
  <si>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</si>
  <si>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</si>
  <si>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</si>
  <si>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</si>
  <si>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</si>
  <si>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</si>
  <si>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</si>
  <si>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</si>
  <si>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</si>
  <si>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</si>
  <si>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</si>
  <si>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</si>
  <si>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</si>
  <si>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</si>
  <si>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</si>
  <si>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</si>
  <si>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</si>
  <si>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</si>
  <si>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</si>
  <si>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</si>
  <si>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</si>
  <si>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</si>
  <si>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</si>
  <si>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</si>
  <si>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</si>
  <si>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</si>
  <si>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</si>
  <si>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</si>
  <si>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</si>
  <si>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</si>
  <si>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</si>
  <si>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</si>
  <si>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</si>
  <si>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</si>
  <si>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</si>
  <si>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</si>
  <si>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</si>
  <si>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</si>
  <si>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</si>
  <si>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</si>
  <si>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</si>
  <si>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</si>
  <si>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</si>
  <si>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</si>
  <si>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</si>
  <si>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</si>
  <si>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</si>
  <si>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</si>
  <si>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</si>
  <si>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</si>
  <si>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</si>
  <si>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</si>
  <si>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</si>
  <si>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</si>
  <si>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</si>
  <si>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</si>
  <si>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</si>
  <si>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</si>
  <si>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</si>
  <si>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</si>
  <si>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</si>
  <si>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</si>
  <si>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</si>
  <si>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</si>
  <si>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</si>
  <si>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</si>
  <si>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</si>
  <si>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</si>
  <si>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</si>
  <si>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</si>
  <si>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</si>
  <si>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</si>
  <si>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</si>
  <si>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</si>
  <si>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</si>
  <si>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</si>
  <si>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</si>
  <si>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</si>
  <si>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</si>
  <si>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</si>
  <si>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</si>
  <si>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</si>
  <si>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</si>
  <si>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</si>
  <si>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</si>
  <si>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</si>
  <si>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</si>
  <si>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</si>
  <si>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</si>
  <si>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</si>
  <si>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</si>
  <si>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</si>
  <si>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</si>
  <si>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</si>
  <si>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</si>
  <si>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</si>
  <si>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</si>
  <si>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</si>
  <si>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</si>
  <si>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</si>
  <si>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</si>
  <si>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</si>
  <si>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</si>
  <si>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</si>
  <si>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</si>
  <si>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</si>
  <si>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</si>
  <si>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</si>
  <si>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</si>
  <si>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</si>
  <si>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</si>
  <si>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</si>
  <si>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</si>
  <si>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</si>
  <si>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</si>
  <si>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</si>
  <si>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</si>
  <si>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</si>
  <si>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</si>
  <si>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</si>
  <si>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</si>
  <si>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</si>
  <si>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</si>
  <si>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</si>
  <si>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</si>
  <si>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</si>
  <si>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</si>
  <si>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</si>
  <si>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</si>
  <si>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</si>
  <si>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</si>
  <si>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</si>
  <si>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</si>
  <si>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</si>
  <si>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</si>
  <si>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</si>
  <si>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</si>
  <si>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</si>
  <si>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</si>
  <si>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</si>
  <si>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</si>
  <si>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</si>
  <si>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</si>
  <si>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</si>
  <si>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</si>
  <si>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</si>
  <si>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</si>
  <si>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</si>
  <si>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</si>
  <si>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</si>
  <si>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</si>
  <si>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</si>
  <si>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</si>
  <si>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</si>
  <si>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</si>
  <si>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</si>
  <si>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</si>
  <si>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</si>
  <si>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</si>
  <si>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</si>
  <si>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</si>
  <si>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</si>
  <si>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</si>
  <si>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</si>
  <si>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</si>
  <si>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</si>
  <si>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</si>
  <si>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</si>
  <si>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</si>
  <si>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</si>
  <si>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</si>
  <si>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</si>
  <si>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</si>
  <si>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</si>
  <si>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</si>
  <si>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</si>
  <si>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</si>
  <si>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</si>
  <si>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</si>
  <si>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</si>
  <si>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</si>
  <si>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</si>
  <si>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</si>
  <si>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</si>
  <si>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</si>
  <si>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</si>
  <si>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</si>
  <si>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</si>
  <si>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</si>
  <si>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</si>
  <si>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</si>
  <si>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</si>
  <si>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</si>
  <si>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</si>
  <si>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</si>
  <si>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</si>
  <si>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</si>
  <si>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</si>
  <si>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</si>
  <si>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</si>
  <si>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</si>
  <si>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</si>
  <si>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</si>
  <si>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</si>
  <si>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</si>
  <si>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</si>
  <si>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</si>
  <si>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</si>
  <si>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</si>
  <si>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</si>
  <si>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</si>
  <si>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</si>
  <si>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</si>
  <si>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</si>
  <si>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</si>
  <si>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</si>
  <si>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</si>
  <si>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</si>
  <si>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</si>
  <si>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</si>
  <si>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</si>
  <si>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</si>
  <si>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</si>
  <si>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</si>
  <si>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</si>
  <si>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</si>
  <si>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</si>
  <si>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</si>
  <si>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</si>
  <si>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</si>
  <si>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</si>
  <si>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</si>
  <si>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</si>
  <si>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</si>
  <si>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</si>
  <si>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</si>
  <si>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</si>
  <si>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</si>
  <si>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</si>
  <si>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</si>
  <si>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</si>
  <si>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</si>
  <si>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</si>
  <si>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</si>
  <si>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</si>
  <si>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</si>
  <si>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</si>
  <si>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</si>
  <si>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</si>
  <si>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</si>
  <si>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</si>
  <si>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</si>
  <si>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</si>
  <si>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</si>
  <si>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</si>
  <si>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</si>
  <si>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</si>
  <si>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</si>
  <si>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</si>
  <si>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</si>
  <si>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</si>
  <si>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</si>
  <si>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</si>
  <si>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</si>
  <si>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</si>
  <si>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</si>
  <si>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</si>
  <si>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</si>
  <si>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</si>
  <si>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</si>
  <si>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</si>
  <si>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</si>
  <si>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</si>
  <si>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</si>
  <si>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</si>
  <si>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</si>
  <si>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</si>
  <si>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</si>
  <si>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</si>
  <si>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</si>
  <si>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</si>
  <si>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</si>
  <si>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</si>
  <si>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</si>
  <si>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</si>
  <si>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</si>
  <si>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</si>
  <si>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</si>
  <si>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</si>
  <si>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</si>
  <si>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</si>
  <si>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</si>
  <si>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</si>
  <si>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</si>
  <si>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</si>
  <si>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</si>
  <si>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</si>
  <si>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</si>
  <si>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</si>
  <si>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</si>
  <si>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</si>
  <si>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</si>
  <si>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</si>
  <si>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</si>
  <si>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</si>
  <si>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</si>
  <si>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</si>
  <si>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</si>
  <si>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</si>
  <si>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</si>
  <si>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</si>
  <si>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</si>
  <si>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</si>
  <si>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</si>
  <si>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</si>
  <si>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</si>
  <si>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</si>
  <si>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</si>
  <si>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</si>
  <si>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</si>
  <si>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</si>
  <si>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</si>
  <si>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</si>
  <si>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</si>
  <si>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</si>
  <si>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</si>
  <si>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</si>
  <si>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</si>
  <si>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</si>
  <si>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</si>
  <si>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</si>
  <si>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</si>
  <si>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</si>
  <si>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</si>
  <si>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</si>
  <si>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</si>
  <si>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</si>
  <si>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</si>
  <si>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</si>
  <si>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</si>
  <si>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</si>
  <si>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</si>
  <si>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</si>
  <si>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</si>
  <si>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</si>
  <si>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</si>
  <si>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</si>
  <si>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</si>
  <si>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</si>
  <si>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</si>
  <si>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</si>
  <si>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</si>
  <si>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</si>
  <si>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</si>
  <si>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</si>
  <si>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</si>
  <si>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</si>
  <si>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</si>
  <si>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</si>
  <si>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</si>
  <si>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</si>
  <si>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</si>
  <si>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</si>
  <si>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</si>
  <si>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</si>
  <si>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</si>
  <si>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</si>
  <si>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</si>
  <si>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</si>
  <si>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</si>
  <si>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</si>
  <si>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</si>
  <si>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</si>
  <si>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</si>
  <si>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</si>
  <si>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</si>
  <si>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</si>
  <si>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</si>
  <si>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</si>
  <si>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</si>
  <si>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</si>
  <si>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</si>
  <si>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</si>
  <si>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</si>
  <si>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</si>
  <si>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</si>
  <si>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</si>
  <si>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</si>
  <si>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</si>
  <si>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</si>
  <si>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</si>
  <si>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</si>
  <si>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</si>
  <si>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</si>
  <si>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</si>
  <si>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</si>
  <si>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</si>
  <si>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</si>
  <si>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</si>
  <si>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</si>
  <si>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</si>
  <si>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</si>
  <si>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</si>
  <si>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</si>
  <si>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</si>
  <si>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</si>
  <si>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</si>
  <si>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</si>
  <si>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</si>
  <si>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</si>
  <si>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</si>
  <si>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</si>
  <si>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</si>
  <si>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</si>
  <si>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</si>
  <si>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</si>
  <si>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</si>
  <si>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</si>
  <si>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</si>
  <si>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</si>
  <si>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</si>
  <si>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</si>
  <si>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</si>
  <si>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</si>
  <si>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</si>
  <si>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</si>
  <si>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</si>
  <si>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</si>
  <si>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</si>
  <si>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</si>
  <si>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</si>
  <si>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</si>
  <si>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</si>
  <si>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</si>
  <si>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</si>
  <si>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</si>
  <si>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</si>
  <si>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</si>
  <si>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</si>
  <si>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</si>
  <si>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</si>
  <si>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</si>
  <si>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</si>
  <si>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</si>
  <si>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</si>
  <si>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</si>
  <si>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</si>
  <si>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</si>
  <si>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</si>
  <si>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</si>
  <si>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</si>
  <si>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</si>
  <si>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</si>
  <si>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</si>
  <si>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</si>
  <si>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</si>
  <si>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</si>
  <si>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</si>
  <si>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</si>
  <si>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</si>
  <si>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</si>
  <si>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</si>
  <si>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</si>
  <si>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</si>
  <si>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</si>
  <si>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</si>
  <si>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</si>
  <si>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</si>
  <si>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</si>
  <si>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</si>
  <si>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</si>
  <si>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</si>
  <si>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</si>
  <si>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</si>
  <si>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</si>
  <si>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</si>
  <si>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</si>
  <si>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</si>
  <si>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</si>
  <si>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</si>
  <si>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</si>
  <si>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</si>
  <si>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</si>
  <si>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</si>
  <si>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</si>
  <si>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</si>
  <si>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</si>
  <si>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</si>
  <si>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</si>
  <si>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</si>
  <si>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</si>
  <si>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</si>
  <si>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</si>
  <si>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</si>
  <si>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</si>
  <si>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</si>
  <si>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</si>
  <si>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</si>
  <si>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</si>
  <si>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</si>
  <si>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</si>
  <si>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</si>
  <si>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</si>
  <si>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</si>
  <si>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</si>
  <si>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</si>
  <si>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</si>
  <si>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</si>
  <si>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</si>
  <si>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</si>
  <si>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</si>
  <si>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</si>
  <si>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</si>
  <si>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</si>
  <si>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</si>
  <si>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</si>
  <si>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</si>
  <si>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</si>
  <si>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</si>
  <si>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</si>
  <si>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</si>
  <si>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</si>
  <si>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</si>
  <si>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</si>
  <si>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</si>
  <si>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</si>
  <si>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</si>
  <si>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</si>
  <si>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</si>
  <si>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</si>
  <si>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</si>
  <si>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</si>
  <si>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</si>
  <si>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</si>
  <si>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</si>
  <si>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</si>
  <si>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</si>
  <si>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</si>
  <si>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</si>
  <si>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</si>
  <si>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</si>
  <si>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</si>
  <si>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</si>
  <si>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</si>
  <si>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</si>
  <si>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</si>
  <si>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</si>
  <si>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</si>
  <si>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</si>
  <si>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</si>
  <si>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</si>
  <si>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</si>
  <si>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</si>
  <si>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</si>
  <si>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</si>
  <si>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</si>
  <si>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</si>
  <si>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</si>
  <si>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</si>
  <si>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</si>
  <si>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</si>
  <si>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</si>
  <si>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</si>
  <si>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</si>
  <si>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</si>
  <si>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</si>
  <si>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</si>
  <si>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</si>
  <si>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</si>
  <si>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</si>
  <si>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</si>
  <si>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</si>
  <si>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</si>
  <si>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</si>
  <si>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</si>
  <si>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</si>
  <si>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</si>
  <si>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</si>
  <si>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</si>
  <si>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</si>
  <si>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</si>
  <si>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</si>
  <si>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</si>
  <si>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</si>
  <si>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</si>
  <si>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</si>
  <si>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</si>
  <si>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</si>
  <si>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</si>
  <si>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</si>
  <si>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</si>
  <si>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</si>
  <si>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</si>
  <si>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</si>
  <si>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</si>
  <si>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</si>
  <si>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</si>
  <si>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</si>
  <si>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</si>
  <si>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</si>
  <si>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</si>
  <si>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</si>
  <si>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</si>
  <si>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</si>
  <si>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</si>
  <si>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</si>
  <si>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</si>
  <si>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</si>
  <si>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</si>
  <si>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</si>
  <si>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</si>
  <si>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</si>
  <si>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</si>
  <si>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</si>
  <si>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</si>
  <si>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</si>
  <si>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</si>
  <si>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</si>
  <si>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</si>
  <si>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</si>
  <si>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</si>
  <si>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</si>
  <si>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</si>
  <si>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</si>
  <si>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</si>
  <si>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</si>
  <si>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</si>
  <si>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</si>
  <si>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</si>
  <si>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</si>
  <si>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</si>
  <si>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</si>
  <si>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</si>
  <si>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</si>
  <si>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</si>
  <si>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</si>
  <si>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</si>
  <si>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</si>
  <si>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</si>
  <si>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</si>
  <si>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</si>
  <si>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</si>
  <si>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</si>
  <si>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</si>
  <si>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</si>
  <si>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</si>
  <si>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</si>
  <si>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</si>
  <si>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</si>
  <si>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</si>
  <si>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</si>
  <si>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</si>
  <si>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</si>
  <si>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</si>
  <si>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</si>
  <si>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</si>
  <si>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</si>
  <si>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</si>
  <si>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</si>
  <si>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</si>
  <si>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</si>
  <si>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</si>
  <si>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</si>
  <si>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</si>
  <si>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</si>
  <si>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</si>
  <si>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</si>
  <si>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</si>
  <si>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</si>
  <si>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</si>
  <si>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</si>
  <si>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</si>
  <si>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</si>
  <si>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</si>
  <si>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</si>
  <si>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</si>
  <si>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</si>
  <si>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</si>
  <si>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</si>
  <si>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</si>
  <si>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</si>
  <si>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</si>
  <si>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</si>
  <si>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</si>
  <si>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</si>
  <si>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</si>
  <si>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</si>
  <si>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</si>
  <si>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</si>
  <si>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</si>
  <si>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</si>
  <si>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</si>
  <si>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</si>
  <si>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</si>
  <si>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</si>
  <si>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</si>
  <si>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</si>
  <si>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</si>
  <si>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</si>
  <si>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</si>
  <si>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</si>
  <si>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</si>
  <si>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</si>
  <si>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</si>
  <si>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</si>
  <si>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</si>
  <si>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</si>
  <si>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</si>
  <si>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</si>
  <si>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</si>
  <si>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</si>
  <si>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</si>
  <si>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</si>
  <si>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</si>
  <si>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</si>
  <si>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</si>
  <si>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</si>
  <si>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</si>
  <si>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</si>
  <si>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</si>
  <si>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</si>
  <si>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</si>
  <si>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</si>
  <si>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</si>
  <si>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</si>
  <si>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</si>
  <si>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</si>
  <si>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</si>
  <si>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</si>
  <si>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</si>
  <si>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</si>
  <si>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</si>
  <si>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</si>
  <si>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</si>
  <si>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</si>
  <si>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</si>
  <si>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</si>
  <si>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</si>
  <si>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</si>
  <si>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</si>
  <si>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</si>
  <si>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</si>
  <si>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</si>
  <si>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</si>
  <si>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</si>
  <si>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</si>
  <si>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</si>
  <si>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</si>
  <si>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</si>
  <si>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</si>
  <si>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</si>
  <si>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</si>
  <si>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</si>
  <si>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</si>
  <si>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</si>
  <si>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</si>
  <si>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</si>
  <si>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</si>
  <si>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</si>
  <si>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</si>
  <si>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</si>
  <si>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</si>
  <si>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</si>
  <si>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</si>
  <si>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</si>
  <si>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</si>
  <si>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</si>
  <si>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</si>
  <si>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</si>
  <si>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</si>
  <si>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</si>
  <si>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</si>
  <si>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</si>
  <si>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</si>
  <si>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</si>
  <si>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</si>
  <si>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</si>
  <si>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</si>
  <si>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</si>
  <si>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</si>
  <si>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</si>
  <si>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</si>
  <si>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</si>
  <si>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</si>
  <si>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</si>
  <si>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</si>
  <si>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</si>
  <si>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</si>
  <si>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</si>
  <si>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</si>
  <si>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</si>
  <si>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</si>
  <si>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</si>
  <si>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</si>
  <si>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</si>
  <si>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</si>
  <si>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</si>
  <si>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</si>
  <si>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</si>
  <si>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</si>
  <si>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</si>
  <si>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</si>
  <si>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</si>
  <si>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</si>
  <si>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</si>
  <si>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</si>
  <si>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</si>
  <si>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</si>
  <si>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</si>
  <si>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</si>
  <si>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</si>
  <si>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</si>
  <si>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</si>
  <si>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</si>
  <si>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</si>
  <si>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</si>
  <si>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</si>
  <si>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</si>
  <si>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</si>
  <si>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</si>
  <si>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</si>
  <si>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</si>
  <si>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</si>
  <si>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</si>
  <si>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</si>
  <si>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</si>
  <si>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</si>
  <si>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</si>
  <si>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</si>
  <si>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</si>
  <si>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</si>
  <si>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</si>
  <si>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</si>
  <si>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</si>
  <si>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</si>
  <si>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</si>
  <si>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</si>
  <si>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</si>
  <si>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</si>
  <si>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</si>
  <si>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</si>
  <si>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</si>
  <si>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</si>
  <si>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</si>
  <si>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</si>
  <si>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</si>
  <si>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</si>
  <si>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</si>
  <si>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</si>
  <si>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</si>
  <si>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</si>
  <si>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</si>
  <si>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</si>
  <si>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</si>
  <si>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</si>
  <si>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</si>
  <si>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</si>
  <si>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</si>
  <si>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</si>
  <si>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</si>
  <si>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</si>
  <si>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</si>
  <si>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</si>
  <si>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</si>
  <si>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</si>
  <si>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</si>
  <si>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</si>
  <si>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</si>
  <si>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</si>
  <si>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</si>
  <si>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</si>
  <si>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</si>
  <si>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</si>
  <si>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</si>
  <si>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</si>
  <si>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</si>
  <si>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</si>
  <si>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</si>
  <si>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</si>
  <si>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</si>
  <si>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</si>
  <si>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</si>
  <si>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</si>
  <si>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</si>
  <si>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</si>
  <si>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</si>
  <si>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</si>
  <si>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</si>
  <si>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</si>
  <si>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</si>
  <si>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</si>
  <si>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</si>
  <si>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</si>
  <si>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</si>
  <si>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</si>
  <si>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</si>
  <si>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</si>
  <si>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</si>
  <si>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</si>
  <si>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</si>
  <si>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</si>
  <si>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</si>
  <si>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</si>
  <si>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</si>
  <si>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</si>
  <si>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</si>
  <si>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</si>
  <si>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</si>
  <si>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</si>
  <si>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</si>
  <si>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</si>
  <si>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</si>
  <si>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</si>
  <si>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</si>
  <si>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</si>
  <si>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</si>
  <si>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</si>
  <si>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</si>
  <si>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</si>
  <si>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</si>
  <si>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</si>
  <si>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</si>
  <si>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</si>
  <si>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</si>
  <si>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</si>
  <si>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</si>
  <si>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</si>
  <si>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</si>
  <si>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</si>
  <si>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</si>
  <si>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</si>
  <si>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</si>
  <si>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</si>
  <si>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</si>
  <si>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</si>
  <si>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</si>
  <si>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</si>
  <si>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</si>
  <si>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</si>
  <si>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</si>
  <si>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</si>
  <si>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</si>
  <si>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</si>
  <si>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</si>
  <si>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</si>
  <si>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</si>
  <si>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</si>
  <si>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</si>
  <si>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</si>
  <si>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</si>
  <si>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</si>
  <si>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</si>
  <si>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</si>
  <si>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</si>
  <si>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</si>
  <si>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</si>
  <si>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</si>
  <si>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</si>
  <si>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</si>
  <si>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</si>
  <si>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</si>
  <si>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</si>
  <si>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</si>
  <si>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</si>
  <si>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</si>
  <si>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</si>
  <si>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</si>
  <si>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</si>
  <si>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</si>
  <si>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</si>
  <si>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</si>
  <si>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</si>
  <si>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</si>
  <si>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</si>
  <si>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</si>
  <si>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</si>
  <si>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</si>
  <si>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</si>
  <si>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</si>
  <si>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</si>
  <si>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</si>
  <si>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</si>
  <si>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</si>
  <si>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</si>
  <si>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</si>
  <si>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</si>
  <si>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</si>
  <si>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</si>
  <si>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</si>
  <si>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</si>
  <si>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</si>
  <si>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</si>
  <si>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</si>
  <si>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</si>
  <si>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</si>
  <si>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</si>
  <si>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</si>
  <si>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</si>
  <si>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</si>
  <si>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</si>
  <si>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</si>
  <si>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</si>
  <si>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</si>
  <si>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</si>
  <si>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</si>
  <si>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</si>
  <si>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</si>
  <si>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</si>
  <si>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</si>
  <si>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</si>
  <si>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</si>
  <si>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</si>
  <si>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</si>
  <si>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</si>
  <si>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</si>
  <si>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</si>
  <si>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</si>
  <si>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</si>
  <si>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</si>
  <si>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</si>
  <si>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</si>
  <si>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</si>
  <si>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</si>
  <si>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</si>
  <si>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</si>
  <si>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</si>
  <si>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</si>
  <si>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</si>
  <si>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</si>
  <si>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</si>
  <si>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</si>
  <si>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</si>
  <si>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</si>
  <si>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</si>
  <si>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</si>
  <si>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</si>
  <si>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</si>
  <si>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</si>
  <si>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</si>
  <si>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</si>
  <si>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</si>
  <si>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</si>
  <si>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</si>
  <si>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</si>
  <si>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</si>
  <si>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</si>
  <si>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</si>
  <si>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</si>
  <si>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</si>
  <si>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</si>
  <si>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</si>
  <si>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</si>
  <si>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</si>
  <si>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</si>
  <si>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</si>
  <si>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</si>
  <si>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</si>
  <si>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</si>
  <si>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</si>
  <si>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</si>
  <si>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</si>
  <si>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</si>
  <si>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</si>
  <si>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</si>
  <si>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</si>
  <si>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</si>
  <si>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</si>
  <si>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</si>
  <si>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</si>
  <si>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</si>
  <si>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</si>
  <si>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</si>
  <si>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</si>
  <si>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</si>
  <si>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</si>
  <si>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</si>
  <si>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</si>
  <si>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</si>
  <si>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</si>
  <si>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</si>
  <si>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</si>
  <si>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</si>
  <si>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</si>
  <si>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</si>
  <si>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</si>
  <si>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</si>
  <si>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</si>
  <si>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</si>
  <si>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</si>
  <si>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</si>
  <si>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</si>
  <si>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</si>
  <si>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</si>
  <si>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</si>
  <si>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</si>
  <si>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</si>
  <si>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</si>
  <si>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</si>
  <si>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</si>
  <si>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</si>
  <si>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</si>
  <si>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</si>
  <si>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</si>
  <si>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</si>
  <si>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</si>
  <si>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</si>
  <si>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</si>
  <si>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</si>
  <si>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</si>
  <si>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</si>
  <si>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</si>
  <si>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</si>
  <si>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</si>
  <si>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</si>
  <si>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</si>
  <si>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</si>
  <si>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</si>
  <si>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</si>
  <si>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</si>
  <si>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</si>
  <si>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</si>
  <si>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</si>
  <si>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</si>
  <si>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</si>
  <si>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</si>
  <si>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</si>
  <si>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</si>
  <si>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</si>
  <si>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</si>
  <si>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</si>
  <si>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</si>
  <si>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</si>
  <si>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</si>
  <si>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</si>
  <si>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</si>
  <si>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</si>
  <si>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</si>
  <si>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</si>
  <si>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</si>
  <si>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</si>
  <si>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</si>
  <si>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</si>
  <si>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</si>
  <si>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</si>
  <si>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</si>
  <si>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</si>
  <si>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</si>
  <si>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</si>
  <si>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</si>
  <si>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</si>
  <si>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</si>
  <si>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</si>
  <si>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</si>
  <si>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</si>
  <si>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</si>
  <si>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</si>
  <si>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</si>
  <si>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</si>
  <si>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</si>
  <si>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</si>
  <si>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</si>
  <si>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</si>
  <si>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</si>
  <si>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</si>
  <si>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</si>
  <si>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</si>
  <si>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</si>
  <si>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</si>
  <si>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</si>
  <si>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</si>
  <si>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</si>
  <si>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</si>
  <si>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</si>
  <si>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</si>
  <si>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</si>
  <si>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</si>
  <si>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</si>
  <si>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</si>
  <si>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</si>
  <si>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</si>
  <si>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</si>
  <si>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</si>
  <si>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</si>
  <si>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</si>
  <si>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</si>
  <si>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</si>
  <si>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</si>
  <si>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</si>
  <si>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</si>
  <si>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</si>
  <si>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</si>
  <si>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</si>
  <si>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</si>
  <si>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</si>
  <si>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</si>
  <si>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</si>
  <si>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</si>
  <si>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</si>
  <si>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</si>
  <si>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</si>
  <si>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</si>
  <si>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</si>
  <si>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</si>
  <si>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</si>
  <si>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</si>
  <si>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</si>
  <si>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</si>
  <si>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</si>
  <si>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</si>
  <si>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</si>
  <si>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</si>
  <si>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</si>
  <si>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</si>
  <si>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</si>
  <si>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</si>
  <si>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</si>
  <si>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</si>
  <si>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</si>
  <si>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</si>
  <si>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</si>
  <si>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</si>
  <si>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</si>
  <si>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</si>
  <si>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</si>
  <si>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</si>
  <si>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</si>
  <si>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</si>
  <si>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</si>
  <si>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</si>
  <si>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</si>
  <si>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</si>
  <si>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</si>
  <si>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</si>
  <si>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</si>
  <si>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</si>
  <si>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</si>
  <si>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</si>
  <si>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</si>
  <si>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</si>
  <si>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</si>
  <si>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</si>
  <si>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</si>
  <si>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</si>
  <si>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</si>
  <si>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</si>
  <si>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</si>
  <si>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</si>
  <si>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</si>
  <si>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</si>
  <si>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</si>
  <si>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</si>
  <si>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</si>
  <si>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</si>
  <si>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</si>
  <si>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</si>
  <si>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</si>
  <si>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</si>
  <si>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</si>
  <si>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</si>
  <si>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</si>
  <si>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</si>
  <si>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</si>
  <si>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</si>
  <si>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</si>
  <si>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</si>
  <si>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</si>
  <si>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</si>
  <si>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</si>
  <si>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</si>
  <si>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</si>
  <si>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</si>
  <si>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</si>
  <si>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</si>
  <si>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</si>
  <si>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</si>
  <si>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</si>
  <si>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</si>
  <si>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</si>
  <si>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</si>
  <si>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</si>
  <si>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</si>
  <si>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</si>
  <si>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</si>
  <si>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</si>
  <si>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</si>
  <si>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</si>
  <si>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</si>
  <si>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</si>
  <si>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</si>
  <si>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</si>
  <si>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</si>
  <si>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</si>
  <si>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</si>
  <si>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</si>
  <si>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</si>
  <si>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</si>
  <si>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</si>
  <si>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</si>
  <si>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</si>
  <si>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</si>
  <si>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</si>
  <si>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</si>
  <si>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</si>
  <si>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</si>
  <si>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</si>
  <si>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</si>
  <si>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</si>
  <si>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</si>
  <si>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</si>
  <si>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</si>
  <si>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</si>
  <si>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</si>
  <si>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</si>
  <si>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</si>
  <si>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</si>
  <si>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</si>
  <si>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</si>
  <si>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</si>
  <si>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</si>
  <si>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</si>
  <si>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</si>
  <si>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</si>
  <si>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</si>
  <si>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</si>
  <si>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</si>
  <si>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</si>
  <si>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</si>
  <si>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</si>
  <si>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</si>
  <si>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</si>
  <si>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</si>
  <si>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</si>
  <si>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</si>
  <si>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</si>
  <si>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</si>
  <si>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</si>
  <si>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</si>
  <si>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</si>
  <si>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</si>
  <si>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</si>
  <si>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</si>
  <si>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</si>
  <si>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</si>
  <si>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</si>
  <si>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</si>
  <si>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</si>
  <si>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</si>
  <si>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</si>
  <si>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</si>
  <si>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</si>
  <si>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</si>
  <si>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</si>
  <si>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</si>
  <si>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</si>
  <si>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</si>
  <si>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</si>
  <si>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</si>
  <si>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</si>
  <si>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</si>
  <si>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</si>
  <si>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</si>
  <si>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</si>
  <si>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</si>
  <si>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</si>
  <si>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</si>
  <si>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</si>
  <si>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</si>
  <si>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</si>
  <si>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</si>
  <si>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</si>
  <si>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</si>
  <si>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</si>
  <si>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</si>
  <si>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</si>
  <si>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</si>
  <si>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</si>
  <si>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</si>
  <si>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</si>
  <si>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</si>
  <si>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</si>
  <si>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</si>
  <si>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</si>
  <si>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</si>
  <si>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</si>
  <si>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</si>
  <si>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</si>
  <si>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</si>
  <si>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</si>
  <si>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</si>
  <si>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</si>
  <si>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</si>
  <si>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</si>
  <si>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</si>
  <si>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</si>
  <si>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</si>
  <si>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</si>
  <si>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</si>
  <si>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</si>
  <si>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</si>
  <si>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</si>
  <si>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</si>
  <si>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</si>
  <si>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</si>
  <si>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</si>
  <si>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</si>
  <si>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</si>
  <si>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</si>
  <si>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</si>
  <si>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</si>
  <si>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</si>
  <si>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</si>
  <si>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</si>
  <si>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</si>
  <si>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</si>
  <si>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</si>
  <si>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</si>
  <si>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</si>
  <si>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</si>
  <si>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</si>
  <si>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</si>
  <si>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</si>
  <si>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</si>
  <si>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</si>
  <si>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</si>
  <si>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</si>
  <si>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</si>
  <si>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</si>
  <si>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</si>
  <si>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</si>
  <si>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</si>
  <si>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</si>
  <si>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</si>
  <si>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</si>
  <si>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</si>
  <si>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</si>
  <si>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</si>
  <si>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</si>
  <si>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</si>
  <si>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</si>
  <si>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</si>
  <si>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</si>
  <si>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</si>
  <si>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</si>
  <si>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</si>
  <si>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</si>
  <si>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</si>
  <si>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</si>
  <si>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</si>
  <si>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</si>
  <si>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</si>
  <si>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</si>
  <si>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</si>
  <si>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</si>
  <si>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</si>
  <si>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</si>
  <si>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</si>
  <si>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</si>
  <si>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</si>
  <si>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</si>
  <si>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</si>
  <si>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</si>
  <si>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</si>
  <si>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</si>
  <si>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</si>
  <si>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</si>
  <si>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</si>
  <si>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</si>
  <si>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</si>
  <si>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</si>
  <si>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</si>
  <si>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</si>
  <si>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</si>
  <si>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</si>
  <si>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</si>
  <si>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</si>
  <si>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</si>
  <si>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</si>
  <si>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</si>
  <si>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</si>
  <si>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</si>
  <si>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</si>
  <si>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</si>
  <si>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</si>
  <si>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</si>
  <si>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</si>
  <si>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</si>
  <si>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</si>
  <si>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</si>
  <si>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</si>
  <si>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</si>
  <si>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</si>
  <si>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</si>
  <si>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</si>
  <si>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</si>
  <si>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</si>
  <si>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</si>
  <si>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</si>
  <si>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</si>
  <si>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</si>
  <si>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</si>
  <si>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</si>
  <si>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</si>
  <si>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</si>
  <si>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</si>
  <si>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</si>
  <si>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</si>
  <si>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</si>
  <si>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</si>
  <si>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</si>
  <si>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</si>
  <si>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</si>
  <si>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</si>
  <si>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</si>
  <si>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</si>
  <si>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</si>
  <si>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</si>
  <si>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</si>
  <si>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</si>
  <si>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</si>
  <si>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</si>
  <si>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</si>
  <si>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</si>
  <si>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</si>
  <si>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</si>
  <si>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</si>
  <si>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</si>
  <si>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</si>
  <si>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</si>
  <si>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</si>
  <si>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</si>
  <si>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</si>
  <si>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</si>
  <si>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</si>
  <si>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</si>
  <si>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</si>
  <si>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</si>
  <si>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</si>
  <si>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</si>
  <si>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</si>
  <si>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</si>
  <si>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</si>
  <si>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</si>
  <si>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</si>
  <si>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</si>
  <si>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</si>
  <si>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</si>
  <si>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</si>
  <si>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</si>
  <si>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</si>
  <si>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</si>
  <si>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</si>
  <si>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</si>
  <si>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</si>
  <si>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</si>
  <si>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</si>
  <si>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</si>
  <si>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</si>
  <si>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</si>
  <si>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</si>
  <si>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</si>
  <si>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</si>
  <si>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</si>
  <si>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</si>
  <si>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</si>
  <si>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</si>
  <si>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</si>
  <si>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</si>
  <si>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</si>
  <si>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</si>
  <si>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</si>
  <si>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</si>
  <si>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</si>
  <si>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</si>
  <si>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</si>
  <si>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</si>
  <si>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</si>
  <si>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</si>
  <si>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</si>
  <si>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</si>
  <si>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</si>
  <si>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</si>
  <si>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</si>
  <si>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</si>
  <si>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</si>
  <si>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</si>
  <si>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</si>
  <si>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</si>
  <si>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</si>
  <si>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</si>
  <si>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</si>
  <si>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</si>
  <si>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</si>
  <si>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</si>
  <si>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</si>
  <si>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</si>
  <si>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</si>
  <si>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</si>
  <si>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</si>
  <si>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</si>
  <si>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</si>
  <si>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</si>
  <si>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</si>
  <si>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</si>
  <si>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</si>
  <si>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</si>
  <si>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</si>
  <si>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</si>
  <si>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</si>
  <si>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</si>
  <si>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</si>
  <si>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</si>
  <si>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</si>
  <si>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</si>
  <si>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</si>
  <si>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</si>
  <si>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</si>
  <si>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</si>
  <si>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</si>
  <si>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</si>
  <si>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</si>
  <si>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</si>
  <si>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</si>
  <si>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</si>
  <si>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</si>
  <si>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</si>
  <si>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</si>
  <si>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</si>
  <si>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</si>
  <si>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</si>
  <si>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</si>
  <si>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</si>
  <si>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</si>
  <si>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</si>
  <si>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</si>
  <si>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</si>
  <si>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</si>
  <si>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</si>
  <si>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</si>
  <si>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</si>
  <si>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</si>
  <si>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</si>
  <si>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</si>
  <si>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</si>
  <si>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</si>
  <si>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</si>
  <si>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</si>
  <si>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</si>
  <si>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</si>
  <si>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</si>
  <si>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</si>
  <si>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</si>
  <si>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</si>
  <si>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</si>
  <si>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</si>
  <si>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</si>
  <si>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</si>
  <si>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</si>
  <si>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</si>
  <si>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</si>
  <si>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</si>
  <si>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</si>
  <si>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</si>
  <si>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</si>
  <si>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</si>
  <si>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</si>
  <si>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</si>
  <si>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</si>
  <si>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</si>
  <si>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</si>
  <si>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</si>
  <si>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</si>
  <si>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</si>
  <si>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</si>
  <si>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</si>
  <si>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</si>
  <si>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</si>
  <si>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</si>
  <si>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</si>
  <si>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</si>
  <si>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</si>
  <si>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</si>
  <si>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</si>
  <si>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</si>
  <si>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</si>
  <si>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</si>
  <si>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</si>
  <si>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</si>
  <si>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</si>
  <si>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</si>
  <si>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</si>
  <si>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</si>
  <si>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</si>
  <si>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</si>
  <si>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</si>
  <si>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</si>
  <si>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</si>
  <si>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</si>
  <si>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</si>
  <si>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</si>
  <si>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</si>
  <si>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</si>
  <si>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</si>
  <si>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</si>
  <si>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</si>
  <si>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</si>
  <si>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</si>
  <si>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</si>
  <si>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</si>
  <si>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</si>
  <si>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</si>
  <si>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</si>
  <si>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</si>
  <si>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</si>
  <si>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</si>
  <si>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</si>
  <si>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</si>
  <si>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</si>
  <si>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</si>
  <si>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</si>
  <si>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</si>
  <si>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</si>
  <si>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</si>
  <si>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</si>
  <si>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</si>
  <si>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</si>
  <si>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</si>
  <si>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</si>
  <si>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</si>
  <si>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</si>
  <si>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</si>
  <si>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</si>
  <si>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</si>
  <si>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</si>
  <si>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</si>
  <si>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</si>
  <si>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</si>
  <si>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</si>
  <si>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</si>
  <si>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</si>
  <si>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</si>
  <si>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</si>
  <si>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</si>
  <si>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</si>
  <si>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</si>
  <si>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</si>
  <si>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</si>
  <si>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</si>
  <si>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</si>
  <si>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</si>
  <si>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</si>
  <si>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</si>
  <si>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</si>
  <si>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</si>
  <si>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</si>
  <si>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</si>
  <si>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</si>
  <si>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</si>
  <si>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</si>
  <si>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</si>
  <si>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</si>
  <si>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</si>
  <si>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</si>
  <si>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</si>
  <si>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</si>
  <si>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</si>
  <si>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</si>
  <si>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</si>
  <si>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</si>
  <si>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</si>
  <si>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</si>
  <si>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</si>
  <si>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</si>
  <si>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</si>
  <si>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</si>
  <si>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</si>
  <si>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</si>
  <si>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</si>
  <si>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</si>
  <si>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</si>
  <si>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</si>
  <si>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</si>
  <si>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</si>
  <si>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</si>
  <si>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</si>
  <si>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</si>
  <si>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</si>
  <si>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</si>
  <si>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</si>
  <si>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</si>
  <si>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</si>
  <si>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</si>
  <si>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</si>
  <si>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</si>
  <si>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</si>
  <si>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</si>
  <si>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</si>
  <si>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</si>
  <si>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</si>
  <si>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</si>
  <si>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</si>
  <si>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</si>
  <si>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</si>
  <si>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</si>
  <si>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</si>
  <si>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</si>
  <si>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</si>
  <si>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</si>
  <si>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</si>
  <si>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</si>
  <si>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</si>
  <si>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</si>
  <si>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</si>
  <si>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</si>
  <si>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</si>
  <si>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</si>
  <si>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</si>
  <si>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</si>
  <si>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</si>
  <si>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</si>
  <si>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</si>
  <si>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</si>
  <si>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</si>
  <si>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</si>
  <si>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</si>
  <si>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</si>
  <si>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</si>
  <si>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</si>
  <si>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</si>
  <si>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</si>
  <si>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</si>
  <si>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</si>
  <si>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</si>
  <si>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</si>
  <si>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</si>
  <si>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</si>
  <si>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</si>
  <si>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</si>
  <si>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</si>
  <si>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</si>
  <si>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</si>
  <si>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</si>
  <si>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</si>
  <si>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</si>
  <si>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</si>
  <si>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</si>
  <si>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</si>
  <si>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</si>
  <si>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</si>
  <si>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</si>
  <si>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</si>
  <si>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</si>
  <si>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</si>
  <si>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</si>
  <si>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</si>
  <si>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</si>
  <si>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</si>
  <si>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</si>
  <si>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</si>
  <si>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</si>
  <si>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</si>
  <si>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</si>
  <si>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</si>
  <si>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</si>
  <si>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</si>
  <si>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</si>
  <si>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</si>
  <si>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</si>
  <si>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</si>
  <si>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</si>
  <si>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</si>
  <si>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</si>
  <si>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</si>
  <si>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</si>
  <si>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</si>
  <si>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</si>
  <si>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</si>
  <si>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</si>
  <si>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</si>
  <si>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</si>
  <si>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</si>
  <si>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</si>
  <si>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</si>
  <si>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</si>
  <si>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</si>
  <si>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</si>
  <si>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</si>
  <si>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</si>
  <si>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</si>
  <si>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</si>
  <si>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</si>
  <si>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</si>
  <si>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</si>
  <si>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</si>
  <si>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</si>
  <si>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</si>
  <si>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</si>
  <si>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</si>
  <si>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</si>
  <si>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</si>
  <si>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</si>
  <si>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</si>
  <si>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</si>
  <si>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</si>
  <si>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</si>
  <si>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</si>
  <si>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</si>
  <si>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</si>
  <si>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</si>
  <si>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</si>
  <si>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</si>
  <si>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</si>
  <si>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</si>
  <si>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</si>
  <si>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</si>
  <si>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</si>
  <si>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</si>
  <si>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</si>
  <si>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</si>
  <si>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</si>
  <si>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</si>
  <si>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</si>
  <si>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</si>
  <si>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</si>
  <si>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</si>
  <si>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</si>
  <si>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</si>
  <si>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</si>
  <si>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</si>
  <si>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</si>
  <si>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</si>
  <si>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</si>
  <si>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</si>
  <si>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</si>
  <si>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</si>
  <si>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</si>
  <si>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</si>
  <si>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</si>
  <si>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</si>
  <si>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</si>
  <si>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</si>
  <si>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</si>
  <si>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</si>
  <si>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</si>
  <si>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</si>
  <si>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</si>
  <si>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</si>
  <si>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</si>
  <si>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</si>
  <si>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</si>
  <si>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</si>
  <si>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</si>
  <si>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</si>
  <si>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</si>
  <si>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</si>
  <si>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</si>
  <si>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</si>
  <si>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</si>
  <si>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</si>
  <si>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</si>
  <si>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</si>
  <si>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</si>
  <si>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</si>
  <si>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</si>
  <si>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</si>
  <si>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</si>
  <si>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</si>
  <si>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</si>
  <si>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</si>
  <si>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</si>
  <si>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</si>
  <si>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</si>
  <si>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</si>
  <si>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</si>
  <si>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</si>
  <si>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</si>
  <si>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</si>
  <si>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</si>
  <si>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</si>
  <si>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</si>
  <si>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</si>
  <si>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</si>
  <si>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</si>
  <si>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</si>
  <si>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</si>
  <si>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</si>
  <si>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</si>
  <si>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</si>
  <si>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</si>
  <si>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</si>
  <si>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</si>
  <si>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</si>
  <si>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</si>
  <si>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</si>
  <si>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</si>
  <si>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</si>
  <si>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</si>
  <si>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</si>
  <si>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</si>
  <si>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</si>
  <si>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</si>
  <si>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</si>
  <si>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</si>
  <si>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</si>
  <si>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</si>
  <si>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</si>
  <si>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</si>
  <si>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</si>
  <si>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</si>
  <si>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</si>
  <si>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</si>
  <si>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</si>
  <si>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</si>
  <si>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</si>
  <si>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</si>
  <si>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</si>
  <si>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</si>
  <si>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</si>
  <si>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</si>
  <si>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</si>
  <si>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</si>
  <si>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</si>
  <si>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</si>
  <si>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</si>
  <si>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</si>
  <si>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</si>
  <si>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</si>
  <si>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</si>
  <si>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</si>
  <si>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</si>
  <si>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</si>
  <si>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</si>
  <si>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</si>
  <si>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</si>
  <si>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</si>
  <si>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</si>
  <si>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</si>
  <si>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</si>
  <si>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</si>
  <si>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</si>
  <si>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</si>
  <si>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</si>
  <si>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</si>
  <si>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</si>
  <si>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</si>
  <si>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</si>
  <si>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</si>
  <si>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</si>
  <si>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</si>
  <si>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</si>
  <si>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</si>
  <si>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</si>
  <si>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</si>
  <si>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</si>
  <si>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</si>
  <si>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</si>
  <si>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</si>
  <si>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</si>
  <si>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</si>
  <si>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</si>
  <si>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</si>
  <si>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</si>
  <si>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</si>
  <si>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</si>
  <si>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</si>
  <si>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</si>
  <si>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</si>
  <si>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</si>
  <si>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</si>
  <si>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</si>
  <si>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</si>
  <si>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</si>
  <si>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</si>
  <si>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</si>
  <si>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</si>
  <si>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</si>
  <si>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</si>
  <si>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</si>
  <si>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</si>
  <si>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</si>
  <si>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</si>
  <si>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</si>
  <si>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</si>
  <si>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</si>
  <si>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</si>
  <si>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</si>
  <si>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</si>
  <si>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</si>
  <si>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</si>
  <si>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</si>
  <si>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</si>
  <si>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</si>
  <si>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</si>
  <si>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</si>
  <si>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</si>
  <si>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</si>
  <si>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</si>
  <si>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</si>
  <si>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</si>
  <si>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</si>
  <si>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</si>
  <si>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</si>
  <si>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</si>
  <si>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</si>
  <si>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</si>
  <si>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</si>
  <si>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</si>
  <si>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</si>
  <si>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</si>
  <si>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</si>
  <si>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</si>
  <si>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</si>
  <si>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</si>
  <si>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</si>
  <si>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</si>
  <si>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</si>
  <si>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</si>
  <si>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</si>
  <si>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</si>
  <si>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</si>
  <si>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</si>
  <si>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</si>
  <si>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</si>
  <si>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</si>
  <si>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</si>
  <si>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</si>
  <si>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</si>
  <si>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</si>
  <si>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</si>
  <si>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</si>
  <si>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</si>
  <si>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</si>
  <si>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</si>
  <si>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</si>
  <si>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</si>
  <si>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</si>
  <si>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</si>
  <si>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</si>
  <si>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</si>
  <si>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</si>
  <si>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</si>
  <si>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</si>
  <si>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</si>
  <si>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</si>
  <si>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</si>
  <si>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</si>
  <si>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</si>
  <si>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</si>
  <si>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</si>
  <si>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</si>
  <si>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</si>
  <si>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</si>
  <si>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</si>
  <si>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</si>
  <si>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</si>
  <si>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</si>
  <si>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</si>
  <si>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</si>
  <si>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</si>
  <si>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</si>
  <si>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</si>
  <si>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</si>
  <si>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</si>
  <si>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</si>
  <si>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</si>
  <si>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</si>
  <si>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</si>
  <si>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</si>
  <si>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</si>
  <si>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</si>
  <si>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</si>
  <si>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</si>
  <si>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</si>
  <si>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</si>
  <si>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</si>
  <si>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</si>
  <si>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</si>
  <si>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</si>
  <si>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</si>
  <si>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</si>
  <si>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</si>
  <si>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</si>
  <si>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</si>
  <si>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</si>
  <si>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</si>
  <si>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</si>
  <si>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</si>
  <si>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</si>
  <si>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</si>
  <si>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</si>
  <si>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</si>
  <si>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</si>
  <si>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</si>
  <si>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</si>
  <si>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</si>
  <si>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</si>
  <si>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</si>
  <si>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</si>
  <si>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</si>
  <si>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</si>
  <si>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</si>
  <si>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</si>
  <si>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</si>
  <si>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</si>
  <si>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</si>
  <si>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</si>
  <si>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</si>
  <si>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</si>
  <si>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</si>
  <si>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</si>
  <si>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</si>
  <si>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</si>
  <si>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</si>
  <si>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</si>
  <si>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</si>
  <si>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</si>
  <si>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</si>
  <si>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</si>
  <si>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</si>
  <si>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</si>
  <si>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</si>
  <si>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</si>
  <si>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</si>
  <si>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</si>
  <si>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</si>
  <si>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</si>
  <si>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</si>
  <si>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</si>
  <si>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</si>
  <si>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</si>
  <si>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</si>
  <si>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</si>
  <si>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</si>
  <si>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</si>
  <si>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</si>
  <si>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</si>
  <si>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</si>
  <si>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</si>
  <si>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</si>
  <si>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</si>
  <si>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</si>
  <si>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</si>
  <si>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</si>
  <si>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</si>
  <si>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</si>
  <si>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</si>
  <si>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</si>
  <si>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</si>
  <si>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</si>
  <si>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</si>
  <si>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</si>
  <si>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</si>
  <si>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</si>
  <si>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</si>
  <si>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</si>
  <si>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</si>
  <si>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</si>
  <si>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</si>
  <si>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</si>
  <si>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</si>
  <si>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</si>
  <si>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</si>
  <si>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</si>
  <si>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</si>
  <si>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</si>
  <si>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</si>
  <si>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</si>
  <si>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</si>
  <si>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</si>
  <si>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</si>
  <si>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</si>
  <si>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</si>
  <si>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</si>
  <si>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</si>
  <si>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</si>
  <si>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</si>
  <si>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</si>
  <si>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</si>
  <si>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</si>
  <si>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</si>
  <si>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</si>
  <si>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</si>
  <si>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</si>
  <si>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</si>
  <si>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</si>
  <si>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</si>
  <si>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</si>
  <si>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</si>
  <si>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</si>
  <si>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</si>
  <si>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</si>
  <si>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</si>
  <si>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</si>
  <si>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</si>
  <si>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</si>
  <si>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</si>
  <si>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</si>
  <si>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</si>
  <si>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</si>
  <si>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</si>
  <si>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</si>
  <si>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</si>
  <si>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</si>
  <si>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</si>
  <si>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</si>
  <si>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</si>
  <si>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</si>
  <si>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</si>
  <si>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</si>
  <si>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</si>
  <si>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</si>
  <si>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</si>
  <si>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</si>
  <si>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</si>
  <si>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</si>
  <si>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</si>
  <si>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</si>
  <si>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</si>
  <si>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</si>
  <si>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</si>
  <si>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</si>
  <si>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</si>
  <si>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</si>
  <si>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</si>
  <si>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</si>
  <si>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</si>
  <si>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</si>
  <si>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</si>
  <si>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</si>
  <si>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</si>
  <si>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</si>
  <si>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</si>
  <si>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</si>
  <si>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</si>
  <si>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</si>
  <si>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</si>
  <si>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</si>
  <si>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</si>
  <si>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</si>
  <si>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</si>
  <si>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</si>
  <si>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</si>
  <si>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</si>
  <si>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</si>
  <si>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</si>
  <si>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</si>
  <si>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</si>
  <si>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</si>
  <si>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</si>
  <si>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</si>
  <si>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</si>
  <si>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</si>
  <si>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</si>
  <si>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</si>
  <si>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</si>
  <si>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</si>
  <si>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</si>
  <si>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</si>
  <si>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</si>
  <si>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</si>
  <si>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</si>
  <si>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</si>
  <si>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</si>
  <si>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</si>
  <si>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</si>
  <si>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</si>
  <si>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</si>
  <si>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</si>
  <si>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</si>
  <si>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</si>
  <si>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</si>
  <si>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</si>
  <si>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</si>
  <si>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</si>
  <si>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</si>
  <si>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</si>
  <si>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</si>
  <si>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</si>
  <si>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</si>
  <si>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</si>
  <si>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</si>
  <si>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</si>
  <si>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</si>
  <si>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</si>
  <si>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</si>
  <si>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</si>
  <si>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</si>
  <si>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</si>
  <si>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</si>
  <si>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</si>
  <si>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</si>
  <si>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</si>
  <si>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</si>
  <si>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</si>
  <si>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</si>
  <si>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</si>
  <si>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</si>
  <si>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</si>
  <si>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</si>
  <si>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</si>
  <si>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</si>
  <si>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</si>
  <si>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</si>
  <si>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</si>
  <si>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</si>
  <si>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</si>
  <si>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</si>
  <si>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</si>
  <si>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</si>
  <si>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</si>
  <si>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</si>
  <si>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</si>
  <si>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</si>
  <si>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</si>
  <si>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</si>
  <si>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</si>
  <si>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</si>
  <si>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</si>
  <si>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</si>
  <si>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</si>
  <si>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</si>
  <si>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</si>
  <si>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</si>
  <si>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</si>
  <si>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</si>
  <si>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</si>
  <si>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</si>
  <si>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</si>
  <si>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</si>
  <si>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</si>
  <si>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</si>
  <si>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</si>
  <si>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</si>
  <si>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</si>
  <si>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</si>
  <si>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</si>
  <si>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</si>
  <si>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</si>
  <si>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</si>
  <si>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</si>
  <si>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</si>
  <si>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</si>
  <si>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</si>
  <si>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</si>
  <si>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</si>
  <si>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</si>
  <si>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</si>
  <si>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</si>
  <si>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</si>
  <si>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</si>
  <si>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</si>
  <si>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</si>
  <si>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</si>
  <si>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</si>
  <si>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</si>
  <si>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</si>
  <si>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</si>
  <si>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</si>
  <si>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</si>
  <si>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</si>
  <si>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</si>
  <si>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</si>
  <si>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</si>
  <si>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</si>
  <si>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</si>
  <si>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</si>
  <si>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</si>
  <si>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</si>
  <si>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</si>
  <si>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</si>
  <si>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</si>
  <si>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</si>
  <si>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</si>
  <si>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</si>
  <si>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</si>
  <si>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</si>
  <si>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</si>
  <si>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</si>
  <si>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</si>
  <si>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</si>
  <si>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</si>
  <si>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</si>
  <si>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</si>
  <si>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</si>
  <si>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</si>
  <si>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</si>
  <si>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</si>
  <si>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</si>
  <si>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</si>
  <si>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</si>
  <si>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</si>
  <si>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</si>
  <si>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</si>
  <si>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</si>
  <si>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</si>
  <si>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</si>
  <si>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</si>
  <si>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</si>
  <si>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</si>
  <si>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</si>
  <si>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</si>
  <si>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</si>
  <si>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</si>
  <si>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</si>
  <si>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</si>
  <si>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</si>
  <si>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</si>
  <si>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</si>
  <si>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</si>
  <si>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</si>
  <si>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</si>
  <si>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</si>
  <si>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</si>
  <si>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</si>
  <si>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</si>
  <si>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</si>
  <si>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</si>
  <si>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</si>
  <si>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</si>
  <si>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</si>
  <si>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</si>
  <si>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</si>
  <si>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</si>
  <si>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</si>
  <si>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</si>
  <si>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</si>
  <si>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</si>
  <si>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</si>
  <si>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</si>
  <si>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</si>
  <si>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</si>
  <si>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</si>
  <si>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</si>
  <si>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</si>
  <si>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</si>
  <si>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</si>
  <si>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</si>
  <si>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</si>
  <si>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</si>
  <si>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</si>
  <si>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</si>
  <si>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</si>
  <si>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</si>
  <si>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</si>
  <si>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</si>
  <si>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</si>
  <si>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</si>
  <si>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</si>
  <si>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</si>
  <si>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</si>
  <si>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</si>
  <si>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</si>
  <si>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</si>
  <si>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</si>
  <si>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</si>
  <si>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</si>
  <si>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</si>
  <si>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</si>
  <si>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</si>
  <si>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</si>
  <si>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</si>
  <si>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</si>
  <si>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</si>
  <si>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</si>
  <si>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</si>
  <si>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</si>
  <si>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</si>
  <si>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</si>
  <si>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</si>
  <si>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</si>
  <si>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</si>
  <si>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</si>
  <si>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</si>
  <si>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</si>
  <si>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</si>
  <si>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</si>
  <si>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</si>
  <si>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</si>
  <si>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</si>
  <si>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</si>
  <si>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</si>
  <si>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</si>
  <si>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</si>
  <si>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</si>
  <si>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</si>
  <si>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</si>
  <si>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</si>
  <si>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</si>
  <si>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</si>
  <si>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</si>
  <si>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</si>
  <si>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</si>
  <si>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</si>
  <si>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</si>
  <si>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</si>
  <si>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</si>
  <si>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</si>
  <si>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</si>
  <si>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</si>
  <si>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</si>
  <si>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</si>
  <si>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</si>
  <si>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</si>
  <si>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</si>
  <si>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</si>
  <si>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</si>
  <si>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</si>
  <si>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</si>
  <si>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</si>
  <si>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</si>
  <si>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</si>
  <si>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</si>
  <si>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</si>
  <si>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</si>
  <si>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</si>
  <si>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</si>
  <si>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</si>
  <si>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</si>
  <si>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</si>
  <si>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</si>
  <si>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</si>
  <si>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</si>
  <si>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</si>
  <si>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</si>
  <si>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</si>
  <si>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</si>
  <si>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</si>
  <si>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</si>
  <si>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</si>
  <si>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</si>
  <si>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</si>
  <si>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</si>
  <si>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</si>
  <si>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</si>
  <si>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</si>
  <si>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</si>
  <si>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</si>
  <si>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</si>
  <si>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</si>
  <si>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</si>
  <si>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</si>
  <si>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</si>
  <si>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</si>
  <si>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</si>
  <si>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</si>
  <si>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</si>
  <si>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</si>
  <si>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</si>
  <si>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</si>
  <si>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</si>
  <si>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</si>
  <si>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</si>
  <si>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</si>
  <si>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</si>
  <si>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</si>
  <si>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</si>
  <si>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</si>
  <si>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</si>
  <si>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</si>
  <si>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</si>
  <si>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</si>
  <si>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</si>
  <si>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</si>
  <si>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</si>
  <si>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</si>
  <si>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</si>
  <si>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</si>
  <si>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</si>
  <si>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</si>
  <si>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</si>
  <si>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</si>
  <si>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</si>
  <si>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</si>
  <si>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</si>
  <si>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</si>
  <si>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</si>
  <si>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</si>
  <si>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</si>
  <si>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</si>
  <si>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</si>
  <si>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</si>
  <si>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</si>
  <si>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</si>
  <si>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</si>
  <si>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</si>
  <si>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</si>
  <si>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</si>
  <si>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</si>
  <si>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</si>
  <si>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</si>
  <si>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</si>
  <si>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</si>
  <si>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</si>
  <si>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</si>
  <si>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</si>
  <si>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</si>
  <si>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</si>
  <si>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</si>
  <si>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</si>
  <si>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</si>
  <si>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</si>
  <si>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</si>
  <si>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</si>
  <si>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</si>
  <si>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</si>
  <si>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</si>
  <si>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</si>
  <si>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</si>
  <si>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</si>
  <si>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</si>
  <si>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</si>
  <si>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</si>
  <si>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</si>
  <si>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</si>
  <si>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</si>
  <si>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</si>
  <si>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</si>
  <si>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</si>
  <si>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</si>
  <si>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</si>
  <si>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</si>
  <si>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</si>
  <si>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</si>
  <si>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</si>
  <si>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</si>
  <si>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</si>
  <si>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</si>
  <si>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</si>
  <si>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</si>
  <si>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</si>
  <si>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</si>
  <si>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</si>
  <si>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</si>
  <si>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</si>
  <si>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</si>
  <si>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</si>
  <si>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</si>
  <si>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</si>
  <si>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</si>
  <si>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</si>
  <si>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</si>
  <si>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</si>
  <si>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</si>
  <si>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</si>
  <si>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</si>
  <si>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</si>
  <si>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</si>
  <si>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</si>
  <si>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</si>
  <si>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</si>
  <si>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</si>
  <si>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</si>
  <si>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</si>
  <si>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</si>
  <si>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</si>
  <si>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</si>
  <si>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</si>
  <si>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</si>
  <si>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</si>
  <si>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</si>
  <si>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</si>
  <si>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</si>
  <si>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</si>
  <si>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</si>
  <si>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</si>
  <si>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</si>
  <si>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</si>
  <si>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</si>
  <si>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</si>
  <si>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</si>
  <si>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</si>
  <si>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</si>
  <si>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</si>
  <si>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</si>
  <si>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</si>
  <si>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</si>
  <si>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</si>
  <si>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</si>
  <si>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</si>
  <si>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</si>
  <si>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</si>
  <si>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</si>
  <si>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</si>
  <si>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</si>
  <si>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</si>
  <si>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</si>
  <si>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</si>
  <si>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</si>
  <si>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</si>
  <si>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</si>
  <si>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</si>
  <si>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</si>
  <si>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</si>
  <si>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</si>
  <si>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</si>
  <si>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</si>
  <si>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</si>
  <si>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</si>
  <si>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</si>
  <si>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</si>
  <si>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</si>
  <si>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</si>
  <si>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</si>
  <si>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</si>
  <si>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</si>
  <si>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</si>
  <si>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</si>
  <si>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</si>
  <si>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</si>
  <si>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</si>
  <si>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</si>
  <si>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</si>
  <si>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</si>
  <si>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</si>
  <si>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</si>
  <si>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</si>
  <si>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</si>
  <si>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</si>
  <si>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</si>
  <si>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</si>
  <si>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</si>
  <si>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</si>
  <si>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</si>
  <si>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</si>
  <si>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</si>
  <si>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</si>
  <si>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</si>
  <si>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</si>
  <si>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</si>
  <si>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</si>
  <si>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</si>
  <si>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</si>
  <si>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</si>
  <si>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</si>
  <si>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</si>
  <si>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</si>
  <si>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</si>
  <si>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</si>
  <si>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</si>
  <si>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</si>
  <si>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</si>
  <si>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</si>
  <si>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</si>
  <si>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</si>
  <si>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</si>
  <si>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</si>
  <si>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</si>
  <si>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</si>
  <si>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</si>
  <si>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</si>
  <si>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</si>
  <si>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</si>
  <si>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</si>
  <si>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</si>
  <si>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</si>
  <si>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</si>
  <si>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</si>
  <si>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</si>
  <si>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</si>
  <si>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</si>
  <si>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</si>
  <si>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</si>
  <si>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</si>
  <si>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</si>
  <si>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</si>
  <si>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</si>
  <si>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</si>
  <si>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</si>
  <si>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</si>
  <si>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</si>
  <si>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</si>
  <si>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</si>
  <si>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</si>
  <si>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</si>
  <si>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</si>
  <si>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</si>
  <si>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</si>
  <si>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</si>
  <si>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</si>
  <si>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</si>
  <si>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</si>
  <si>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</si>
  <si>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</si>
  <si>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</si>
  <si>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</si>
  <si>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</si>
  <si>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</si>
  <si>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</si>
  <si>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</si>
  <si>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</si>
  <si>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</si>
  <si>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</si>
  <si>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</si>
  <si>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</si>
  <si>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</si>
  <si>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</si>
  <si>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</si>
  <si>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</si>
  <si>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</si>
  <si>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</si>
  <si>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</si>
  <si>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</si>
  <si>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</si>
  <si>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</si>
  <si>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</si>
  <si>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</si>
  <si>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</si>
  <si>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</si>
  <si>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</si>
  <si>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</si>
  <si>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</si>
  <si>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</si>
  <si>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</si>
  <si>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</si>
  <si>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</si>
  <si>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</si>
  <si>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</si>
  <si>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</si>
  <si>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</si>
  <si>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</si>
  <si>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</si>
  <si>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</si>
  <si>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</si>
  <si>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</si>
  <si>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</si>
  <si>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</si>
  <si>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</si>
  <si>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</si>
  <si>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</si>
  <si>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</si>
  <si>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</si>
  <si>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</si>
  <si>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</si>
  <si>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</si>
  <si>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</si>
  <si>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</si>
  <si>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</si>
  <si>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</si>
  <si>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</si>
  <si>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</si>
  <si>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</si>
  <si>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</si>
  <si>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</si>
  <si>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</si>
  <si>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</si>
  <si>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</si>
  <si>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</si>
  <si>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</si>
  <si>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</si>
  <si>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</si>
  <si>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</si>
  <si>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</si>
  <si>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</si>
  <si>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</si>
  <si>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</si>
  <si>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</si>
  <si>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</si>
  <si>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</si>
  <si>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</si>
  <si>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</si>
  <si>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</si>
  <si>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</si>
  <si>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</si>
  <si>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</si>
  <si>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</si>
  <si>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</si>
  <si>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</si>
  <si>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</si>
  <si>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</si>
  <si>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</si>
  <si>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</si>
  <si>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</si>
  <si>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</si>
  <si>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</si>
  <si>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</si>
  <si>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</si>
  <si>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</si>
  <si>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</si>
  <si>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</si>
  <si>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</si>
  <si>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</si>
  <si>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</si>
  <si>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</si>
  <si>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</si>
  <si>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</si>
  <si>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</si>
  <si>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</si>
  <si>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</si>
  <si>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</si>
  <si>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</si>
  <si>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</si>
  <si>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</si>
  <si>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</si>
  <si>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</si>
  <si>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</si>
  <si>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</si>
  <si>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</si>
  <si>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</si>
  <si>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</si>
  <si>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</si>
  <si>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</si>
  <si>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</si>
  <si>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</si>
  <si>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</si>
  <si>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</si>
  <si>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</si>
  <si>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</si>
  <si>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</si>
  <si>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</si>
  <si>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</si>
  <si>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</si>
  <si>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</si>
  <si>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</si>
  <si>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</si>
  <si>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</si>
  <si>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</si>
  <si>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</si>
  <si>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</si>
  <si>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</si>
  <si>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</si>
  <si>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</si>
  <si>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</si>
  <si>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</si>
  <si>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</si>
  <si>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</si>
  <si>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</si>
  <si>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</si>
  <si>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</si>
  <si>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</si>
  <si>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</si>
  <si>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</si>
  <si>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</si>
  <si>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</si>
  <si>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</si>
  <si>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</si>
  <si>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</si>
  <si>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</si>
  <si>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</si>
  <si>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</si>
  <si>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</si>
  <si>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</si>
  <si>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</si>
  <si>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</si>
  <si>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</si>
  <si>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</si>
  <si>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</si>
  <si>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</si>
  <si>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</si>
  <si>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</si>
  <si>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</si>
  <si>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</si>
  <si>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</si>
  <si>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</si>
  <si>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</si>
  <si>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</si>
  <si>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</si>
  <si>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</si>
  <si>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</si>
  <si>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</si>
  <si>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</si>
  <si>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</si>
  <si>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</si>
  <si>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</si>
  <si>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</si>
  <si>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</si>
  <si>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</si>
  <si>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</si>
  <si>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</si>
  <si>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</si>
  <si>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</si>
  <si>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</si>
  <si>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</si>
  <si>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</si>
  <si>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</si>
  <si>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</si>
  <si>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</si>
  <si>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</si>
  <si>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</si>
  <si>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</si>
  <si>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</si>
  <si>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</si>
  <si>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</si>
  <si>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</si>
  <si>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</si>
  <si>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</si>
  <si>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</si>
  <si>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</si>
  <si>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</si>
  <si>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</si>
  <si>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</si>
  <si>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</si>
  <si>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</si>
  <si>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</si>
  <si>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</si>
  <si>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</si>
  <si>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</si>
  <si>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</si>
  <si>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</si>
  <si>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</si>
  <si>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</si>
  <si>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</si>
  <si>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</si>
  <si>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</si>
  <si>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</si>
  <si>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</si>
  <si>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</si>
  <si>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</si>
  <si>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</si>
  <si>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</si>
  <si>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</si>
  <si>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</si>
  <si>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</si>
  <si>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</si>
  <si>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</si>
  <si>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</si>
  <si>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</si>
  <si>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</si>
  <si>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</si>
  <si>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</si>
  <si>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</si>
  <si>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</si>
  <si>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</si>
  <si>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</si>
  <si>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</si>
  <si>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</si>
  <si>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</si>
  <si>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</si>
  <si>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</si>
  <si>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</si>
  <si>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</si>
  <si>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</si>
  <si>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</si>
  <si>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</si>
  <si>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</si>
  <si>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</si>
  <si>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</si>
  <si>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</si>
  <si>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</si>
  <si>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</si>
  <si>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</si>
  <si>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</si>
  <si>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</si>
  <si>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</si>
  <si>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</si>
  <si>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</si>
  <si>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</si>
  <si>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</si>
  <si>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</si>
  <si>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</si>
  <si>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</si>
  <si>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</si>
  <si>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</si>
  <si>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</si>
  <si>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</si>
  <si>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</si>
  <si>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</si>
  <si>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</si>
  <si>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</si>
  <si>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</si>
  <si>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</si>
  <si>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</si>
  <si>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</si>
  <si>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</si>
  <si>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</si>
  <si>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</si>
  <si>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</si>
  <si>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</si>
  <si>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</si>
  <si>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</si>
  <si>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</si>
  <si>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</si>
  <si>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</si>
  <si>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</si>
  <si>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</si>
  <si>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</si>
  <si>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</si>
  <si>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</si>
  <si>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</si>
  <si>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</si>
  <si>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</si>
  <si>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</si>
  <si>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</si>
  <si>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</si>
  <si>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</si>
  <si>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</si>
  <si>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</si>
  <si>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</si>
  <si>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</si>
  <si>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</si>
  <si>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</si>
  <si>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</si>
  <si>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</si>
  <si>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</si>
  <si>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</si>
  <si>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</si>
  <si>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</si>
  <si>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</si>
  <si>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</si>
  <si>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</si>
  <si>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</si>
  <si>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</si>
  <si>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</si>
  <si>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</si>
  <si>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</si>
  <si>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</si>
  <si>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</si>
  <si>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</si>
  <si>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</si>
  <si>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</si>
  <si>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</si>
  <si>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</si>
  <si>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</si>
  <si>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</si>
  <si>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</si>
  <si>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</si>
  <si>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</si>
  <si>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</si>
  <si>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</si>
  <si>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</si>
  <si>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</si>
  <si>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</si>
  <si>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</si>
  <si>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</si>
  <si>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</si>
  <si>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</si>
  <si>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</si>
  <si>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</si>
  <si>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</si>
  <si>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</si>
  <si>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</si>
  <si>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</si>
  <si>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</si>
  <si>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</si>
  <si>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</si>
  <si>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</si>
  <si>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</si>
  <si>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</si>
  <si>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</si>
  <si>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</si>
  <si>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</si>
  <si>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</si>
  <si>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</si>
  <si>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</si>
  <si>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</si>
  <si>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</si>
  <si>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</si>
  <si>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</si>
  <si>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</si>
  <si>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</si>
  <si>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</si>
  <si>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</si>
  <si>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</si>
  <si>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</si>
  <si>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</si>
  <si>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</si>
  <si>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</si>
  <si>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</si>
  <si>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</si>
  <si>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</si>
  <si>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</si>
  <si>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</si>
  <si>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</si>
  <si>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</si>
  <si>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</si>
  <si>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</si>
  <si>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</si>
  <si>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</si>
  <si>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</si>
  <si>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</si>
  <si>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</si>
  <si>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</si>
  <si>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</si>
  <si>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</si>
  <si>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</si>
  <si>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</si>
  <si>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</si>
  <si>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</si>
  <si>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</si>
  <si>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</si>
  <si>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</si>
  <si>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</si>
  <si>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</si>
  <si>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</si>
  <si>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</si>
  <si>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</si>
  <si>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</si>
  <si>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</si>
  <si>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</si>
  <si>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</si>
  <si>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</si>
  <si>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</si>
  <si>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</si>
  <si>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</si>
  <si>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</si>
  <si>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</si>
  <si>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</si>
  <si>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</si>
  <si>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</si>
  <si>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</si>
  <si>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</si>
  <si>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</si>
  <si>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</si>
  <si>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</si>
  <si>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</si>
  <si>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</si>
  <si>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</si>
  <si>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</si>
  <si>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</si>
  <si>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</si>
  <si>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</si>
  <si>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</si>
  <si>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</si>
  <si>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</si>
  <si>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</si>
  <si>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</si>
  <si>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</si>
  <si>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</si>
  <si>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</si>
  <si>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</si>
  <si>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</si>
  <si>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</si>
  <si>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</si>
  <si>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</si>
  <si>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</si>
  <si>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</si>
  <si>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</si>
  <si>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</si>
  <si>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</si>
  <si>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</si>
  <si>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</si>
  <si>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</si>
  <si>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</si>
  <si>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</si>
  <si>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</si>
  <si>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</si>
  <si>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</si>
  <si>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</si>
  <si>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</si>
  <si>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</si>
  <si>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</si>
  <si>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</si>
  <si>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</si>
  <si>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</si>
  <si>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</si>
  <si>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</si>
  <si>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</si>
  <si>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</si>
  <si>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</si>
  <si>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</si>
  <si>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</si>
  <si>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</si>
  <si>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</si>
  <si>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</si>
  <si>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</si>
  <si>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</si>
  <si>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</si>
  <si>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</si>
  <si>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</si>
  <si>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</si>
  <si>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</si>
  <si>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</si>
  <si>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</si>
  <si>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</si>
  <si>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</si>
  <si>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</si>
  <si>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</si>
  <si>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</si>
  <si>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</si>
  <si>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</si>
  <si>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</si>
  <si>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</si>
  <si>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</si>
  <si>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</si>
  <si>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</si>
  <si>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</si>
  <si>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</si>
  <si>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</si>
  <si>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</si>
  <si>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</si>
  <si>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</si>
  <si>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</si>
  <si>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</si>
  <si>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</si>
  <si>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</si>
  <si>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</si>
  <si>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</si>
  <si>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</si>
  <si>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</si>
  <si>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</si>
  <si>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</si>
  <si>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</si>
  <si>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</si>
  <si>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</si>
  <si>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</si>
  <si>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</si>
  <si>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</si>
  <si>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</si>
  <si>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</si>
  <si>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</si>
  <si>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</si>
  <si>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</si>
  <si>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</si>
  <si>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</si>
  <si>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</si>
  <si>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</si>
  <si>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</si>
  <si>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</si>
  <si>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</si>
  <si>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</si>
  <si>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</si>
  <si>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</si>
  <si>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</si>
  <si>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</si>
  <si>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</si>
  <si>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</si>
  <si>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</si>
  <si>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</si>
  <si>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</si>
  <si>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</si>
  <si>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</si>
  <si>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</si>
  <si>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</si>
  <si>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</si>
  <si>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</si>
  <si>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</si>
  <si>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</si>
  <si>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</si>
  <si>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</si>
  <si>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</si>
  <si>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</si>
  <si>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</si>
  <si>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</si>
  <si>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</si>
  <si>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</si>
  <si>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</si>
  <si>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</si>
  <si>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</si>
  <si>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</si>
  <si>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</si>
  <si>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</si>
  <si>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</si>
  <si>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</si>
  <si>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</si>
  <si>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</si>
  <si>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</si>
  <si>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</si>
  <si>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</si>
  <si>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</si>
  <si>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</si>
  <si>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</si>
  <si>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</si>
  <si>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</si>
  <si>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</si>
  <si>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</si>
  <si>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</si>
  <si>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</si>
  <si>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</si>
  <si>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</si>
  <si>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</si>
  <si>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</si>
  <si>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</si>
  <si>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</si>
  <si>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</si>
  <si>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</si>
  <si>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</si>
  <si>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</si>
  <si>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</si>
  <si>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</si>
  <si>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</si>
  <si>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</si>
  <si>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</si>
  <si>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</si>
  <si>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</si>
  <si>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</si>
  <si>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</si>
  <si>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</si>
  <si>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</si>
  <si>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</si>
  <si>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</si>
  <si>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</si>
  <si>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</si>
  <si>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</si>
  <si>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</si>
  <si>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</si>
  <si>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</si>
  <si>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</si>
  <si>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</si>
  <si>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</si>
  <si>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</si>
  <si>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</si>
  <si>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</si>
  <si>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</si>
  <si>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</si>
  <si>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</si>
  <si>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</si>
  <si>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</si>
  <si>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</si>
  <si>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</si>
  <si>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</si>
  <si>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</si>
  <si>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</si>
  <si>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</si>
  <si>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</si>
  <si>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</si>
  <si>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</si>
  <si>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</si>
  <si>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</si>
  <si>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</si>
  <si>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</si>
  <si>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</si>
  <si>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</si>
  <si>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</si>
  <si>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</si>
  <si>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</si>
  <si>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</si>
  <si>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</si>
  <si>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</si>
  <si>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</si>
  <si>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</si>
  <si>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</si>
  <si>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</si>
  <si>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</si>
  <si>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</si>
  <si>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</si>
  <si>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</si>
  <si>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</si>
  <si>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</si>
  <si>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</si>
  <si>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</si>
  <si>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</si>
  <si>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</si>
  <si>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</si>
  <si>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</si>
  <si>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</si>
  <si>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</si>
  <si>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</si>
  <si>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</si>
  <si>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</si>
  <si>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</si>
  <si>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</si>
  <si>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</si>
  <si>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</si>
  <si>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</si>
  <si>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</si>
  <si>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</si>
  <si>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</si>
  <si>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</si>
  <si>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</si>
  <si>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</si>
  <si>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</si>
  <si>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</si>
  <si>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</si>
  <si>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</si>
  <si>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</si>
  <si>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</si>
  <si>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</si>
  <si>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</si>
  <si>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</si>
  <si>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</si>
  <si>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</si>
  <si>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</si>
  <si>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</si>
  <si>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</si>
  <si>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</si>
  <si>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</si>
  <si>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</si>
  <si>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</si>
  <si>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</si>
  <si>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</si>
  <si>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</si>
  <si>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</si>
  <si>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</si>
  <si>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</si>
  <si>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</si>
  <si>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</si>
  <si>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</si>
  <si>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</si>
  <si>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</si>
  <si>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</si>
  <si>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</si>
  <si>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</si>
  <si>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</si>
  <si>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</si>
  <si>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</si>
  <si>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</si>
  <si>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</si>
  <si>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</si>
  <si>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</si>
  <si>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</si>
  <si>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</si>
  <si>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</si>
  <si>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</si>
  <si>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</si>
  <si>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</si>
  <si>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</si>
  <si>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</si>
  <si>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</si>
  <si>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</si>
  <si>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</si>
  <si>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</si>
  <si>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</si>
  <si>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</si>
  <si>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</si>
  <si>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</si>
  <si>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</si>
  <si>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</si>
  <si>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</si>
  <si>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</si>
  <si>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</si>
  <si>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</si>
  <si>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</si>
  <si>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</si>
  <si>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</si>
  <si>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</si>
  <si>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</si>
  <si>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</si>
  <si>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</si>
  <si>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</si>
  <si>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</si>
  <si>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</si>
  <si>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</si>
  <si>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</si>
  <si>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</si>
  <si>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</si>
  <si>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</si>
  <si>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</si>
  <si>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</si>
  <si>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</si>
  <si>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</si>
  <si>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</si>
  <si>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</si>
  <si>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</si>
  <si>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</si>
  <si>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</si>
  <si>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</si>
  <si>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</si>
  <si>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</si>
  <si>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</si>
  <si>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</si>
  <si>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</si>
  <si>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</si>
  <si>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</si>
  <si>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</si>
  <si>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</si>
  <si>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</si>
  <si>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</si>
  <si>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</si>
  <si>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</si>
  <si>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</si>
  <si>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</si>
  <si>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</si>
  <si>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</si>
  <si>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</si>
  <si>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</si>
  <si>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</si>
  <si>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</si>
  <si>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</si>
  <si>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</si>
  <si>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</si>
  <si>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</si>
  <si>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</si>
  <si>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</si>
  <si>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</si>
  <si>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</si>
  <si>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</si>
  <si>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</si>
  <si>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</si>
  <si>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</si>
  <si>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</si>
  <si>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</si>
  <si>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</si>
  <si>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</si>
  <si>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</si>
  <si>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</si>
  <si>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</si>
  <si>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</si>
  <si>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</si>
  <si>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</si>
  <si>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</si>
  <si>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</si>
  <si>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</si>
  <si>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</si>
  <si>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</si>
  <si>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</si>
  <si>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</si>
  <si>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</si>
  <si>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</si>
  <si>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</si>
  <si>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</si>
  <si>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</si>
  <si>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</si>
  <si>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</si>
  <si>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</si>
  <si>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</si>
  <si>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</si>
  <si>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</si>
  <si>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</si>
  <si>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</si>
  <si>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</si>
  <si>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</si>
  <si>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</si>
  <si>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</si>
  <si>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</si>
  <si>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</si>
  <si>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</si>
  <si>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</si>
  <si>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</si>
  <si>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</si>
  <si>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</si>
  <si>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</si>
  <si>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</si>
  <si>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</si>
  <si>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</si>
  <si>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</si>
  <si>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</si>
  <si>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</si>
  <si>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</si>
  <si>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</si>
  <si>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</si>
  <si>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</si>
  <si>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</si>
  <si>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</si>
  <si>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</si>
  <si>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</si>
  <si>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</si>
  <si>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</si>
  <si>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</si>
  <si>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</si>
  <si>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</si>
  <si>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</si>
  <si>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</si>
  <si>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</si>
  <si>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</si>
  <si>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</si>
  <si>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</si>
  <si>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</si>
  <si>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</si>
  <si>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</si>
  <si>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</si>
  <si>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</si>
  <si>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</si>
  <si>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</si>
  <si>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</si>
  <si>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</si>
  <si>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</si>
  <si>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</si>
  <si>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</si>
  <si>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</si>
  <si>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</si>
  <si>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</si>
  <si>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</si>
  <si>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</si>
  <si>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</si>
  <si>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</si>
  <si>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</si>
  <si>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</si>
  <si>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</si>
  <si>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</si>
  <si>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</si>
  <si>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</si>
  <si>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</si>
  <si>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</si>
  <si>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</si>
  <si>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</si>
  <si>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</si>
  <si>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</si>
  <si>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</si>
  <si>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</si>
  <si>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</si>
  <si>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</si>
  <si>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</si>
  <si>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</si>
  <si>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</si>
  <si>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</si>
  <si>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</si>
  <si>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</si>
  <si>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</si>
  <si>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</si>
  <si>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</si>
  <si>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</si>
  <si>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</si>
  <si>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</si>
  <si>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</si>
  <si>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</si>
  <si>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</si>
  <si>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</si>
  <si>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</si>
  <si>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</si>
  <si>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</si>
  <si>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</si>
  <si>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</si>
  <si>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</si>
  <si>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</si>
  <si>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</si>
  <si>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</si>
  <si>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</si>
  <si>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</si>
  <si>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</si>
  <si>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</si>
  <si>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</si>
  <si>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</si>
  <si>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</si>
  <si>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</si>
  <si>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</si>
  <si>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</si>
  <si>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</si>
  <si>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</si>
  <si>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</si>
  <si>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</si>
  <si>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</si>
  <si>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</si>
  <si>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</si>
  <si>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</si>
  <si>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</si>
  <si>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</si>
  <si>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</si>
  <si>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</si>
  <si>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</si>
  <si>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</si>
  <si>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</si>
  <si>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</si>
  <si>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</si>
  <si>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</si>
  <si>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</si>
  <si>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</si>
  <si>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</si>
  <si>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</si>
  <si>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</si>
  <si>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</si>
  <si>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</si>
  <si>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</si>
  <si>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</si>
  <si>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</si>
  <si>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</si>
  <si>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</si>
  <si>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</si>
  <si>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</si>
  <si>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</si>
  <si>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</si>
  <si>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</si>
  <si>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</si>
  <si>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</si>
  <si>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</si>
  <si>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</si>
  <si>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</si>
  <si>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</si>
  <si>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</si>
  <si>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</si>
  <si>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</si>
  <si>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</si>
  <si>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</si>
  <si>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</si>
  <si>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</si>
  <si>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</si>
  <si>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</si>
  <si>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</si>
  <si>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</si>
  <si>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</si>
  <si>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</si>
  <si>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</si>
  <si>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</si>
  <si>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</si>
  <si>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</si>
  <si>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</si>
  <si>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</si>
  <si>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</si>
  <si>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</si>
  <si>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</si>
  <si>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</si>
  <si>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</si>
  <si>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</si>
  <si>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</si>
  <si>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</si>
  <si>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</si>
  <si>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</si>
  <si>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</si>
  <si>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</si>
  <si>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</si>
  <si>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</si>
  <si>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</si>
  <si>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</si>
  <si>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</si>
  <si>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</si>
  <si>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</si>
  <si>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</si>
  <si>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</si>
  <si>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</si>
  <si>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</si>
  <si>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</si>
  <si>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</si>
  <si>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</si>
  <si>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</si>
  <si>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</si>
  <si>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</si>
  <si>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</si>
  <si>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</si>
  <si>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</si>
  <si>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</si>
  <si>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</si>
  <si>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</si>
  <si>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</si>
  <si>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</si>
  <si>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</si>
  <si>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</si>
  <si>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</si>
  <si>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</si>
  <si>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</si>
  <si>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</si>
  <si>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</si>
  <si>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</si>
  <si>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</si>
  <si>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</si>
  <si>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</si>
  <si>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</si>
  <si>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</si>
  <si>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</si>
  <si>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</si>
  <si>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</si>
  <si>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</si>
  <si>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</si>
  <si>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</si>
  <si>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</si>
  <si>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</si>
  <si>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</si>
  <si>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</si>
  <si>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</si>
  <si>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</si>
  <si>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</si>
  <si>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</si>
  <si>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</si>
  <si>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</si>
  <si>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</si>
  <si>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</si>
  <si>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</si>
  <si>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</si>
  <si>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</si>
  <si>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</si>
  <si>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</si>
  <si>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</si>
  <si>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</si>
  <si>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</si>
  <si>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</si>
  <si>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</si>
  <si>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</si>
  <si>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</si>
  <si>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</si>
  <si>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</si>
  <si>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</si>
  <si>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</si>
  <si>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</si>
  <si>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</si>
  <si>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</si>
  <si>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</si>
  <si>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</si>
  <si>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</si>
  <si>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</si>
  <si>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</si>
  <si>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</si>
  <si>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</si>
  <si>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</si>
  <si>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</si>
  <si>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</si>
  <si>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</si>
  <si>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</si>
  <si>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</si>
  <si>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</si>
  <si>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</si>
  <si>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</si>
  <si>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</si>
  <si>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</si>
  <si>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</si>
  <si>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</si>
  <si>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</si>
  <si>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</si>
  <si>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</si>
  <si>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</si>
  <si>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</si>
  <si>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</si>
  <si>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</si>
  <si>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</si>
  <si>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</si>
  <si>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</si>
  <si>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</si>
  <si>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</si>
  <si>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</si>
  <si>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</si>
  <si>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</si>
  <si>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</si>
  <si>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</si>
  <si>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</si>
  <si>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</si>
  <si>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</si>
  <si>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</si>
  <si>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</si>
  <si>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</si>
  <si>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</si>
  <si>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</si>
  <si>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</si>
  <si>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</si>
  <si>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</si>
  <si>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</si>
  <si>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</si>
  <si>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</si>
  <si>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</si>
  <si>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</si>
  <si>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</si>
  <si>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</si>
  <si>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</si>
  <si>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</si>
  <si>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</si>
  <si>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</si>
  <si>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</si>
  <si>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</si>
  <si>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</si>
  <si>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</si>
  <si>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</si>
  <si>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</si>
  <si>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</si>
  <si>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</si>
  <si>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</si>
  <si>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</si>
  <si>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</si>
  <si>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</si>
  <si>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</si>
  <si>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</si>
  <si>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</si>
  <si>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</si>
  <si>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</si>
  <si>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</si>
  <si>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</si>
  <si>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</si>
  <si>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</si>
  <si>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</si>
  <si>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</si>
  <si>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</si>
  <si>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</si>
  <si>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</si>
  <si>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</si>
  <si>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</si>
  <si>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</si>
  <si>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</si>
  <si>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</si>
  <si>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</si>
  <si>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</si>
  <si>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</si>
  <si>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</si>
  <si>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</si>
  <si>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</si>
  <si>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</si>
  <si>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</si>
  <si>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</si>
  <si>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</si>
  <si>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</si>
  <si>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</si>
  <si>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</si>
  <si>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</si>
  <si>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</si>
  <si>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</si>
  <si>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</si>
  <si>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</si>
  <si>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</si>
  <si>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</si>
  <si>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</si>
  <si>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</si>
  <si>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</si>
  <si>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</si>
  <si>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</si>
  <si>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</si>
  <si>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</si>
  <si>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</si>
  <si>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</si>
  <si>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</si>
  <si>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</si>
  <si>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</si>
  <si>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</si>
  <si>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</si>
  <si>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</si>
  <si>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</si>
  <si>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</si>
  <si>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</si>
  <si>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</si>
  <si>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</si>
  <si>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</si>
  <si>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</si>
  <si>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</si>
  <si>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</si>
  <si>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</si>
  <si>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</si>
  <si>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</si>
  <si>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</si>
  <si>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</si>
  <si>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</si>
  <si>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</si>
  <si>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</si>
  <si>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</si>
  <si>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</si>
  <si>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</si>
  <si>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</si>
  <si>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</si>
  <si>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</si>
  <si>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</si>
  <si>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</si>
  <si>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</si>
  <si>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</si>
  <si>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</si>
  <si>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</si>
  <si>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</si>
  <si>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</si>
  <si>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</si>
  <si>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</si>
  <si>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</si>
  <si>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</si>
  <si>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</si>
  <si>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</si>
  <si>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</si>
  <si>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</si>
  <si>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</si>
  <si>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</si>
  <si>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</si>
  <si>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</si>
  <si>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</si>
  <si>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</si>
  <si>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</si>
  <si>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</si>
  <si>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</si>
  <si>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</si>
  <si>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</si>
  <si>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</si>
  <si>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</si>
  <si>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</si>
  <si>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</si>
  <si>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</si>
  <si>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</si>
  <si>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</si>
  <si>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</si>
  <si>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</si>
  <si>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</si>
  <si>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</si>
  <si>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</si>
  <si>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</si>
  <si>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</si>
  <si>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</si>
  <si>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</si>
  <si>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</si>
  <si>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</si>
  <si>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</si>
  <si>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</si>
  <si>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</si>
  <si>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</si>
  <si>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</si>
  <si>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</si>
  <si>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</si>
  <si>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</si>
  <si>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</si>
  <si>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</si>
  <si>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</si>
  <si>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</si>
  <si>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</si>
  <si>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</si>
  <si>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</si>
  <si>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</si>
  <si>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</si>
  <si>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</si>
  <si>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</si>
  <si>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</si>
  <si>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</si>
  <si>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</si>
  <si>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</si>
  <si>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</si>
  <si>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</si>
  <si>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</si>
  <si>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</si>
  <si>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</si>
  <si>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</si>
  <si>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</si>
  <si>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</si>
  <si>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</si>
  <si>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</si>
  <si>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</si>
  <si>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</si>
  <si>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</si>
  <si>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</si>
  <si>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</si>
  <si>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</si>
  <si>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</si>
  <si>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</si>
  <si>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</si>
  <si>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</si>
  <si>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</si>
  <si>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</si>
  <si>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</si>
  <si>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</si>
  <si>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</si>
  <si>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</si>
  <si>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</si>
  <si>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</si>
  <si>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</si>
  <si>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</si>
  <si>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</si>
  <si>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</si>
  <si>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</si>
  <si>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</si>
  <si>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</si>
  <si>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</si>
  <si>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</si>
  <si>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</si>
  <si>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</si>
  <si>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</si>
  <si>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</si>
  <si>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</si>
  <si>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</si>
  <si>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</si>
  <si>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</si>
  <si>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</si>
  <si>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</si>
  <si>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</si>
  <si>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</si>
  <si>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</si>
  <si>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</si>
  <si>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</si>
  <si>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</si>
  <si>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</si>
  <si>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</si>
  <si>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</si>
  <si>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</si>
  <si>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</si>
  <si>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</si>
  <si>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</si>
  <si>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</si>
  <si>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</si>
  <si>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</si>
  <si>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</si>
  <si>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</si>
  <si>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</si>
  <si>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</si>
  <si>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</si>
  <si>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</si>
  <si>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</si>
  <si>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</si>
  <si>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</si>
  <si>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</si>
  <si>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</si>
  <si>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</si>
  <si>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</si>
  <si>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</si>
  <si>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</si>
  <si>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</si>
  <si>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</si>
  <si>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</si>
  <si>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</si>
  <si>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</si>
  <si>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</si>
  <si>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</si>
  <si>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</si>
  <si>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</si>
  <si>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</si>
  <si>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</si>
  <si>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</si>
  <si>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</si>
  <si>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</si>
  <si>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</si>
  <si>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</si>
  <si>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</si>
  <si>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</si>
  <si>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</si>
  <si>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</si>
  <si>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</si>
  <si>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</si>
  <si>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</si>
  <si>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</si>
  <si>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</si>
  <si>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</si>
  <si>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</si>
  <si>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</si>
  <si>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</si>
  <si>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</si>
  <si>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</si>
  <si>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</si>
  <si>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</si>
  <si>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</si>
  <si>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</si>
  <si>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</si>
  <si>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</si>
  <si>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</si>
  <si>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</si>
  <si>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</si>
  <si>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</si>
  <si>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</si>
  <si>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</si>
  <si>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</si>
  <si>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</si>
  <si>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</si>
  <si>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</si>
  <si>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</si>
  <si>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</si>
  <si>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</si>
  <si>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</si>
  <si>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</si>
  <si>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</si>
  <si>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</si>
  <si>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</si>
  <si>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</si>
  <si>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</si>
  <si>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</si>
  <si>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</si>
  <si>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</si>
  <si>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</si>
  <si>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</si>
  <si>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</si>
  <si>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</si>
  <si>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</si>
  <si>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</si>
  <si>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</si>
  <si>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</si>
  <si>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</si>
  <si>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</si>
  <si>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</si>
  <si>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</si>
  <si>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</si>
  <si>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</si>
  <si>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</si>
  <si>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</si>
  <si>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</si>
  <si>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</si>
  <si>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</si>
  <si>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</si>
  <si>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</si>
  <si>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</si>
  <si>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</si>
  <si>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</si>
  <si>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</si>
  <si>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</si>
  <si>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</si>
  <si>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</si>
  <si>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</si>
  <si>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</si>
  <si>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</si>
  <si>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</si>
  <si>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</si>
  <si>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</si>
  <si>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</si>
  <si>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</si>
  <si>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</si>
  <si>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</si>
  <si>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</si>
  <si>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</si>
  <si>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</si>
  <si>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</si>
  <si>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</si>
  <si>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</si>
  <si>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</si>
  <si>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</si>
  <si>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</si>
  <si>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</si>
  <si>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</si>
  <si>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</si>
  <si>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</si>
  <si>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</si>
  <si>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</si>
  <si>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</si>
  <si>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</si>
  <si>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</si>
  <si>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</si>
  <si>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</si>
  <si>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</si>
  <si>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</si>
  <si>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</si>
  <si>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</si>
  <si>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</si>
  <si>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</si>
  <si>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</si>
  <si>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</si>
  <si>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</si>
  <si>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</si>
  <si>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</si>
  <si>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</si>
  <si>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</si>
  <si>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</si>
  <si>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</si>
  <si>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</si>
  <si>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</si>
  <si>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</si>
  <si>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</si>
  <si>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</si>
  <si>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</si>
  <si>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</si>
  <si>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</si>
  <si>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</si>
  <si>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</si>
  <si>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</si>
  <si>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</si>
  <si>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</si>
  <si>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</si>
  <si>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</si>
  <si>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</si>
  <si>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</si>
  <si>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</si>
  <si>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</si>
  <si>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</si>
  <si>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</si>
  <si>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</si>
  <si>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</si>
  <si>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</si>
  <si>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</si>
  <si>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</si>
  <si>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</si>
  <si>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</si>
  <si>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</si>
  <si>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</si>
  <si>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</si>
  <si>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</si>
  <si>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</si>
  <si>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</si>
  <si>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</si>
  <si>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</si>
  <si>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</si>
  <si>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</si>
  <si>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</si>
  <si>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</si>
  <si>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</si>
  <si>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</si>
  <si>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</si>
  <si>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</si>
  <si>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</si>
  <si>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</si>
  <si>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</si>
  <si>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</si>
  <si>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</si>
  <si>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</si>
  <si>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</si>
  <si>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</si>
  <si>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</si>
  <si>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</si>
  <si>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</si>
  <si>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</si>
  <si>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</si>
  <si>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</si>
  <si>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</si>
  <si>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</si>
  <si>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</si>
  <si>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</si>
  <si>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</si>
  <si>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</si>
  <si>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</si>
  <si>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</si>
  <si>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</si>
  <si>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</si>
  <si>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</si>
  <si>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</si>
  <si>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</si>
  <si>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</si>
  <si>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</si>
  <si>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</si>
  <si>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</si>
  <si>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</si>
  <si>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</si>
  <si>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</si>
  <si>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</si>
  <si>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</si>
  <si>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</si>
  <si>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</si>
  <si>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</si>
  <si>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</si>
  <si>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</si>
  <si>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</si>
  <si>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</si>
  <si>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</si>
  <si>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</si>
  <si>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</si>
  <si>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</si>
  <si>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</si>
  <si>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</si>
  <si>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</si>
  <si>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</si>
  <si>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</si>
  <si>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</si>
  <si>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</si>
  <si>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</si>
  <si>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</si>
  <si>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</si>
  <si>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</si>
  <si>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</si>
  <si>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</si>
  <si>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</si>
  <si>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</si>
  <si>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</si>
  <si>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</si>
  <si>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</si>
  <si>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</si>
  <si>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</si>
  <si>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</si>
  <si>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</si>
  <si>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</si>
  <si>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</si>
  <si>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</si>
  <si>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</si>
  <si>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</si>
  <si>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</si>
  <si>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</si>
  <si>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</si>
  <si>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</si>
  <si>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</si>
  <si>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</si>
  <si>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</si>
  <si>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</si>
  <si>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</si>
  <si>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</si>
  <si>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</si>
  <si>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</si>
  <si>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</si>
  <si>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</si>
  <si>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</si>
  <si>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</si>
  <si>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</si>
  <si>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</si>
  <si>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</si>
  <si>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</si>
  <si>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</si>
  <si>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</si>
  <si>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</si>
  <si>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</si>
  <si>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</si>
  <si>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</si>
  <si>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</si>
  <si>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</si>
  <si>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</si>
  <si>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</si>
  <si>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</si>
  <si>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</si>
  <si>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</si>
  <si>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</si>
  <si>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</si>
  <si>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</si>
  <si>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</si>
  <si>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</si>
  <si>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</si>
  <si>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</si>
  <si>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</si>
  <si>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</si>
  <si>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</si>
  <si>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</si>
  <si>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</si>
  <si>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</si>
  <si>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</si>
  <si>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</si>
  <si>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</si>
  <si>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</si>
  <si>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</si>
  <si>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</si>
  <si>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</si>
  <si>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</si>
  <si>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</si>
  <si>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</si>
  <si>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</si>
  <si>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</si>
  <si>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</si>
  <si>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</si>
  <si>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</si>
  <si>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</si>
  <si>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</si>
  <si>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</si>
  <si>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</si>
  <si>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</si>
  <si>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</si>
  <si>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</si>
  <si>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</si>
  <si>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</si>
  <si>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</si>
  <si>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</si>
  <si>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</si>
  <si>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</si>
  <si>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</si>
  <si>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</si>
  <si>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</si>
  <si>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</si>
  <si>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</si>
  <si>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</si>
  <si>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</si>
  <si>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</si>
  <si>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</si>
  <si>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</si>
  <si>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</si>
  <si>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</si>
  <si>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</si>
  <si>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</si>
  <si>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</si>
  <si>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</si>
  <si>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</si>
  <si>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</si>
  <si>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</si>
  <si>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</si>
  <si>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</si>
  <si>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</si>
  <si>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</si>
  <si>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</si>
  <si>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</si>
  <si>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</si>
  <si>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</si>
  <si>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</si>
  <si>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</si>
  <si>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</si>
  <si>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</si>
  <si>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</si>
  <si>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</si>
  <si>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</si>
  <si>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</si>
  <si>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</si>
  <si>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</si>
  <si>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</si>
  <si>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</si>
  <si>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</si>
  <si>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</si>
  <si>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</si>
  <si>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</si>
  <si>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</si>
  <si>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</si>
  <si>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</si>
  <si>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</si>
  <si>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</si>
  <si>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</si>
  <si>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</si>
  <si>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</si>
  <si>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</si>
  <si>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</si>
  <si>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</si>
  <si>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</si>
  <si>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</si>
  <si>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</si>
  <si>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</si>
  <si>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</si>
  <si>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</si>
  <si>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</si>
  <si>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</si>
  <si>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</si>
  <si>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</si>
  <si>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</si>
  <si>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</si>
  <si>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</si>
  <si>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</si>
  <si>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</si>
  <si>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</si>
  <si>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</si>
  <si>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</si>
  <si>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</si>
  <si>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</si>
  <si>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</si>
  <si>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</si>
  <si>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</si>
  <si>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</si>
  <si>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</si>
  <si>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</si>
  <si>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</si>
  <si>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</si>
  <si>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</si>
  <si>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</si>
  <si>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</si>
  <si>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</si>
  <si>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</si>
  <si>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</si>
  <si>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</si>
  <si>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</si>
  <si>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</si>
  <si>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</si>
  <si>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</si>
  <si>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</si>
  <si>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</si>
  <si>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</si>
  <si>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</si>
  <si>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</si>
  <si>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</si>
  <si>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</si>
  <si>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</si>
  <si>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</si>
  <si>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</si>
  <si>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</si>
  <si>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</si>
  <si>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</si>
  <si>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</si>
  <si>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</si>
  <si>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</si>
  <si>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</si>
  <si>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</si>
  <si>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</si>
  <si>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</si>
  <si>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</si>
  <si>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</si>
  <si>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</si>
  <si>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</si>
  <si>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</si>
  <si>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</si>
  <si>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</si>
  <si>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</si>
  <si>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</si>
  <si>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</si>
  <si>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</si>
  <si>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</si>
  <si>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</si>
  <si>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</si>
  <si>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</si>
  <si>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</si>
  <si>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</si>
  <si>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</si>
  <si>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</si>
  <si>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</si>
  <si>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</si>
  <si>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</si>
  <si>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</si>
  <si>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</si>
  <si>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</si>
  <si>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</si>
  <si>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</si>
  <si>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</si>
  <si>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</si>
  <si>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</si>
  <si>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</si>
  <si>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</si>
  <si>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</si>
  <si>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</si>
  <si>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</si>
  <si>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</si>
  <si>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</si>
  <si>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</si>
  <si>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</si>
  <si>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</si>
  <si>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</si>
  <si>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</si>
  <si>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</si>
  <si>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</si>
  <si>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</si>
  <si>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</si>
  <si>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</si>
  <si>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</si>
  <si>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</si>
  <si>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</si>
  <si>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</si>
  <si>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</si>
  <si>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</si>
  <si>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</si>
  <si>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</si>
  <si>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</si>
  <si>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</si>
  <si>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</si>
  <si>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</si>
  <si>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</si>
  <si>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</si>
  <si>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</si>
  <si>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</si>
  <si>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</si>
  <si>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</si>
  <si>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</si>
  <si>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</si>
  <si>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</si>
  <si>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</si>
  <si>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</si>
  <si>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</si>
  <si>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</si>
  <si>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</si>
  <si>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</si>
  <si>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</si>
  <si>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</si>
  <si>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</si>
  <si>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</si>
  <si>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</si>
  <si>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</si>
  <si>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</si>
  <si>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</si>
  <si>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</si>
  <si>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</si>
  <si>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</si>
  <si>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</si>
  <si>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</si>
  <si>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</si>
  <si>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</si>
  <si>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</si>
  <si>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</si>
  <si>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</si>
  <si>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</si>
  <si>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</si>
  <si>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</si>
  <si>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</si>
  <si>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</si>
  <si>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</si>
  <si>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</si>
  <si>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</si>
  <si>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</si>
  <si>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</si>
  <si>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</si>
  <si>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</si>
  <si>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</si>
  <si>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</si>
  <si>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</si>
  <si>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</si>
  <si>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</si>
  <si>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</si>
  <si>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</si>
  <si>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</si>
  <si>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</si>
  <si>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</si>
  <si>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</si>
  <si>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</si>
  <si>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</si>
  <si>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</si>
  <si>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</si>
  <si>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</si>
  <si>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</si>
  <si>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</si>
  <si>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</si>
  <si>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</si>
  <si>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</si>
  <si>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</si>
  <si>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</si>
  <si>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</si>
  <si>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</si>
  <si>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</si>
  <si>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</si>
  <si>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</si>
  <si>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</si>
  <si>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</si>
  <si>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</si>
  <si>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</si>
  <si>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</si>
  <si>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</si>
  <si>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</si>
  <si>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</si>
  <si>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</si>
  <si>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</si>
  <si>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</si>
  <si>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</si>
  <si>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</si>
  <si>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</si>
  <si>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</si>
  <si>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</si>
  <si>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</si>
  <si>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</si>
  <si>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</si>
  <si>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</si>
  <si>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</si>
  <si>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</si>
  <si>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</si>
  <si>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</si>
  <si>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</si>
  <si>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</si>
  <si>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</si>
  <si>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</si>
  <si>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</si>
  <si>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</si>
  <si>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</si>
  <si>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</si>
  <si>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</si>
  <si>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</si>
  <si>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</si>
  <si>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</si>
  <si>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</si>
  <si>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</si>
  <si>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</si>
  <si>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</si>
  <si>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</si>
  <si>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</si>
  <si>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</si>
  <si>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</si>
  <si>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</si>
  <si>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</si>
  <si>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</si>
  <si>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</si>
  <si>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</si>
  <si>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</si>
  <si>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</si>
  <si>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</si>
  <si>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</si>
  <si>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</si>
  <si>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</si>
  <si>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</si>
  <si>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</si>
  <si>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</si>
  <si>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</si>
  <si>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</si>
  <si>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</si>
  <si>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</si>
  <si>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</si>
  <si>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</si>
  <si>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</si>
  <si>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</si>
  <si>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</si>
  <si>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</si>
  <si>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</si>
  <si>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</si>
  <si>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</si>
  <si>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</si>
  <si>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</si>
  <si>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</si>
  <si>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</si>
  <si>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</si>
  <si>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</si>
  <si>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</si>
  <si>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</si>
  <si>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</si>
  <si>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</si>
  <si>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</si>
  <si>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</si>
  <si>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</si>
  <si>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</si>
  <si>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</si>
  <si>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</si>
  <si>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</si>
  <si>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</si>
  <si>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</si>
  <si>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</si>
  <si>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</si>
  <si>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</si>
  <si>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</si>
  <si>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</si>
  <si>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</si>
  <si>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</si>
  <si>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</si>
  <si>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</si>
  <si>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</si>
  <si>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</si>
  <si>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</si>
  <si>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</si>
  <si>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</si>
  <si>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</si>
  <si>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</si>
  <si>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</si>
  <si>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</si>
  <si>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</si>
  <si>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</si>
  <si>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</si>
  <si>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</si>
  <si>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</si>
  <si>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</si>
  <si>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</si>
  <si>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</si>
  <si>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</si>
  <si>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</si>
  <si>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</si>
  <si>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</si>
  <si>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</si>
  <si>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</si>
  <si>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</si>
  <si>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</si>
  <si>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</si>
  <si>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</si>
  <si>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</si>
  <si>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</si>
  <si>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</si>
  <si>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</si>
  <si>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</si>
  <si>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</si>
  <si>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</si>
  <si>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</si>
  <si>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</si>
  <si>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</si>
  <si>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</si>
  <si>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</si>
  <si>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</si>
  <si>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</si>
  <si>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</si>
  <si>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</si>
  <si>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</si>
  <si>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</si>
  <si>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</si>
  <si>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</si>
  <si>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</si>
  <si>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</si>
  <si>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</si>
  <si>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</si>
  <si>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</si>
  <si>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</si>
  <si>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</si>
  <si>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</si>
  <si>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</si>
  <si>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</si>
  <si>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</si>
  <si>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</si>
  <si>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</si>
  <si>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</si>
  <si>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</si>
  <si>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</si>
  <si>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</si>
  <si>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</si>
  <si>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</si>
  <si>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</si>
  <si>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</si>
  <si>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</si>
  <si>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</si>
  <si>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</si>
  <si>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</si>
  <si>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</si>
  <si>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</si>
  <si>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</si>
  <si>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</si>
  <si>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</si>
  <si>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</si>
  <si>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</si>
  <si>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</si>
  <si>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</si>
  <si>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</si>
  <si>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</si>
  <si>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</si>
  <si>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</si>
  <si>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</si>
  <si>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</si>
  <si>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</si>
  <si>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</si>
  <si>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</si>
  <si>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</si>
  <si>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</si>
  <si>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</si>
  <si>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</si>
  <si>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</si>
  <si>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</si>
  <si>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</si>
  <si>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</si>
  <si>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</si>
  <si>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</si>
  <si>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</si>
  <si>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</si>
  <si>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</si>
  <si>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</si>
  <si>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</si>
  <si>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</si>
  <si>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</si>
  <si>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</si>
  <si>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</si>
  <si>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</si>
  <si>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</si>
  <si>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</si>
  <si>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</si>
  <si>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</si>
  <si>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</si>
  <si>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</si>
  <si>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</si>
  <si>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</si>
  <si>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</si>
  <si>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</si>
  <si>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</si>
  <si>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</si>
  <si>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</si>
  <si>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</si>
  <si>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</si>
  <si>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</si>
  <si>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</si>
  <si>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</si>
  <si>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</si>
  <si>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</si>
  <si>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</si>
  <si>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</si>
  <si>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</si>
  <si>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</si>
  <si>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</si>
  <si>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</si>
  <si>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</si>
  <si>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</si>
  <si>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</si>
  <si>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</si>
  <si>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</si>
  <si>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</si>
  <si>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</si>
  <si>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</si>
  <si>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</si>
  <si>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</si>
  <si>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</si>
  <si>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</si>
  <si>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</si>
  <si>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</si>
  <si>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</si>
  <si>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</si>
  <si>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</si>
  <si>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</si>
  <si>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</si>
  <si>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</si>
  <si>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</si>
  <si>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</si>
  <si>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</si>
  <si>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</si>
  <si>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</si>
  <si>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</si>
  <si>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</si>
  <si>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</si>
  <si>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</si>
  <si>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</si>
  <si>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</si>
  <si>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</si>
  <si>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</si>
  <si>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</si>
  <si>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</si>
  <si>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</si>
  <si>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</si>
  <si>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</si>
  <si>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</si>
  <si>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</si>
  <si>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</si>
  <si>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</si>
  <si>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</si>
  <si>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</si>
  <si>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</si>
  <si>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</si>
  <si>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</si>
  <si>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</si>
  <si>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</si>
  <si>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</si>
  <si>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</si>
  <si>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</si>
  <si>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</si>
  <si>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</si>
  <si>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</si>
  <si>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</si>
  <si>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</si>
  <si>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</si>
  <si>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</si>
  <si>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</si>
  <si>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</si>
  <si>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</si>
  <si>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</si>
  <si>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</si>
  <si>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</si>
  <si>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</si>
  <si>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</si>
  <si>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</si>
  <si>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</si>
  <si>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</si>
  <si>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</si>
  <si>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</si>
  <si>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</si>
  <si>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</si>
  <si>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</si>
  <si>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</si>
  <si>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</si>
  <si>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</si>
  <si>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</si>
  <si>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</si>
  <si>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</si>
  <si>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</si>
  <si>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</si>
  <si>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</si>
  <si>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</si>
  <si>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</si>
  <si>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</si>
  <si>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</si>
  <si>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</si>
  <si>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</si>
  <si>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</si>
  <si>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</si>
  <si>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</si>
  <si>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</si>
  <si>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</si>
  <si>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</si>
  <si>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</si>
  <si>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</si>
  <si>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</si>
  <si>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</si>
  <si>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</si>
  <si>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</si>
  <si>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</si>
  <si>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</si>
  <si>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</si>
  <si>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</si>
  <si>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</si>
  <si>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</si>
  <si>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</si>
  <si>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</si>
  <si>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</si>
  <si>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</si>
  <si>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</si>
  <si>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</si>
  <si>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</si>
  <si>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</si>
  <si>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</si>
  <si>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</si>
  <si>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</si>
  <si>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</si>
  <si>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</si>
  <si>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</si>
  <si>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</si>
  <si>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</si>
  <si>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</si>
  <si>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</si>
  <si>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</si>
  <si>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</si>
  <si>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</si>
  <si>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</si>
  <si>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</si>
  <si>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</si>
  <si>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</si>
  <si>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</si>
  <si>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</si>
  <si>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</si>
  <si>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</si>
  <si>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</si>
  <si>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</si>
  <si>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</si>
  <si>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</si>
  <si>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</si>
  <si>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</si>
  <si>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</si>
  <si>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</si>
  <si>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</si>
  <si>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</si>
  <si>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</si>
  <si>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</si>
  <si>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</si>
  <si>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</si>
  <si>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</si>
  <si>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</si>
  <si>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</si>
  <si>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</si>
  <si>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</si>
  <si>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</si>
  <si>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</si>
  <si>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</si>
  <si>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</si>
  <si>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</si>
  <si>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</si>
  <si>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</si>
  <si>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</si>
  <si>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</si>
  <si>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</si>
  <si>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</si>
  <si>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</si>
  <si>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</si>
  <si>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</si>
  <si>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</si>
  <si>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</si>
  <si>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</si>
  <si>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</si>
  <si>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</si>
  <si>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</si>
  <si>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</si>
  <si>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</si>
  <si>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</si>
  <si>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</si>
  <si>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</si>
  <si>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</si>
  <si>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</si>
  <si>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</si>
  <si>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</si>
  <si>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</si>
  <si>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</si>
  <si>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</si>
  <si>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</si>
  <si>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</si>
  <si>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</si>
  <si>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</si>
  <si>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</si>
  <si>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</si>
  <si>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</si>
  <si>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</si>
  <si>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</si>
  <si>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</si>
  <si>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</si>
  <si>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</si>
  <si>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</si>
  <si>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</si>
  <si>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</si>
  <si>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</si>
  <si>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</si>
  <si>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</si>
  <si>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</si>
  <si>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</si>
  <si>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</si>
  <si>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</si>
  <si>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</si>
  <si>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</si>
  <si>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</si>
  <si>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</si>
  <si>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</si>
  <si>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</si>
  <si>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</si>
  <si>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</si>
  <si>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</si>
  <si>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</si>
  <si>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</si>
  <si>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</si>
  <si>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</si>
  <si>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</si>
  <si>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</si>
  <si>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</si>
  <si>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</si>
  <si>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</si>
  <si>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</si>
  <si>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</si>
  <si>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</si>
  <si>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</si>
  <si>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</si>
  <si>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</si>
  <si>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</si>
  <si>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</si>
  <si>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</si>
  <si>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</si>
  <si>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</si>
  <si>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</si>
  <si>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</si>
  <si>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</si>
  <si>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</si>
  <si>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</si>
  <si>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</si>
  <si>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</si>
  <si>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</si>
  <si>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</si>
  <si>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</si>
  <si>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</si>
  <si>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</si>
  <si>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</si>
  <si>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</si>
  <si>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</si>
  <si>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</si>
  <si>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</si>
  <si>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</si>
  <si>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</si>
  <si>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</si>
  <si>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</si>
  <si>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</si>
  <si>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</si>
  <si>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</si>
  <si>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</si>
  <si>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</si>
  <si>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</si>
  <si>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</si>
  <si>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</si>
  <si>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</si>
  <si>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</si>
  <si>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</si>
  <si>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</si>
  <si>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</si>
  <si>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</si>
  <si>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</si>
  <si>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</si>
  <si>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</si>
  <si>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</si>
  <si>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</si>
  <si>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</si>
  <si>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</si>
  <si>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</si>
  <si>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</si>
  <si>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</si>
  <si>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</si>
  <si>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</si>
  <si>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</si>
  <si>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</si>
  <si>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</si>
  <si>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</si>
  <si>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</si>
  <si>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</si>
  <si>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</si>
  <si>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</si>
  <si>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</si>
  <si>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</si>
  <si>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</si>
  <si>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</si>
  <si>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</si>
  <si>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</si>
  <si>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</si>
  <si>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</si>
  <si>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</si>
  <si>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</si>
  <si>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</si>
  <si>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</si>
  <si>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</si>
  <si>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</si>
  <si>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</si>
  <si>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</si>
  <si>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</si>
  <si>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</si>
  <si>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</si>
  <si>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</si>
  <si>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</si>
  <si>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</si>
  <si>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</si>
  <si>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</si>
  <si>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</si>
  <si>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</si>
  <si>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</si>
  <si>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</si>
  <si>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</si>
  <si>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</si>
  <si>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</si>
  <si>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</si>
  <si>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</si>
  <si>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</si>
  <si>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</si>
  <si>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</si>
  <si>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</si>
  <si>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</si>
  <si>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</si>
  <si>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</si>
  <si>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</si>
  <si>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</si>
  <si>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</si>
  <si>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</si>
  <si>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</si>
  <si>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</si>
  <si>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</si>
  <si>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</si>
  <si>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</si>
  <si>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</si>
  <si>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</si>
  <si>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</si>
  <si>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</si>
  <si>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</si>
  <si>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</si>
  <si>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</si>
  <si>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</si>
  <si>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</si>
  <si>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</si>
  <si>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</si>
  <si>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</si>
  <si>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</si>
  <si>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</si>
  <si>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</si>
  <si>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</si>
  <si>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</si>
  <si>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</si>
  <si>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</si>
  <si>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</si>
  <si>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</si>
  <si>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</si>
  <si>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</si>
  <si>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</si>
  <si>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</si>
  <si>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</si>
  <si>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</si>
  <si>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</si>
  <si>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</si>
  <si>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</si>
  <si>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</si>
  <si>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</si>
  <si>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</si>
  <si>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</si>
  <si>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</si>
  <si>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</si>
  <si>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</si>
  <si>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</si>
  <si>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</si>
  <si>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</si>
  <si>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</si>
  <si>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</si>
  <si>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</si>
  <si>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</si>
  <si>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</si>
  <si>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</si>
  <si>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</si>
  <si>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</si>
  <si>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</si>
  <si>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</si>
  <si>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</si>
  <si>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</si>
  <si>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</si>
  <si>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</si>
  <si>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</si>
  <si>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</si>
  <si>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</si>
  <si>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</si>
  <si>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</si>
  <si>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</si>
  <si>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</si>
  <si>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</si>
  <si>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</si>
  <si>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</si>
  <si>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</si>
  <si>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</si>
  <si>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</si>
  <si>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</si>
  <si>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</si>
  <si>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</si>
  <si>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</si>
  <si>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</si>
  <si>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</si>
  <si>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</si>
  <si>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</si>
  <si>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</si>
  <si>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</si>
  <si>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</si>
  <si>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</si>
  <si>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</si>
  <si>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</si>
  <si>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</si>
  <si>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</si>
  <si>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</si>
  <si>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</si>
  <si>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</si>
  <si>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</si>
  <si>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</si>
  <si>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</si>
  <si>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</si>
  <si>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</si>
  <si>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</si>
  <si>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</si>
  <si>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</si>
  <si>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</si>
  <si>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</si>
  <si>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</si>
  <si>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</si>
  <si>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</si>
  <si>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</si>
  <si>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</si>
  <si>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</si>
  <si>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</si>
  <si>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</si>
  <si>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</si>
  <si>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</si>
  <si>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</si>
  <si>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</si>
  <si>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</si>
  <si>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</si>
  <si>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</si>
  <si>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</si>
  <si>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</si>
  <si>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</si>
  <si>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</si>
  <si>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</si>
  <si>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</si>
  <si>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</si>
  <si>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</si>
  <si>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</si>
  <si>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</si>
  <si>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</si>
  <si>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</si>
  <si>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</si>
  <si>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</si>
  <si>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</si>
  <si>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</si>
  <si>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</si>
  <si>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</si>
  <si>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</si>
  <si>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</si>
  <si>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</si>
  <si>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</si>
  <si>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</si>
  <si>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</si>
  <si>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</si>
  <si>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</si>
  <si>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</si>
  <si>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</si>
  <si>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</si>
  <si>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</si>
  <si>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</si>
  <si>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</si>
  <si>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</si>
  <si>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</si>
  <si>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</si>
  <si>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</si>
  <si>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</si>
  <si>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</si>
  <si>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</si>
  <si>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</si>
  <si>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</si>
  <si>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</si>
  <si>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</si>
  <si>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</si>
  <si>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</si>
  <si>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</si>
  <si>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</si>
  <si>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</si>
  <si>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</si>
  <si>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</si>
  <si>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</si>
  <si>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</si>
  <si>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</si>
  <si>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</si>
  <si>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</si>
  <si>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</si>
  <si>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</si>
  <si>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</si>
  <si>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</si>
  <si>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</si>
  <si>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</si>
  <si>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</si>
  <si>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</si>
  <si>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</si>
  <si>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</si>
  <si>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</si>
  <si>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</si>
  <si>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</si>
  <si>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</si>
  <si>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</si>
  <si>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</si>
  <si>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</si>
  <si>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</si>
  <si>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</si>
  <si>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</si>
  <si>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</si>
  <si>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</si>
  <si>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</si>
  <si>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</si>
  <si>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</si>
  <si>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</si>
  <si>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</si>
  <si>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</si>
  <si>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</si>
  <si>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</si>
  <si>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</si>
  <si>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</si>
  <si>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</si>
  <si>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</si>
  <si>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</si>
  <si>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</si>
  <si>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</si>
  <si>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</si>
  <si>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</si>
  <si>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</si>
  <si>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</si>
  <si>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</si>
  <si>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</si>
  <si>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</si>
  <si>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</si>
  <si>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</si>
  <si>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</si>
  <si>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</si>
  <si>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</si>
  <si>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</si>
  <si>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</si>
  <si>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</si>
  <si>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</si>
  <si>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</si>
  <si>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</si>
  <si>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</si>
  <si>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</si>
  <si>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</si>
  <si>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</si>
  <si>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</si>
  <si>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</si>
  <si>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</si>
  <si>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</si>
  <si>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</si>
  <si>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</si>
  <si>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</si>
  <si>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</si>
  <si>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</si>
  <si>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</si>
  <si>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</si>
  <si>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</si>
  <si>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</si>
  <si>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</si>
  <si>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</si>
  <si>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</si>
  <si>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</si>
  <si>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</si>
  <si>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</si>
  <si>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</si>
  <si>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</si>
  <si>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</si>
  <si>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</si>
  <si>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</si>
  <si>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</si>
  <si>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</si>
  <si>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</si>
  <si>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</si>
  <si>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</si>
  <si>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</si>
  <si>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</si>
  <si>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</si>
  <si>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</si>
  <si>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</si>
  <si>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</si>
  <si>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</si>
  <si>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</si>
  <si>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</si>
  <si>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</si>
  <si>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</si>
  <si>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</si>
  <si>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</si>
  <si>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</si>
  <si>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</si>
  <si>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</si>
  <si>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</si>
  <si>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</si>
  <si>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</si>
  <si>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</si>
  <si>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</si>
  <si>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</si>
  <si>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</si>
  <si>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</si>
  <si>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</si>
  <si>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</si>
  <si>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</si>
  <si>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</si>
  <si>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</si>
  <si>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</si>
  <si>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</si>
  <si>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</si>
  <si>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</si>
  <si>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</si>
  <si>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</si>
  <si>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</si>
  <si>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</si>
  <si>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</si>
  <si>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</si>
  <si>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</si>
  <si>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</si>
  <si>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</si>
  <si>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</si>
  <si>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</si>
  <si>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</si>
  <si>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</si>
  <si>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</si>
  <si>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</si>
  <si>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</si>
  <si>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</si>
  <si>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</si>
  <si>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</si>
  <si>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</si>
  <si>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</si>
  <si>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</si>
  <si>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</si>
  <si>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</si>
  <si>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</si>
  <si>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</si>
  <si>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</si>
  <si>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</si>
  <si>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</si>
  <si>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</si>
  <si>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</si>
  <si>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</si>
  <si>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</si>
  <si>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</si>
  <si>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</si>
  <si>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</si>
  <si>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</si>
  <si>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</si>
  <si>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</si>
  <si>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</si>
  <si>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</si>
  <si>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</si>
  <si>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</si>
  <si>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</si>
  <si>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</si>
  <si>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</si>
  <si>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</si>
  <si>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</si>
  <si>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</si>
  <si>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</si>
  <si>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</si>
  <si>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</si>
  <si>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</si>
  <si>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</si>
  <si>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</si>
  <si>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</si>
  <si>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</si>
  <si>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</si>
  <si>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</si>
  <si>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</si>
  <si>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</si>
  <si>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</si>
  <si>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</si>
  <si>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</si>
  <si>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</si>
  <si>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</si>
  <si>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</si>
  <si>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</si>
  <si>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</si>
  <si>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</si>
  <si>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</si>
  <si>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</si>
  <si>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</si>
  <si>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</si>
  <si>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</si>
  <si>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</si>
  <si>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</si>
  <si>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</si>
  <si>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</si>
  <si>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</si>
  <si>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</si>
  <si>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</si>
  <si>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</si>
  <si>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</si>
  <si>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</si>
  <si>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</si>
  <si>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</si>
  <si>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</si>
  <si>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</si>
  <si>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</si>
  <si>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</si>
  <si>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</si>
  <si>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</si>
  <si>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</si>
  <si>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</si>
  <si>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</si>
  <si>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</si>
  <si>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</si>
  <si>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</si>
  <si>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</si>
  <si>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</si>
  <si>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</si>
  <si>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</si>
  <si>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</si>
  <si>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</si>
  <si>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</si>
  <si>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</si>
  <si>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</si>
  <si>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</si>
  <si>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</si>
  <si>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</si>
  <si>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</si>
  <si>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</si>
  <si>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</si>
  <si>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</si>
  <si>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</si>
  <si>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</si>
  <si>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</si>
  <si>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</si>
  <si>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</si>
  <si>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</si>
  <si>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</si>
  <si>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</si>
  <si>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</si>
  <si>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</si>
  <si>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</si>
  <si>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</si>
  <si>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</si>
  <si>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</si>
  <si>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</si>
  <si>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</si>
  <si>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</si>
  <si>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</si>
  <si>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</si>
  <si>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</si>
  <si>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</si>
  <si>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</si>
  <si>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</si>
  <si>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</si>
  <si>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</si>
  <si>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</si>
  <si>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</si>
  <si>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</si>
  <si>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</si>
  <si>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</si>
  <si>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</si>
  <si>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</si>
  <si>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</si>
  <si>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</si>
  <si>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</si>
  <si>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</si>
  <si>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</si>
  <si>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</si>
  <si>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</si>
  <si>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</si>
  <si>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</si>
  <si>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</si>
  <si>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</si>
  <si>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</si>
  <si>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</si>
  <si>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</si>
  <si>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</si>
  <si>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</si>
  <si>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</si>
  <si>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</si>
  <si>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</si>
  <si>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</si>
  <si>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</si>
  <si>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</si>
  <si>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</si>
  <si>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</si>
  <si>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</si>
  <si>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</si>
  <si>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</si>
  <si>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</si>
  <si>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</si>
  <si>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</si>
  <si>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</si>
  <si>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</si>
  <si>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</si>
  <si>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</si>
  <si>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</si>
  <si>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</si>
  <si>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</si>
  <si>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</si>
  <si>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</si>
  <si>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</si>
  <si>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</si>
  <si>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</si>
  <si>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</si>
  <si>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</si>
  <si>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</si>
  <si>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</si>
  <si>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</si>
  <si>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</si>
  <si>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</si>
  <si>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</si>
  <si>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</si>
  <si>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</si>
  <si>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</si>
  <si>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</si>
  <si>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</si>
  <si>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</si>
  <si>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</si>
  <si>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</si>
  <si>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</si>
  <si>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</si>
  <si>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</si>
  <si>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</si>
  <si>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</si>
  <si>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</si>
  <si>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</si>
  <si>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</si>
  <si>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</si>
  <si>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</si>
  <si>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</si>
  <si>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</si>
  <si>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</si>
  <si>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</si>
  <si>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</si>
  <si>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</si>
  <si>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</si>
  <si>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</si>
  <si>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</si>
  <si>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</si>
  <si>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</si>
  <si>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</si>
  <si>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</si>
  <si>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</si>
  <si>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</si>
  <si>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</si>
  <si>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</si>
  <si>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</si>
  <si>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</si>
  <si>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</si>
  <si>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</si>
  <si>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</si>
  <si>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</si>
  <si>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</si>
  <si>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</si>
  <si>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</si>
  <si>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</si>
  <si>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</si>
  <si>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</si>
  <si>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</si>
  <si>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</si>
  <si>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</si>
  <si>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</si>
  <si>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</si>
  <si>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</si>
  <si>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</si>
  <si>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</si>
  <si>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</si>
  <si>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</si>
  <si>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</si>
  <si>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</si>
  <si>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</si>
  <si>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</si>
  <si>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</si>
  <si>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</si>
  <si>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</si>
  <si>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</si>
  <si>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</si>
  <si>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</si>
  <si>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</si>
  <si>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</si>
  <si>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</si>
  <si>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</si>
  <si>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</si>
  <si>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</si>
  <si>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</si>
  <si>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</si>
  <si>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</si>
  <si>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</si>
  <si>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</si>
  <si>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</si>
  <si>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</si>
  <si>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</si>
  <si>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</si>
  <si>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</si>
  <si>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</si>
  <si>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</si>
  <si>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</si>
  <si>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</si>
  <si>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</si>
  <si>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</si>
  <si>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</si>
  <si>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</si>
  <si>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</si>
  <si>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</si>
  <si>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</si>
  <si>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</si>
  <si>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</si>
  <si>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</si>
  <si>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</si>
  <si>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</si>
  <si>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</si>
  <si>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</si>
  <si>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</si>
  <si>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</si>
  <si>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</si>
  <si>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</si>
  <si>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</si>
  <si>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</si>
  <si>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</si>
  <si>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</si>
  <si>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</si>
  <si>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</si>
  <si>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</si>
  <si>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</si>
  <si>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</si>
  <si>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</si>
  <si>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</si>
  <si>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</si>
  <si>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</si>
  <si>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</si>
  <si>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</si>
  <si>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</si>
  <si>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</si>
  <si>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</si>
  <si>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</si>
  <si>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</si>
  <si>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</si>
  <si>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</si>
  <si>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</si>
  <si>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</si>
  <si>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</si>
  <si>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</si>
  <si>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</si>
  <si>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</si>
  <si>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</si>
  <si>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</si>
  <si>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</si>
  <si>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</si>
  <si>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</si>
  <si>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</si>
  <si>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</si>
  <si>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</si>
  <si>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</si>
  <si>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</si>
  <si>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</si>
  <si>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</si>
  <si>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</si>
  <si>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</si>
  <si>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</si>
  <si>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</si>
  <si>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</si>
  <si>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</si>
  <si>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</si>
  <si>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</si>
  <si>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</si>
  <si>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</si>
  <si>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</si>
  <si>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</si>
  <si>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</si>
  <si>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</si>
  <si>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</si>
  <si>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</si>
  <si>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</si>
  <si>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</si>
  <si>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</si>
  <si>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</si>
  <si>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</si>
  <si>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</si>
  <si>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</si>
  <si>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</si>
  <si>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</si>
  <si>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</si>
  <si>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</si>
  <si>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</si>
  <si>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</si>
  <si>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</si>
  <si>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</si>
  <si>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</si>
  <si>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</si>
  <si>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</si>
  <si>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</si>
  <si>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</si>
  <si>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</si>
  <si>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</si>
  <si>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</si>
  <si>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</si>
  <si>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</si>
  <si>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</si>
  <si>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</si>
  <si>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</si>
  <si>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</si>
  <si>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</si>
  <si>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</si>
  <si>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</si>
  <si>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</si>
  <si>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</si>
  <si>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</si>
  <si>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</si>
  <si>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</si>
  <si>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</si>
  <si>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</si>
  <si>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</si>
  <si>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</si>
  <si>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</si>
  <si>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</si>
  <si>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</si>
  <si>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</si>
  <si>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</si>
  <si>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</si>
  <si>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</si>
  <si>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</si>
  <si>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</si>
  <si>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</si>
  <si>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</si>
  <si>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</si>
  <si>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</si>
  <si>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</si>
  <si>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</si>
  <si>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</si>
  <si>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</si>
  <si>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</si>
  <si>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</si>
  <si>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</si>
  <si>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</si>
  <si>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</si>
  <si>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</si>
  <si>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</si>
  <si>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</si>
  <si>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</si>
  <si>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</si>
  <si>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</si>
  <si>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</si>
  <si>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</si>
  <si>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</si>
  <si>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</si>
  <si>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</si>
  <si>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</si>
  <si>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</si>
  <si>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</si>
  <si>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</si>
  <si>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</si>
  <si>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</si>
  <si>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</si>
  <si>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</si>
  <si>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</si>
  <si>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</si>
  <si>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</si>
  <si>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</si>
  <si>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</si>
  <si>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</si>
  <si>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</si>
  <si>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</si>
  <si>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</si>
  <si>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</si>
  <si>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</si>
  <si>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</si>
  <si>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</si>
  <si>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</si>
  <si>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</si>
  <si>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</si>
  <si>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</si>
  <si>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</si>
  <si>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</si>
  <si>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</si>
  <si>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</si>
  <si>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</si>
  <si>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</si>
  <si>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</si>
  <si>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</si>
  <si>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</si>
  <si>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</si>
  <si>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</si>
  <si>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</si>
  <si>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</si>
  <si>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</si>
  <si>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</si>
  <si>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</si>
  <si>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</si>
  <si>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</si>
  <si>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</si>
  <si>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</si>
  <si>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</si>
  <si>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</si>
  <si>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</si>
  <si>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</si>
  <si>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</si>
  <si>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</si>
  <si>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</si>
  <si>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</si>
  <si>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</si>
  <si>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</si>
  <si>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</si>
  <si>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</si>
  <si>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</si>
  <si>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</si>
  <si>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</si>
  <si>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</si>
  <si>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</si>
  <si>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</si>
  <si>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</si>
  <si>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</si>
  <si>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</si>
  <si>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</si>
  <si>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</si>
  <si>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</si>
  <si>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</si>
  <si>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</si>
  <si>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</si>
  <si>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</si>
  <si>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</si>
  <si>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</si>
  <si>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</si>
  <si>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</si>
  <si>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</si>
  <si>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</si>
  <si>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</si>
  <si>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</si>
  <si>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</si>
  <si>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</si>
  <si>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</si>
  <si>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</si>
  <si>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</si>
  <si>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</si>
  <si>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</si>
  <si>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</si>
  <si>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</si>
  <si>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</si>
  <si>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</si>
  <si>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</si>
  <si>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</si>
  <si>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</si>
  <si>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</si>
  <si>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</si>
  <si>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</si>
  <si>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</si>
  <si>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</si>
  <si>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</si>
  <si>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</si>
  <si>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</si>
  <si>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</si>
  <si>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</si>
  <si>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</si>
  <si>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</si>
  <si>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</si>
  <si>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</si>
  <si>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</si>
  <si>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</si>
  <si>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</si>
  <si>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</si>
  <si>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</si>
  <si>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</si>
  <si>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</si>
  <si>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</si>
  <si>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</si>
  <si>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</si>
  <si>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</si>
  <si>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</si>
  <si>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</si>
  <si>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</si>
  <si>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</si>
  <si>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</si>
  <si>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</si>
  <si>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</si>
  <si>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</si>
  <si>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</si>
  <si>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</si>
  <si>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</si>
  <si>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</si>
  <si>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</si>
  <si>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</si>
  <si>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</si>
  <si>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</si>
  <si>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</si>
  <si>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</si>
  <si>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</si>
  <si>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</si>
  <si>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</si>
  <si>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</si>
  <si>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</si>
  <si>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</si>
  <si>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</si>
  <si>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</si>
  <si>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</si>
  <si>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</si>
  <si>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</si>
  <si>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</si>
  <si>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</si>
  <si>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</si>
  <si>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</si>
  <si>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</si>
  <si>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</si>
  <si>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</si>
  <si>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</si>
  <si>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</si>
  <si>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</si>
  <si>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</si>
  <si>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</si>
  <si>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</si>
  <si>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</si>
  <si>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</si>
  <si>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</si>
  <si>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</si>
  <si>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</si>
  <si>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</si>
  <si>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</si>
  <si>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</si>
  <si>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</si>
  <si>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</si>
  <si>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</si>
  <si>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</si>
  <si>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</si>
  <si>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</si>
  <si>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</si>
  <si>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</si>
  <si>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</si>
  <si>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</si>
  <si>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</si>
  <si>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</si>
  <si>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</si>
  <si>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</si>
  <si>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</si>
  <si>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</si>
  <si>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</si>
  <si>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</si>
  <si>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</si>
  <si>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</si>
  <si>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</si>
  <si>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</si>
  <si>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</si>
  <si>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</si>
  <si>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</si>
  <si>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</si>
  <si>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</si>
  <si>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</si>
  <si>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</si>
  <si>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</si>
  <si>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</si>
  <si>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</si>
  <si>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</si>
  <si>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</si>
  <si>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</si>
  <si>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</si>
  <si>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</si>
  <si>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</si>
  <si>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</si>
  <si>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</si>
  <si>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</si>
  <si>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</si>
  <si>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</si>
  <si>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</si>
  <si>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</si>
  <si>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</si>
  <si>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</si>
  <si>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</si>
  <si>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</si>
  <si>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</si>
  <si>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</si>
  <si>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</si>
  <si>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</si>
  <si>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</si>
  <si>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</si>
  <si>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</si>
  <si>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</si>
  <si>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</si>
  <si>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</si>
  <si>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</si>
  <si>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</si>
  <si>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</si>
  <si>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</si>
  <si>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</si>
  <si>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</si>
  <si>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</si>
  <si>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</si>
  <si>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</si>
  <si>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</si>
  <si>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</si>
  <si>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</si>
  <si>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</si>
  <si>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</si>
  <si>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</si>
  <si>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</si>
  <si>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</si>
  <si>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</si>
  <si>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</si>
  <si>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</si>
  <si>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</si>
  <si>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</si>
  <si>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</si>
  <si>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</si>
  <si>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</si>
  <si>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</si>
  <si>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</si>
  <si>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</si>
  <si>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</si>
  <si>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</si>
  <si>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</si>
  <si>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</si>
  <si>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</si>
  <si>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</si>
  <si>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</si>
  <si>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</si>
  <si>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</si>
  <si>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</si>
  <si>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</si>
  <si>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</si>
  <si>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</si>
  <si>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</si>
  <si>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</si>
  <si>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</si>
  <si>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</si>
  <si>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</si>
  <si>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</si>
  <si>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</si>
  <si>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</si>
  <si>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</si>
  <si>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</si>
  <si>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</si>
  <si>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</si>
  <si>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</si>
  <si>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</si>
  <si>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</si>
  <si>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</si>
  <si>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</si>
  <si>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</si>
  <si>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</si>
  <si>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</si>
  <si>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</si>
  <si>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</si>
  <si>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</si>
  <si>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</si>
  <si>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</si>
  <si>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</si>
  <si>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</si>
  <si>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</si>
  <si>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</si>
  <si>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</si>
  <si>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</si>
  <si>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</si>
  <si>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</si>
  <si>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</si>
  <si>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</si>
  <si>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</si>
  <si>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</si>
  <si>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</si>
  <si>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</si>
  <si>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</si>
  <si>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</si>
  <si>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</si>
  <si>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</si>
  <si>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</si>
  <si>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</si>
  <si>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</si>
  <si>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</si>
  <si>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</si>
  <si>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</si>
  <si>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</si>
  <si>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</si>
  <si>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</si>
  <si>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</si>
  <si>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</si>
  <si>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</si>
  <si>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</si>
  <si>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</si>
  <si>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</si>
  <si>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</si>
  <si>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</si>
  <si>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</si>
  <si>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</si>
  <si>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</si>
  <si>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</si>
  <si>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</si>
  <si>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</si>
  <si>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</si>
  <si>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</si>
  <si>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</si>
  <si>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</si>
  <si>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</si>
  <si>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</si>
  <si>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</si>
  <si>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</si>
  <si>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</si>
  <si>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</si>
  <si>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</si>
  <si>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</si>
  <si>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</si>
  <si>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</si>
  <si>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</si>
  <si>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</si>
  <si>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</si>
  <si>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</si>
  <si>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</si>
  <si>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</si>
  <si>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</si>
  <si>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</si>
  <si>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</si>
  <si>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</si>
  <si>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</si>
  <si>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</si>
  <si>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</si>
  <si>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</si>
  <si>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</si>
  <si>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</si>
  <si>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</si>
  <si>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</si>
  <si>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</si>
  <si>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</si>
  <si>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</si>
  <si>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</si>
  <si>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</si>
  <si>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</si>
  <si>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</si>
  <si>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</si>
  <si>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</si>
  <si>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</si>
  <si>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</si>
  <si>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</si>
  <si>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</si>
  <si>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</si>
  <si>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</si>
  <si>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</si>
  <si>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</si>
  <si>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</si>
  <si>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</si>
  <si>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</si>
  <si>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</si>
  <si>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</si>
  <si>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</si>
  <si>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</si>
  <si>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</si>
  <si>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</si>
  <si>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</si>
  <si>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</si>
  <si>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</si>
  <si>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</si>
  <si>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</si>
  <si>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</si>
  <si>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</si>
  <si>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</si>
  <si>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</si>
  <si>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</si>
  <si>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</si>
  <si>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</si>
  <si>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</si>
  <si>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</si>
  <si>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</si>
  <si>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</si>
  <si>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</si>
  <si>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</si>
  <si>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</si>
  <si>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</si>
  <si>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</si>
  <si>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</si>
  <si>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</si>
  <si>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</si>
  <si>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</si>
  <si>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</si>
  <si>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</si>
  <si>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</si>
  <si>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</si>
  <si>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</si>
  <si>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</si>
  <si>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</si>
  <si>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</si>
  <si>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</si>
  <si>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</si>
  <si>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</si>
  <si>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</si>
  <si>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</si>
  <si>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</si>
  <si>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</si>
  <si>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</si>
  <si>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</si>
  <si>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</si>
  <si>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</si>
  <si>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</si>
  <si>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</si>
  <si>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</si>
  <si>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</si>
  <si>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</si>
  <si>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</si>
  <si>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</si>
  <si>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</si>
  <si>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</si>
  <si>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</si>
  <si>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</si>
  <si>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</si>
  <si>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</si>
  <si>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</si>
  <si>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</si>
  <si>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</si>
  <si>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</si>
  <si>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</si>
  <si>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</si>
  <si>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</si>
  <si>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</si>
  <si>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</si>
  <si>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</si>
  <si>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</si>
  <si>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</si>
  <si>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</si>
  <si>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</si>
  <si>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</si>
  <si>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</si>
  <si>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</si>
  <si>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</si>
  <si>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</si>
  <si>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</si>
  <si>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</si>
  <si>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</si>
  <si>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</si>
  <si>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</si>
  <si>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</si>
  <si>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</si>
  <si>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</si>
  <si>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</si>
  <si>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</si>
  <si>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</si>
  <si>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</si>
  <si>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</si>
  <si>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</si>
  <si>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</si>
  <si>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</si>
  <si>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</si>
  <si>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</si>
  <si>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</si>
  <si>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</si>
  <si>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</si>
  <si>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</si>
  <si>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</si>
  <si>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</si>
  <si>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</si>
  <si>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</si>
  <si>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</si>
  <si>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</si>
  <si>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</si>
  <si>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</si>
  <si>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</si>
  <si>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</si>
  <si>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</si>
  <si>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</si>
  <si>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</si>
  <si>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</si>
  <si>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</si>
  <si>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</si>
  <si>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</si>
  <si>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</si>
  <si>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</si>
  <si>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</si>
  <si>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</si>
  <si>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</si>
  <si>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</si>
  <si>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</si>
  <si>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</si>
  <si>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</si>
  <si>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</si>
  <si>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</si>
  <si>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</si>
  <si>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</si>
  <si>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</si>
  <si>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</si>
  <si>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</si>
  <si>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</si>
  <si>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</si>
  <si>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</si>
  <si>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</si>
  <si>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</si>
  <si>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</si>
  <si>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</si>
  <si>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</si>
  <si>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</si>
  <si>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</si>
  <si>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</si>
  <si>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</si>
  <si>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</si>
  <si>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</si>
  <si>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</si>
  <si>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</si>
  <si>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</si>
  <si>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</si>
  <si>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</si>
  <si>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</si>
  <si>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</si>
  <si>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</si>
  <si>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</si>
  <si>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</si>
  <si>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</si>
  <si>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</si>
  <si>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</si>
  <si>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</si>
  <si>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</si>
  <si>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</si>
  <si>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</si>
  <si>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</si>
  <si>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</si>
  <si>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</si>
  <si>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</si>
  <si>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</si>
  <si>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</si>
  <si>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</si>
  <si>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</si>
  <si>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</si>
  <si>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</si>
  <si>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</si>
  <si>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</si>
  <si>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</si>
  <si>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</si>
  <si>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</si>
  <si>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</si>
  <si>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</si>
  <si>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</si>
  <si>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</si>
  <si>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</si>
  <si>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</si>
  <si>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</si>
  <si>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</si>
  <si>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</si>
  <si>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</si>
  <si>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</si>
  <si>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</si>
  <si>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</si>
  <si>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</si>
  <si>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</si>
  <si>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</si>
  <si>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</si>
  <si>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</si>
  <si>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</si>
  <si>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</si>
  <si>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</si>
  <si>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</si>
  <si>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</si>
  <si>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</si>
  <si>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</si>
  <si>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</si>
  <si>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</si>
  <si>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</si>
  <si>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</si>
  <si>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</si>
  <si>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</si>
  <si>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</si>
  <si>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</si>
  <si>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</si>
  <si>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</si>
  <si>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</si>
  <si>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</si>
  <si>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</si>
  <si>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</si>
  <si>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</si>
  <si>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</si>
  <si>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</si>
  <si>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</si>
  <si>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</si>
  <si>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</si>
  <si>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</si>
  <si>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</si>
  <si>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</si>
  <si>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</si>
  <si>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</si>
  <si>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</si>
  <si>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</si>
  <si>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</si>
  <si>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</si>
  <si>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</si>
  <si>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</si>
  <si>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</si>
  <si>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</si>
  <si>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</si>
  <si>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</si>
  <si>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</si>
  <si>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</si>
  <si>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</si>
  <si>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</si>
  <si>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</si>
  <si>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</si>
  <si>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</si>
  <si>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</si>
  <si>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</si>
  <si>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</si>
  <si>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</si>
  <si>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</si>
  <si>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</si>
  <si>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</si>
  <si>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</si>
  <si>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</si>
  <si>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</si>
  <si>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</si>
  <si>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</si>
  <si>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</si>
  <si>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</si>
  <si>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</si>
  <si>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</si>
  <si>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</si>
  <si>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</si>
  <si>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</si>
  <si>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</si>
  <si>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</si>
  <si>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</si>
  <si>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</si>
  <si>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</si>
  <si>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</si>
  <si>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</si>
  <si>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</si>
  <si>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</si>
  <si>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</si>
  <si>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</si>
  <si>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</si>
  <si>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</si>
  <si>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</si>
  <si>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</si>
  <si>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</si>
  <si>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</si>
  <si>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</si>
  <si>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</si>
  <si>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</si>
  <si>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</si>
  <si>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</si>
  <si>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</si>
  <si>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</si>
  <si>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</si>
  <si>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</si>
  <si>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</si>
  <si>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</si>
  <si>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</si>
  <si>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</si>
  <si>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</si>
  <si>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</si>
  <si>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</si>
  <si>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</si>
  <si>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</si>
  <si>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</si>
  <si>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</si>
  <si>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</si>
  <si>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</si>
  <si>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</si>
  <si>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</si>
  <si>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</si>
  <si>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</si>
  <si>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</si>
  <si>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</si>
  <si>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</si>
  <si>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</si>
  <si>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</si>
  <si>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</si>
  <si>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</si>
  <si>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</si>
  <si>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</si>
  <si>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</si>
  <si>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</si>
  <si>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</si>
  <si>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</si>
  <si>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</si>
  <si>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</si>
  <si>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</si>
  <si>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</si>
  <si>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</si>
  <si>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</si>
  <si>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</si>
  <si>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</si>
  <si>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</si>
  <si>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</si>
  <si>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</si>
  <si>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</si>
  <si>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</si>
  <si>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</si>
  <si>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</si>
  <si>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</si>
  <si>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</si>
  <si>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</si>
  <si>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</si>
  <si>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</si>
  <si>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</si>
  <si>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</si>
  <si>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</si>
  <si>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</si>
  <si>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</si>
  <si>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</si>
  <si>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</si>
  <si>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</si>
  <si>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</si>
  <si>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</si>
  <si>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</si>
  <si>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</si>
  <si>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</si>
  <si>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</si>
  <si>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</si>
  <si>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</si>
  <si>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</si>
  <si>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</si>
  <si>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</si>
  <si>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</si>
  <si>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</si>
  <si>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</si>
  <si>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</si>
  <si>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</si>
  <si>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</si>
  <si>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</si>
  <si>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</si>
  <si>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</si>
  <si>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</si>
  <si>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</si>
  <si>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</si>
  <si>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</si>
  <si>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</si>
  <si>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</si>
  <si>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</si>
  <si>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</si>
  <si>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</si>
  <si>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</si>
  <si>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</si>
  <si>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</si>
  <si>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</si>
  <si>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</si>
  <si>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</si>
  <si>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</si>
  <si>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</si>
  <si>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</si>
  <si>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</si>
  <si>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</si>
  <si>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</si>
  <si>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</si>
  <si>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</si>
  <si>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</si>
  <si>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</si>
  <si>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</si>
  <si>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</si>
  <si>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</si>
  <si>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</si>
  <si>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</si>
  <si>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</si>
  <si>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</si>
  <si>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</si>
  <si>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</si>
  <si>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</si>
  <si>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</si>
  <si>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</si>
  <si>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</si>
  <si>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</si>
  <si>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</si>
  <si>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</si>
  <si>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</si>
  <si>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</si>
  <si>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</si>
  <si>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</si>
  <si>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</si>
  <si>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</si>
  <si>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</si>
  <si>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</si>
  <si>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</si>
  <si>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</si>
  <si>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</si>
  <si>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</si>
  <si>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</si>
  <si>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</si>
  <si>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</si>
  <si>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</si>
  <si>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</si>
  <si>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</si>
  <si>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</si>
  <si>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</si>
  <si>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</si>
  <si>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</si>
  <si>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</si>
  <si>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</si>
  <si>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</si>
  <si>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</si>
  <si>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</si>
  <si>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</si>
  <si>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</si>
  <si>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</si>
  <si>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</si>
  <si>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</si>
  <si>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</si>
  <si>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</si>
  <si>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</si>
  <si>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</si>
  <si>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</si>
  <si>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</si>
  <si>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</si>
  <si>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</si>
  <si>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</si>
  <si>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</si>
  <si>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</si>
  <si>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</si>
  <si>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</si>
  <si>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</si>
  <si>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</si>
  <si>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</si>
  <si>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</si>
  <si>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</si>
  <si>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</si>
  <si>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</si>
  <si>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</si>
  <si>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</si>
  <si>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</si>
  <si>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</si>
  <si>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</si>
  <si>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</si>
  <si>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</si>
  <si>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</si>
  <si>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</si>
  <si>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</si>
  <si>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</si>
  <si>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</si>
  <si>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</si>
  <si>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</si>
  <si>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</si>
  <si>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</si>
  <si>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</si>
  <si>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</si>
  <si>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</si>
  <si>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</si>
  <si>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</si>
  <si>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</si>
  <si>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</si>
  <si>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</si>
  <si>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</si>
  <si>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</si>
  <si>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</si>
  <si>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</si>
  <si>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</si>
  <si>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</si>
  <si>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</si>
  <si>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</si>
  <si>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</si>
  <si>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</si>
  <si>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</si>
  <si>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</si>
  <si>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</si>
  <si>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</si>
  <si>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</si>
  <si>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</si>
  <si>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</si>
  <si>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</si>
  <si>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</si>
  <si>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</si>
  <si>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</si>
  <si>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</si>
  <si>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</si>
  <si>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</si>
  <si>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</si>
  <si>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</si>
  <si>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</si>
  <si>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</si>
  <si>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</si>
  <si>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</si>
  <si>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</si>
  <si>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</si>
  <si>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</si>
  <si>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</si>
  <si>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</si>
  <si>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</si>
  <si>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</si>
  <si>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</si>
  <si>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</si>
  <si>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</si>
  <si>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</si>
  <si>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</si>
  <si>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</si>
  <si>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</si>
  <si>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</si>
  <si>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</si>
  <si>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</si>
  <si>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</si>
  <si>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</si>
  <si>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</si>
  <si>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</si>
  <si>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</si>
  <si>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</si>
  <si>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</si>
  <si>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</si>
  <si>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</si>
  <si>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</si>
  <si>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</si>
  <si>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</si>
  <si>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</si>
  <si>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</si>
  <si>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</si>
  <si>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</si>
  <si>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</si>
  <si>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</si>
  <si>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</si>
  <si>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</si>
  <si>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</si>
  <si>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</si>
  <si>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</si>
  <si>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</si>
  <si>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</si>
  <si>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</si>
  <si>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</si>
  <si>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</si>
  <si>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</si>
  <si>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</si>
  <si>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</si>
  <si>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</si>
  <si>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</si>
  <si>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</si>
  <si>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</si>
  <si>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</si>
  <si>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</si>
  <si>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</si>
  <si>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</si>
  <si>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</si>
  <si>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</si>
  <si>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</si>
  <si>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</si>
  <si>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</si>
  <si>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</si>
  <si>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</si>
  <si>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</si>
  <si>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</si>
  <si>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</si>
  <si>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</si>
  <si>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</si>
  <si>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</si>
  <si>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</si>
  <si>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</si>
  <si>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</si>
  <si>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</si>
  <si>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</si>
  <si>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</si>
  <si>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</si>
  <si>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</si>
  <si>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</si>
  <si>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</si>
  <si>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</si>
  <si>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</si>
  <si>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</si>
  <si>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</si>
  <si>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</si>
  <si>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</si>
  <si>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</si>
  <si>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</si>
  <si>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</si>
  <si>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</si>
  <si>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</si>
  <si>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</si>
  <si>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</si>
  <si>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</si>
  <si>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</si>
  <si>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</si>
  <si>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</si>
  <si>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</si>
  <si>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</si>
  <si>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</si>
  <si>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</si>
  <si>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</si>
  <si>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</si>
  <si>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</si>
  <si>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</si>
  <si>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</si>
  <si>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</si>
  <si>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</si>
  <si>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</si>
  <si>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</si>
  <si>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</si>
  <si>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</si>
  <si>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</si>
  <si>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</si>
  <si>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</si>
  <si>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</si>
  <si>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</si>
  <si>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</si>
  <si>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</si>
  <si>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</si>
  <si>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</si>
  <si>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</si>
  <si>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</si>
  <si>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</si>
  <si>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</si>
  <si>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</si>
  <si>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</si>
  <si>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</si>
  <si>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</si>
  <si>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</si>
  <si>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</si>
  <si>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</si>
  <si>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</si>
  <si>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</si>
  <si>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</si>
  <si>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</si>
  <si>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</si>
  <si>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</si>
  <si>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</si>
  <si>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</si>
  <si>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</si>
  <si>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</si>
  <si>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</si>
  <si>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</si>
  <si>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</si>
  <si>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</si>
  <si>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</si>
  <si>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</si>
  <si>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</si>
  <si>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</si>
  <si>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</si>
  <si>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</si>
  <si>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</si>
  <si>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</si>
  <si>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</si>
  <si>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</si>
  <si>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</si>
  <si>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</si>
  <si>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</si>
  <si>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</si>
  <si>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</si>
  <si>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</si>
  <si>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</si>
  <si>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</si>
  <si>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</si>
  <si>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</si>
  <si>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</si>
  <si>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</si>
  <si>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</si>
  <si>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</si>
  <si>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</si>
  <si>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</si>
  <si>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</si>
  <si>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</si>
  <si>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</si>
  <si>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</si>
  <si>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</si>
  <si>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</si>
  <si>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</si>
  <si>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</si>
  <si>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</si>
  <si>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</si>
  <si>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</si>
  <si>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</si>
  <si>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</si>
  <si>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</si>
  <si>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</si>
  <si>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</si>
  <si>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</si>
  <si>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</si>
  <si>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</si>
  <si>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</si>
  <si>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</si>
  <si>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</si>
  <si>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</si>
  <si>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</si>
  <si>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</si>
  <si>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</si>
  <si>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</si>
  <si>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</si>
  <si>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</si>
  <si>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</si>
  <si>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</si>
  <si>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</si>
  <si>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</si>
  <si>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</si>
  <si>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</si>
  <si>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</si>
  <si>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</si>
  <si>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</si>
  <si>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</si>
  <si>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</si>
  <si>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</si>
  <si>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</si>
  <si>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</si>
  <si>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</si>
  <si>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</si>
  <si>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</si>
  <si>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</si>
  <si>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</si>
  <si>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</si>
  <si>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</si>
  <si>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</si>
  <si>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</si>
  <si>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</si>
  <si>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</si>
  <si>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</si>
  <si>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</si>
  <si>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</si>
  <si>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</si>
  <si>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</si>
  <si>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</si>
  <si>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</si>
  <si>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</si>
  <si>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</si>
  <si>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</si>
  <si>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</si>
  <si>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</si>
  <si>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</si>
  <si>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</si>
  <si>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</si>
  <si>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</si>
  <si>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</si>
  <si>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</si>
  <si>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</si>
  <si>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</si>
  <si>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</si>
  <si>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</si>
  <si>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</si>
  <si>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</si>
  <si>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</si>
  <si>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</si>
  <si>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</si>
  <si>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</si>
  <si>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</si>
  <si>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</si>
  <si>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</si>
  <si>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</si>
  <si>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</si>
  <si>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</si>
  <si>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</si>
  <si>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</si>
  <si>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</si>
  <si>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</si>
  <si>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</si>
  <si>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</si>
  <si>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</si>
  <si>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</si>
  <si>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</si>
  <si>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</si>
  <si>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</si>
  <si>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</si>
  <si>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</si>
  <si>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</si>
  <si>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</si>
  <si>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</si>
  <si>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</si>
  <si>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</si>
  <si>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</si>
  <si>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</si>
  <si>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</si>
  <si>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</si>
  <si>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</si>
  <si>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</si>
  <si>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</si>
  <si>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</si>
  <si>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</si>
  <si>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</si>
  <si>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</si>
  <si>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</si>
  <si>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</si>
  <si>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</si>
  <si>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</si>
  <si>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</si>
  <si>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</si>
  <si>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</si>
  <si>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</si>
  <si>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</si>
  <si>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</si>
  <si>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</si>
  <si>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</si>
  <si>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</si>
  <si>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</si>
  <si>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</si>
  <si>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</si>
  <si>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</si>
  <si>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</si>
  <si>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</si>
  <si>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</si>
  <si>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</si>
  <si>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</si>
  <si>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</si>
  <si>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</si>
  <si>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</si>
  <si>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</si>
  <si>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</si>
  <si>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</si>
  <si>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</si>
  <si>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</si>
  <si>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</si>
  <si>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</si>
  <si>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</si>
  <si>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</si>
  <si>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</si>
  <si>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</si>
  <si>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</si>
  <si>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</si>
  <si>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</si>
  <si>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</si>
  <si>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</si>
  <si>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</si>
  <si>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</si>
  <si>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</si>
  <si>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</si>
  <si>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</si>
  <si>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</si>
  <si>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</si>
  <si>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</si>
  <si>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</si>
  <si>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</si>
  <si>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</si>
  <si>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</si>
  <si>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</si>
  <si>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</si>
  <si>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</si>
  <si>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</si>
  <si>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</si>
  <si>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</si>
  <si>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</si>
  <si>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</si>
  <si>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</si>
  <si>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</si>
  <si>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</si>
  <si>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</si>
  <si>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</si>
  <si>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</si>
  <si>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</si>
  <si>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</si>
  <si>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</si>
  <si>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</si>
  <si>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</si>
  <si>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</si>
  <si>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</si>
  <si>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</si>
  <si>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</si>
  <si>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</si>
  <si>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</si>
  <si>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</si>
  <si>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</si>
  <si>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</si>
  <si>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</si>
  <si>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</si>
  <si>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</si>
  <si>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</si>
  <si>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</si>
  <si>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</si>
  <si>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</si>
  <si>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</si>
  <si>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</si>
  <si>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</si>
  <si>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</si>
  <si>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</si>
  <si>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</si>
  <si>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</si>
  <si>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</si>
  <si>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</si>
  <si>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</si>
  <si>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</si>
  <si>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</si>
  <si>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</si>
  <si>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</si>
  <si>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</si>
  <si>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</si>
  <si>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</si>
  <si>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</si>
  <si>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</si>
  <si>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</si>
  <si>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</si>
  <si>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</si>
  <si>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</si>
  <si>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</si>
  <si>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</si>
  <si>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</si>
  <si>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</si>
  <si>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</si>
  <si>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</si>
  <si>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</si>
  <si>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</si>
  <si>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</si>
  <si>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</si>
  <si>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</si>
  <si>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</si>
  <si>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</si>
  <si>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</si>
  <si>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</si>
  <si>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</si>
  <si>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</si>
  <si>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</si>
  <si>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</si>
  <si>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</si>
  <si>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</si>
  <si>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</si>
  <si>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</si>
  <si>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</si>
  <si>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</si>
  <si>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</si>
  <si>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</si>
  <si>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</si>
  <si>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</si>
  <si>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</si>
  <si>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</si>
  <si>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</si>
  <si>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</si>
  <si>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</si>
  <si>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</si>
  <si>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</si>
  <si>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</si>
  <si>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</si>
  <si>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</si>
  <si>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</si>
  <si>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</si>
  <si>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</si>
  <si>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</si>
  <si>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</si>
  <si>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</si>
  <si>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</si>
  <si>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</si>
  <si>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</si>
  <si>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</si>
  <si>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</si>
  <si>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</si>
  <si>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</si>
  <si>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</si>
  <si>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</si>
  <si>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</si>
  <si>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</si>
  <si>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</si>
  <si>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</si>
  <si>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</si>
  <si>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</si>
  <si>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</si>
  <si>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</si>
  <si>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</si>
  <si>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</si>
  <si>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</si>
  <si>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</si>
  <si>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</si>
  <si>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</si>
  <si>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</si>
  <si>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</si>
  <si>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</si>
  <si>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</si>
  <si>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</si>
  <si>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</si>
  <si>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</si>
  <si>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</si>
  <si>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</si>
  <si>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</si>
  <si>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</si>
  <si>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</si>
  <si>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</si>
  <si>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</si>
  <si>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</si>
  <si>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</si>
  <si>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</si>
  <si>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</si>
  <si>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</si>
  <si>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</si>
  <si>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</si>
  <si>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</si>
  <si>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</si>
  <si>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</si>
  <si>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</si>
  <si>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</si>
  <si>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</si>
  <si>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</si>
  <si>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</si>
  <si>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</si>
  <si>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</si>
  <si>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</si>
  <si>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</si>
  <si>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</si>
  <si>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</si>
  <si>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</si>
  <si>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</si>
  <si>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</si>
  <si>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</si>
  <si>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</si>
  <si>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</si>
  <si>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</si>
  <si>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</si>
  <si>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</si>
  <si>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</si>
  <si>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</si>
  <si>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</si>
  <si>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</si>
  <si>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</si>
  <si>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</si>
  <si>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</si>
  <si>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</si>
  <si>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</si>
  <si>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</si>
  <si>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</si>
  <si>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</si>
  <si>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</si>
  <si>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</si>
  <si>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</si>
  <si>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</si>
  <si>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</si>
  <si>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</si>
  <si>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</si>
  <si>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</si>
  <si>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</si>
  <si>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</si>
  <si>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</si>
  <si>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</si>
  <si>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</si>
  <si>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</si>
  <si>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</si>
  <si>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</si>
  <si>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</si>
  <si>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</si>
  <si>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</si>
  <si>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</si>
  <si>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</si>
  <si>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</si>
  <si>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</si>
  <si>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</si>
  <si>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</si>
  <si>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</si>
  <si>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</si>
  <si>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</si>
  <si>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</si>
  <si>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</si>
  <si>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</si>
  <si>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</si>
  <si>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</si>
  <si>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</si>
  <si>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</si>
  <si>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</si>
  <si>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</si>
  <si>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</si>
  <si>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</si>
  <si>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</si>
  <si>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</si>
  <si>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</si>
  <si>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</si>
  <si>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</si>
  <si>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</si>
  <si>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</si>
  <si>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</si>
  <si>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</si>
  <si>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</si>
  <si>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</si>
  <si>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</si>
  <si>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</si>
  <si>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</si>
  <si>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</si>
  <si>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</si>
  <si>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</si>
  <si>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</si>
  <si>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</si>
  <si>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</si>
  <si>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</si>
  <si>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</si>
  <si>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</si>
  <si>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</si>
  <si>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</si>
  <si>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</si>
  <si>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</si>
  <si>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</si>
  <si>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</si>
  <si>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</si>
  <si>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</si>
  <si>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</si>
  <si>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</si>
  <si>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</si>
  <si>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</si>
  <si>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</si>
  <si>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</si>
  <si>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</si>
  <si>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</si>
  <si>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</si>
  <si>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</si>
  <si>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</si>
  <si>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</si>
  <si>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</si>
  <si>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</si>
  <si>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</si>
  <si>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</si>
  <si>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</si>
  <si>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</si>
  <si>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</si>
  <si>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</si>
  <si>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</si>
  <si>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</si>
  <si>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</si>
  <si>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</si>
  <si>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</si>
  <si>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</si>
  <si>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</si>
  <si>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</si>
  <si>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</si>
  <si>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</si>
  <si>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</si>
  <si>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</si>
  <si>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</si>
  <si>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</si>
  <si>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</si>
  <si>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</si>
  <si>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</si>
  <si>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</si>
  <si>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</si>
  <si>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</si>
  <si>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</si>
  <si>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</si>
  <si>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</si>
  <si>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</si>
  <si>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</si>
  <si>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</si>
  <si>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</si>
  <si>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</si>
  <si>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</si>
  <si>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</si>
  <si>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</si>
  <si>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</si>
  <si>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</si>
  <si>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</si>
  <si>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</si>
  <si>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</si>
  <si>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</si>
  <si>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</si>
  <si>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</si>
  <si>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</si>
  <si>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</si>
  <si>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</si>
  <si>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</si>
  <si>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</si>
  <si>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</si>
  <si>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</si>
  <si>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</si>
  <si>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</si>
  <si>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</si>
  <si>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</si>
  <si>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</si>
  <si>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</si>
  <si>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</si>
  <si>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</si>
  <si>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</si>
  <si>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</si>
  <si>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</si>
  <si>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</si>
  <si>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</si>
  <si>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</si>
  <si>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</si>
  <si>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</si>
  <si>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</si>
  <si>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</si>
  <si>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</si>
  <si>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</si>
  <si>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</si>
  <si>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</si>
  <si>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</si>
  <si>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</si>
  <si>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</si>
  <si>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</si>
  <si>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</si>
  <si>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</si>
  <si>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</si>
  <si>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</si>
  <si>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</si>
  <si>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</si>
  <si>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</si>
  <si>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</si>
  <si>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</si>
  <si>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</si>
  <si>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</si>
  <si>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</si>
  <si>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</si>
  <si>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</si>
  <si>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</si>
  <si>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</si>
  <si>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</si>
  <si>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</si>
  <si>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</si>
  <si>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</si>
  <si>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</si>
  <si>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</si>
  <si>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</si>
  <si>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</si>
  <si>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</si>
  <si>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</si>
  <si>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</si>
  <si>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</si>
  <si>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</si>
  <si>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</si>
  <si>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</si>
  <si>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</si>
  <si>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</si>
  <si>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</si>
  <si>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</si>
  <si>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</si>
  <si>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</si>
  <si>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</si>
  <si>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</si>
  <si>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</si>
  <si>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</si>
  <si>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</si>
  <si>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</si>
  <si>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</si>
  <si>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</si>
  <si>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</si>
  <si>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</si>
  <si>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</si>
  <si>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</si>
  <si>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</si>
  <si>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</si>
  <si>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</si>
  <si>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</si>
  <si>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</si>
  <si>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</si>
  <si>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</si>
  <si>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</si>
  <si>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</si>
  <si>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</si>
  <si>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</si>
  <si>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</si>
  <si>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</si>
  <si>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</si>
  <si>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</si>
  <si>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</si>
  <si>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</si>
  <si>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</si>
  <si>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</si>
  <si>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</si>
  <si>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</si>
  <si>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</si>
  <si>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</si>
  <si>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</si>
  <si>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</si>
  <si>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</si>
  <si>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</si>
  <si>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</si>
  <si>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</si>
  <si>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</si>
  <si>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</si>
  <si>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</si>
  <si>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</si>
  <si>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</si>
  <si>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</si>
  <si>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</si>
  <si>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</si>
  <si>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</si>
  <si>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</si>
  <si>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</si>
  <si>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</si>
  <si>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</si>
  <si>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</si>
  <si>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</si>
  <si>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</si>
  <si>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</si>
  <si>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</si>
  <si>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</si>
  <si>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</si>
  <si>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</si>
  <si>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</si>
  <si>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</si>
  <si>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</si>
  <si>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</si>
  <si>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</si>
  <si>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</si>
  <si>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</si>
  <si>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</si>
  <si>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</si>
  <si>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</si>
  <si>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</si>
  <si>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</si>
  <si>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</si>
  <si>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</si>
  <si>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</si>
  <si>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</si>
  <si>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</si>
  <si>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</si>
  <si>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</si>
  <si>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</si>
  <si>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</si>
  <si>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</si>
  <si>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</si>
  <si>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</si>
  <si>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</si>
  <si>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</si>
  <si>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</si>
  <si>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</si>
  <si>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</si>
  <si>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</si>
  <si>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</si>
  <si>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</si>
  <si>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</si>
  <si>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</si>
  <si>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</si>
  <si>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</si>
  <si>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</si>
  <si>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</si>
  <si>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</si>
  <si>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</si>
  <si>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</si>
  <si>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</si>
  <si>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</si>
  <si>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</si>
  <si>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</si>
  <si>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</si>
  <si>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</si>
  <si>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</si>
  <si>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</si>
  <si>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</si>
  <si>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</si>
  <si>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</si>
  <si>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</si>
  <si>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</si>
  <si>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</si>
  <si>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</si>
  <si>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</si>
  <si>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</si>
  <si>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</si>
  <si>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</si>
  <si>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</si>
  <si>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</si>
  <si>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</si>
  <si>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</si>
  <si>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</si>
  <si>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</si>
  <si>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</si>
  <si>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</si>
  <si>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</si>
  <si>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</si>
  <si>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</si>
  <si>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</si>
  <si>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</si>
  <si>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</si>
  <si>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</si>
  <si>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</si>
  <si>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</si>
  <si>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</si>
  <si>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</si>
  <si>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</si>
  <si>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</si>
  <si>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</si>
  <si>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</si>
  <si>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</si>
  <si>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</si>
  <si>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</si>
  <si>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</si>
  <si>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</si>
  <si>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</si>
  <si>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</si>
  <si>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</si>
  <si>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</si>
  <si>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</si>
  <si>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</si>
  <si>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</si>
  <si>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</si>
  <si>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</si>
  <si>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</si>
  <si>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</si>
  <si>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</si>
  <si>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</si>
  <si>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</si>
  <si>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</si>
  <si>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</si>
  <si>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</si>
  <si>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</si>
  <si>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</si>
  <si>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</si>
  <si>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</si>
  <si>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</si>
  <si>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</si>
  <si>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</si>
  <si>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</si>
  <si>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</si>
  <si>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</si>
  <si>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</si>
  <si>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</si>
  <si>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</si>
  <si>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</si>
  <si>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</si>
  <si>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</si>
  <si>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</si>
  <si>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</si>
  <si>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</si>
  <si>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</si>
  <si>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</si>
  <si>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</si>
  <si>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</si>
  <si>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</si>
  <si>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</si>
  <si>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</si>
  <si>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</si>
  <si>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</si>
  <si>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</si>
  <si>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</si>
  <si>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</si>
  <si>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</si>
  <si>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</si>
  <si>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</si>
  <si>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</si>
  <si>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</si>
  <si>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</si>
  <si>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Year</t>
  </si>
  <si>
    <t>Month</t>
  </si>
  <si>
    <t>month_text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</si>
  <si>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</si>
  <si>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</si>
  <si>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</si>
  <si>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</si>
  <si>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</si>
  <si>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</si>
  <si>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</si>
  <si>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</si>
  <si>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</si>
  <si>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</si>
  <si>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</si>
  <si>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</si>
  <si>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number_successful</t>
  </si>
  <si>
    <t>number_failed</t>
  </si>
  <si>
    <t>number_canceled</t>
  </si>
  <si>
    <t>toital_projects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</si>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</sst>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mmm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4292E"/>
      <name val="Calibri"/>
      <family val="2"/>
      <scheme val="minor"/>
    </font>
    <font>
      <sz val="11"/>
      <color rgb="FF24292E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0" fontId="3" fillId="0" borderId="0" xfId="0" applyNumberFormat="1" applyFont="1"/>
    <xf numFmtId="171" fontId="1" fillId="0" borderId="0" xfId="0" applyNumberFormat="1" applyFont="1" applyAlignment="1">
      <alignment horizontal="center"/>
    </xf>
    <xf numFmtId="171" fontId="3" fillId="0" borderId="0" xfId="0" applyNumberFormat="1" applyFont="1"/>
    <xf numFmtId="171" fontId="0" fillId="0" borderId="0" xfId="0" applyNumberFormat="1" applyFont="1"/>
    <xf numFmtId="0" fontId="4" fillId="0" borderId="0" xfId="0" applyFont="1"/>
    <xf numFmtId="0" fontId="0" fillId="0" borderId="0" xfId="0" applyFont="1"/>
    <xf numFmtId="0" fontId="5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rgb="FFF98A7B"/>
        </patternFill>
      </fill>
    </dxf>
    <dxf>
      <font>
        <color theme="1"/>
      </font>
      <fill>
        <patternFill>
          <bgColor theme="2" tint="-0.24994659260841701"/>
        </patternFill>
      </fill>
    </dxf>
    <dxf>
      <font>
        <color theme="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98A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tab 2018 07 15.xlsx]State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Kickstarter</a:t>
            </a:r>
            <a:r>
              <a:rPr lang="en-US" sz="1800" baseline="0"/>
              <a:t> Project Results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5E-6D4E-9E13-EB0161F974E3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5E-6D4E-9E13-EB0161F974E3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5E-6D4E-9E13-EB0161F974E3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5E-6D4E-9E13-EB0161F97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329632"/>
        <c:axId val="721167296"/>
      </c:barChart>
      <c:catAx>
        <c:axId val="6593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167296"/>
        <c:crosses val="autoZero"/>
        <c:auto val="1"/>
        <c:lblAlgn val="ctr"/>
        <c:lblOffset val="100"/>
        <c:noMultiLvlLbl val="0"/>
      </c:catAx>
      <c:valAx>
        <c:axId val="721167296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tab 2018 07 15.xlsx]State by 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2-6D40-946D-B73749BF3F7E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92-6D40-946D-B73749BF3F7E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92-6D40-946D-B73749BF3F7E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92-6D40-946D-B73749BF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1871872"/>
        <c:axId val="731002640"/>
      </c:barChart>
      <c:catAx>
        <c:axId val="73187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002640"/>
        <c:crosses val="autoZero"/>
        <c:auto val="1"/>
        <c:lblAlgn val="ctr"/>
        <c:lblOffset val="100"/>
        <c:noMultiLvlLbl val="0"/>
      </c:catAx>
      <c:valAx>
        <c:axId val="7310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tab 2018 07 15.xlsx]State by Year!PivotTable10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</a:t>
            </a:r>
            <a:r>
              <a:rPr lang="en-US" baseline="0"/>
              <a:t>by Month Started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D-4541-B65E-511C41848A89}"/>
            </c:ext>
          </c:extLst>
        </c:ser>
        <c:ser>
          <c:idx val="1"/>
          <c:order val="1"/>
          <c:tx>
            <c:strRef>
              <c:f>'State by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541-B65E-511C41848A89}"/>
            </c:ext>
          </c:extLst>
        </c:ser>
        <c:ser>
          <c:idx val="2"/>
          <c:order val="2"/>
          <c:tx>
            <c:strRef>
              <c:f>'State by Year'!$D$5:$D$6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D-4541-B65E-511C41848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019984"/>
        <c:axId val="838770096"/>
      </c:lineChart>
      <c:catAx>
        <c:axId val="72001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770096"/>
        <c:crosses val="autoZero"/>
        <c:auto val="1"/>
        <c:lblAlgn val="ctr"/>
        <c:lblOffset val="100"/>
        <c:noMultiLvlLbl val="0"/>
      </c:catAx>
      <c:valAx>
        <c:axId val="8387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0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1-224E-BF2E-733905276A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1-224E-BF2E-733905276A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1-224E-BF2E-733905276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29472"/>
        <c:axId val="836742224"/>
      </c:lineChart>
      <c:catAx>
        <c:axId val="14882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42224"/>
        <c:crosses val="autoZero"/>
        <c:auto val="1"/>
        <c:lblAlgn val="ctr"/>
        <c:lblOffset val="100"/>
        <c:noMultiLvlLbl val="0"/>
      </c:catAx>
      <c:valAx>
        <c:axId val="83674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2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184150</xdr:rowOff>
    </xdr:from>
    <xdr:to>
      <xdr:col>14</xdr:col>
      <xdr:colOff>495300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FAA7E-EDD4-5841-9FA0-E5A163CC6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63500</xdr:rowOff>
    </xdr:from>
    <xdr:to>
      <xdr:col>18</xdr:col>
      <xdr:colOff>101600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FD3A4-21DF-4C48-9C36-99776E74D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12700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EDF59-DAE4-C84F-AB1E-2027394B8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68386</xdr:colOff>
      <xdr:row>14</xdr:row>
      <xdr:rowOff>181707</xdr:rowOff>
    </xdr:from>
    <xdr:to>
      <xdr:col>7</xdr:col>
      <xdr:colOff>1201615</xdr:colOff>
      <xdr:row>33</xdr:row>
      <xdr:rowOff>39078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F6CF3-D064-884F-A99D-BDE62A218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y Bailey" refreshedDate="43294.940185879626" createdVersion="6" refreshedVersion="6" minRefreshableVersion="3" recordCount="4115" xr:uid="{C2A93F4D-0044-2A42-B198-F78388A33FD3}">
  <cacheSource type="worksheet">
    <worksheetSource ref="A1:W1048576" sheet="Databas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40145096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y Bailey" refreshedDate="43295.873935416668" createdVersion="6" refreshedVersion="6" minRefreshableVersion="3" recordCount="4115" xr:uid="{E6D6A8B5-174D-8E4D-9E3A-B7D8E1CFF1C0}">
  <cacheSource type="worksheet">
    <worksheetSource ref="A1:Y1048576" sheet="Database"/>
  </cacheSource>
  <cacheFields count="2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6" base="10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  <cacheField name="month_text" numFmtId="0">
      <sharedItems containsNonDate="0" containsString="0" containsBlank="1"/>
    </cacheField>
    <cacheField name="date_ended_conversion" numFmtId="14">
      <sharedItems containsNonDate="0" containsDate="1" containsString="0" containsBlank="1" minDate="2009-08-10T14:26:00" maxDate="2017-05-03T14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  <cacheField name="Year2" numFmtId="0">
      <sharedItems containsString="0" containsBlank="1" containsNumber="1" containsInteger="1" minValue="2009" maxValue="2017"/>
    </cacheField>
    <cacheField name="Month2" numFmtId="0">
      <sharedItems containsString="0" containsBlank="1" containsNumber="1" containsInteger="1" minValue="1" maxValue="12"/>
    </cacheField>
    <cacheField name="Quarters" numFmtId="0" databaseField="0">
      <fieldGroup base="10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m/>
    <d v="2015-07-22T22:00:00"/>
    <b v="0"/>
    <n v="182"/>
    <b v="1"/>
    <s v="film &amp; video/television"/>
    <n v="136.85882352941178"/>
    <n v="63.917582417582416"/>
    <x v="0"/>
    <s v="television"/>
    <n v="2015"/>
    <n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x v="1"/>
    <m/>
    <d v="2017-03-02T09:24:43"/>
    <b v="0"/>
    <n v="79"/>
    <b v="1"/>
    <s v="film &amp; video/television"/>
    <n v="142.60827250608273"/>
    <n v="185.48101265822785"/>
    <x v="0"/>
    <s v="television"/>
    <n v="2017"/>
    <n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x v="2"/>
    <m/>
    <d v="2016-02-15T11:51:23"/>
    <b v="0"/>
    <n v="35"/>
    <b v="1"/>
    <s v="film &amp; video/television"/>
    <n v="105"/>
    <n v="15"/>
    <x v="0"/>
    <s v="television"/>
    <n v="2016"/>
    <n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x v="3"/>
    <m/>
    <d v="2014-08-07T07:21:47"/>
    <b v="0"/>
    <n v="150"/>
    <b v="1"/>
    <s v="film &amp; video/television"/>
    <n v="103.89999999999999"/>
    <n v="69.266666666666666"/>
    <x v="0"/>
    <s v="television"/>
    <n v="2014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x v="4"/>
    <m/>
    <d v="2015-12-19T15:01:19"/>
    <b v="0"/>
    <n v="284"/>
    <b v="1"/>
    <s v="film &amp; video/television"/>
    <n v="122.99154545454545"/>
    <n v="190.55028169014085"/>
    <x v="0"/>
    <s v="television"/>
    <n v="2015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x v="3"/>
    <m/>
    <d v="2016-07-29T00:35:00"/>
    <b v="0"/>
    <n v="47"/>
    <b v="1"/>
    <s v="film &amp; video/television"/>
    <n v="109.77744436109028"/>
    <n v="93.40425531914893"/>
    <x v="0"/>
    <s v="television"/>
    <n v="2016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x v="0"/>
    <m/>
    <d v="2014-06-13T20:44:10"/>
    <b v="0"/>
    <n v="58"/>
    <b v="1"/>
    <s v="film &amp; video/television"/>
    <n v="106.4875"/>
    <n v="146.87931034482759"/>
    <x v="0"/>
    <s v="television"/>
    <n v="2014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x v="5"/>
    <m/>
    <d v="2016-07-04T20:07:47"/>
    <b v="0"/>
    <n v="57"/>
    <b v="1"/>
    <s v="film &amp; video/television"/>
    <n v="101.22222222222221"/>
    <n v="159.82456140350877"/>
    <x v="0"/>
    <s v="television"/>
    <n v="2016"/>
    <n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x v="6"/>
    <m/>
    <d v="2016-04-15T16:00:00"/>
    <b v="0"/>
    <n v="12"/>
    <b v="1"/>
    <s v="film &amp; video/television"/>
    <n v="100.04342857142856"/>
    <n v="291.79333333333335"/>
    <x v="0"/>
    <s v="television"/>
    <n v="2016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x v="7"/>
    <m/>
    <d v="2016-04-16T21:29:04"/>
    <b v="0"/>
    <n v="20"/>
    <b v="1"/>
    <s v="film &amp; video/television"/>
    <n v="125.998"/>
    <n v="31.499500000000001"/>
    <x v="0"/>
    <s v="television"/>
    <n v="2016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x v="5"/>
    <m/>
    <d v="2014-06-24T20:37:59"/>
    <b v="0"/>
    <n v="19"/>
    <b v="1"/>
    <s v="film &amp; video/television"/>
    <n v="100.49999999999999"/>
    <n v="158.68421052631578"/>
    <x v="0"/>
    <s v="television"/>
    <n v="2014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x v="3"/>
    <m/>
    <d v="2016-08-21T22:00:00"/>
    <b v="0"/>
    <n v="75"/>
    <b v="1"/>
    <s v="film &amp; video/television"/>
    <n v="120.5"/>
    <n v="80.333333333333329"/>
    <x v="0"/>
    <s v="television"/>
    <n v="2016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x v="0"/>
    <m/>
    <d v="2014-07-15T22:00:00"/>
    <b v="0"/>
    <n v="827"/>
    <b v="1"/>
    <s v="film &amp; video/television"/>
    <n v="165.29333333333335"/>
    <n v="59.961305925030231"/>
    <x v="0"/>
    <s v="television"/>
    <n v="2014"/>
    <n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x v="5"/>
    <m/>
    <d v="2016-06-23T15:27:00"/>
    <b v="0"/>
    <n v="51"/>
    <b v="1"/>
    <s v="film &amp; video/television"/>
    <n v="159.97142857142856"/>
    <n v="109.78431372549019"/>
    <x v="0"/>
    <s v="television"/>
    <n v="2016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x v="0"/>
    <m/>
    <d v="2014-07-13T08:59:00"/>
    <b v="0"/>
    <n v="41"/>
    <b v="1"/>
    <s v="film &amp; video/television"/>
    <n v="100.93333333333334"/>
    <n v="147.70731707317074"/>
    <x v="0"/>
    <s v="television"/>
    <n v="2014"/>
    <n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x v="8"/>
    <m/>
    <d v="2015-09-27T15:14:00"/>
    <b v="0"/>
    <n v="98"/>
    <b v="1"/>
    <s v="film &amp; video/television"/>
    <n v="106.60000000000001"/>
    <n v="21.755102040816325"/>
    <x v="0"/>
    <s v="television"/>
    <n v="2015"/>
    <n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x v="5"/>
    <m/>
    <d v="2014-06-16T00:30:00"/>
    <b v="0"/>
    <n v="70"/>
    <b v="1"/>
    <s v="film &amp; video/television"/>
    <n v="100.24166666666667"/>
    <n v="171.84285714285716"/>
    <x v="0"/>
    <s v="television"/>
    <n v="2014"/>
    <n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x v="9"/>
    <m/>
    <d v="2014-11-04T13:33:42"/>
    <b v="0"/>
    <n v="36"/>
    <b v="1"/>
    <s v="film &amp; video/television"/>
    <n v="100.66666666666666"/>
    <n v="41.944444444444443"/>
    <x v="0"/>
    <s v="television"/>
    <n v="2014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x v="10"/>
    <m/>
    <d v="2014-09-17T08:00:56"/>
    <b v="0"/>
    <n v="342"/>
    <b v="1"/>
    <s v="film &amp; video/television"/>
    <n v="106.32110000000002"/>
    <n v="93.264122807017543"/>
    <x v="0"/>
    <s v="television"/>
    <n v="2014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x v="0"/>
    <m/>
    <d v="2015-07-20T14:35:34"/>
    <b v="0"/>
    <n v="22"/>
    <b v="1"/>
    <s v="film &amp; video/television"/>
    <n v="145.29411764705881"/>
    <n v="56.136363636363633"/>
    <x v="0"/>
    <s v="television"/>
    <n v="2015"/>
    <n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x v="3"/>
    <m/>
    <d v="2015-09-13T13:11:52"/>
    <b v="0"/>
    <n v="25"/>
    <b v="1"/>
    <s v="film &amp; video/television"/>
    <n v="100.2"/>
    <n v="80.16"/>
    <x v="0"/>
    <s v="television"/>
    <n v="2015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x v="10"/>
    <m/>
    <d v="2014-09-26T10:03:09"/>
    <b v="0"/>
    <n v="101"/>
    <b v="1"/>
    <s v="film &amp; video/television"/>
    <n v="109.13513513513513"/>
    <n v="199.9009900990099"/>
    <x v="0"/>
    <s v="television"/>
    <n v="2014"/>
    <n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x v="11"/>
    <m/>
    <d v="2015-01-01T02:59:00"/>
    <b v="0"/>
    <n v="8"/>
    <b v="1"/>
    <s v="film &amp; video/television"/>
    <n v="117.14285714285715"/>
    <n v="51.25"/>
    <x v="0"/>
    <s v="television"/>
    <n v="2014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x v="6"/>
    <m/>
    <d v="2015-04-30T10:20:00"/>
    <b v="0"/>
    <n v="23"/>
    <b v="1"/>
    <s v="film &amp; video/television"/>
    <n v="118.5"/>
    <n v="103.04347826086956"/>
    <x v="0"/>
    <s v="television"/>
    <n v="2015"/>
    <n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x v="10"/>
    <m/>
    <d v="2015-09-15T14:39:00"/>
    <b v="0"/>
    <n v="574"/>
    <b v="1"/>
    <s v="film &amp; video/television"/>
    <n v="108.80768571428572"/>
    <n v="66.346149825783982"/>
    <x v="0"/>
    <s v="television"/>
    <n v="2015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x v="4"/>
    <m/>
    <d v="2016-01-08T19:36:01"/>
    <b v="0"/>
    <n v="14"/>
    <b v="1"/>
    <s v="film &amp; video/television"/>
    <n v="133.33333333333331"/>
    <n v="57.142857142857146"/>
    <x v="0"/>
    <s v="television"/>
    <n v="2015"/>
    <n v="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x v="3"/>
    <m/>
    <d v="2014-08-17T07:22:24"/>
    <b v="0"/>
    <n v="19"/>
    <b v="1"/>
    <s v="film &amp; video/television"/>
    <n v="155.20000000000002"/>
    <n v="102.10526315789474"/>
    <x v="0"/>
    <s v="television"/>
    <n v="2014"/>
    <n v="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x v="9"/>
    <m/>
    <d v="2014-11-15T23:57:13"/>
    <b v="0"/>
    <n v="150"/>
    <b v="1"/>
    <s v="film &amp; video/television"/>
    <n v="111.72500000000001"/>
    <n v="148.96666666666667"/>
    <x v="0"/>
    <s v="television"/>
    <n v="2014"/>
    <n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x v="4"/>
    <m/>
    <d v="2015-12-16T18:08:04"/>
    <b v="0"/>
    <n v="71"/>
    <b v="1"/>
    <s v="film &amp; video/television"/>
    <n v="100.35000000000001"/>
    <n v="169.6056338028169"/>
    <x v="0"/>
    <s v="television"/>
    <n v="2015"/>
    <n v="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x v="0"/>
    <m/>
    <d v="2014-07-22T11:09:28"/>
    <b v="0"/>
    <n v="117"/>
    <b v="1"/>
    <s v="film &amp; video/television"/>
    <n v="123.33333333333334"/>
    <n v="31.623931623931625"/>
    <x v="0"/>
    <s v="television"/>
    <n v="2014"/>
    <n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x v="3"/>
    <m/>
    <d v="2014-08-21T02:01:55"/>
    <b v="0"/>
    <n v="53"/>
    <b v="1"/>
    <s v="film &amp; video/television"/>
    <n v="101.29975"/>
    <n v="76.45264150943396"/>
    <x v="0"/>
    <s v="television"/>
    <n v="2014"/>
    <n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x v="1"/>
    <m/>
    <d v="2016-01-25T14:00:34"/>
    <b v="0"/>
    <n v="1"/>
    <b v="1"/>
    <s v="film &amp; video/television"/>
    <n v="100"/>
    <n v="13"/>
    <x v="0"/>
    <s v="television"/>
    <n v="2016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x v="6"/>
    <m/>
    <d v="2016-05-12T22:59:00"/>
    <b v="0"/>
    <n v="89"/>
    <b v="1"/>
    <s v="film &amp; video/television"/>
    <n v="100.24604569420035"/>
    <n v="320.44943820224717"/>
    <x v="0"/>
    <s v="television"/>
    <n v="2016"/>
    <n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x v="9"/>
    <m/>
    <d v="2015-11-08T11:51:41"/>
    <b v="0"/>
    <n v="64"/>
    <b v="1"/>
    <s v="film &amp; video/television"/>
    <n v="102.0952380952381"/>
    <n v="83.75"/>
    <x v="0"/>
    <s v="television"/>
    <n v="2015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x v="3"/>
    <m/>
    <d v="2014-08-05T02:43:21"/>
    <b v="0"/>
    <n v="68"/>
    <b v="1"/>
    <s v="film &amp; video/television"/>
    <n v="130.46153846153845"/>
    <n v="49.882352941176471"/>
    <x v="0"/>
    <s v="television"/>
    <n v="2014"/>
    <n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x v="6"/>
    <m/>
    <d v="2015-04-27T19:00:00"/>
    <b v="0"/>
    <n v="28"/>
    <b v="1"/>
    <s v="film &amp; video/television"/>
    <n v="166.5"/>
    <n v="59.464285714285715"/>
    <x v="0"/>
    <s v="television"/>
    <n v="2015"/>
    <n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x v="7"/>
    <m/>
    <d v="2015-04-04T01:22:05"/>
    <b v="0"/>
    <n v="44"/>
    <b v="1"/>
    <s v="film &amp; video/television"/>
    <n v="142.15"/>
    <n v="193.84090909090909"/>
    <x v="0"/>
    <s v="television"/>
    <n v="2015"/>
    <n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x v="1"/>
    <m/>
    <d v="2015-02-27T11:37:59"/>
    <b v="0"/>
    <n v="253"/>
    <b v="1"/>
    <s v="film &amp; video/television"/>
    <n v="183.44090909090909"/>
    <n v="159.51383399209487"/>
    <x v="0"/>
    <s v="television"/>
    <n v="2015"/>
    <n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x v="6"/>
    <m/>
    <d v="2013-05-10T20:22:24"/>
    <b v="0"/>
    <n v="66"/>
    <b v="1"/>
    <s v="film &amp; video/television"/>
    <n v="110.04"/>
    <n v="41.68181818181818"/>
    <x v="0"/>
    <s v="television"/>
    <n v="2013"/>
    <n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x v="6"/>
    <m/>
    <d v="2014-05-25T17:59:00"/>
    <b v="0"/>
    <n v="217"/>
    <b v="1"/>
    <s v="film &amp; video/television"/>
    <n v="130.98000000000002"/>
    <n v="150.89861751152074"/>
    <x v="0"/>
    <s v="television"/>
    <n v="2014"/>
    <n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x v="5"/>
    <m/>
    <d v="2014-06-18T23:00:00"/>
    <b v="0"/>
    <n v="16"/>
    <b v="1"/>
    <s v="film &amp; video/television"/>
    <n v="101.35000000000001"/>
    <n v="126.6875"/>
    <x v="0"/>
    <s v="television"/>
    <n v="2014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x v="8"/>
    <m/>
    <d v="2014-10-05T08:39:14"/>
    <b v="0"/>
    <n v="19"/>
    <b v="1"/>
    <s v="film &amp; video/television"/>
    <n v="100"/>
    <n v="105.26315789473684"/>
    <x v="0"/>
    <s v="television"/>
    <n v="2014"/>
    <n v="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x v="4"/>
    <m/>
    <d v="2014-12-28T10:20:26"/>
    <b v="0"/>
    <n v="169"/>
    <b v="1"/>
    <s v="film &amp; video/television"/>
    <n v="141.85714285714286"/>
    <n v="117.51479289940828"/>
    <x v="0"/>
    <s v="television"/>
    <n v="2014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x v="0"/>
    <m/>
    <d v="2014-07-12T19:00:00"/>
    <b v="0"/>
    <n v="263"/>
    <b v="1"/>
    <s v="film &amp; video/television"/>
    <n v="308.65999999999997"/>
    <n v="117.36121673003802"/>
    <x v="0"/>
    <s v="television"/>
    <n v="2014"/>
    <n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x v="10"/>
    <m/>
    <d v="2014-10-06T21:22:17"/>
    <b v="0"/>
    <n v="15"/>
    <b v="1"/>
    <s v="film &amp; video/television"/>
    <n v="100"/>
    <n v="133.33333333333334"/>
    <x v="0"/>
    <s v="television"/>
    <n v="2014"/>
    <n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x v="7"/>
    <m/>
    <d v="2016-04-27T09:58:27"/>
    <b v="0"/>
    <n v="61"/>
    <b v="1"/>
    <s v="film &amp; video/television"/>
    <n v="120"/>
    <n v="98.360655737704917"/>
    <x v="0"/>
    <s v="television"/>
    <n v="2016"/>
    <n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x v="4"/>
    <m/>
    <d v="2015-12-15T18:09:34"/>
    <b v="0"/>
    <n v="45"/>
    <b v="1"/>
    <s v="film &amp; video/television"/>
    <n v="104.16666666666667"/>
    <n v="194.44444444444446"/>
    <x v="0"/>
    <s v="television"/>
    <n v="2015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x v="9"/>
    <m/>
    <d v="2014-12-19T15:40:07"/>
    <b v="0"/>
    <n v="70"/>
    <b v="1"/>
    <s v="film &amp; video/television"/>
    <n v="107.61100000000002"/>
    <n v="76.865000000000009"/>
    <x v="0"/>
    <s v="television"/>
    <n v="2014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x v="1"/>
    <m/>
    <d v="2015-03-01T07:00:00"/>
    <b v="0"/>
    <n v="38"/>
    <b v="1"/>
    <s v="film &amp; video/television"/>
    <n v="107.94999999999999"/>
    <n v="56.815789473684212"/>
    <x v="0"/>
    <s v="television"/>
    <n v="2015"/>
    <n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x v="8"/>
    <m/>
    <d v="2015-10-23T23:14:05"/>
    <b v="0"/>
    <n v="87"/>
    <b v="1"/>
    <s v="film &amp; video/television"/>
    <n v="100"/>
    <n v="137.93103448275863"/>
    <x v="0"/>
    <s v="television"/>
    <n v="2015"/>
    <n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x v="11"/>
    <m/>
    <d v="2015-01-30T12:00:00"/>
    <b v="0"/>
    <n v="22"/>
    <b v="1"/>
    <s v="film &amp; video/television"/>
    <n v="100"/>
    <n v="27.272727272727273"/>
    <x v="0"/>
    <s v="television"/>
    <n v="2014"/>
    <n v="1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x v="3"/>
    <m/>
    <d v="2015-08-10T17:17:17"/>
    <b v="0"/>
    <n v="119"/>
    <b v="1"/>
    <s v="film &amp; video/television"/>
    <n v="128.0181818181818"/>
    <n v="118.33613445378151"/>
    <x v="0"/>
    <s v="television"/>
    <n v="2015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x v="0"/>
    <m/>
    <d v="2014-07-17T11:50:46"/>
    <b v="0"/>
    <n v="52"/>
    <b v="1"/>
    <s v="film &amp; video/television"/>
    <n v="116.21"/>
    <n v="223.48076923076923"/>
    <x v="0"/>
    <s v="television"/>
    <n v="2014"/>
    <n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x v="7"/>
    <m/>
    <d v="2014-04-04T17:00:00"/>
    <b v="0"/>
    <n v="117"/>
    <b v="1"/>
    <s v="film &amp; video/television"/>
    <n v="109.63333333333334"/>
    <n v="28.111111111111111"/>
    <x v="0"/>
    <s v="television"/>
    <n v="2014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x v="4"/>
    <m/>
    <d v="2015-12-25T12:07:01"/>
    <b v="0"/>
    <n v="52"/>
    <b v="1"/>
    <s v="film &amp; video/television"/>
    <n v="101"/>
    <n v="194.23076923076923"/>
    <x v="0"/>
    <s v="television"/>
    <n v="2015"/>
    <n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x v="5"/>
    <m/>
    <d v="2016-05-27T18:15:16"/>
    <b v="0"/>
    <n v="86"/>
    <b v="1"/>
    <s v="film &amp; video/television"/>
    <n v="128.95348837209301"/>
    <n v="128.95348837209303"/>
    <x v="0"/>
    <s v="television"/>
    <n v="2016"/>
    <n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x v="5"/>
    <m/>
    <d v="2015-06-08T11:00:00"/>
    <b v="0"/>
    <n v="174"/>
    <b v="1"/>
    <s v="film &amp; video/television"/>
    <n v="107.26249999999999"/>
    <n v="49.316091954022987"/>
    <x v="0"/>
    <s v="television"/>
    <n v="2015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x v="7"/>
    <m/>
    <d v="2015-04-25T14:59:22"/>
    <b v="0"/>
    <n v="69"/>
    <b v="1"/>
    <s v="film &amp; video/television"/>
    <n v="101.89999999999999"/>
    <n v="221.52173913043478"/>
    <x v="0"/>
    <s v="television"/>
    <n v="2015"/>
    <n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x v="9"/>
    <m/>
    <d v="2014-11-19T13:52:52"/>
    <b v="0"/>
    <n v="75"/>
    <b v="1"/>
    <s v="film &amp; video/television"/>
    <n v="102.91"/>
    <n v="137.21333333333334"/>
    <x v="0"/>
    <s v="television"/>
    <n v="2014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x v="10"/>
    <m/>
    <d v="2015-09-14T16:00:00"/>
    <b v="0"/>
    <n v="33"/>
    <b v="1"/>
    <s v="film &amp; video/television"/>
    <n v="100.12570000000001"/>
    <n v="606.82242424242418"/>
    <x v="0"/>
    <s v="television"/>
    <n v="2015"/>
    <n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x v="7"/>
    <m/>
    <d v="2014-03-22T19:00:00"/>
    <b v="0"/>
    <n v="108"/>
    <b v="1"/>
    <s v="film &amp; video/shorts"/>
    <n v="103.29622222222221"/>
    <n v="43.040092592592593"/>
    <x v="0"/>
    <s v="shorts"/>
    <n v="2014"/>
    <n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x v="5"/>
    <m/>
    <d v="2013-06-06T14:32:37"/>
    <b v="0"/>
    <n v="23"/>
    <b v="1"/>
    <s v="film &amp; video/shorts"/>
    <n v="148.30000000000001"/>
    <n v="322.39130434782606"/>
    <x v="0"/>
    <s v="shorts"/>
    <n v="2013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x v="2"/>
    <m/>
    <d v="2013-03-03T14:11:18"/>
    <b v="0"/>
    <n v="48"/>
    <b v="1"/>
    <s v="film &amp; video/shorts"/>
    <n v="154.73333333333332"/>
    <n v="96.708333333333329"/>
    <x v="0"/>
    <s v="shorts"/>
    <n v="2013"/>
    <n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x v="11"/>
    <m/>
    <d v="2013-12-27T23:59:00"/>
    <b v="0"/>
    <n v="64"/>
    <b v="1"/>
    <s v="film &amp; video/shorts"/>
    <n v="113.51849999999999"/>
    <n v="35.474531249999998"/>
    <x v="0"/>
    <s v="shorts"/>
    <n v="2013"/>
    <n v="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x v="0"/>
    <m/>
    <d v="2013-07-07T19:26:21"/>
    <b v="0"/>
    <n v="24"/>
    <b v="1"/>
    <s v="film &amp; video/shorts"/>
    <n v="173.33333333333334"/>
    <n v="86.666666666666671"/>
    <x v="0"/>
    <s v="shorts"/>
    <n v="2013"/>
    <n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x v="3"/>
    <m/>
    <d v="2014-08-11T00:59:00"/>
    <b v="0"/>
    <n v="57"/>
    <b v="1"/>
    <s v="film &amp; video/shorts"/>
    <n v="107.52857142857141"/>
    <n v="132.05263157894737"/>
    <x v="0"/>
    <s v="shorts"/>
    <n v="2014"/>
    <n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x v="0"/>
    <m/>
    <d v="2016-07-18T15:23:40"/>
    <b v="0"/>
    <n v="26"/>
    <b v="1"/>
    <s v="film &amp; video/shorts"/>
    <n v="118.6"/>
    <n v="91.230769230769226"/>
    <x v="0"/>
    <s v="shorts"/>
    <n v="2016"/>
    <n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x v="0"/>
    <m/>
    <d v="2012-07-15T09:00:04"/>
    <b v="0"/>
    <n v="20"/>
    <b v="1"/>
    <s v="film &amp; video/shorts"/>
    <n v="116.25000000000001"/>
    <n v="116.25"/>
    <x v="0"/>
    <s v="shorts"/>
    <n v="2012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x v="1"/>
    <m/>
    <d v="2014-02-23T08:39:51"/>
    <b v="0"/>
    <n v="36"/>
    <b v="1"/>
    <s v="film &amp; video/shorts"/>
    <n v="127.16666666666667"/>
    <n v="21.194444444444443"/>
    <x v="0"/>
    <s v="shorts"/>
    <n v="2014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x v="10"/>
    <m/>
    <d v="2011-10-02T01:59:00"/>
    <b v="0"/>
    <n v="178"/>
    <b v="1"/>
    <s v="film &amp; video/shorts"/>
    <n v="110.9423"/>
    <n v="62.327134831460668"/>
    <x v="0"/>
    <s v="shorts"/>
    <n v="2011"/>
    <n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x v="3"/>
    <m/>
    <d v="2011-09-04T16:30:45"/>
    <b v="0"/>
    <n v="17"/>
    <b v="1"/>
    <s v="film &amp; video/shorts"/>
    <n v="127.2"/>
    <n v="37.411764705882355"/>
    <x v="0"/>
    <s v="shorts"/>
    <n v="2011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x v="7"/>
    <m/>
    <d v="2012-05-28T01:30:57"/>
    <b v="0"/>
    <n v="32"/>
    <b v="1"/>
    <s v="film &amp; video/shorts"/>
    <n v="123.94444444444443"/>
    <n v="69.71875"/>
    <x v="0"/>
    <s v="shorts"/>
    <n v="2012"/>
    <n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x v="9"/>
    <m/>
    <d v="2012-11-14T19:00:00"/>
    <b v="0"/>
    <n v="41"/>
    <b v="1"/>
    <s v="film &amp; video/shorts"/>
    <n v="108.40909090909091"/>
    <n v="58.170731707317074"/>
    <x v="0"/>
    <s v="shorts"/>
    <n v="2012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x v="2"/>
    <m/>
    <d v="2011-05-02T22:59:00"/>
    <b v="0"/>
    <n v="18"/>
    <b v="1"/>
    <s v="film &amp; video/shorts"/>
    <n v="100"/>
    <n v="50"/>
    <x v="0"/>
    <s v="shorts"/>
    <n v="2011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x v="11"/>
    <m/>
    <d v="2016-01-21T06:41:35"/>
    <b v="0"/>
    <n v="29"/>
    <b v="1"/>
    <s v="film &amp; video/shorts"/>
    <n v="112.93199999999999"/>
    <n v="19.471034482758618"/>
    <x v="0"/>
    <s v="shorts"/>
    <n v="2015"/>
    <n v="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x v="7"/>
    <m/>
    <d v="2013-04-23T00:01:12"/>
    <b v="0"/>
    <n v="47"/>
    <b v="1"/>
    <s v="film &amp; video/shorts"/>
    <n v="115.42857142857143"/>
    <n v="85.957446808510639"/>
    <x v="0"/>
    <s v="shorts"/>
    <n v="2013"/>
    <n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x v="9"/>
    <m/>
    <d v="2011-12-27T12:35:58"/>
    <b v="0"/>
    <n v="15"/>
    <b v="1"/>
    <s v="film &amp; video/shorts"/>
    <n v="153.33333333333334"/>
    <n v="30.666666666666668"/>
    <x v="0"/>
    <s v="shorts"/>
    <n v="2011"/>
    <n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x v="7"/>
    <m/>
    <d v="2012-05-20T21:59:00"/>
    <b v="0"/>
    <n v="26"/>
    <b v="1"/>
    <s v="film &amp; video/shorts"/>
    <n v="392.5"/>
    <n v="60.384615384615387"/>
    <x v="0"/>
    <s v="shorts"/>
    <n v="2012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x v="10"/>
    <m/>
    <d v="2016-09-01T12:32:01"/>
    <b v="0"/>
    <n v="35"/>
    <b v="1"/>
    <s v="film &amp; video/shorts"/>
    <n v="2702"/>
    <n v="38.6"/>
    <x v="0"/>
    <s v="shorts"/>
    <n v="2016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x v="7"/>
    <m/>
    <d v="2014-04-25T13:38:13"/>
    <b v="0"/>
    <n v="41"/>
    <b v="1"/>
    <s v="film &amp; video/shorts"/>
    <n v="127"/>
    <n v="40.268292682926827"/>
    <x v="0"/>
    <s v="shorts"/>
    <n v="2014"/>
    <n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x v="4"/>
    <m/>
    <d v="2013-12-09T21:00:56"/>
    <b v="0"/>
    <n v="47"/>
    <b v="1"/>
    <s v="film &amp; video/shorts"/>
    <n v="107.25"/>
    <n v="273.82978723404256"/>
    <x v="0"/>
    <s v="shorts"/>
    <n v="2013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x v="3"/>
    <m/>
    <d v="2012-07-13T22:02:00"/>
    <b v="0"/>
    <n v="28"/>
    <b v="1"/>
    <s v="film &amp; video/shorts"/>
    <n v="198"/>
    <n v="53.035714285714285"/>
    <x v="0"/>
    <s v="shorts"/>
    <n v="2012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x v="8"/>
    <m/>
    <d v="2011-10-09T14:41:01"/>
    <b v="0"/>
    <n v="100"/>
    <b v="1"/>
    <s v="film &amp; video/shorts"/>
    <n v="100.01249999999999"/>
    <n v="40.005000000000003"/>
    <x v="0"/>
    <s v="shorts"/>
    <n v="2011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x v="2"/>
    <m/>
    <d v="2015-02-22T06:30:00"/>
    <b v="0"/>
    <n v="13"/>
    <b v="1"/>
    <s v="film &amp; video/shorts"/>
    <n v="102.49999999999999"/>
    <n v="15.76923076923077"/>
    <x v="0"/>
    <s v="shorts"/>
    <n v="2015"/>
    <n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x v="6"/>
    <m/>
    <d v="2011-05-15T13:11:26"/>
    <b v="0"/>
    <n v="7"/>
    <b v="1"/>
    <s v="film &amp; video/shorts"/>
    <n v="100"/>
    <n v="71.428571428571431"/>
    <x v="0"/>
    <s v="shorts"/>
    <n v="2011"/>
    <n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x v="10"/>
    <m/>
    <d v="2011-09-22T22:00:37"/>
    <b v="0"/>
    <n v="21"/>
    <b v="1"/>
    <s v="film &amp; video/shorts"/>
    <n v="125.49999999999999"/>
    <n v="71.714285714285708"/>
    <x v="0"/>
    <s v="shorts"/>
    <n v="2011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x v="9"/>
    <m/>
    <d v="2015-12-27T09:20:45"/>
    <b v="0"/>
    <n v="17"/>
    <b v="1"/>
    <s v="film &amp; video/shorts"/>
    <n v="106.46666666666667"/>
    <n v="375.76470588235293"/>
    <x v="0"/>
    <s v="shorts"/>
    <n v="2015"/>
    <n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x v="5"/>
    <m/>
    <d v="2010-06-02T20:41:00"/>
    <b v="0"/>
    <n v="25"/>
    <b v="1"/>
    <s v="film &amp; video/shorts"/>
    <n v="104.60000000000001"/>
    <n v="104.6"/>
    <x v="0"/>
    <s v="shorts"/>
    <n v="2010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x v="5"/>
    <m/>
    <d v="2014-06-22T10:48:51"/>
    <b v="0"/>
    <n v="60"/>
    <b v="1"/>
    <s v="film &amp; video/shorts"/>
    <n v="102.85714285714285"/>
    <n v="60"/>
    <x v="0"/>
    <s v="shorts"/>
    <n v="2014"/>
    <n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x v="5"/>
    <m/>
    <d v="2013-06-02T13:03:12"/>
    <b v="0"/>
    <n v="56"/>
    <b v="1"/>
    <s v="film &amp; video/shorts"/>
    <n v="115.06666666666668"/>
    <n v="123.28571428571429"/>
    <x v="0"/>
    <s v="shorts"/>
    <n v="2013"/>
    <n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x v="0"/>
    <m/>
    <d v="2011-07-12T02:08:19"/>
    <b v="0"/>
    <n v="16"/>
    <b v="1"/>
    <s v="film &amp; video/shorts"/>
    <n v="100.4"/>
    <n v="31.375"/>
    <x v="0"/>
    <s v="shorts"/>
    <n v="2011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x v="7"/>
    <m/>
    <d v="2011-05-17T04:39:24"/>
    <b v="0"/>
    <n v="46"/>
    <b v="1"/>
    <s v="film &amp; video/shorts"/>
    <n v="120"/>
    <n v="78.260869565217391"/>
    <x v="0"/>
    <s v="shorts"/>
    <n v="2011"/>
    <n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x v="11"/>
    <m/>
    <d v="2017-02-01T03:00:00"/>
    <b v="0"/>
    <n v="43"/>
    <b v="1"/>
    <s v="film &amp; video/shorts"/>
    <n v="105.2"/>
    <n v="122.32558139534883"/>
    <x v="0"/>
    <s v="shorts"/>
    <n v="2016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x v="0"/>
    <m/>
    <d v="2012-07-03T16:00:00"/>
    <b v="0"/>
    <n v="15"/>
    <b v="1"/>
    <s v="film &amp; video/shorts"/>
    <n v="110.60000000000001"/>
    <n v="73.733333333333334"/>
    <x v="0"/>
    <s v="shorts"/>
    <n v="2012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x v="7"/>
    <m/>
    <d v="2014-04-07T12:13:42"/>
    <b v="0"/>
    <n v="12"/>
    <b v="1"/>
    <s v="film &amp; video/shorts"/>
    <n v="104"/>
    <n v="21.666666666666668"/>
    <x v="0"/>
    <s v="shorts"/>
    <n v="2014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x v="1"/>
    <m/>
    <d v="2012-02-25T19:07:21"/>
    <b v="0"/>
    <n v="21"/>
    <b v="1"/>
    <s v="film &amp; video/shorts"/>
    <n v="131.42857142857142"/>
    <n v="21.904761904761905"/>
    <x v="0"/>
    <s v="shorts"/>
    <n v="2012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x v="5"/>
    <m/>
    <d v="2010-07-31T22:00:00"/>
    <b v="0"/>
    <n v="34"/>
    <b v="1"/>
    <s v="film &amp; video/shorts"/>
    <n v="114.66666666666667"/>
    <n v="50.588235294117645"/>
    <x v="0"/>
    <s v="shorts"/>
    <n v="2010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x v="0"/>
    <m/>
    <d v="2011-07-11T22:14:42"/>
    <b v="0"/>
    <n v="8"/>
    <b v="1"/>
    <s v="film &amp; video/shorts"/>
    <n v="106.25"/>
    <n v="53.125"/>
    <x v="0"/>
    <s v="shorts"/>
    <n v="2011"/>
    <n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x v="4"/>
    <m/>
    <d v="2012-12-07T18:30:00"/>
    <b v="0"/>
    <n v="60"/>
    <b v="1"/>
    <s v="film &amp; video/shorts"/>
    <n v="106.25"/>
    <n v="56.666666666666664"/>
    <x v="0"/>
    <s v="shorts"/>
    <n v="2012"/>
    <n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x v="11"/>
    <m/>
    <d v="2014-01-22T16:39:59"/>
    <b v="0"/>
    <n v="39"/>
    <b v="1"/>
    <s v="film &amp; video/shorts"/>
    <n v="106.01933333333334"/>
    <n v="40.776666666666664"/>
    <x v="0"/>
    <s v="shorts"/>
    <n v="2013"/>
    <n v="1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x v="9"/>
    <m/>
    <d v="2012-11-04T14:04:46"/>
    <b v="0"/>
    <n v="26"/>
    <b v="1"/>
    <s v="film &amp; video/shorts"/>
    <n v="100"/>
    <n v="192.30769230769232"/>
    <x v="0"/>
    <s v="shorts"/>
    <n v="2012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x v="11"/>
    <m/>
    <d v="2013-01-24T13:38:30"/>
    <b v="0"/>
    <n v="35"/>
    <b v="1"/>
    <s v="film &amp; video/shorts"/>
    <n v="100"/>
    <n v="100"/>
    <x v="0"/>
    <s v="shorts"/>
    <n v="2012"/>
    <n v="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x v="4"/>
    <m/>
    <d v="2010-12-22T22:08:53"/>
    <b v="0"/>
    <n v="65"/>
    <b v="1"/>
    <s v="film &amp; video/shorts"/>
    <n v="127.75000000000001"/>
    <n v="117.92307692307692"/>
    <x v="0"/>
    <s v="shorts"/>
    <n v="2010"/>
    <n v="1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x v="2"/>
    <m/>
    <d v="2014-03-07T14:20:30"/>
    <b v="0"/>
    <n v="49"/>
    <b v="1"/>
    <s v="film &amp; video/shorts"/>
    <n v="105.15384615384616"/>
    <n v="27.897959183673468"/>
    <x v="0"/>
    <s v="shorts"/>
    <n v="2014"/>
    <n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x v="7"/>
    <m/>
    <d v="2011-04-02T20:00:00"/>
    <b v="0"/>
    <n v="10"/>
    <b v="1"/>
    <s v="film &amp; video/shorts"/>
    <n v="120"/>
    <n v="60"/>
    <x v="0"/>
    <s v="shorts"/>
    <n v="2011"/>
    <n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x v="6"/>
    <m/>
    <d v="2016-05-13T19:00:00"/>
    <b v="0"/>
    <n v="60"/>
    <b v="1"/>
    <s v="film &amp; video/shorts"/>
    <n v="107.40909090909089"/>
    <n v="39.383333333333333"/>
    <x v="0"/>
    <s v="shorts"/>
    <n v="2016"/>
    <n v="4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x v="7"/>
    <m/>
    <d v="2012-04-02T13:38:21"/>
    <b v="0"/>
    <n v="27"/>
    <b v="1"/>
    <s v="film &amp; video/shorts"/>
    <n v="100.49999999999999"/>
    <n v="186.11111111111111"/>
    <x v="0"/>
    <s v="shorts"/>
    <n v="2012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x v="6"/>
    <m/>
    <d v="2011-04-24T18:34:47"/>
    <b v="0"/>
    <n v="69"/>
    <b v="1"/>
    <s v="film &amp; video/shorts"/>
    <n v="102.46666666666667"/>
    <n v="111.37681159420291"/>
    <x v="0"/>
    <s v="shorts"/>
    <n v="2011"/>
    <n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x v="6"/>
    <m/>
    <d v="2013-05-31T09:42:50"/>
    <b v="0"/>
    <n v="47"/>
    <b v="1"/>
    <s v="film &amp; video/shorts"/>
    <n v="246.66666666666669"/>
    <n v="78.723404255319153"/>
    <x v="0"/>
    <s v="shorts"/>
    <n v="2013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x v="1"/>
    <m/>
    <d v="2011-02-25T19:37:10"/>
    <b v="0"/>
    <n v="47"/>
    <b v="1"/>
    <s v="film &amp; video/shorts"/>
    <n v="219.49999999999997"/>
    <n v="46.702127659574465"/>
    <x v="0"/>
    <s v="shorts"/>
    <n v="2011"/>
    <n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x v="9"/>
    <m/>
    <d v="2013-11-14T00:59:00"/>
    <b v="0"/>
    <n v="26"/>
    <b v="1"/>
    <s v="film &amp; video/shorts"/>
    <n v="130.76923076923077"/>
    <n v="65.384615384615387"/>
    <x v="0"/>
    <s v="shorts"/>
    <n v="2013"/>
    <n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x v="5"/>
    <m/>
    <d v="2015-05-31T02:59:47"/>
    <b v="0"/>
    <n v="53"/>
    <b v="1"/>
    <s v="film &amp; video/shorts"/>
    <n v="154.57142857142858"/>
    <n v="102.0754716981132"/>
    <x v="0"/>
    <s v="shorts"/>
    <n v="2015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x v="7"/>
    <m/>
    <d v="2014-04-12T21:00:00"/>
    <b v="0"/>
    <n v="81"/>
    <b v="1"/>
    <s v="film &amp; video/shorts"/>
    <n v="104"/>
    <n v="64.197530864197532"/>
    <x v="0"/>
    <s v="shorts"/>
    <n v="2014"/>
    <n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x v="3"/>
    <m/>
    <d v="2011-08-06T10:00:00"/>
    <b v="0"/>
    <n v="78"/>
    <b v="1"/>
    <s v="film &amp; video/shorts"/>
    <n v="141"/>
    <n v="90.384615384615387"/>
    <x v="0"/>
    <s v="shorts"/>
    <n v="2011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x v="4"/>
    <m/>
    <d v="2012-01-13T01:34:48"/>
    <b v="0"/>
    <n v="35"/>
    <b v="1"/>
    <s v="film &amp; video/shorts"/>
    <n v="103.33333333333334"/>
    <n v="88.571428571428569"/>
    <x v="0"/>
    <s v="shorts"/>
    <n v="2011"/>
    <n v="11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x v="1"/>
    <m/>
    <d v="2012-02-04T12:44:04"/>
    <b v="0"/>
    <n v="22"/>
    <b v="1"/>
    <s v="film &amp; video/shorts"/>
    <n v="140.44444444444443"/>
    <n v="28.727272727272727"/>
    <x v="0"/>
    <s v="shorts"/>
    <n v="2012"/>
    <n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x v="2"/>
    <m/>
    <d v="2011-04-08T05:55:55"/>
    <b v="0"/>
    <n v="57"/>
    <b v="1"/>
    <s v="film &amp; video/shorts"/>
    <n v="113.65714285714286"/>
    <n v="69.78947368421052"/>
    <x v="0"/>
    <s v="shorts"/>
    <n v="2011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x v="7"/>
    <m/>
    <d v="2010-06-09T14:00:00"/>
    <b v="0"/>
    <n v="27"/>
    <b v="1"/>
    <s v="film &amp; video/shorts"/>
    <n v="100.49377777777779"/>
    <n v="167.48962962962963"/>
    <x v="0"/>
    <s v="shorts"/>
    <n v="2010"/>
    <n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x v="0"/>
    <m/>
    <d v="2011-07-28T20:17:16"/>
    <b v="0"/>
    <n v="39"/>
    <b v="1"/>
    <s v="film &amp; video/shorts"/>
    <n v="113.03159999999998"/>
    <n v="144.91230769230768"/>
    <x v="0"/>
    <s v="shorts"/>
    <n v="2011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x v="3"/>
    <m/>
    <d v="2011-08-13T18:00:00"/>
    <b v="0"/>
    <n v="37"/>
    <b v="1"/>
    <s v="film &amp; video/shorts"/>
    <n v="104.55692307692308"/>
    <n v="91.840540540540545"/>
    <x v="0"/>
    <s v="shorts"/>
    <n v="2011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x v="8"/>
    <m/>
    <d v="2016-10-02T20:11:47"/>
    <b v="0"/>
    <n v="1"/>
    <b v="0"/>
    <s v="film &amp; video/science fiction"/>
    <n v="1.4285714285714287E-2"/>
    <n v="10"/>
    <x v="0"/>
    <s v="science fiction"/>
    <n v="2016"/>
    <n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x v="6"/>
    <m/>
    <d v="2015-04-18T05:16:00"/>
    <b v="0"/>
    <n v="1"/>
    <b v="0"/>
    <s v="film &amp; video/science fiction"/>
    <n v="3.3333333333333333E-2"/>
    <n v="1"/>
    <x v="0"/>
    <s v="science fiction"/>
    <n v="2015"/>
    <n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x v="10"/>
    <m/>
    <d v="2016-10-10T05:21:47"/>
    <b v="0"/>
    <n v="0"/>
    <b v="0"/>
    <s v="film &amp; video/science fiction"/>
    <n v="0"/>
    <n v="0"/>
    <x v="0"/>
    <s v="science fiction"/>
    <n v="2016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x v="8"/>
    <m/>
    <d v="2014-10-28T17:00:00"/>
    <b v="0"/>
    <n v="6"/>
    <b v="0"/>
    <s v="film &amp; video/science fiction"/>
    <n v="0.27454545454545454"/>
    <n v="25.166666666666668"/>
    <x v="0"/>
    <s v="science fiction"/>
    <n v="2014"/>
    <n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x v="6"/>
    <m/>
    <d v="2015-05-15T17:17:22"/>
    <b v="0"/>
    <n v="0"/>
    <b v="0"/>
    <s v="film &amp; video/science fiction"/>
    <n v="0"/>
    <n v="0"/>
    <x v="0"/>
    <s v="science fiction"/>
    <n v="2015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x v="11"/>
    <m/>
    <d v="2017-02-03T18:51:20"/>
    <b v="0"/>
    <n v="6"/>
    <b v="0"/>
    <s v="film &amp; video/science fiction"/>
    <n v="14.000000000000002"/>
    <n v="11.666666666666666"/>
    <x v="0"/>
    <s v="science fiction"/>
    <n v="2016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x v="5"/>
    <m/>
    <d v="2015-06-10T21:00:00"/>
    <b v="0"/>
    <n v="13"/>
    <b v="0"/>
    <s v="film &amp; video/science fiction"/>
    <n v="5.548"/>
    <n v="106.69230769230769"/>
    <x v="0"/>
    <s v="science fiction"/>
    <n v="2015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x v="7"/>
    <m/>
    <d v="2015-04-03T08:59:01"/>
    <b v="0"/>
    <n v="4"/>
    <b v="0"/>
    <s v="film &amp; video/science fiction"/>
    <n v="2.375"/>
    <n v="47.5"/>
    <x v="0"/>
    <s v="science fiction"/>
    <n v="2015"/>
    <n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x v="8"/>
    <m/>
    <d v="2016-10-20T00:28:13"/>
    <b v="0"/>
    <n v="6"/>
    <b v="0"/>
    <s v="film &amp; video/science fiction"/>
    <n v="1.867"/>
    <n v="311.16666666666669"/>
    <x v="0"/>
    <s v="science fiction"/>
    <n v="2016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x v="10"/>
    <m/>
    <d v="2014-10-30T17:29:43"/>
    <b v="0"/>
    <n v="0"/>
    <b v="0"/>
    <s v="film &amp; video/science fiction"/>
    <n v="0"/>
    <n v="0"/>
    <x v="0"/>
    <s v="science fiction"/>
    <n v="2014"/>
    <n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x v="5"/>
    <m/>
    <d v="2014-06-16T15:16:00"/>
    <b v="0"/>
    <n v="0"/>
    <b v="0"/>
    <s v="film &amp; video/science fiction"/>
    <n v="0"/>
    <n v="0"/>
    <x v="0"/>
    <s v="science fiction"/>
    <n v="2014"/>
    <n v="5"/>
  </r>
  <r>
    <n v="131"/>
    <s v="I (Canceled)"/>
    <s v="I"/>
    <n v="1200"/>
    <n v="0"/>
    <x v="1"/>
    <s v="US"/>
    <s v="USD"/>
    <n v="1467763200"/>
    <n v="1466453161"/>
    <x v="131"/>
    <x v="2"/>
    <x v="0"/>
    <m/>
    <d v="2016-07-05T19:00:00"/>
    <b v="0"/>
    <n v="0"/>
    <b v="0"/>
    <s v="film &amp; video/science fiction"/>
    <n v="0"/>
    <n v="0"/>
    <x v="0"/>
    <s v="science fiction"/>
    <n v="2016"/>
    <n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x v="8"/>
    <m/>
    <d v="2014-11-07T15:30:07"/>
    <b v="0"/>
    <n v="81"/>
    <b v="0"/>
    <s v="film &amp; video/science fiction"/>
    <n v="9.5687499999999996"/>
    <n v="94.506172839506178"/>
    <x v="0"/>
    <s v="science fiction"/>
    <n v="2014"/>
    <n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x v="5"/>
    <m/>
    <d v="2016-05-31T12:31:00"/>
    <b v="0"/>
    <n v="0"/>
    <b v="0"/>
    <s v="film &amp; video/science fiction"/>
    <n v="0"/>
    <n v="0"/>
    <x v="0"/>
    <s v="science fiction"/>
    <n v="2016"/>
    <n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x v="10"/>
    <m/>
    <d v="2015-09-04T12:00:00"/>
    <b v="0"/>
    <n v="0"/>
    <b v="0"/>
    <s v="film &amp; video/science fiction"/>
    <n v="0"/>
    <n v="0"/>
    <x v="0"/>
    <s v="science fiction"/>
    <n v="2015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x v="5"/>
    <m/>
    <d v="2014-07-01T14:00:00"/>
    <b v="0"/>
    <n v="5"/>
    <b v="0"/>
    <s v="film &amp; video/science fiction"/>
    <n v="13.433333333333334"/>
    <n v="80.599999999999994"/>
    <x v="0"/>
    <s v="science fiction"/>
    <n v="2014"/>
    <n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x v="6"/>
    <m/>
    <d v="2015-05-16T05:16:00"/>
    <b v="0"/>
    <n v="0"/>
    <b v="0"/>
    <s v="film &amp; video/science fiction"/>
    <n v="0"/>
    <n v="0"/>
    <x v="0"/>
    <s v="science fiction"/>
    <n v="2015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x v="10"/>
    <m/>
    <d v="2015-10-12T08:46:33"/>
    <b v="0"/>
    <n v="0"/>
    <b v="0"/>
    <s v="film &amp; video/science fiction"/>
    <n v="0"/>
    <n v="0"/>
    <x v="0"/>
    <s v="science fiction"/>
    <n v="2015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x v="3"/>
    <m/>
    <d v="2015-07-31T23:59:00"/>
    <b v="0"/>
    <n v="58"/>
    <b v="0"/>
    <s v="film &amp; video/science fiction"/>
    <n v="3.1413333333333333"/>
    <n v="81.241379310344826"/>
    <x v="0"/>
    <s v="science fiction"/>
    <n v="2015"/>
    <n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x v="3"/>
    <m/>
    <d v="2015-07-12T17:06:12"/>
    <b v="0"/>
    <n v="1"/>
    <b v="0"/>
    <s v="film &amp; video/science fiction"/>
    <n v="100"/>
    <n v="500"/>
    <x v="0"/>
    <s v="science fiction"/>
    <n v="2015"/>
    <n v="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x v="2"/>
    <m/>
    <d v="2015-03-19T22:45:32"/>
    <b v="0"/>
    <n v="0"/>
    <b v="0"/>
    <s v="film &amp; video/science fiction"/>
    <n v="0"/>
    <n v="0"/>
    <x v="0"/>
    <s v="science fiction"/>
    <n v="2015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x v="6"/>
    <m/>
    <d v="2015-05-30T22:40:23"/>
    <b v="0"/>
    <n v="28"/>
    <b v="0"/>
    <s v="film &amp; video/science fiction"/>
    <n v="10.775"/>
    <n v="46.178571428571431"/>
    <x v="0"/>
    <s v="science fiction"/>
    <n v="2015"/>
    <n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x v="9"/>
    <m/>
    <d v="2014-11-16T17:26:18"/>
    <b v="0"/>
    <n v="1"/>
    <b v="0"/>
    <s v="film &amp; video/science fiction"/>
    <n v="0.33333333333333337"/>
    <n v="10"/>
    <x v="0"/>
    <s v="science fiction"/>
    <n v="2014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x v="3"/>
    <m/>
    <d v="2016-09-03T00:55:00"/>
    <b v="0"/>
    <n v="0"/>
    <b v="0"/>
    <s v="film &amp; video/science fiction"/>
    <n v="0"/>
    <n v="0"/>
    <x v="0"/>
    <s v="science fiction"/>
    <n v="2016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x v="2"/>
    <m/>
    <d v="2015-04-13T12:17:52"/>
    <b v="0"/>
    <n v="37"/>
    <b v="0"/>
    <s v="film &amp; video/science fiction"/>
    <n v="27.6"/>
    <n v="55.945945945945944"/>
    <x v="0"/>
    <s v="science fiction"/>
    <n v="2015"/>
    <n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x v="3"/>
    <m/>
    <d v="2015-08-11T08:00:52"/>
    <b v="0"/>
    <n v="9"/>
    <b v="0"/>
    <s v="film &amp; video/science fiction"/>
    <n v="7.5111111111111111"/>
    <n v="37.555555555555557"/>
    <x v="0"/>
    <s v="science fiction"/>
    <n v="2015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x v="4"/>
    <m/>
    <d v="2017-01-17T19:23:18"/>
    <b v="0"/>
    <n v="3"/>
    <b v="0"/>
    <s v="film &amp; video/science fiction"/>
    <n v="0.57499999999999996"/>
    <n v="38.333333333333336"/>
    <x v="0"/>
    <s v="science fiction"/>
    <n v="2016"/>
    <n v="1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x v="4"/>
    <m/>
    <d v="2015-01-08T13:18:00"/>
    <b v="0"/>
    <n v="0"/>
    <b v="0"/>
    <s v="film &amp; video/science fiction"/>
    <n v="0"/>
    <n v="0"/>
    <x v="0"/>
    <s v="science fiction"/>
    <n v="2014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x v="1"/>
    <m/>
    <d v="2016-02-27T01:45:36"/>
    <b v="0"/>
    <n v="2"/>
    <b v="0"/>
    <s v="film &amp; video/science fiction"/>
    <n v="0.08"/>
    <n v="20"/>
    <x v="0"/>
    <s v="science fiction"/>
    <n v="2016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x v="4"/>
    <m/>
    <d v="2014-12-25T03:00:00"/>
    <b v="0"/>
    <n v="6"/>
    <b v="0"/>
    <s v="film &amp; video/science fiction"/>
    <n v="0.91999999999999993"/>
    <n v="15.333333333333334"/>
    <x v="0"/>
    <s v="science fiction"/>
    <n v="2014"/>
    <n v="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x v="7"/>
    <m/>
    <d v="2015-05-25T22:53:02"/>
    <b v="0"/>
    <n v="67"/>
    <b v="0"/>
    <s v="film &amp; video/science fiction"/>
    <n v="23.163076923076922"/>
    <n v="449.43283582089555"/>
    <x v="0"/>
    <s v="science fiction"/>
    <n v="2015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x v="6"/>
    <m/>
    <d v="2015-06-18T08:13:11"/>
    <b v="0"/>
    <n v="5"/>
    <b v="0"/>
    <s v="film &amp; video/science fiction"/>
    <n v="5.5999999999999994E-2"/>
    <n v="28"/>
    <x v="0"/>
    <s v="science fiction"/>
    <n v="2015"/>
    <n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x v="10"/>
    <m/>
    <d v="2014-09-22T20:51:40"/>
    <b v="0"/>
    <n v="2"/>
    <b v="0"/>
    <s v="film &amp; video/science fiction"/>
    <n v="7.8947368421052634E-3"/>
    <n v="15"/>
    <x v="0"/>
    <s v="science fiction"/>
    <n v="2014"/>
    <n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x v="9"/>
    <m/>
    <d v="2014-12-02T10:04:04"/>
    <b v="0"/>
    <n v="10"/>
    <b v="0"/>
    <s v="film &amp; video/science fiction"/>
    <n v="0.71799999999999997"/>
    <n v="35.9"/>
    <x v="0"/>
    <s v="science fiction"/>
    <n v="2014"/>
    <n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x v="6"/>
    <m/>
    <d v="2015-06-03T08:08:15"/>
    <b v="0"/>
    <n v="3"/>
    <b v="0"/>
    <s v="film &amp; video/science fiction"/>
    <n v="2.666666666666667"/>
    <n v="13.333333333333334"/>
    <x v="0"/>
    <s v="science fiction"/>
    <n v="2015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x v="0"/>
    <m/>
    <d v="2015-07-23T08:25:35"/>
    <b v="0"/>
    <n v="4"/>
    <b v="0"/>
    <s v="film &amp; video/science fiction"/>
    <n v="6.0000000000000001E-3"/>
    <n v="20.25"/>
    <x v="0"/>
    <s v="science fiction"/>
    <n v="2015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x v="0"/>
    <m/>
    <d v="2014-08-02T21:59:56"/>
    <b v="0"/>
    <n v="15"/>
    <b v="0"/>
    <s v="film &amp; video/science fiction"/>
    <n v="5.0999999999999996"/>
    <n v="119"/>
    <x v="0"/>
    <s v="science fiction"/>
    <n v="2014"/>
    <n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x v="1"/>
    <m/>
    <d v="2016-02-26T16:52:52"/>
    <b v="0"/>
    <n v="2"/>
    <b v="0"/>
    <s v="film &amp; video/science fiction"/>
    <n v="0.26711185308848079"/>
    <n v="4"/>
    <x v="0"/>
    <s v="science fiction"/>
    <n v="2016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x v="8"/>
    <m/>
    <d v="2014-10-21T20:50:28"/>
    <b v="0"/>
    <n v="0"/>
    <b v="0"/>
    <s v="film &amp; video/science fiction"/>
    <n v="0"/>
    <n v="0"/>
    <x v="0"/>
    <s v="science fiction"/>
    <n v="2014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x v="5"/>
    <m/>
    <d v="2016-07-03T05:25:45"/>
    <b v="0"/>
    <n v="1"/>
    <b v="0"/>
    <s v="film &amp; video/science fiction"/>
    <n v="2E-3"/>
    <n v="10"/>
    <x v="0"/>
    <s v="science fiction"/>
    <n v="2016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x v="0"/>
    <m/>
    <d v="2015-08-15T16:54:51"/>
    <b v="0"/>
    <n v="0"/>
    <b v="0"/>
    <s v="film &amp; video/drama"/>
    <n v="0"/>
    <n v="0"/>
    <x v="0"/>
    <s v="drama"/>
    <n v="2015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x v="0"/>
    <m/>
    <d v="2014-07-02T11:29:55"/>
    <b v="0"/>
    <n v="1"/>
    <b v="0"/>
    <s v="film &amp; video/drama"/>
    <n v="0.01"/>
    <n v="5"/>
    <x v="0"/>
    <s v="drama"/>
    <n v="2014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x v="3"/>
    <m/>
    <d v="2014-08-16T18:42:00"/>
    <b v="0"/>
    <n v="10"/>
    <b v="0"/>
    <s v="film &amp; video/drama"/>
    <n v="15.535714285714286"/>
    <n v="43.5"/>
    <x v="0"/>
    <s v="drama"/>
    <n v="2014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x v="10"/>
    <m/>
    <d v="2015-09-30T19:00:00"/>
    <b v="0"/>
    <n v="0"/>
    <b v="0"/>
    <s v="film &amp; video/drama"/>
    <n v="0"/>
    <n v="0"/>
    <x v="0"/>
    <s v="drama"/>
    <n v="2015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x v="3"/>
    <m/>
    <d v="2014-09-19T13:18:21"/>
    <b v="0"/>
    <n v="7"/>
    <b v="0"/>
    <s v="film &amp; video/drama"/>
    <n v="0.53333333333333333"/>
    <n v="91.428571428571431"/>
    <x v="0"/>
    <s v="drama"/>
    <n v="2014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x v="11"/>
    <m/>
    <d v="2016-01-12T10:48:44"/>
    <b v="0"/>
    <n v="0"/>
    <b v="0"/>
    <s v="film &amp; video/drama"/>
    <n v="0"/>
    <n v="0"/>
    <x v="0"/>
    <s v="drama"/>
    <n v="2015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x v="11"/>
    <m/>
    <d v="2017-01-15T20:49:22"/>
    <b v="0"/>
    <n v="1"/>
    <b v="0"/>
    <s v="film &amp; video/drama"/>
    <n v="60"/>
    <n v="3000"/>
    <x v="0"/>
    <s v="drama"/>
    <n v="2016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x v="0"/>
    <m/>
    <d v="2015-08-04T17:15:35"/>
    <b v="0"/>
    <n v="2"/>
    <b v="0"/>
    <s v="film &amp; video/drama"/>
    <n v="0.01"/>
    <n v="5.5"/>
    <x v="0"/>
    <s v="drama"/>
    <n v="2015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x v="2"/>
    <m/>
    <d v="2015-03-19T14:02:50"/>
    <b v="0"/>
    <n v="3"/>
    <b v="0"/>
    <s v="film &amp; video/drama"/>
    <n v="4.0625"/>
    <n v="108.33333333333333"/>
    <x v="0"/>
    <s v="drama"/>
    <n v="2015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x v="8"/>
    <m/>
    <d v="2014-10-18T07:07:39"/>
    <b v="0"/>
    <n v="10"/>
    <b v="0"/>
    <s v="film &amp; video/drama"/>
    <n v="22.400000000000002"/>
    <n v="56"/>
    <x v="0"/>
    <s v="drama"/>
    <n v="2014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x v="3"/>
    <m/>
    <d v="2015-08-30T00:28:00"/>
    <b v="0"/>
    <n v="10"/>
    <b v="0"/>
    <s v="film &amp; video/drama"/>
    <n v="3.25"/>
    <n v="32.5"/>
    <x v="0"/>
    <s v="drama"/>
    <n v="2015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x v="0"/>
    <m/>
    <d v="2016-08-11T23:20:14"/>
    <b v="0"/>
    <n v="1"/>
    <b v="0"/>
    <s v="film &amp; video/drama"/>
    <n v="2E-3"/>
    <n v="1"/>
    <x v="0"/>
    <s v="drama"/>
    <n v="2016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x v="2"/>
    <m/>
    <d v="2015-03-19T03:28:43"/>
    <b v="0"/>
    <n v="0"/>
    <b v="0"/>
    <s v="film &amp; video/drama"/>
    <n v="0"/>
    <n v="0"/>
    <x v="0"/>
    <s v="drama"/>
    <n v="2015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x v="1"/>
    <m/>
    <d v="2015-02-28T08:45:08"/>
    <b v="0"/>
    <n v="0"/>
    <b v="0"/>
    <s v="film &amp; video/drama"/>
    <n v="0"/>
    <n v="0"/>
    <x v="0"/>
    <s v="drama"/>
    <n v="2015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x v="7"/>
    <m/>
    <d v="2015-05-08T13:12:56"/>
    <b v="0"/>
    <n v="0"/>
    <b v="0"/>
    <s v="film &amp; video/drama"/>
    <n v="0"/>
    <n v="0"/>
    <x v="0"/>
    <s v="drama"/>
    <n v="2015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x v="10"/>
    <m/>
    <d v="2014-08-29T13:40:11"/>
    <b v="0"/>
    <n v="26"/>
    <b v="0"/>
    <s v="film &amp; video/drama"/>
    <n v="6.4850000000000003"/>
    <n v="49.884615384615387"/>
    <x v="0"/>
    <s v="drama"/>
    <n v="2014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x v="3"/>
    <m/>
    <d v="2015-08-05T14:46:39"/>
    <b v="0"/>
    <n v="0"/>
    <b v="0"/>
    <s v="film &amp; video/drama"/>
    <n v="0"/>
    <n v="0"/>
    <x v="0"/>
    <s v="drama"/>
    <n v="2015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x v="7"/>
    <m/>
    <d v="2015-03-23T19:08:46"/>
    <b v="0"/>
    <n v="7"/>
    <b v="0"/>
    <s v="film &amp; video/drama"/>
    <n v="40"/>
    <n v="25.714285714285715"/>
    <x v="0"/>
    <s v="drama"/>
    <n v="2015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x v="9"/>
    <m/>
    <d v="2015-11-26T18:55:45"/>
    <b v="0"/>
    <n v="0"/>
    <b v="0"/>
    <s v="film &amp; video/drama"/>
    <n v="0"/>
    <n v="0"/>
    <x v="0"/>
    <s v="drama"/>
    <n v="2015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x v="2"/>
    <m/>
    <d v="2016-03-03T20:55:55"/>
    <b v="0"/>
    <n v="2"/>
    <b v="0"/>
    <s v="film &amp; video/drama"/>
    <n v="20"/>
    <n v="100"/>
    <x v="0"/>
    <s v="drama"/>
    <n v="2016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x v="7"/>
    <m/>
    <d v="2015-04-13T14:00:00"/>
    <b v="0"/>
    <n v="13"/>
    <b v="0"/>
    <s v="film &amp; video/drama"/>
    <n v="33.416666666666664"/>
    <n v="30.846153846153847"/>
    <x v="0"/>
    <s v="drama"/>
    <n v="2015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x v="5"/>
    <m/>
    <d v="2015-06-22T12:48:15"/>
    <b v="0"/>
    <n v="4"/>
    <b v="0"/>
    <s v="film &amp; video/drama"/>
    <n v="21.092608822670172"/>
    <n v="180.5"/>
    <x v="0"/>
    <s v="drama"/>
    <n v="2015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x v="11"/>
    <m/>
    <d v="2017-01-06T19:17:12"/>
    <b v="0"/>
    <n v="0"/>
    <b v="0"/>
    <s v="film &amp; video/drama"/>
    <n v="0"/>
    <n v="0"/>
    <x v="0"/>
    <s v="drama"/>
    <n v="2016"/>
    <n v="12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x v="9"/>
    <m/>
    <d v="2014-11-26T15:26:50"/>
    <b v="0"/>
    <n v="12"/>
    <b v="0"/>
    <s v="film &amp; video/drama"/>
    <n v="35.856000000000002"/>
    <n v="373.5"/>
    <x v="0"/>
    <s v="drama"/>
    <n v="2014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x v="3"/>
    <m/>
    <d v="2014-08-31T22:59:00"/>
    <b v="0"/>
    <n v="2"/>
    <b v="0"/>
    <s v="film &amp; video/drama"/>
    <n v="3.4000000000000004"/>
    <n v="25.5"/>
    <x v="0"/>
    <s v="drama"/>
    <n v="2014"/>
    <n v="7"/>
  </r>
  <r>
    <n v="185"/>
    <s v="BLANK Short Movie"/>
    <s v="Love has no boundaries!"/>
    <n v="40000"/>
    <n v="2200"/>
    <x v="2"/>
    <s v="NO"/>
    <s v="NOK"/>
    <n v="1471557139"/>
    <n v="1468965139"/>
    <x v="185"/>
    <x v="2"/>
    <x v="3"/>
    <m/>
    <d v="2016-08-18T16:52:19"/>
    <b v="0"/>
    <n v="10"/>
    <b v="0"/>
    <s v="film &amp; video/drama"/>
    <n v="5.5"/>
    <n v="220"/>
    <x v="0"/>
    <s v="drama"/>
    <n v="2016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x v="2"/>
    <m/>
    <d v="2017-03-03T15:00:00"/>
    <b v="0"/>
    <n v="0"/>
    <b v="0"/>
    <s v="film &amp; video/drama"/>
    <n v="0"/>
    <n v="0"/>
    <x v="0"/>
    <s v="drama"/>
    <n v="2017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x v="0"/>
    <m/>
    <d v="2015-07-21T01:59:00"/>
    <b v="0"/>
    <n v="5"/>
    <b v="0"/>
    <s v="film &amp; video/drama"/>
    <n v="16"/>
    <n v="160"/>
    <x v="0"/>
    <s v="drama"/>
    <n v="2015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x v="10"/>
    <m/>
    <d v="2014-09-04T23:23:35"/>
    <b v="0"/>
    <n v="0"/>
    <b v="0"/>
    <s v="film &amp; video/drama"/>
    <n v="0"/>
    <n v="0"/>
    <x v="0"/>
    <s v="drama"/>
    <n v="2014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x v="3"/>
    <m/>
    <d v="2016-09-03T11:34:37"/>
    <b v="0"/>
    <n v="5"/>
    <b v="0"/>
    <s v="film &amp; video/drama"/>
    <n v="6.8999999999999992E-2"/>
    <n v="69"/>
    <x v="0"/>
    <s v="drama"/>
    <n v="2016"/>
    <n v="7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x v="0"/>
    <m/>
    <d v="2016-06-16T10:37:26"/>
    <b v="0"/>
    <n v="1"/>
    <b v="0"/>
    <s v="film &amp; video/drama"/>
    <n v="0.41666666666666669"/>
    <n v="50"/>
    <x v="0"/>
    <s v="drama"/>
    <n v="2016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x v="10"/>
    <m/>
    <d v="2015-10-02T05:35:38"/>
    <b v="0"/>
    <n v="3"/>
    <b v="0"/>
    <s v="film &amp; video/drama"/>
    <n v="5"/>
    <n v="83.333333333333329"/>
    <x v="0"/>
    <s v="drama"/>
    <n v="2015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x v="8"/>
    <m/>
    <d v="2014-10-17T14:00:32"/>
    <b v="0"/>
    <n v="3"/>
    <b v="0"/>
    <s v="film &amp; video/drama"/>
    <n v="1.6999999999999999E-3"/>
    <n v="5.666666666666667"/>
    <x v="0"/>
    <s v="drama"/>
    <n v="2014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x v="8"/>
    <m/>
    <d v="2014-11-28T18:26:06"/>
    <b v="0"/>
    <n v="0"/>
    <b v="0"/>
    <s v="film &amp; video/drama"/>
    <n v="0"/>
    <n v="0"/>
    <x v="0"/>
    <s v="drama"/>
    <n v="2014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x v="1"/>
    <m/>
    <d v="2016-03-06T18:55:31"/>
    <b v="0"/>
    <n v="3"/>
    <b v="0"/>
    <s v="film &amp; video/drama"/>
    <n v="0.12"/>
    <n v="1"/>
    <x v="0"/>
    <s v="drama"/>
    <n v="2016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x v="5"/>
    <m/>
    <d v="2015-07-10T11:05:32"/>
    <b v="0"/>
    <n v="0"/>
    <b v="0"/>
    <s v="film &amp; video/drama"/>
    <n v="0"/>
    <n v="0"/>
    <x v="0"/>
    <s v="drama"/>
    <n v="2015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x v="8"/>
    <m/>
    <d v="2015-10-10T16:00:00"/>
    <b v="0"/>
    <n v="19"/>
    <b v="0"/>
    <s v="film &amp; video/drama"/>
    <n v="41.857142857142861"/>
    <n v="77.10526315789474"/>
    <x v="0"/>
    <s v="drama"/>
    <n v="2015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x v="1"/>
    <m/>
    <d v="2017-02-17T16:00:00"/>
    <b v="0"/>
    <n v="8"/>
    <b v="0"/>
    <s v="film &amp; video/drama"/>
    <n v="10.48"/>
    <n v="32.75"/>
    <x v="0"/>
    <s v="drama"/>
    <n v="2017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x v="8"/>
    <m/>
    <d v="2014-10-05T04:12:02"/>
    <b v="0"/>
    <n v="6"/>
    <b v="0"/>
    <s v="film &amp; video/drama"/>
    <n v="1.1159999999999999"/>
    <n v="46.5"/>
    <x v="0"/>
    <s v="drama"/>
    <n v="2014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x v="10"/>
    <m/>
    <d v="2016-08-31T21:58:22"/>
    <b v="0"/>
    <n v="0"/>
    <b v="0"/>
    <s v="film &amp; video/drama"/>
    <n v="0"/>
    <n v="0"/>
    <x v="0"/>
    <s v="drama"/>
    <n v="2016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x v="10"/>
    <m/>
    <d v="2014-09-14T21:00:03"/>
    <b v="0"/>
    <n v="18"/>
    <b v="0"/>
    <s v="film &amp; video/drama"/>
    <n v="26.192500000000003"/>
    <n v="87.308333333333337"/>
    <x v="0"/>
    <s v="drama"/>
    <n v="2014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x v="1"/>
    <m/>
    <d v="2015-02-08T14:38:49"/>
    <b v="0"/>
    <n v="7"/>
    <b v="0"/>
    <s v="film &amp; video/drama"/>
    <n v="58.461538461538467"/>
    <n v="54.285714285714285"/>
    <x v="0"/>
    <s v="drama"/>
    <n v="2015"/>
    <n v="1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x v="8"/>
    <m/>
    <d v="2015-10-08T15:59:00"/>
    <b v="0"/>
    <n v="0"/>
    <b v="0"/>
    <s v="film &amp; video/drama"/>
    <n v="0"/>
    <n v="0"/>
    <x v="0"/>
    <s v="drama"/>
    <n v="2015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x v="4"/>
    <m/>
    <d v="2015-01-29T15:21:04"/>
    <b v="0"/>
    <n v="8"/>
    <b v="0"/>
    <s v="film &amp; video/drama"/>
    <n v="29.84"/>
    <n v="93.25"/>
    <x v="0"/>
    <s v="drama"/>
    <n v="2014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x v="3"/>
    <m/>
    <d v="2016-08-04T09:00:03"/>
    <b v="0"/>
    <n v="1293"/>
    <b v="0"/>
    <s v="film &amp; video/drama"/>
    <n v="50.721666666666664"/>
    <n v="117.68368136117556"/>
    <x v="0"/>
    <s v="drama"/>
    <n v="2016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x v="8"/>
    <m/>
    <d v="2015-10-06T10:10:22"/>
    <b v="0"/>
    <n v="17"/>
    <b v="0"/>
    <s v="film &amp; video/drama"/>
    <n v="16.25"/>
    <n v="76.470588235294116"/>
    <x v="0"/>
    <s v="drama"/>
    <n v="2015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x v="3"/>
    <m/>
    <d v="2016-08-05T19:06:23"/>
    <b v="0"/>
    <n v="0"/>
    <b v="0"/>
    <s v="film &amp; video/drama"/>
    <n v="0"/>
    <n v="0"/>
    <x v="0"/>
    <s v="drama"/>
    <n v="2016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x v="11"/>
    <m/>
    <d v="2015-01-03T23:43:58"/>
    <b v="0"/>
    <n v="13"/>
    <b v="0"/>
    <s v="film &amp; video/drama"/>
    <n v="15.214285714285714"/>
    <n v="163.84615384615384"/>
    <x v="0"/>
    <s v="drama"/>
    <n v="2014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x v="4"/>
    <m/>
    <d v="2014-12-16T03:52:47"/>
    <b v="0"/>
    <n v="0"/>
    <b v="0"/>
    <s v="film &amp; video/drama"/>
    <n v="0"/>
    <n v="0"/>
    <x v="0"/>
    <s v="drama"/>
    <n v="2014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x v="0"/>
    <m/>
    <d v="2015-07-10T17:08:55"/>
    <b v="0"/>
    <n v="0"/>
    <b v="0"/>
    <s v="film &amp; video/drama"/>
    <n v="0"/>
    <n v="0"/>
    <x v="0"/>
    <s v="drama"/>
    <n v="2015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x v="8"/>
    <m/>
    <d v="2015-10-01T00:00:00"/>
    <b v="0"/>
    <n v="33"/>
    <b v="0"/>
    <s v="film &amp; video/drama"/>
    <n v="25.25"/>
    <n v="91.818181818181813"/>
    <x v="0"/>
    <s v="drama"/>
    <n v="2015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x v="10"/>
    <m/>
    <d v="2015-09-18T22:50:17"/>
    <b v="0"/>
    <n v="12"/>
    <b v="0"/>
    <s v="film &amp; video/drama"/>
    <n v="44.6"/>
    <n v="185.83333333333334"/>
    <x v="0"/>
    <s v="drama"/>
    <n v="2015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x v="2"/>
    <m/>
    <d v="2016-04-16T15:08:40"/>
    <b v="0"/>
    <n v="1"/>
    <b v="0"/>
    <s v="film &amp; video/drama"/>
    <n v="1.5873015873015872E-2"/>
    <n v="1"/>
    <x v="0"/>
    <s v="drama"/>
    <n v="2016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x v="3"/>
    <m/>
    <d v="2015-08-16T09:06:41"/>
    <b v="0"/>
    <n v="1"/>
    <b v="0"/>
    <s v="film &amp; video/drama"/>
    <n v="0.04"/>
    <n v="20"/>
    <x v="0"/>
    <s v="drama"/>
    <n v="2015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x v="1"/>
    <m/>
    <d v="2015-03-06T10:22:29"/>
    <b v="0"/>
    <n v="1"/>
    <b v="0"/>
    <s v="film &amp; video/drama"/>
    <n v="8.0000000000000002E-3"/>
    <n v="1"/>
    <x v="0"/>
    <s v="drama"/>
    <n v="2015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x v="1"/>
    <m/>
    <d v="2016-02-17T18:59:00"/>
    <b v="0"/>
    <n v="1"/>
    <b v="0"/>
    <s v="film &amp; video/drama"/>
    <n v="0.22727272727272727"/>
    <n v="10"/>
    <x v="0"/>
    <s v="drama"/>
    <n v="2016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x v="7"/>
    <m/>
    <d v="2015-04-22T17:00:37"/>
    <b v="0"/>
    <n v="84"/>
    <b v="0"/>
    <s v="film &amp; video/drama"/>
    <n v="55.698440000000005"/>
    <n v="331.53833333333336"/>
    <x v="0"/>
    <s v="drama"/>
    <n v="2015"/>
    <n v="3"/>
  </r>
  <r>
    <n v="217"/>
    <s v="Bitch"/>
    <s v="A roadmovie by paw"/>
    <n v="100000"/>
    <n v="11943"/>
    <x v="2"/>
    <s v="SE"/>
    <s v="SEK"/>
    <n v="1419780149"/>
    <n v="1417101749"/>
    <x v="217"/>
    <x v="3"/>
    <x v="4"/>
    <m/>
    <d v="2014-12-28T10:22:29"/>
    <b v="0"/>
    <n v="38"/>
    <b v="0"/>
    <s v="film &amp; video/drama"/>
    <n v="11.943"/>
    <n v="314.28947368421052"/>
    <x v="0"/>
    <s v="drama"/>
    <n v="2014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x v="7"/>
    <m/>
    <d v="2015-05-15T10:04:49"/>
    <b v="0"/>
    <n v="1"/>
    <b v="0"/>
    <s v="film &amp; video/drama"/>
    <n v="2"/>
    <n v="100"/>
    <x v="0"/>
    <s v="drama"/>
    <n v="2015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x v="2"/>
    <m/>
    <d v="2016-04-01T01:59:00"/>
    <b v="0"/>
    <n v="76"/>
    <b v="0"/>
    <s v="film &amp; video/drama"/>
    <n v="17.630000000000003"/>
    <n v="115.98684210526316"/>
    <x v="0"/>
    <s v="drama"/>
    <n v="2016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x v="3"/>
    <m/>
    <d v="2015-08-20T15:06:00"/>
    <b v="0"/>
    <n v="3"/>
    <b v="0"/>
    <s v="film &amp; video/drama"/>
    <n v="0.72"/>
    <n v="120"/>
    <x v="0"/>
    <s v="drama"/>
    <n v="2015"/>
    <n v="7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x v="1"/>
    <m/>
    <d v="2015-03-28T14:06:04"/>
    <b v="0"/>
    <n v="0"/>
    <b v="0"/>
    <s v="film &amp; video/drama"/>
    <n v="0"/>
    <n v="0"/>
    <x v="0"/>
    <s v="drama"/>
    <n v="2015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x v="1"/>
    <m/>
    <d v="2015-03-26T21:39:00"/>
    <b v="0"/>
    <n v="2"/>
    <b v="0"/>
    <s v="film &amp; video/drama"/>
    <n v="13"/>
    <n v="65"/>
    <x v="0"/>
    <s v="drama"/>
    <n v="2015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x v="6"/>
    <m/>
    <d v="2016-05-21T20:05:00"/>
    <b v="0"/>
    <n v="0"/>
    <b v="0"/>
    <s v="film &amp; video/drama"/>
    <n v="0"/>
    <n v="0"/>
    <x v="0"/>
    <s v="drama"/>
    <n v="2016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x v="5"/>
    <m/>
    <d v="2015-07-10T00:38:46"/>
    <b v="0"/>
    <n v="0"/>
    <b v="0"/>
    <s v="film &amp; video/drama"/>
    <n v="0"/>
    <n v="0"/>
    <x v="0"/>
    <s v="drama"/>
    <n v="2015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x v="7"/>
    <m/>
    <d v="2016-04-08T17:04:14"/>
    <b v="0"/>
    <n v="0"/>
    <b v="0"/>
    <s v="film &amp; video/drama"/>
    <n v="0"/>
    <n v="0"/>
    <x v="0"/>
    <s v="drama"/>
    <n v="2016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x v="6"/>
    <m/>
    <d v="2015-05-31T04:29:00"/>
    <b v="0"/>
    <n v="2"/>
    <b v="0"/>
    <s v="film &amp; video/drama"/>
    <n v="0.86206896551724133"/>
    <n v="125"/>
    <x v="0"/>
    <s v="drama"/>
    <n v="2015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x v="0"/>
    <m/>
    <d v="2015-07-09T16:27:21"/>
    <b v="0"/>
    <n v="0"/>
    <b v="0"/>
    <s v="film &amp; video/drama"/>
    <n v="0"/>
    <n v="0"/>
    <x v="0"/>
    <s v="drama"/>
    <n v="2015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x v="6"/>
    <m/>
    <d v="2015-06-01T11:28:25"/>
    <b v="0"/>
    <n v="0"/>
    <b v="0"/>
    <s v="film &amp; video/drama"/>
    <n v="0"/>
    <n v="0"/>
    <x v="0"/>
    <s v="drama"/>
    <n v="2015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x v="1"/>
    <m/>
    <d v="2016-02-13T17:24:57"/>
    <b v="0"/>
    <n v="0"/>
    <b v="0"/>
    <s v="film &amp; video/drama"/>
    <n v="0"/>
    <n v="0"/>
    <x v="0"/>
    <s v="drama"/>
    <n v="2016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x v="5"/>
    <m/>
    <d v="2015-06-04T13:39:11"/>
    <b v="0"/>
    <n v="2"/>
    <b v="0"/>
    <s v="film &amp; video/drama"/>
    <n v="0.4"/>
    <n v="30"/>
    <x v="0"/>
    <s v="drama"/>
    <n v="2015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x v="11"/>
    <m/>
    <d v="2016-01-02T18:00:51"/>
    <b v="0"/>
    <n v="0"/>
    <b v="0"/>
    <s v="film &amp; video/drama"/>
    <n v="0"/>
    <n v="0"/>
    <x v="0"/>
    <s v="drama"/>
    <n v="2015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x v="1"/>
    <m/>
    <d v="2015-02-27T14:49:06"/>
    <b v="0"/>
    <n v="7"/>
    <b v="0"/>
    <s v="film &amp; video/drama"/>
    <n v="2.75"/>
    <n v="15.714285714285714"/>
    <x v="0"/>
    <s v="drama"/>
    <n v="2015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x v="10"/>
    <m/>
    <d v="2016-09-29T16:52:52"/>
    <b v="0"/>
    <n v="0"/>
    <b v="0"/>
    <s v="film &amp; video/drama"/>
    <n v="0"/>
    <n v="0"/>
    <x v="0"/>
    <s v="drama"/>
    <n v="2016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x v="5"/>
    <m/>
    <d v="2015-06-20T19:50:59"/>
    <b v="0"/>
    <n v="5"/>
    <b v="0"/>
    <s v="film &amp; video/drama"/>
    <n v="40.1"/>
    <n v="80.2"/>
    <x v="0"/>
    <s v="drama"/>
    <n v="2015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x v="0"/>
    <m/>
    <d v="2015-07-09T16:48:17"/>
    <b v="0"/>
    <n v="0"/>
    <b v="0"/>
    <s v="film &amp; video/drama"/>
    <n v="0"/>
    <n v="0"/>
    <x v="0"/>
    <s v="drama"/>
    <n v="2015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x v="4"/>
    <m/>
    <d v="2016-01-04T19:00:00"/>
    <b v="0"/>
    <n v="0"/>
    <b v="0"/>
    <s v="film &amp; video/drama"/>
    <n v="0"/>
    <n v="0"/>
    <x v="0"/>
    <s v="drama"/>
    <n v="2015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x v="1"/>
    <m/>
    <d v="2016-03-08T08:51:09"/>
    <b v="0"/>
    <n v="1"/>
    <b v="0"/>
    <s v="film &amp; video/drama"/>
    <n v="0.33333333333333337"/>
    <n v="50"/>
    <x v="0"/>
    <s v="drama"/>
    <n v="2016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x v="11"/>
    <m/>
    <d v="2016-12-30T04:00:00"/>
    <b v="0"/>
    <n v="0"/>
    <b v="0"/>
    <s v="film &amp; video/drama"/>
    <n v="0"/>
    <n v="0"/>
    <x v="0"/>
    <s v="drama"/>
    <n v="2016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x v="9"/>
    <m/>
    <d v="2015-11-08T07:00:00"/>
    <b v="0"/>
    <n v="5"/>
    <b v="0"/>
    <s v="film &amp; video/drama"/>
    <n v="25"/>
    <n v="50"/>
    <x v="0"/>
    <s v="drama"/>
    <n v="2015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x v="7"/>
    <m/>
    <d v="2013-05-05T12:00:11"/>
    <b v="1"/>
    <n v="137"/>
    <b v="1"/>
    <s v="film &amp; video/documentary"/>
    <n v="107.63413333333334"/>
    <n v="117.84759124087591"/>
    <x v="0"/>
    <s v="documentary"/>
    <n v="2013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x v="4"/>
    <m/>
    <d v="2014-12-21T11:45:04"/>
    <b v="1"/>
    <n v="376"/>
    <b v="1"/>
    <s v="film &amp; video/documentary"/>
    <n v="112.63736263736264"/>
    <n v="109.04255319148936"/>
    <x v="0"/>
    <s v="documentary"/>
    <n v="2014"/>
    <n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x v="4"/>
    <m/>
    <d v="2011-12-20T06:49:50"/>
    <b v="1"/>
    <n v="202"/>
    <b v="1"/>
    <s v="film &amp; video/documentary"/>
    <n v="113.46153846153845"/>
    <n v="73.019801980198025"/>
    <x v="0"/>
    <s v="documentary"/>
    <n v="2011"/>
    <n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x v="1"/>
    <m/>
    <d v="2014-02-21T20:08:24"/>
    <b v="1"/>
    <n v="328"/>
    <b v="1"/>
    <s v="film &amp; video/documentary"/>
    <n v="102.592"/>
    <n v="78.195121951219505"/>
    <x v="0"/>
    <s v="documentary"/>
    <n v="201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x v="2"/>
    <m/>
    <d v="2010-03-16T02:06:00"/>
    <b v="1"/>
    <n v="84"/>
    <b v="1"/>
    <s v="film &amp; video/documentary"/>
    <n v="113.75714285714287"/>
    <n v="47.398809523809526"/>
    <x v="0"/>
    <s v="documentary"/>
    <n v="2010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x v="3"/>
    <m/>
    <d v="2012-08-15T20:16:25"/>
    <b v="1"/>
    <n v="96"/>
    <b v="1"/>
    <s v="film &amp; video/documentary"/>
    <n v="103.71999999999998"/>
    <n v="54.020833333333336"/>
    <x v="0"/>
    <s v="documentary"/>
    <n v="2012"/>
    <n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x v="9"/>
    <m/>
    <d v="2010-12-18T04:43:25"/>
    <b v="1"/>
    <n v="223"/>
    <b v="1"/>
    <s v="film &amp; video/documentary"/>
    <n v="305.46000000000004"/>
    <n v="68.488789237668158"/>
    <x v="0"/>
    <s v="documentary"/>
    <n v="2010"/>
    <n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x v="8"/>
    <m/>
    <d v="2010-10-15T22:39:00"/>
    <b v="1"/>
    <n v="62"/>
    <b v="1"/>
    <s v="film &amp; video/documentary"/>
    <n v="134.1"/>
    <n v="108.14516129032258"/>
    <x v="0"/>
    <s v="documentary"/>
    <n v="2010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x v="4"/>
    <m/>
    <d v="2012-01-07T13:35:09"/>
    <b v="1"/>
    <n v="146"/>
    <b v="1"/>
    <s v="film &amp; video/documentary"/>
    <n v="101.33294117647058"/>
    <n v="589.95205479452056"/>
    <x v="0"/>
    <s v="documentary"/>
    <n v="2011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x v="0"/>
    <m/>
    <d v="2010-08-22T12:40:00"/>
    <b v="1"/>
    <n v="235"/>
    <b v="1"/>
    <s v="film &amp; video/documentary"/>
    <n v="112.92"/>
    <n v="48.051063829787232"/>
    <x v="0"/>
    <s v="documentary"/>
    <n v="2010"/>
    <n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x v="5"/>
    <m/>
    <d v="2013-06-06T08:34:51"/>
    <b v="1"/>
    <n v="437"/>
    <b v="1"/>
    <s v="film &amp; video/documentary"/>
    <n v="105.58333333333334"/>
    <n v="72.482837528604122"/>
    <x v="0"/>
    <s v="documentary"/>
    <n v="2013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x v="6"/>
    <m/>
    <d v="2012-05-16T14:00:00"/>
    <b v="1"/>
    <n v="77"/>
    <b v="1"/>
    <s v="film &amp; video/documentary"/>
    <n v="125.57142857142858"/>
    <n v="57.077922077922075"/>
    <x v="0"/>
    <s v="documentary"/>
    <n v="2012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x v="7"/>
    <m/>
    <d v="2010-05-31T22:59:00"/>
    <b v="1"/>
    <n v="108"/>
    <b v="1"/>
    <s v="film &amp; video/documentary"/>
    <n v="184.56"/>
    <n v="85.444444444444443"/>
    <x v="0"/>
    <s v="documentary"/>
    <n v="2010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x v="1"/>
    <m/>
    <d v="2012-02-15T10:37:15"/>
    <b v="1"/>
    <n v="7"/>
    <b v="1"/>
    <s v="film &amp; video/documentary"/>
    <n v="100.73333333333335"/>
    <n v="215.85714285714286"/>
    <x v="0"/>
    <s v="documentary"/>
    <n v="2012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x v="8"/>
    <m/>
    <d v="2015-10-16T21:00:00"/>
    <b v="1"/>
    <n v="314"/>
    <b v="1"/>
    <s v="film &amp; video/documentary"/>
    <n v="116.94725"/>
    <n v="89.38643312101911"/>
    <x v="0"/>
    <s v="documentary"/>
    <n v="2015"/>
    <n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x v="2"/>
    <m/>
    <d v="2011-03-16T06:38:02"/>
    <b v="1"/>
    <n v="188"/>
    <b v="1"/>
    <s v="film &amp; video/documentary"/>
    <n v="106.73325"/>
    <n v="45.418404255319146"/>
    <x v="0"/>
    <s v="documentary"/>
    <n v="2011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x v="2"/>
    <m/>
    <d v="2013-03-16T13:27:47"/>
    <b v="1"/>
    <n v="275"/>
    <b v="1"/>
    <s v="film &amp; video/documentary"/>
    <n v="139.1"/>
    <n v="65.756363636363631"/>
    <x v="0"/>
    <s v="documentary"/>
    <n v="2013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x v="6"/>
    <m/>
    <d v="2016-05-19T10:02:42"/>
    <b v="1"/>
    <n v="560"/>
    <b v="1"/>
    <s v="film &amp; video/documentary"/>
    <n v="106.72648571428572"/>
    <n v="66.70405357142856"/>
    <x v="0"/>
    <s v="documentary"/>
    <n v="2016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x v="5"/>
    <m/>
    <d v="2011-06-17T20:14:26"/>
    <b v="1"/>
    <n v="688"/>
    <b v="1"/>
    <s v="film &amp; video/documentary"/>
    <n v="191.14"/>
    <n v="83.345930232558146"/>
    <x v="0"/>
    <s v="documentary"/>
    <n v="2011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x v="7"/>
    <m/>
    <d v="2015-04-08T12:42:49"/>
    <b v="1"/>
    <n v="942"/>
    <b v="1"/>
    <s v="film &amp; video/documentary"/>
    <n v="131.93789333333334"/>
    <n v="105.04609341825902"/>
    <x v="0"/>
    <s v="documentary"/>
    <n v="2015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x v="0"/>
    <m/>
    <d v="2010-07-17T04:59:00"/>
    <b v="1"/>
    <n v="88"/>
    <b v="1"/>
    <s v="film &amp; video/documentary"/>
    <n v="106.4"/>
    <n v="120.90909090909091"/>
    <x v="0"/>
    <s v="documentary"/>
    <n v="2010"/>
    <n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x v="6"/>
    <m/>
    <d v="2012-06-07T09:55:00"/>
    <b v="1"/>
    <n v="220"/>
    <b v="1"/>
    <s v="film &amp; video/documentary"/>
    <n v="107.4"/>
    <n v="97.63636363636364"/>
    <x v="0"/>
    <s v="documentary"/>
    <n v="2012"/>
    <n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x v="1"/>
    <m/>
    <d v="2011-02-26T00:57:08"/>
    <b v="1"/>
    <n v="145"/>
    <b v="1"/>
    <s v="film &amp; video/documentary"/>
    <n v="240"/>
    <n v="41.379310344827587"/>
    <x v="0"/>
    <s v="documentary"/>
    <n v="2011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x v="10"/>
    <m/>
    <d v="2012-09-27T17:54:54"/>
    <b v="1"/>
    <n v="963"/>
    <b v="1"/>
    <s v="film &amp; video/documentary"/>
    <n v="118.08108"/>
    <n v="30.654485981308412"/>
    <x v="0"/>
    <s v="documentary"/>
    <n v="2012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x v="6"/>
    <m/>
    <d v="2012-05-11T09:53:15"/>
    <b v="1"/>
    <n v="91"/>
    <b v="1"/>
    <s v="film &amp; video/documentary"/>
    <n v="118.19999999999999"/>
    <n v="64.945054945054949"/>
    <x v="0"/>
    <s v="documentary"/>
    <n v="2012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x v="7"/>
    <m/>
    <d v="2010-05-10T15:16:00"/>
    <b v="1"/>
    <n v="58"/>
    <b v="1"/>
    <s v="film &amp; video/documentary"/>
    <n v="111.1"/>
    <n v="95.775862068965523"/>
    <x v="0"/>
    <s v="documentary"/>
    <n v="2010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x v="1"/>
    <m/>
    <d v="2010-04-22T22:51:00"/>
    <b v="1"/>
    <n v="36"/>
    <b v="1"/>
    <s v="film &amp; video/documentary"/>
    <n v="145.5"/>
    <n v="40.416666666666664"/>
    <x v="0"/>
    <s v="documentary"/>
    <n v="2010"/>
    <n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x v="5"/>
    <m/>
    <d v="2014-06-25T05:51:39"/>
    <b v="1"/>
    <n v="165"/>
    <b v="1"/>
    <s v="film &amp; video/documentary"/>
    <n v="131.62883248730967"/>
    <n v="78.578424242424248"/>
    <x v="0"/>
    <s v="documentary"/>
    <n v="2014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x v="8"/>
    <m/>
    <d v="2011-11-06T23:39:38"/>
    <b v="1"/>
    <n v="111"/>
    <b v="1"/>
    <s v="film &amp; video/documentary"/>
    <n v="111.4"/>
    <n v="50.18018018018018"/>
    <x v="0"/>
    <s v="documentary"/>
    <n v="2011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x v="1"/>
    <m/>
    <d v="2017-02-21T23:43:42"/>
    <b v="1"/>
    <n v="1596"/>
    <b v="1"/>
    <s v="film &amp; video/documentary"/>
    <n v="147.23376999999999"/>
    <n v="92.251735588972423"/>
    <x v="0"/>
    <s v="documentary"/>
    <n v="2017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x v="6"/>
    <m/>
    <d v="2011-05-24T23:00:00"/>
    <b v="1"/>
    <n v="61"/>
    <b v="1"/>
    <s v="film &amp; video/documentary"/>
    <n v="152.60869565217391"/>
    <n v="57.540983606557376"/>
    <x v="0"/>
    <s v="documentary"/>
    <n v="2011"/>
    <n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x v="11"/>
    <m/>
    <d v="2014-01-02T03:00:00"/>
    <b v="1"/>
    <n v="287"/>
    <b v="1"/>
    <s v="film &amp; video/documentary"/>
    <n v="104.67999999999999"/>
    <n v="109.42160278745645"/>
    <x v="0"/>
    <s v="documentary"/>
    <n v="2013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x v="2"/>
    <m/>
    <d v="2010-04-28T13:49:00"/>
    <b v="1"/>
    <n v="65"/>
    <b v="1"/>
    <s v="film &amp; video/documentary"/>
    <n v="177.43366666666668"/>
    <n v="81.892461538461546"/>
    <x v="0"/>
    <s v="documentary"/>
    <n v="2010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x v="0"/>
    <m/>
    <d v="2011-07-03T06:57:46"/>
    <b v="1"/>
    <n v="118"/>
    <b v="1"/>
    <s v="film &amp; video/documentary"/>
    <n v="107.7758"/>
    <n v="45.667711864406776"/>
    <x v="0"/>
    <s v="documentary"/>
    <n v="2011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x v="7"/>
    <m/>
    <d v="2012-04-05T01:59:00"/>
    <b v="1"/>
    <n v="113"/>
    <b v="1"/>
    <s v="film &amp; video/documentary"/>
    <n v="156"/>
    <n v="55.221238938053098"/>
    <x v="0"/>
    <s v="documentary"/>
    <n v="2012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x v="9"/>
    <m/>
    <d v="2012-11-09T20:46:06"/>
    <b v="1"/>
    <n v="332"/>
    <b v="1"/>
    <s v="film &amp; video/documentary"/>
    <n v="108.395"/>
    <n v="65.298192771084331"/>
    <x v="0"/>
    <s v="documentary"/>
    <n v="2012"/>
    <n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x v="2"/>
    <m/>
    <d v="2012-04-27T19:57:54"/>
    <b v="1"/>
    <n v="62"/>
    <b v="1"/>
    <s v="film &amp; video/documentary"/>
    <n v="147.6"/>
    <n v="95.225806451612897"/>
    <x v="0"/>
    <s v="documentary"/>
    <n v="2012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x v="6"/>
    <m/>
    <d v="2015-05-23T16:23:39"/>
    <b v="1"/>
    <n v="951"/>
    <b v="1"/>
    <s v="film &amp; video/documentary"/>
    <n v="110.38153846153847"/>
    <n v="75.444794952681391"/>
    <x v="0"/>
    <s v="documentary"/>
    <n v="2015"/>
    <n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x v="8"/>
    <m/>
    <d v="2012-10-11T19:58:59"/>
    <b v="1"/>
    <n v="415"/>
    <b v="1"/>
    <s v="film &amp; video/documentary"/>
    <n v="150.34814814814814"/>
    <n v="97.816867469879512"/>
    <x v="0"/>
    <s v="documentary"/>
    <n v="2012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x v="1"/>
    <m/>
    <d v="2017-02-26T21:01:00"/>
    <b v="1"/>
    <n v="305"/>
    <b v="1"/>
    <s v="film &amp; video/documentary"/>
    <n v="157.31829411764707"/>
    <n v="87.685606557377056"/>
    <x v="0"/>
    <s v="documentary"/>
    <n v="2017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x v="6"/>
    <m/>
    <d v="2014-05-30T09:10:35"/>
    <b v="1"/>
    <n v="2139"/>
    <b v="1"/>
    <s v="film &amp; video/documentary"/>
    <n v="156.14400000000001"/>
    <n v="54.748948106591868"/>
    <x v="0"/>
    <s v="documentary"/>
    <n v="2014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x v="5"/>
    <m/>
    <d v="2009-08-10T14:26:00"/>
    <b v="1"/>
    <n v="79"/>
    <b v="1"/>
    <s v="film &amp; video/documentary"/>
    <n v="120.58763636363636"/>
    <n v="83.953417721518989"/>
    <x v="0"/>
    <s v="documentary"/>
    <n v="2009"/>
    <n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x v="1"/>
    <m/>
    <d v="2010-02-22T17:00:00"/>
    <b v="1"/>
    <n v="179"/>
    <b v="1"/>
    <s v="film &amp; video/documentary"/>
    <n v="101.18888888888888"/>
    <n v="254.38547486033519"/>
    <x v="0"/>
    <s v="documentary"/>
    <n v="2010"/>
    <n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x v="5"/>
    <m/>
    <d v="2011-05-31T23:59:00"/>
    <b v="1"/>
    <n v="202"/>
    <b v="1"/>
    <s v="film &amp; video/documentary"/>
    <n v="114.27249999999999"/>
    <n v="101.8269801980198"/>
    <x v="0"/>
    <s v="documentary"/>
    <n v="2011"/>
    <n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x v="11"/>
    <m/>
    <d v="2012-01-21T12:43:00"/>
    <b v="1"/>
    <n v="760"/>
    <b v="1"/>
    <s v="film &amp; video/documentary"/>
    <n v="104.62615"/>
    <n v="55.066394736842106"/>
    <x v="0"/>
    <s v="documentary"/>
    <n v="2011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x v="10"/>
    <m/>
    <d v="2013-09-19T13:08:48"/>
    <b v="1"/>
    <n v="563"/>
    <b v="1"/>
    <s v="film &amp; video/documentary"/>
    <n v="228.82507142857142"/>
    <n v="56.901438721136763"/>
    <x v="0"/>
    <s v="documentary"/>
    <n v="2013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x v="2"/>
    <m/>
    <d v="2013-03-25T13:35:24"/>
    <b v="1"/>
    <n v="135"/>
    <b v="1"/>
    <s v="film &amp; video/documentary"/>
    <n v="109.15333333333332"/>
    <n v="121.28148148148148"/>
    <x v="0"/>
    <s v="documentary"/>
    <n v="2013"/>
    <n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x v="9"/>
    <m/>
    <d v="2012-11-01T23:00:00"/>
    <b v="1"/>
    <n v="290"/>
    <b v="1"/>
    <s v="film &amp; video/documentary"/>
    <n v="176.29999999999998"/>
    <n v="91.189655172413794"/>
    <x v="0"/>
    <s v="documentary"/>
    <n v="2012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x v="5"/>
    <m/>
    <d v="2012-06-25T23:03:13"/>
    <b v="1"/>
    <n v="447"/>
    <b v="1"/>
    <s v="film &amp; video/documentary"/>
    <n v="103.21061999999999"/>
    <n v="115.44812080536913"/>
    <x v="0"/>
    <s v="documentary"/>
    <n v="2012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x v="9"/>
    <m/>
    <d v="2013-11-02T05:57:14"/>
    <b v="1"/>
    <n v="232"/>
    <b v="1"/>
    <s v="film &amp; video/documentary"/>
    <n v="104.82000000000001"/>
    <n v="67.771551724137936"/>
    <x v="0"/>
    <s v="documentary"/>
    <n v="2013"/>
    <n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x v="11"/>
    <m/>
    <d v="2011-02-02T02:59:00"/>
    <b v="1"/>
    <n v="168"/>
    <b v="1"/>
    <s v="film &amp; video/documentary"/>
    <n v="106.68444444444445"/>
    <n v="28.576190476190476"/>
    <x v="0"/>
    <s v="documentary"/>
    <n v="2010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x v="6"/>
    <m/>
    <d v="2013-04-30T19:01:00"/>
    <b v="1"/>
    <n v="128"/>
    <b v="1"/>
    <s v="film &amp; video/documentary"/>
    <n v="120.02"/>
    <n v="46.8828125"/>
    <x v="0"/>
    <s v="documentary"/>
    <n v="2013"/>
    <n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x v="8"/>
    <m/>
    <d v="2011-10-28T22:59:00"/>
    <b v="1"/>
    <n v="493"/>
    <b v="1"/>
    <s v="film &amp; video/documentary"/>
    <n v="101.50693333333334"/>
    <n v="154.42231237322514"/>
    <x v="0"/>
    <s v="documentary"/>
    <n v="2011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x v="7"/>
    <m/>
    <d v="2014-04-20T11:01:54"/>
    <b v="1"/>
    <n v="131"/>
    <b v="1"/>
    <s v="film &amp; video/documentary"/>
    <n v="101.38461538461539"/>
    <n v="201.22137404580153"/>
    <x v="0"/>
    <s v="documentary"/>
    <n v="2014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x v="0"/>
    <m/>
    <d v="2010-07-19T11:00:00"/>
    <b v="1"/>
    <n v="50"/>
    <b v="1"/>
    <s v="film &amp; video/documentary"/>
    <n v="100"/>
    <n v="100"/>
    <x v="0"/>
    <s v="documentary"/>
    <n v="2010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x v="8"/>
    <m/>
    <d v="2013-10-31T19:00:00"/>
    <b v="1"/>
    <n v="665"/>
    <b v="1"/>
    <s v="film &amp; video/documentary"/>
    <n v="133.10911999999999"/>
    <n v="100.08204511278196"/>
    <x v="0"/>
    <s v="documentary"/>
    <n v="2013"/>
    <n v="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x v="10"/>
    <m/>
    <d v="2012-09-07T06:24:43"/>
    <b v="1"/>
    <n v="129"/>
    <b v="1"/>
    <s v="film &amp; video/documentary"/>
    <n v="118.72620000000001"/>
    <n v="230.08953488372092"/>
    <x v="0"/>
    <s v="documentary"/>
    <n v="2012"/>
    <n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x v="7"/>
    <m/>
    <d v="2015-04-30T22:59:00"/>
    <b v="1"/>
    <n v="142"/>
    <b v="1"/>
    <s v="film &amp; video/documentary"/>
    <n v="100.64"/>
    <n v="141.74647887323943"/>
    <x v="0"/>
    <s v="documentary"/>
    <n v="2015"/>
    <n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x v="7"/>
    <m/>
    <d v="2014-05-09T16:00:00"/>
    <b v="1"/>
    <n v="2436"/>
    <b v="1"/>
    <s v="film &amp; video/documentary"/>
    <n v="108.93241269841269"/>
    <n v="56.344351395730705"/>
    <x v="0"/>
    <s v="documentary"/>
    <n v="2014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x v="9"/>
    <m/>
    <d v="2010-11-17T01:24:20"/>
    <b v="1"/>
    <n v="244"/>
    <b v="1"/>
    <s v="film &amp; video/documentary"/>
    <n v="178.95250000000001"/>
    <n v="73.341188524590166"/>
    <x v="0"/>
    <s v="documentary"/>
    <n v="2010"/>
    <n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x v="7"/>
    <m/>
    <d v="2011-04-24T18:02:18"/>
    <b v="1"/>
    <n v="298"/>
    <b v="1"/>
    <s v="film &amp; video/documentary"/>
    <n v="101.72264"/>
    <n v="85.337785234899329"/>
    <x v="0"/>
    <s v="documentary"/>
    <n v="2011"/>
    <n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x v="2"/>
    <m/>
    <d v="2013-03-19T11:42:15"/>
    <b v="1"/>
    <n v="251"/>
    <b v="1"/>
    <s v="film &amp; video/documentary"/>
    <n v="118.73499999999999"/>
    <n v="61.496215139442228"/>
    <x v="0"/>
    <s v="documentary"/>
    <n v="2013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x v="1"/>
    <m/>
    <d v="2012-02-24T15:33:58"/>
    <b v="1"/>
    <n v="108"/>
    <b v="1"/>
    <s v="film &amp; video/documentary"/>
    <n v="100.46"/>
    <n v="93.018518518518519"/>
    <x v="0"/>
    <s v="documentary"/>
    <n v="2012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x v="5"/>
    <m/>
    <d v="2012-06-01T20:42:26"/>
    <b v="1"/>
    <n v="82"/>
    <b v="1"/>
    <s v="film &amp; video/documentary"/>
    <n v="137.46666666666667"/>
    <n v="50.292682926829265"/>
    <x v="0"/>
    <s v="documentary"/>
    <n v="2012"/>
    <n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x v="3"/>
    <m/>
    <d v="2012-08-31T21:00:00"/>
    <b v="1"/>
    <n v="74"/>
    <b v="1"/>
    <s v="film &amp; video/documentary"/>
    <n v="231.64705882352939"/>
    <n v="106.43243243243244"/>
    <x v="0"/>
    <s v="documentary"/>
    <n v="2012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x v="2"/>
    <m/>
    <d v="2012-03-10T10:07:29"/>
    <b v="1"/>
    <n v="189"/>
    <b v="1"/>
    <s v="film &amp; video/documentary"/>
    <n v="130.33333333333331"/>
    <n v="51.719576719576722"/>
    <x v="0"/>
    <s v="documentary"/>
    <n v="2012"/>
    <n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x v="2"/>
    <m/>
    <d v="2013-03-20T14:05:33"/>
    <b v="1"/>
    <n v="80"/>
    <b v="1"/>
    <s v="film &amp; video/documentary"/>
    <n v="292.89999999999998"/>
    <n v="36.612499999999997"/>
    <x v="0"/>
    <s v="documentary"/>
    <n v="2013"/>
    <n v="2"/>
  </r>
  <r>
    <n v="307"/>
    <s v="Grammar Revolution"/>
    <s v="Why is grammar important?"/>
    <n v="22000"/>
    <n v="24490"/>
    <x v="0"/>
    <s v="US"/>
    <s v="USD"/>
    <n v="1360276801"/>
    <n v="1357684801"/>
    <x v="307"/>
    <x v="4"/>
    <x v="1"/>
    <m/>
    <d v="2013-02-07T17:40:01"/>
    <b v="1"/>
    <n v="576"/>
    <b v="1"/>
    <s v="film &amp; video/documentary"/>
    <n v="111.31818181818183"/>
    <n v="42.517361111111114"/>
    <x v="0"/>
    <s v="documentary"/>
    <n v="2013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x v="1"/>
    <m/>
    <d v="2011-03-10T11:40:10"/>
    <b v="1"/>
    <n v="202"/>
    <b v="1"/>
    <s v="film &amp; video/documentary"/>
    <n v="105.56666666666668"/>
    <n v="62.712871287128714"/>
    <x v="0"/>
    <s v="documentary"/>
    <n v="2011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x v="10"/>
    <m/>
    <d v="2012-09-03T13:02:14"/>
    <b v="1"/>
    <n v="238"/>
    <b v="1"/>
    <s v="film &amp; video/documentary"/>
    <n v="118.94444444444446"/>
    <n v="89.957983193277315"/>
    <x v="0"/>
    <s v="documentary"/>
    <n v="2012"/>
    <n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x v="9"/>
    <m/>
    <d v="2011-10-19T21:00:00"/>
    <b v="1"/>
    <n v="36"/>
    <b v="1"/>
    <s v="film &amp; video/documentary"/>
    <n v="104.129"/>
    <n v="28.924722222222222"/>
    <x v="0"/>
    <s v="documentary"/>
    <n v="2011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x v="4"/>
    <m/>
    <d v="2012-01-01T02:59:00"/>
    <b v="1"/>
    <n v="150"/>
    <b v="1"/>
    <s v="film &amp; video/documentary"/>
    <n v="104.10165000000001"/>
    <n v="138.8022"/>
    <x v="0"/>
    <s v="documentary"/>
    <n v="2011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x v="7"/>
    <m/>
    <d v="2013-04-14T16:03:52"/>
    <b v="1"/>
    <n v="146"/>
    <b v="1"/>
    <s v="film &amp; video/documentary"/>
    <n v="111.87499999999999"/>
    <n v="61.301369863013697"/>
    <x v="0"/>
    <s v="documentary"/>
    <n v="2013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x v="0"/>
    <m/>
    <d v="2010-08-11T10:59:00"/>
    <b v="1"/>
    <n v="222"/>
    <b v="1"/>
    <s v="film &amp; video/documentary"/>
    <n v="104.73529411764706"/>
    <n v="80.202702702702709"/>
    <x v="0"/>
    <s v="documentary"/>
    <n v="2010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x v="1"/>
    <m/>
    <d v="2013-03-01T14:59:48"/>
    <b v="1"/>
    <n v="120"/>
    <b v="1"/>
    <s v="film &amp; video/documentary"/>
    <n v="385.15000000000003"/>
    <n v="32.095833333333331"/>
    <x v="0"/>
    <s v="documentary"/>
    <n v="2013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x v="3"/>
    <m/>
    <d v="2012-08-22T13:32:14"/>
    <b v="1"/>
    <n v="126"/>
    <b v="1"/>
    <s v="film &amp; video/documentary"/>
    <n v="101.248"/>
    <n v="200.88888888888889"/>
    <x v="0"/>
    <s v="documentary"/>
    <n v="2012"/>
    <n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x v="4"/>
    <m/>
    <d v="2014-12-10T23:59:00"/>
    <b v="1"/>
    <n v="158"/>
    <b v="1"/>
    <s v="film &amp; video/documentary"/>
    <n v="113.77333333333333"/>
    <n v="108.01265822784811"/>
    <x v="0"/>
    <s v="documentary"/>
    <n v="2014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x v="4"/>
    <m/>
    <d v="2013-12-11T11:14:43"/>
    <b v="1"/>
    <n v="316"/>
    <b v="1"/>
    <s v="film &amp; video/documentary"/>
    <n v="100.80333333333333"/>
    <n v="95.699367088607602"/>
    <x v="0"/>
    <s v="documentary"/>
    <n v="2013"/>
    <n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x v="2"/>
    <m/>
    <d v="2013-03-26T18:55:51"/>
    <b v="1"/>
    <n v="284"/>
    <b v="1"/>
    <s v="film &amp; video/documentary"/>
    <n v="283.32"/>
    <n v="49.880281690140848"/>
    <x v="0"/>
    <s v="documentary"/>
    <n v="2013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x v="4"/>
    <m/>
    <d v="2010-02-02T02:59:00"/>
    <b v="1"/>
    <n v="51"/>
    <b v="1"/>
    <s v="film &amp; video/documentary"/>
    <n v="112.68"/>
    <n v="110.47058823529412"/>
    <x v="0"/>
    <s v="documentary"/>
    <n v="2009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x v="4"/>
    <m/>
    <d v="2015-12-22T18:00:00"/>
    <b v="1"/>
    <n v="158"/>
    <b v="1"/>
    <s v="film &amp; video/documentary"/>
    <n v="106.58000000000001"/>
    <n v="134.91139240506328"/>
    <x v="0"/>
    <s v="documentary"/>
    <n v="2015"/>
    <n v="1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x v="9"/>
    <m/>
    <d v="2016-11-08T06:43:06"/>
    <b v="1"/>
    <n v="337"/>
    <b v="1"/>
    <s v="film &amp; video/documentary"/>
    <n v="102.66285714285715"/>
    <n v="106.62314540059347"/>
    <x v="0"/>
    <s v="documentary"/>
    <n v="2016"/>
    <n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x v="6"/>
    <m/>
    <d v="2016-05-13T08:40:48"/>
    <b v="1"/>
    <n v="186"/>
    <b v="1"/>
    <s v="film &amp; video/documentary"/>
    <n v="107.91200000000001"/>
    <n v="145.04301075268816"/>
    <x v="0"/>
    <s v="documentary"/>
    <n v="2016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x v="4"/>
    <m/>
    <d v="2016-12-21T02:59:00"/>
    <b v="1"/>
    <n v="58"/>
    <b v="1"/>
    <s v="film &amp; video/documentary"/>
    <n v="123.07407407407408"/>
    <n v="114.58620689655173"/>
    <x v="0"/>
    <s v="documentary"/>
    <n v="2016"/>
    <n v="1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x v="0"/>
    <m/>
    <d v="2015-08-01T10:01:48"/>
    <b v="1"/>
    <n v="82"/>
    <b v="1"/>
    <s v="film &amp; video/documentary"/>
    <n v="101.6"/>
    <n v="105.3170731707317"/>
    <x v="0"/>
    <s v="documentary"/>
    <n v="2015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x v="4"/>
    <m/>
    <d v="2016-12-19T23:30:33"/>
    <b v="1"/>
    <n v="736"/>
    <b v="1"/>
    <s v="film &amp; video/documentary"/>
    <n v="104.396"/>
    <n v="70.921195652173907"/>
    <x v="0"/>
    <s v="documentary"/>
    <n v="2016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x v="2"/>
    <m/>
    <d v="2017-03-14T17:57:00"/>
    <b v="1"/>
    <n v="1151"/>
    <b v="1"/>
    <s v="film &amp; video/documentary"/>
    <n v="112.92973333333333"/>
    <n v="147.17167680278018"/>
    <x v="0"/>
    <s v="documentary"/>
    <n v="2017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x v="2"/>
    <m/>
    <d v="2015-03-22T03:00:00"/>
    <b v="1"/>
    <n v="34"/>
    <b v="1"/>
    <s v="film &amp; video/documentary"/>
    <n v="136.4"/>
    <n v="160.47058823529412"/>
    <x v="0"/>
    <s v="documentary"/>
    <n v="2015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x v="9"/>
    <m/>
    <d v="2015-10-31T23:00:00"/>
    <b v="1"/>
    <n v="498"/>
    <b v="1"/>
    <s v="film &amp; video/documentary"/>
    <n v="103.61439999999999"/>
    <n v="156.04578313253012"/>
    <x v="0"/>
    <s v="documentary"/>
    <n v="2015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x v="9"/>
    <m/>
    <d v="2015-11-06T23:00:00"/>
    <b v="1"/>
    <n v="167"/>
    <b v="1"/>
    <s v="film &amp; video/documentary"/>
    <n v="105.5"/>
    <n v="63.17365269461078"/>
    <x v="0"/>
    <s v="documentary"/>
    <n v="2015"/>
    <n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x v="6"/>
    <m/>
    <d v="2013-05-16T22:59:00"/>
    <b v="1"/>
    <n v="340"/>
    <b v="1"/>
    <s v="film &amp; video/documentary"/>
    <n v="101.82857142857142"/>
    <n v="104.82352941176471"/>
    <x v="0"/>
    <s v="documentary"/>
    <n v="2013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x v="5"/>
    <m/>
    <d v="2016-06-17T08:57:14"/>
    <b v="1"/>
    <n v="438"/>
    <b v="1"/>
    <s v="film &amp; video/documentary"/>
    <n v="106.60499999999999"/>
    <n v="97.356164383561648"/>
    <x v="0"/>
    <s v="documentary"/>
    <n v="2016"/>
    <n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x v="8"/>
    <m/>
    <d v="2015-10-28T03:00:00"/>
    <b v="1"/>
    <n v="555"/>
    <b v="1"/>
    <s v="film &amp; video/documentary"/>
    <n v="113.015"/>
    <n v="203.63063063063063"/>
    <x v="0"/>
    <s v="documentary"/>
    <n v="2015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x v="7"/>
    <m/>
    <d v="2016-04-07T09:16:31"/>
    <b v="1"/>
    <n v="266"/>
    <b v="1"/>
    <s v="film &amp; video/documentary"/>
    <n v="125.22750000000001"/>
    <n v="188.31203007518798"/>
    <x v="0"/>
    <s v="documentary"/>
    <n v="2016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x v="6"/>
    <m/>
    <d v="2015-05-15T14:00:00"/>
    <b v="1"/>
    <n v="69"/>
    <b v="1"/>
    <s v="film &amp; video/documentary"/>
    <n v="101.19"/>
    <n v="146.65217391304347"/>
    <x v="0"/>
    <s v="documentary"/>
    <n v="2015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x v="6"/>
    <m/>
    <d v="2015-05-08T17:00:00"/>
    <b v="1"/>
    <n v="80"/>
    <b v="1"/>
    <s v="film &amp; video/documentary"/>
    <n v="102.76470588235294"/>
    <n v="109.1875"/>
    <x v="0"/>
    <s v="documentary"/>
    <n v="2015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x v="9"/>
    <m/>
    <d v="2015-11-13T10:18:38"/>
    <b v="1"/>
    <n v="493"/>
    <b v="1"/>
    <s v="film &amp; video/documentary"/>
    <n v="116.83911999999998"/>
    <n v="59.249046653144013"/>
    <x v="0"/>
    <s v="documentary"/>
    <n v="2015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x v="2"/>
    <m/>
    <d v="2015-03-13T21:05:08"/>
    <b v="1"/>
    <n v="31"/>
    <b v="1"/>
    <s v="film &amp; video/documentary"/>
    <n v="101.16833333333335"/>
    <n v="97.904838709677421"/>
    <x v="0"/>
    <s v="documentary"/>
    <n v="2015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x v="3"/>
    <m/>
    <d v="2016-09-02T20:00:00"/>
    <b v="1"/>
    <n v="236"/>
    <b v="1"/>
    <s v="film &amp; video/documentary"/>
    <n v="110.13360000000002"/>
    <n v="70.000169491525426"/>
    <x v="0"/>
    <s v="documentary"/>
    <n v="2016"/>
    <n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x v="7"/>
    <m/>
    <d v="2015-04-29T13:14:28"/>
    <b v="1"/>
    <n v="89"/>
    <b v="1"/>
    <s v="film &amp; video/documentary"/>
    <n v="108.08333333333333"/>
    <n v="72.865168539325836"/>
    <x v="0"/>
    <s v="documentary"/>
    <n v="2015"/>
    <n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x v="2"/>
    <m/>
    <d v="2017-03-08T16:00:00"/>
    <b v="1"/>
    <n v="299"/>
    <b v="1"/>
    <s v="film &amp; video/documentary"/>
    <n v="125.02285714285715"/>
    <n v="146.34782608695653"/>
    <x v="0"/>
    <s v="documentary"/>
    <n v="2017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x v="8"/>
    <m/>
    <d v="2014-09-30T22:59:00"/>
    <b v="1"/>
    <n v="55"/>
    <b v="1"/>
    <s v="film &amp; video/documentary"/>
    <n v="106.71428571428572"/>
    <n v="67.909090909090907"/>
    <x v="0"/>
    <s v="documentary"/>
    <n v="2014"/>
    <n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x v="7"/>
    <m/>
    <d v="2016-04-29T13:44:25"/>
    <b v="1"/>
    <n v="325"/>
    <b v="1"/>
    <s v="film &amp; video/documentary"/>
    <n v="100.36639999999998"/>
    <n v="169.85083076923075"/>
    <x v="0"/>
    <s v="documentary"/>
    <n v="2016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x v="9"/>
    <m/>
    <d v="2014-11-13T22:00:00"/>
    <b v="1"/>
    <n v="524"/>
    <b v="1"/>
    <s v="film &amp; video/documentary"/>
    <n v="102.02863333333335"/>
    <n v="58.413339694656486"/>
    <x v="0"/>
    <s v="documentary"/>
    <n v="2014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x v="6"/>
    <m/>
    <d v="2015-05-31T21:20:00"/>
    <b v="1"/>
    <n v="285"/>
    <b v="1"/>
    <s v="film &amp; video/documentary"/>
    <n v="102.08358208955224"/>
    <n v="119.99298245614035"/>
    <x v="0"/>
    <s v="documentary"/>
    <n v="2015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x v="6"/>
    <m/>
    <d v="2015-05-20T17:39:50"/>
    <b v="1"/>
    <n v="179"/>
    <b v="1"/>
    <s v="film &amp; video/documentary"/>
    <n v="123.27586206896552"/>
    <n v="99.860335195530723"/>
    <x v="0"/>
    <s v="documentary"/>
    <n v="2015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x v="8"/>
    <m/>
    <d v="2015-10-14T07:00:21"/>
    <b v="1"/>
    <n v="188"/>
    <b v="1"/>
    <s v="film &amp; video/documentary"/>
    <n v="170.28880000000001"/>
    <n v="90.579148936170213"/>
    <x v="0"/>
    <s v="documentary"/>
    <n v="2015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x v="9"/>
    <m/>
    <d v="2015-11-14T07:53:29"/>
    <b v="1"/>
    <n v="379"/>
    <b v="1"/>
    <s v="film &amp; video/documentary"/>
    <n v="111.59049999999999"/>
    <n v="117.77361477572559"/>
    <x v="0"/>
    <s v="documentary"/>
    <n v="2015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x v="3"/>
    <m/>
    <d v="2015-08-21T09:05:16"/>
    <b v="1"/>
    <n v="119"/>
    <b v="1"/>
    <s v="film &amp; video/documentary"/>
    <n v="103"/>
    <n v="86.554621848739501"/>
    <x v="0"/>
    <s v="documentary"/>
    <n v="2015"/>
    <n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x v="1"/>
    <m/>
    <d v="2017-02-24T06:58:28"/>
    <b v="1"/>
    <n v="167"/>
    <b v="1"/>
    <s v="film &amp; video/documentary"/>
    <n v="106.63570159857905"/>
    <n v="71.899281437125751"/>
    <x v="0"/>
    <s v="documentary"/>
    <n v="2017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x v="10"/>
    <m/>
    <d v="2016-09-10T22:59:00"/>
    <b v="1"/>
    <n v="221"/>
    <b v="1"/>
    <s v="film &amp; video/documentary"/>
    <n v="114.75999999999999"/>
    <n v="129.81900452488688"/>
    <x v="0"/>
    <s v="documentary"/>
    <n v="2016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x v="2"/>
    <m/>
    <d v="2016-04-07T17:09:14"/>
    <b v="1"/>
    <n v="964"/>
    <b v="1"/>
    <s v="film &amp; video/documentary"/>
    <n v="127.34117647058822"/>
    <n v="44.912863070539416"/>
    <x v="0"/>
    <s v="documentary"/>
    <n v="2016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x v="8"/>
    <m/>
    <d v="2014-10-07T23:01:08"/>
    <b v="1"/>
    <n v="286"/>
    <b v="1"/>
    <s v="film &amp; video/documentary"/>
    <n v="116.56"/>
    <n v="40.755244755244753"/>
    <x v="0"/>
    <s v="documentary"/>
    <n v="2014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x v="9"/>
    <m/>
    <d v="2015-11-19T15:00:19"/>
    <b v="1"/>
    <n v="613"/>
    <b v="1"/>
    <s v="film &amp; video/documentary"/>
    <n v="108.61819426615318"/>
    <n v="103.52394779771615"/>
    <x v="0"/>
    <s v="documentary"/>
    <n v="2015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x v="7"/>
    <m/>
    <d v="2016-04-08T13:52:01"/>
    <b v="1"/>
    <n v="29"/>
    <b v="1"/>
    <s v="film &amp; video/documentary"/>
    <n v="103.94285714285714"/>
    <n v="125.44827586206897"/>
    <x v="0"/>
    <s v="documentary"/>
    <n v="2016"/>
    <n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x v="9"/>
    <m/>
    <d v="2014-12-01T03:03:14"/>
    <b v="1"/>
    <n v="165"/>
    <b v="1"/>
    <s v="film &amp; video/documentary"/>
    <n v="116.25714285714285"/>
    <n v="246.60606060606059"/>
    <x v="0"/>
    <s v="documentary"/>
    <n v="2014"/>
    <n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x v="2"/>
    <m/>
    <d v="2016-03-16T13:16:33"/>
    <b v="1"/>
    <n v="97"/>
    <b v="1"/>
    <s v="film &amp; video/documentary"/>
    <n v="102.69239999999999"/>
    <n v="79.401340206185566"/>
    <x v="0"/>
    <s v="documentary"/>
    <n v="2016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x v="7"/>
    <m/>
    <d v="2015-04-24T00:19:57"/>
    <b v="1"/>
    <n v="303"/>
    <b v="1"/>
    <s v="film &amp; video/documentary"/>
    <n v="174"/>
    <n v="86.138613861386133"/>
    <x v="0"/>
    <s v="documentary"/>
    <n v="2015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x v="5"/>
    <m/>
    <d v="2016-06-15T10:00:00"/>
    <b v="1"/>
    <n v="267"/>
    <b v="1"/>
    <s v="film &amp; video/documentary"/>
    <n v="103.08800000000001"/>
    <n v="193.04868913857678"/>
    <x v="0"/>
    <s v="documentary"/>
    <n v="2016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x v="9"/>
    <m/>
    <d v="2014-11-14T00:12:00"/>
    <b v="1"/>
    <n v="302"/>
    <b v="1"/>
    <s v="film &amp; video/documentary"/>
    <n v="104.85537190082646"/>
    <n v="84.023178807947019"/>
    <x v="0"/>
    <s v="documentary"/>
    <n v="2014"/>
    <n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x v="0"/>
    <m/>
    <d v="2015-07-22T22:11:00"/>
    <b v="0"/>
    <n v="87"/>
    <b v="1"/>
    <s v="film &amp; video/documentary"/>
    <n v="101.375"/>
    <n v="139.82758620689654"/>
    <x v="0"/>
    <s v="documentary"/>
    <n v="2015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x v="9"/>
    <m/>
    <d v="2014-11-22T20:01:46"/>
    <b v="0"/>
    <n v="354"/>
    <b v="1"/>
    <s v="film &amp; video/documentary"/>
    <n v="111.07699999999998"/>
    <n v="109.82189265536722"/>
    <x v="0"/>
    <s v="documentary"/>
    <n v="2014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x v="3"/>
    <m/>
    <d v="2014-08-07T19:00:00"/>
    <b v="0"/>
    <n v="86"/>
    <b v="1"/>
    <s v="film &amp; video/documentary"/>
    <n v="124.15933781686496"/>
    <n v="139.53488372093022"/>
    <x v="0"/>
    <s v="documentary"/>
    <n v="2014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x v="7"/>
    <m/>
    <d v="2010-05-02T14:22:00"/>
    <b v="0"/>
    <n v="26"/>
    <b v="1"/>
    <s v="film &amp; video/documentary"/>
    <n v="101.33333333333334"/>
    <n v="347.84615384615387"/>
    <x v="0"/>
    <s v="documentary"/>
    <n v="2010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x v="5"/>
    <m/>
    <d v="2014-06-20T22:59:00"/>
    <b v="0"/>
    <n v="113"/>
    <b v="1"/>
    <s v="film &amp; video/documentary"/>
    <n v="110.16142857142856"/>
    <n v="68.24159292035398"/>
    <x v="0"/>
    <s v="documentary"/>
    <n v="2014"/>
    <n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x v="1"/>
    <m/>
    <d v="2014-02-28T09:33:19"/>
    <b v="0"/>
    <n v="65"/>
    <b v="1"/>
    <s v="film &amp; video/documentary"/>
    <n v="103.97333333333334"/>
    <n v="239.93846153846152"/>
    <x v="0"/>
    <s v="documentary"/>
    <n v="2014"/>
    <n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x v="6"/>
    <m/>
    <d v="2012-05-20T14:01:58"/>
    <b v="0"/>
    <n v="134"/>
    <b v="1"/>
    <s v="film &amp; video/documentary"/>
    <n v="101.31578947368421"/>
    <n v="287.31343283582089"/>
    <x v="0"/>
    <s v="documentary"/>
    <n v="2012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x v="7"/>
    <m/>
    <d v="2013-04-30T23:59:00"/>
    <b v="0"/>
    <n v="119"/>
    <b v="1"/>
    <s v="film &amp; video/documentary"/>
    <n v="103.3501"/>
    <n v="86.84882352941176"/>
    <x v="0"/>
    <s v="documentary"/>
    <n v="2013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x v="2"/>
    <m/>
    <d v="2015-03-15T08:32:02"/>
    <b v="0"/>
    <n v="159"/>
    <b v="1"/>
    <s v="film &amp; video/documentary"/>
    <n v="104.11200000000001"/>
    <n v="81.84905660377359"/>
    <x v="0"/>
    <s v="documentary"/>
    <n v="2015"/>
    <n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x v="11"/>
    <m/>
    <d v="2012-01-15T08:14:29"/>
    <b v="0"/>
    <n v="167"/>
    <b v="1"/>
    <s v="film &amp; video/documentary"/>
    <n v="110.15569230769231"/>
    <n v="42.874970059880241"/>
    <x v="0"/>
    <s v="documentary"/>
    <n v="2011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x v="11"/>
    <m/>
    <d v="2017-01-06T14:05:00"/>
    <b v="0"/>
    <n v="43"/>
    <b v="1"/>
    <s v="film &amp; video/documentary"/>
    <n v="122.02"/>
    <n v="709.41860465116281"/>
    <x v="0"/>
    <s v="documentary"/>
    <n v="2016"/>
    <n v="1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x v="11"/>
    <m/>
    <d v="2013-02-01T13:25:39"/>
    <b v="0"/>
    <n v="1062"/>
    <b v="1"/>
    <s v="film &amp; video/documentary"/>
    <n v="114.16866666666667"/>
    <n v="161.25517890772127"/>
    <x v="0"/>
    <s v="documentary"/>
    <n v="2012"/>
    <n v="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x v="2"/>
    <m/>
    <d v="2016-04-05T11:00:00"/>
    <b v="0"/>
    <n v="9"/>
    <b v="1"/>
    <s v="film &amp; video/documentary"/>
    <n v="125.33333333333334"/>
    <n v="41.777777777777779"/>
    <x v="0"/>
    <s v="documentary"/>
    <n v="2016"/>
    <n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x v="0"/>
    <m/>
    <d v="2012-07-18T16:53:18"/>
    <b v="0"/>
    <n v="89"/>
    <b v="1"/>
    <s v="film &amp; video/documentary"/>
    <n v="106.66666666666667"/>
    <n v="89.887640449438209"/>
    <x v="0"/>
    <s v="documentary"/>
    <n v="2012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x v="10"/>
    <m/>
    <d v="2011-09-16T16:20:31"/>
    <b v="0"/>
    <n v="174"/>
    <b v="1"/>
    <s v="film &amp; video/documentary"/>
    <n v="130.65"/>
    <n v="45.051724137931032"/>
    <x v="0"/>
    <s v="documentary"/>
    <n v="2011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x v="1"/>
    <m/>
    <d v="2014-03-01T12:18:00"/>
    <b v="0"/>
    <n v="14"/>
    <b v="1"/>
    <s v="film &amp; video/documentary"/>
    <n v="120"/>
    <n v="42.857142857142854"/>
    <x v="0"/>
    <s v="documentary"/>
    <n v="201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x v="3"/>
    <m/>
    <d v="2016-08-25T05:51:56"/>
    <b v="0"/>
    <n v="48"/>
    <b v="1"/>
    <s v="film &amp; video/documentary"/>
    <n v="105.9591836734694"/>
    <n v="54.083333333333336"/>
    <x v="0"/>
    <s v="documentary"/>
    <n v="2016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x v="9"/>
    <m/>
    <d v="2015-11-14T02:01:00"/>
    <b v="0"/>
    <n v="133"/>
    <b v="1"/>
    <s v="film &amp; video/documentary"/>
    <n v="114.39999999999999"/>
    <n v="103.21804511278195"/>
    <x v="0"/>
    <s v="documentary"/>
    <n v="2015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x v="1"/>
    <m/>
    <d v="2016-01-25T18:52:00"/>
    <b v="0"/>
    <n v="83"/>
    <b v="1"/>
    <s v="film &amp; video/documentary"/>
    <n v="111.76666666666665"/>
    <n v="40.397590361445786"/>
    <x v="0"/>
    <s v="documentary"/>
    <n v="2016"/>
    <n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x v="7"/>
    <m/>
    <d v="2012-05-03T11:31:12"/>
    <b v="0"/>
    <n v="149"/>
    <b v="1"/>
    <s v="film &amp; video/documentary"/>
    <n v="116.08000000000001"/>
    <n v="116.85906040268456"/>
    <x v="0"/>
    <s v="documentary"/>
    <n v="2012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x v="11"/>
    <m/>
    <d v="2016-01-23T12:16:32"/>
    <b v="0"/>
    <n v="49"/>
    <b v="1"/>
    <s v="film &amp; video/documentary"/>
    <n v="141.5"/>
    <n v="115.51020408163265"/>
    <x v="0"/>
    <s v="documentary"/>
    <n v="2015"/>
    <n v="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x v="0"/>
    <m/>
    <d v="2012-07-30T00:00:00"/>
    <b v="0"/>
    <n v="251"/>
    <b v="1"/>
    <s v="film &amp; video/documentary"/>
    <n v="104.72999999999999"/>
    <n v="104.31274900398407"/>
    <x v="0"/>
    <s v="documentary"/>
    <n v="2012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x v="10"/>
    <m/>
    <d v="2012-09-06T12:01:40"/>
    <b v="0"/>
    <n v="22"/>
    <b v="1"/>
    <s v="film &amp; video/documentary"/>
    <n v="255.83333333333331"/>
    <n v="69.772727272727266"/>
    <x v="0"/>
    <s v="documentary"/>
    <n v="2012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x v="6"/>
    <m/>
    <d v="2014-05-18T21:49:19"/>
    <b v="0"/>
    <n v="48"/>
    <b v="1"/>
    <s v="film &amp; video/documentary"/>
    <n v="206.70670670670671"/>
    <n v="43.020833333333336"/>
    <x v="0"/>
    <s v="documentary"/>
    <n v="2014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x v="11"/>
    <m/>
    <d v="2015-01-06T13:45:47"/>
    <b v="0"/>
    <n v="383"/>
    <b v="1"/>
    <s v="film &amp; video/documentary"/>
    <n v="112.105"/>
    <n v="58.540469973890339"/>
    <x v="0"/>
    <s v="documentary"/>
    <n v="2014"/>
    <n v="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x v="9"/>
    <m/>
    <d v="2014-11-21T10:01:41"/>
    <b v="0"/>
    <n v="237"/>
    <b v="1"/>
    <s v="film &amp; video/documentary"/>
    <n v="105.982"/>
    <n v="111.79535864978902"/>
    <x v="0"/>
    <s v="documentary"/>
    <n v="2014"/>
    <n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x v="3"/>
    <m/>
    <d v="2015-08-10T17:49:51"/>
    <b v="0"/>
    <n v="13"/>
    <b v="1"/>
    <s v="film &amp; video/documentary"/>
    <n v="100.16666666666667"/>
    <n v="46.230769230769234"/>
    <x v="0"/>
    <s v="documentary"/>
    <n v="2015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x v="3"/>
    <m/>
    <d v="2015-08-15T01:00:00"/>
    <b v="0"/>
    <n v="562"/>
    <b v="1"/>
    <s v="film &amp; video/documentary"/>
    <n v="213.98947368421051"/>
    <n v="144.69039145907473"/>
    <x v="0"/>
    <s v="documentary"/>
    <n v="2015"/>
    <n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x v="0"/>
    <m/>
    <d v="2016-07-27T20:49:40"/>
    <b v="0"/>
    <n v="71"/>
    <b v="1"/>
    <s v="film &amp; video/documentary"/>
    <n v="126.16000000000001"/>
    <n v="88.845070422535215"/>
    <x v="0"/>
    <s v="documentary"/>
    <n v="2016"/>
    <n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x v="2"/>
    <m/>
    <d v="2014-03-07T17:59:00"/>
    <b v="0"/>
    <n v="1510"/>
    <b v="1"/>
    <s v="film &amp; video/documentary"/>
    <n v="181.53547058823528"/>
    <n v="81.75107284768211"/>
    <x v="0"/>
    <s v="documentary"/>
    <n v="2014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x v="6"/>
    <m/>
    <d v="2015-05-07T19:52:52"/>
    <b v="0"/>
    <n v="14"/>
    <b v="1"/>
    <s v="film &amp; video/documentary"/>
    <n v="100"/>
    <n v="71.428571428571431"/>
    <x v="0"/>
    <s v="documentary"/>
    <n v="2015"/>
    <n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x v="4"/>
    <m/>
    <d v="2011-12-17T19:59:00"/>
    <b v="0"/>
    <n v="193"/>
    <b v="1"/>
    <s v="film &amp; video/documentary"/>
    <n v="100.61"/>
    <n v="104.25906735751295"/>
    <x v="0"/>
    <s v="documentary"/>
    <n v="2011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x v="10"/>
    <m/>
    <d v="2011-09-07T22:00:00"/>
    <b v="0"/>
    <n v="206"/>
    <b v="1"/>
    <s v="film &amp; video/documentary"/>
    <n v="100.9027027027027"/>
    <n v="90.616504854368927"/>
    <x v="0"/>
    <s v="documentary"/>
    <n v="2011"/>
    <n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x v="8"/>
    <m/>
    <d v="2013-10-10T12:00:52"/>
    <b v="0"/>
    <n v="351"/>
    <b v="1"/>
    <s v="film &amp; video/documentary"/>
    <n v="110.446"/>
    <n v="157.33048433048432"/>
    <x v="0"/>
    <s v="documentary"/>
    <n v="2013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x v="2"/>
    <m/>
    <d v="2016-04-17T13:38:02"/>
    <b v="0"/>
    <n v="50"/>
    <b v="1"/>
    <s v="film &amp; video/documentary"/>
    <n v="111.8936170212766"/>
    <n v="105.18"/>
    <x v="0"/>
    <s v="documentary"/>
    <n v="2016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x v="7"/>
    <m/>
    <d v="2012-04-27T16:32:00"/>
    <b v="0"/>
    <n v="184"/>
    <b v="1"/>
    <s v="film &amp; video/documentary"/>
    <n v="108.04450000000001"/>
    <n v="58.719836956521746"/>
    <x v="0"/>
    <s v="documentary"/>
    <n v="2012"/>
    <n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x v="0"/>
    <m/>
    <d v="2012-07-07T08:33:26"/>
    <b v="0"/>
    <n v="196"/>
    <b v="1"/>
    <s v="film &amp; video/documentary"/>
    <n v="106.66666666666667"/>
    <n v="81.632653061224488"/>
    <x v="0"/>
    <s v="documentary"/>
    <n v="2012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x v="3"/>
    <m/>
    <d v="2010-08-31T22:44:00"/>
    <b v="0"/>
    <n v="229"/>
    <b v="1"/>
    <s v="film &amp; video/documentary"/>
    <n v="103.90027322404372"/>
    <n v="56.460043668122275"/>
    <x v="0"/>
    <s v="documentary"/>
    <n v="2010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x v="7"/>
    <m/>
    <d v="2015-04-29T14:02:06"/>
    <b v="0"/>
    <n v="67"/>
    <b v="1"/>
    <s v="film &amp; video/documentary"/>
    <n v="125.16000000000001"/>
    <n v="140.1044776119403"/>
    <x v="0"/>
    <s v="documentary"/>
    <n v="2015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x v="4"/>
    <m/>
    <d v="2016-12-14T07:00:00"/>
    <b v="0"/>
    <n v="95"/>
    <b v="1"/>
    <s v="film &amp; video/documentary"/>
    <n v="106.80499999999999"/>
    <n v="224.85263157894738"/>
    <x v="0"/>
    <s v="documentary"/>
    <n v="2016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x v="6"/>
    <m/>
    <d v="2014-05-16T22:30:00"/>
    <b v="0"/>
    <n v="62"/>
    <b v="1"/>
    <s v="film &amp; video/documentary"/>
    <n v="112.30249999999999"/>
    <n v="181.13306451612902"/>
    <x v="0"/>
    <s v="documentary"/>
    <n v="2014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x v="3"/>
    <m/>
    <d v="2011-08-07T15:12:50"/>
    <b v="0"/>
    <n v="73"/>
    <b v="1"/>
    <s v="film &amp; video/documentary"/>
    <n v="103.812"/>
    <n v="711.04109589041093"/>
    <x v="0"/>
    <s v="documentary"/>
    <n v="2011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x v="9"/>
    <m/>
    <d v="2015-11-05T08:56:57"/>
    <b v="0"/>
    <n v="43"/>
    <b v="1"/>
    <s v="film &amp; video/documentary"/>
    <n v="141.65"/>
    <n v="65.883720930232556"/>
    <x v="0"/>
    <s v="documentary"/>
    <n v="2015"/>
    <n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x v="0"/>
    <m/>
    <d v="2011-08-10T02:08:00"/>
    <b v="0"/>
    <n v="70"/>
    <b v="1"/>
    <s v="film &amp; video/documentary"/>
    <n v="105.25999999999999"/>
    <n v="75.185714285714283"/>
    <x v="0"/>
    <s v="documentary"/>
    <n v="2011"/>
    <n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x v="1"/>
    <m/>
    <d v="2014-02-05T18:04:00"/>
    <b v="0"/>
    <n v="271"/>
    <b v="1"/>
    <s v="film &amp; video/documentary"/>
    <n v="103.09142857142857"/>
    <n v="133.14391143911439"/>
    <x v="0"/>
    <s v="documentary"/>
    <n v="2014"/>
    <n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x v="2"/>
    <m/>
    <d v="2014-03-05T21:02:19"/>
    <b v="0"/>
    <n v="55"/>
    <b v="1"/>
    <s v="film &amp; video/documentary"/>
    <n v="107.65957446808511"/>
    <n v="55.2"/>
    <x v="0"/>
    <s v="documentary"/>
    <n v="2014"/>
    <n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x v="6"/>
    <m/>
    <d v="2011-05-09T00:59:00"/>
    <b v="0"/>
    <n v="35"/>
    <b v="1"/>
    <s v="film &amp; video/documentary"/>
    <n v="107.70464285714286"/>
    <n v="86.163714285714292"/>
    <x v="0"/>
    <s v="documentary"/>
    <n v="2011"/>
    <n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x v="8"/>
    <m/>
    <d v="2011-11-19T16:54:10"/>
    <b v="0"/>
    <n v="22"/>
    <b v="1"/>
    <s v="film &amp; video/documentary"/>
    <n v="101.55000000000001"/>
    <n v="92.318181818181813"/>
    <x v="0"/>
    <s v="documentary"/>
    <n v="2011"/>
    <n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x v="8"/>
    <m/>
    <d v="2013-11-05T13:39:50"/>
    <b v="0"/>
    <n v="38"/>
    <b v="1"/>
    <s v="film &amp; video/documentary"/>
    <n v="101.43766666666667"/>
    <n v="160.16473684210527"/>
    <x v="0"/>
    <s v="documentary"/>
    <n v="2013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x v="0"/>
    <m/>
    <d v="2016-07-22T15:42:24"/>
    <b v="0"/>
    <n v="15"/>
    <b v="1"/>
    <s v="film &amp; video/documentary"/>
    <n v="136.80000000000001"/>
    <n v="45.6"/>
    <x v="0"/>
    <s v="documentary"/>
    <n v="2016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x v="6"/>
    <m/>
    <d v="2015-06-18T18:33:17"/>
    <b v="0"/>
    <n v="7"/>
    <b v="1"/>
    <s v="film &amp; video/documentary"/>
    <n v="128.29999999999998"/>
    <n v="183.28571428571428"/>
    <x v="0"/>
    <s v="documentary"/>
    <n v="2015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x v="4"/>
    <m/>
    <d v="2013-12-22T00:00:00"/>
    <b v="0"/>
    <n v="241"/>
    <b v="1"/>
    <s v="film &amp; video/documentary"/>
    <n v="101.05"/>
    <n v="125.78838174273859"/>
    <x v="0"/>
    <s v="documentary"/>
    <n v="2013"/>
    <n v="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x v="3"/>
    <m/>
    <d v="2012-07-25T12:49:38"/>
    <b v="0"/>
    <n v="55"/>
    <b v="1"/>
    <s v="film &amp; video/documentary"/>
    <n v="126.84"/>
    <n v="57.654545454545456"/>
    <x v="0"/>
    <s v="documentary"/>
    <n v="2012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x v="0"/>
    <m/>
    <d v="2012-07-19T16:03:31"/>
    <b v="0"/>
    <n v="171"/>
    <b v="1"/>
    <s v="film &amp; video/documentary"/>
    <n v="105.0859375"/>
    <n v="78.660818713450297"/>
    <x v="0"/>
    <s v="documentary"/>
    <n v="2012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x v="8"/>
    <m/>
    <d v="2013-10-11T20:31:05"/>
    <b v="0"/>
    <n v="208"/>
    <b v="1"/>
    <s v="film &amp; video/documentary"/>
    <n v="102.85405405405406"/>
    <n v="91.480769230769226"/>
    <x v="0"/>
    <s v="documentary"/>
    <n v="2013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x v="8"/>
    <m/>
    <d v="2014-10-17T07:00:00"/>
    <b v="0"/>
    <n v="21"/>
    <b v="1"/>
    <s v="film &amp; video/documentary"/>
    <n v="102.14714285714285"/>
    <n v="68.09809523809524"/>
    <x v="0"/>
    <s v="documentary"/>
    <n v="2014"/>
    <n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x v="1"/>
    <m/>
    <d v="2014-02-08T04:30:31"/>
    <b v="0"/>
    <n v="25"/>
    <b v="1"/>
    <s v="film &amp; video/documentary"/>
    <n v="120.21700000000001"/>
    <n v="48.086800000000004"/>
    <x v="0"/>
    <s v="documentary"/>
    <n v="2014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x v="7"/>
    <m/>
    <d v="2013-04-07T23:33:00"/>
    <b v="0"/>
    <n v="52"/>
    <b v="1"/>
    <s v="film &amp; video/documentary"/>
    <n v="100.24761904761905"/>
    <n v="202.42307692307693"/>
    <x v="0"/>
    <s v="documentary"/>
    <n v="2013"/>
    <n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x v="0"/>
    <m/>
    <d v="2015-07-23T01:46:37"/>
    <b v="0"/>
    <n v="104"/>
    <b v="1"/>
    <s v="film &amp; video/documentary"/>
    <n v="100.63392857142857"/>
    <n v="216.75"/>
    <x v="0"/>
    <s v="documentary"/>
    <n v="2015"/>
    <n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x v="6"/>
    <m/>
    <d v="2013-06-29T15:13:07"/>
    <b v="0"/>
    <n v="73"/>
    <b v="1"/>
    <s v="film &amp; video/documentary"/>
    <n v="100.4375"/>
    <n v="110.06849315068493"/>
    <x v="0"/>
    <s v="documentary"/>
    <n v="2013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x v="2"/>
    <m/>
    <d v="2014-03-13T23:40:31"/>
    <b v="0"/>
    <n v="3"/>
    <b v="0"/>
    <s v="film &amp; video/animation"/>
    <n v="0.43939393939393934"/>
    <n v="4.833333333333333"/>
    <x v="0"/>
    <s v="animation"/>
    <n v="2014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x v="0"/>
    <m/>
    <d v="2015-08-21T06:47:36"/>
    <b v="0"/>
    <n v="6"/>
    <b v="0"/>
    <s v="film &amp; video/animation"/>
    <n v="2.0066666666666668"/>
    <n v="50.166666666666664"/>
    <x v="0"/>
    <s v="animation"/>
    <n v="2015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x v="10"/>
    <m/>
    <d v="2014-09-11T01:14:57"/>
    <b v="0"/>
    <n v="12"/>
    <b v="0"/>
    <s v="film &amp; video/animation"/>
    <n v="1.075"/>
    <n v="35.833333333333336"/>
    <x v="0"/>
    <s v="animation"/>
    <n v="2014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x v="5"/>
    <m/>
    <d v="2013-06-05T17:13:50"/>
    <b v="0"/>
    <n v="13"/>
    <b v="0"/>
    <s v="film &amp; video/animation"/>
    <n v="0.76500000000000001"/>
    <n v="11.76923076923077"/>
    <x v="0"/>
    <s v="animation"/>
    <n v="2013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x v="1"/>
    <m/>
    <d v="2012-03-26T03:01:39"/>
    <b v="0"/>
    <n v="5"/>
    <b v="0"/>
    <s v="film &amp; video/animation"/>
    <n v="6.7966666666666677"/>
    <n v="40.78"/>
    <x v="0"/>
    <s v="animation"/>
    <n v="2012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x v="8"/>
    <m/>
    <d v="2015-11-27T16:40:04"/>
    <b v="0"/>
    <n v="2"/>
    <b v="0"/>
    <s v="film &amp; video/animation"/>
    <n v="1.2E-2"/>
    <n v="3"/>
    <x v="0"/>
    <s v="animation"/>
    <n v="2015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x v="1"/>
    <m/>
    <d v="2016-03-01T12:05:14"/>
    <b v="0"/>
    <n v="8"/>
    <b v="0"/>
    <s v="film &amp; video/animation"/>
    <n v="1.3299999999999998"/>
    <n v="16.625"/>
    <x v="0"/>
    <s v="animation"/>
    <n v="2016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x v="9"/>
    <m/>
    <d v="2015-10-22T13:59:00"/>
    <b v="0"/>
    <n v="0"/>
    <b v="0"/>
    <s v="film &amp; video/animation"/>
    <n v="0"/>
    <n v="0"/>
    <x v="0"/>
    <s v="animation"/>
    <n v="2015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x v="5"/>
    <m/>
    <d v="2014-06-16T17:00:00"/>
    <b v="0"/>
    <n v="13"/>
    <b v="0"/>
    <s v="film &amp; video/animation"/>
    <n v="5.6333333333333329"/>
    <n v="52"/>
    <x v="0"/>
    <s v="animation"/>
    <n v="2014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x v="8"/>
    <m/>
    <d v="2009-11-26T23:59:00"/>
    <b v="0"/>
    <n v="0"/>
    <b v="0"/>
    <s v="film &amp; video/animation"/>
    <n v="0"/>
    <n v="0"/>
    <x v="0"/>
    <s v="animation"/>
    <n v="2009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x v="10"/>
    <m/>
    <d v="2013-09-10T21:34:27"/>
    <b v="0"/>
    <n v="5"/>
    <b v="0"/>
    <s v="film &amp; video/animation"/>
    <n v="2.4"/>
    <n v="4.8"/>
    <x v="0"/>
    <s v="animation"/>
    <n v="2013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x v="0"/>
    <m/>
    <d v="2016-07-05T15:54:43"/>
    <b v="0"/>
    <n v="8"/>
    <b v="0"/>
    <s v="film &amp; video/animation"/>
    <n v="13.833333333333334"/>
    <n v="51.875"/>
    <x v="0"/>
    <s v="animation"/>
    <n v="2016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x v="10"/>
    <m/>
    <d v="2015-10-21T12:26:21"/>
    <b v="0"/>
    <n v="8"/>
    <b v="0"/>
    <s v="film &amp; video/animation"/>
    <n v="9.5"/>
    <n v="71.25"/>
    <x v="0"/>
    <s v="animation"/>
    <n v="2015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x v="10"/>
    <m/>
    <d v="2015-10-11T10:07:02"/>
    <b v="0"/>
    <n v="0"/>
    <b v="0"/>
    <s v="film &amp; video/animation"/>
    <n v="0"/>
    <n v="0"/>
    <x v="0"/>
    <s v="animation"/>
    <n v="2015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x v="9"/>
    <m/>
    <d v="2013-12-01T16:01:42"/>
    <b v="0"/>
    <n v="2"/>
    <b v="0"/>
    <s v="film &amp; video/animation"/>
    <n v="5"/>
    <n v="62.5"/>
    <x v="0"/>
    <s v="animation"/>
    <n v="2013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x v="10"/>
    <m/>
    <d v="2013-09-13T12:56:20"/>
    <b v="0"/>
    <n v="3"/>
    <b v="0"/>
    <s v="film &amp; video/animation"/>
    <n v="2.7272727272727275E-3"/>
    <n v="1"/>
    <x v="0"/>
    <s v="animation"/>
    <n v="2013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x v="3"/>
    <m/>
    <d v="2013-07-31T03:41:53"/>
    <b v="0"/>
    <n v="0"/>
    <b v="0"/>
    <s v="film &amp; video/animation"/>
    <n v="0"/>
    <n v="0"/>
    <x v="0"/>
    <s v="animation"/>
    <n v="2013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x v="10"/>
    <m/>
    <d v="2016-10-08T02:38:46"/>
    <b v="0"/>
    <n v="0"/>
    <b v="0"/>
    <s v="film &amp; video/animation"/>
    <n v="0"/>
    <n v="0"/>
    <x v="0"/>
    <s v="animation"/>
    <n v="2016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x v="9"/>
    <m/>
    <d v="2015-11-18T02:15:58"/>
    <b v="0"/>
    <n v="11"/>
    <b v="0"/>
    <s v="film &amp; video/animation"/>
    <n v="9.379999999999999"/>
    <n v="170.54545454545453"/>
    <x v="0"/>
    <s v="animation"/>
    <n v="2015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x v="9"/>
    <m/>
    <d v="2014-10-17T13:16:58"/>
    <b v="0"/>
    <n v="0"/>
    <b v="0"/>
    <s v="film &amp; video/animation"/>
    <n v="0"/>
    <n v="0"/>
    <x v="0"/>
    <s v="animation"/>
    <n v="2014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x v="2"/>
    <m/>
    <d v="2016-03-24T17:39:13"/>
    <b v="0"/>
    <n v="1"/>
    <b v="0"/>
    <s v="film &amp; video/animation"/>
    <n v="0.1"/>
    <n v="5"/>
    <x v="0"/>
    <s v="animation"/>
    <n v="2016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x v="9"/>
    <m/>
    <d v="2013-11-02T14:03:16"/>
    <b v="0"/>
    <n v="0"/>
    <b v="0"/>
    <s v="film &amp; video/animation"/>
    <n v="0"/>
    <n v="0"/>
    <x v="0"/>
    <s v="animation"/>
    <n v="2013"/>
    <n v="10"/>
  </r>
  <r>
    <n v="442"/>
    <s v="The Paranormal Idiot"/>
    <s v="Doomsday is here"/>
    <n v="17000"/>
    <n v="6691"/>
    <x v="2"/>
    <s v="US"/>
    <s v="USD"/>
    <n v="1424380783"/>
    <n v="1421788783"/>
    <x v="442"/>
    <x v="0"/>
    <x v="1"/>
    <m/>
    <d v="2015-02-19T16:19:43"/>
    <b v="0"/>
    <n v="17"/>
    <b v="0"/>
    <s v="film &amp; video/animation"/>
    <n v="39.358823529411765"/>
    <n v="393.58823529411762"/>
    <x v="0"/>
    <s v="animation"/>
    <n v="2015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x v="1"/>
    <m/>
    <d v="2014-02-09T19:21:41"/>
    <b v="0"/>
    <n v="2"/>
    <b v="0"/>
    <s v="film &amp; video/animation"/>
    <n v="0.1"/>
    <n v="5"/>
    <x v="0"/>
    <s v="animation"/>
    <n v="2014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x v="11"/>
    <m/>
    <d v="2012-02-15T16:46:01"/>
    <b v="0"/>
    <n v="1"/>
    <b v="0"/>
    <s v="film &amp; video/animation"/>
    <n v="5"/>
    <n v="50"/>
    <x v="0"/>
    <s v="animation"/>
    <n v="2011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x v="5"/>
    <m/>
    <d v="2015-05-21T03:02:55"/>
    <b v="0"/>
    <n v="2"/>
    <b v="0"/>
    <s v="film &amp; video/animation"/>
    <n v="3.3333333333333335E-3"/>
    <n v="1"/>
    <x v="0"/>
    <s v="animation"/>
    <n v="2015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x v="2"/>
    <m/>
    <d v="2015-03-03T21:00:20"/>
    <b v="0"/>
    <n v="16"/>
    <b v="0"/>
    <s v="film &amp; video/animation"/>
    <n v="7.2952380952380951"/>
    <n v="47.875"/>
    <x v="0"/>
    <s v="animation"/>
    <n v="2015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x v="2"/>
    <m/>
    <d v="2013-03-23T07:19:23"/>
    <b v="0"/>
    <n v="1"/>
    <b v="0"/>
    <s v="film &amp; video/animation"/>
    <n v="1.6666666666666666E-2"/>
    <n v="5"/>
    <x v="0"/>
    <s v="animation"/>
    <n v="2013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x v="6"/>
    <m/>
    <d v="2014-05-14T13:11:35"/>
    <b v="0"/>
    <n v="4"/>
    <b v="0"/>
    <s v="film &amp; video/animation"/>
    <n v="3.2804000000000002"/>
    <n v="20.502500000000001"/>
    <x v="0"/>
    <s v="animation"/>
    <n v="2014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x v="8"/>
    <m/>
    <d v="2013-10-17T08:38:05"/>
    <b v="0"/>
    <n v="5"/>
    <b v="0"/>
    <s v="film &amp; video/animation"/>
    <n v="2.25"/>
    <n v="9"/>
    <x v="0"/>
    <s v="animation"/>
    <n v="2013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x v="1"/>
    <m/>
    <d v="2014-02-14T17:43:20"/>
    <b v="0"/>
    <n v="7"/>
    <b v="0"/>
    <s v="film &amp; video/animation"/>
    <n v="0.79200000000000004"/>
    <n v="56.571428571428569"/>
    <x v="0"/>
    <s v="animation"/>
    <n v="2014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x v="11"/>
    <m/>
    <d v="2014-01-25T12:09:51"/>
    <b v="0"/>
    <n v="0"/>
    <b v="0"/>
    <s v="film &amp; video/animation"/>
    <n v="0"/>
    <n v="0"/>
    <x v="0"/>
    <s v="animation"/>
    <n v="2013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x v="6"/>
    <m/>
    <d v="2015-05-13T11:53:35"/>
    <b v="0"/>
    <n v="12"/>
    <b v="0"/>
    <s v="film &amp; video/animation"/>
    <n v="64"/>
    <n v="40"/>
    <x v="0"/>
    <s v="animation"/>
    <n v="2015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x v="2"/>
    <m/>
    <d v="2015-02-19T14:47:59"/>
    <b v="0"/>
    <n v="2"/>
    <b v="0"/>
    <s v="film &amp; video/animation"/>
    <n v="2.7404479578392621E-2"/>
    <n v="13"/>
    <x v="0"/>
    <s v="animation"/>
    <n v="2015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x v="9"/>
    <m/>
    <d v="2014-11-26T08:14:00"/>
    <b v="0"/>
    <n v="5"/>
    <b v="0"/>
    <s v="film &amp; video/animation"/>
    <n v="0.82000000000000006"/>
    <n v="16.399999999999999"/>
    <x v="0"/>
    <s v="animation"/>
    <n v="2014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x v="7"/>
    <m/>
    <d v="2012-04-16T19:31:00"/>
    <b v="0"/>
    <n v="2"/>
    <b v="0"/>
    <s v="film &amp; video/animation"/>
    <n v="6.9230769230769221E-2"/>
    <n v="22.5"/>
    <x v="0"/>
    <s v="animation"/>
    <n v="2012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x v="8"/>
    <m/>
    <d v="2013-10-21T22:59:00"/>
    <b v="0"/>
    <n v="3"/>
    <b v="0"/>
    <s v="film &amp; video/animation"/>
    <n v="0.68631863186318631"/>
    <n v="20.333333333333332"/>
    <x v="0"/>
    <s v="animation"/>
    <n v="2013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x v="3"/>
    <m/>
    <d v="2014-08-16T13:25:12"/>
    <b v="0"/>
    <n v="0"/>
    <b v="0"/>
    <s v="film &amp; video/animation"/>
    <n v="0"/>
    <n v="0"/>
    <x v="0"/>
    <s v="animation"/>
    <n v="2014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x v="6"/>
    <m/>
    <d v="2013-05-14T11:47:40"/>
    <b v="0"/>
    <n v="49"/>
    <b v="0"/>
    <s v="film &amp; video/animation"/>
    <n v="8.2100000000000009"/>
    <n v="16.755102040816325"/>
    <x v="0"/>
    <s v="animation"/>
    <n v="2013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x v="8"/>
    <m/>
    <d v="2011-11-13T11:22:07"/>
    <b v="0"/>
    <n v="1"/>
    <b v="0"/>
    <s v="film &amp; video/animation"/>
    <n v="6.4102564102564097E-2"/>
    <n v="25"/>
    <x v="0"/>
    <s v="animation"/>
    <n v="2011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x v="6"/>
    <m/>
    <d v="2014-05-31T23:00:00"/>
    <b v="0"/>
    <n v="2"/>
    <b v="0"/>
    <s v="film &amp; video/animation"/>
    <n v="0.29411764705882354"/>
    <n v="12.5"/>
    <x v="0"/>
    <s v="animation"/>
    <n v="2014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x v="5"/>
    <m/>
    <d v="2013-06-02T15:19:27"/>
    <b v="0"/>
    <n v="0"/>
    <b v="0"/>
    <s v="film &amp; video/animation"/>
    <n v="0"/>
    <n v="0"/>
    <x v="0"/>
    <s v="animation"/>
    <n v="2013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x v="0"/>
    <m/>
    <d v="2011-08-09T22:02:21"/>
    <b v="0"/>
    <n v="0"/>
    <b v="0"/>
    <s v="film &amp; video/animation"/>
    <n v="0"/>
    <n v="0"/>
    <x v="0"/>
    <s v="animation"/>
    <n v="2011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x v="3"/>
    <m/>
    <d v="2011-09-24T12:02:33"/>
    <b v="0"/>
    <n v="11"/>
    <b v="0"/>
    <s v="film &amp; video/animation"/>
    <n v="2.2727272727272729"/>
    <n v="113.63636363636364"/>
    <x v="0"/>
    <s v="animation"/>
    <n v="2011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x v="6"/>
    <m/>
    <d v="2016-05-18T15:22:15"/>
    <b v="0"/>
    <n v="1"/>
    <b v="0"/>
    <s v="film &amp; video/animation"/>
    <n v="9.9009900990099015E-2"/>
    <n v="1"/>
    <x v="0"/>
    <s v="animation"/>
    <n v="2016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x v="0"/>
    <m/>
    <d v="2014-06-26T21:52:54"/>
    <b v="0"/>
    <n v="8"/>
    <b v="0"/>
    <s v="film &amp; video/animation"/>
    <n v="26.953125"/>
    <n v="17.25"/>
    <x v="0"/>
    <s v="animation"/>
    <n v="2014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x v="10"/>
    <m/>
    <d v="2012-09-07T17:37:44"/>
    <b v="0"/>
    <n v="5"/>
    <b v="0"/>
    <s v="film &amp; video/animation"/>
    <n v="0.76"/>
    <n v="15.2"/>
    <x v="0"/>
    <s v="animation"/>
    <n v="2012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x v="10"/>
    <m/>
    <d v="2012-09-28T11:18:54"/>
    <b v="0"/>
    <n v="39"/>
    <b v="0"/>
    <s v="film &amp; video/animation"/>
    <n v="21.574999999999999"/>
    <n v="110.64102564102564"/>
    <x v="0"/>
    <s v="animation"/>
    <n v="2012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x v="5"/>
    <m/>
    <d v="2012-07-10T22:51:05"/>
    <b v="0"/>
    <n v="0"/>
    <b v="0"/>
    <s v="film &amp; video/animation"/>
    <n v="0"/>
    <n v="0"/>
    <x v="0"/>
    <s v="animation"/>
    <n v="2012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x v="3"/>
    <m/>
    <d v="2014-09-05T18:45:24"/>
    <b v="0"/>
    <n v="0"/>
    <b v="0"/>
    <s v="film &amp; video/animation"/>
    <n v="0"/>
    <n v="0"/>
    <x v="0"/>
    <s v="animation"/>
    <n v="2014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x v="4"/>
    <m/>
    <d v="2014-01-15T23:00:00"/>
    <b v="0"/>
    <n v="2"/>
    <b v="0"/>
    <s v="film &amp; video/animation"/>
    <n v="1.02"/>
    <n v="25.5"/>
    <x v="0"/>
    <s v="animation"/>
    <n v="2013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x v="7"/>
    <m/>
    <d v="2014-04-19T11:19:39"/>
    <b v="0"/>
    <n v="170"/>
    <b v="0"/>
    <s v="film &amp; video/animation"/>
    <n v="11.892727272727273"/>
    <n v="38.476470588235294"/>
    <x v="0"/>
    <s v="animation"/>
    <n v="2014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x v="3"/>
    <m/>
    <d v="2014-08-23T17:08:38"/>
    <b v="0"/>
    <n v="5"/>
    <b v="0"/>
    <s v="film &amp; video/animation"/>
    <n v="17.625"/>
    <n v="28.2"/>
    <x v="0"/>
    <s v="animation"/>
    <n v="2014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x v="10"/>
    <m/>
    <d v="2014-09-17T11:45:19"/>
    <b v="0"/>
    <n v="14"/>
    <b v="0"/>
    <s v="film &amp; video/animation"/>
    <n v="2.87"/>
    <n v="61.5"/>
    <x v="0"/>
    <s v="animation"/>
    <n v="2014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x v="1"/>
    <m/>
    <d v="2017-02-17T02:53:49"/>
    <b v="0"/>
    <n v="1"/>
    <b v="0"/>
    <s v="film &amp; video/animation"/>
    <n v="3.0303030303030304E-2"/>
    <n v="1"/>
    <x v="0"/>
    <s v="animation"/>
    <n v="2017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x v="6"/>
    <m/>
    <d v="2015-05-05T21:04:03"/>
    <b v="0"/>
    <n v="0"/>
    <b v="0"/>
    <s v="film &amp; video/animation"/>
    <n v="0"/>
    <n v="0"/>
    <x v="0"/>
    <s v="animation"/>
    <n v="2015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x v="6"/>
    <m/>
    <d v="2014-06-02T22:59:00"/>
    <b v="0"/>
    <n v="124"/>
    <b v="0"/>
    <s v="film &amp; video/animation"/>
    <n v="2.230268181818182"/>
    <n v="39.569274193548388"/>
    <x v="0"/>
    <s v="animation"/>
    <n v="2014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x v="7"/>
    <m/>
    <d v="2012-05-18T15:02:14"/>
    <b v="0"/>
    <n v="0"/>
    <b v="0"/>
    <s v="film &amp; video/animation"/>
    <n v="0"/>
    <n v="0"/>
    <x v="0"/>
    <s v="animation"/>
    <n v="2012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x v="7"/>
    <m/>
    <d v="2015-04-01T15:51:49"/>
    <b v="0"/>
    <n v="0"/>
    <b v="0"/>
    <s v="film &amp; video/animation"/>
    <n v="0"/>
    <n v="0"/>
    <x v="0"/>
    <s v="animation"/>
    <n v="2015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x v="8"/>
    <m/>
    <d v="2014-11-21T05:47:15"/>
    <b v="0"/>
    <n v="55"/>
    <b v="0"/>
    <s v="film &amp; video/animation"/>
    <n v="32.56"/>
    <n v="88.8"/>
    <x v="0"/>
    <s v="animation"/>
    <n v="2014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x v="3"/>
    <m/>
    <d v="2013-08-09T07:00:15"/>
    <b v="0"/>
    <n v="140"/>
    <b v="0"/>
    <s v="film &amp; video/animation"/>
    <n v="19.41"/>
    <n v="55.457142857142856"/>
    <x v="0"/>
    <s v="animation"/>
    <n v="2013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x v="8"/>
    <m/>
    <d v="2012-10-10T11:08:09"/>
    <b v="0"/>
    <n v="21"/>
    <b v="0"/>
    <s v="film &amp; video/animation"/>
    <n v="6.1"/>
    <n v="87.142857142857139"/>
    <x v="0"/>
    <s v="animation"/>
    <n v="2012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x v="7"/>
    <m/>
    <d v="2016-04-14T09:34:00"/>
    <b v="0"/>
    <n v="1"/>
    <b v="0"/>
    <s v="film &amp; video/animation"/>
    <n v="0.1"/>
    <n v="10"/>
    <x v="0"/>
    <s v="animation"/>
    <n v="2016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x v="4"/>
    <m/>
    <d v="2013-01-28T23:44:32"/>
    <b v="0"/>
    <n v="147"/>
    <b v="0"/>
    <s v="film &amp; video/animation"/>
    <n v="50.2"/>
    <n v="51.224489795918366"/>
    <x v="0"/>
    <s v="animation"/>
    <n v="2012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x v="8"/>
    <m/>
    <d v="2015-11-05T18:32:52"/>
    <b v="0"/>
    <n v="11"/>
    <b v="0"/>
    <s v="film &amp; video/animation"/>
    <n v="0.18625"/>
    <n v="13.545454545454545"/>
    <x v="0"/>
    <s v="animation"/>
    <n v="2015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x v="6"/>
    <m/>
    <d v="2013-05-17T07:08:19"/>
    <b v="0"/>
    <n v="125"/>
    <b v="0"/>
    <s v="film &amp; video/animation"/>
    <n v="21.906971229845084"/>
    <n v="66.520080000000007"/>
    <x v="0"/>
    <s v="animation"/>
    <n v="2013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x v="5"/>
    <m/>
    <d v="2014-06-01T17:37:19"/>
    <b v="0"/>
    <n v="1"/>
    <b v="0"/>
    <s v="film &amp; video/animation"/>
    <n v="9.0909090909090905E-3"/>
    <n v="50"/>
    <x v="0"/>
    <s v="animation"/>
    <n v="2014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x v="9"/>
    <m/>
    <d v="2016-12-25T10:16:34"/>
    <b v="0"/>
    <n v="0"/>
    <b v="0"/>
    <s v="film &amp; video/animation"/>
    <n v="0"/>
    <n v="0"/>
    <x v="0"/>
    <s v="animation"/>
    <n v="2016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x v="11"/>
    <m/>
    <d v="2017-01-08T20:18:20"/>
    <b v="0"/>
    <n v="0"/>
    <b v="0"/>
    <s v="film &amp; video/animation"/>
    <n v="0"/>
    <n v="0"/>
    <x v="0"/>
    <s v="animation"/>
    <n v="2016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x v="11"/>
    <m/>
    <d v="2012-01-05T06:33:00"/>
    <b v="0"/>
    <n v="3"/>
    <b v="0"/>
    <s v="film &amp; video/animation"/>
    <n v="0.28667813379201834"/>
    <n v="71.666666666666671"/>
    <x v="0"/>
    <s v="animation"/>
    <n v="2011"/>
    <n v="12"/>
  </r>
  <r>
    <n v="490"/>
    <s v="PROJECT IS CANCELLED"/>
    <s v="Cancelled"/>
    <n v="1000"/>
    <n v="0"/>
    <x v="2"/>
    <s v="US"/>
    <s v="USD"/>
    <n v="1345677285"/>
    <n v="1343085285"/>
    <x v="490"/>
    <x v="5"/>
    <x v="3"/>
    <m/>
    <d v="2012-08-22T18:14:45"/>
    <b v="0"/>
    <n v="0"/>
    <b v="0"/>
    <s v="film &amp; video/animation"/>
    <n v="0"/>
    <n v="0"/>
    <x v="0"/>
    <s v="animation"/>
    <n v="2012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x v="11"/>
    <m/>
    <d v="2016-01-27T18:34:59"/>
    <b v="0"/>
    <n v="0"/>
    <b v="0"/>
    <s v="film &amp; video/animation"/>
    <n v="0"/>
    <n v="0"/>
    <x v="0"/>
    <s v="animation"/>
    <n v="2015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x v="10"/>
    <m/>
    <d v="2016-10-12T19:50:30"/>
    <b v="0"/>
    <n v="0"/>
    <b v="0"/>
    <s v="film &amp; video/animation"/>
    <n v="0"/>
    <n v="0"/>
    <x v="0"/>
    <s v="animation"/>
    <n v="2016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x v="6"/>
    <m/>
    <d v="2015-05-20T12:25:38"/>
    <b v="0"/>
    <n v="0"/>
    <b v="0"/>
    <s v="film &amp; video/animation"/>
    <n v="0"/>
    <n v="0"/>
    <x v="0"/>
    <s v="animation"/>
    <n v="2015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x v="0"/>
    <m/>
    <d v="2014-07-02T22:00:00"/>
    <b v="0"/>
    <n v="3"/>
    <b v="0"/>
    <s v="film &amp; video/animation"/>
    <n v="0.155"/>
    <n v="10.333333333333334"/>
    <x v="0"/>
    <s v="animation"/>
    <n v="2014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x v="0"/>
    <m/>
    <d v="2015-07-16T14:51:45"/>
    <b v="0"/>
    <n v="0"/>
    <b v="0"/>
    <s v="film &amp; video/animation"/>
    <n v="0"/>
    <n v="0"/>
    <x v="0"/>
    <s v="animation"/>
    <n v="2015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x v="11"/>
    <m/>
    <d v="2014-02-10T17:21:14"/>
    <b v="0"/>
    <n v="1"/>
    <b v="0"/>
    <s v="film &amp; video/animation"/>
    <n v="1.6666666666666668E-3"/>
    <n v="1"/>
    <x v="0"/>
    <s v="animation"/>
    <n v="2013"/>
    <n v="12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x v="4"/>
    <m/>
    <d v="2014-12-25T00:00:00"/>
    <b v="0"/>
    <n v="3"/>
    <b v="0"/>
    <s v="film &amp; video/animation"/>
    <n v="0.6696428571428571"/>
    <n v="10"/>
    <x v="0"/>
    <s v="animation"/>
    <n v="2014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x v="4"/>
    <m/>
    <d v="2011-12-23T13:17:29"/>
    <b v="0"/>
    <n v="22"/>
    <b v="0"/>
    <s v="film &amp; video/animation"/>
    <n v="4.5985132395404564"/>
    <n v="136.09090909090909"/>
    <x v="0"/>
    <s v="animation"/>
    <n v="2011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x v="10"/>
    <m/>
    <d v="2009-10-12T15:59:00"/>
    <b v="0"/>
    <n v="26"/>
    <b v="0"/>
    <s v="film &amp; video/animation"/>
    <n v="9.5500000000000007"/>
    <n v="73.461538461538467"/>
    <x v="0"/>
    <s v="animation"/>
    <n v="2009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x v="7"/>
    <m/>
    <d v="2010-05-08T17:16:00"/>
    <b v="0"/>
    <n v="4"/>
    <b v="0"/>
    <s v="film &amp; video/animation"/>
    <n v="3.3076923076923079"/>
    <n v="53.75"/>
    <x v="0"/>
    <s v="animation"/>
    <n v="2010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x v="0"/>
    <m/>
    <d v="2011-07-09T00:37:31"/>
    <b v="0"/>
    <n v="0"/>
    <b v="0"/>
    <s v="film &amp; video/animation"/>
    <n v="0"/>
    <n v="0"/>
    <x v="0"/>
    <s v="animation"/>
    <n v="2011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x v="2"/>
    <m/>
    <d v="2012-03-18T07:17:05"/>
    <b v="0"/>
    <n v="4"/>
    <b v="0"/>
    <s v="film &amp; video/animation"/>
    <n v="1.1499999999999999"/>
    <n v="57.5"/>
    <x v="0"/>
    <s v="animation"/>
    <n v="2012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x v="11"/>
    <m/>
    <d v="2015-01-17T07:38:23"/>
    <b v="0"/>
    <n v="9"/>
    <b v="0"/>
    <s v="film &amp; video/animation"/>
    <n v="1.7538461538461538"/>
    <n v="12.666666666666666"/>
    <x v="0"/>
    <s v="animation"/>
    <n v="2014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x v="2"/>
    <m/>
    <d v="2012-04-10T17:36:27"/>
    <b v="0"/>
    <n v="5"/>
    <b v="0"/>
    <s v="film &amp; video/animation"/>
    <n v="1.3673469387755102"/>
    <n v="67"/>
    <x v="0"/>
    <s v="animation"/>
    <n v="2012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x v="4"/>
    <m/>
    <d v="2015-12-24T21:21:26"/>
    <b v="0"/>
    <n v="14"/>
    <b v="0"/>
    <s v="film &amp; video/animation"/>
    <n v="0.43333333333333329"/>
    <n v="3.7142857142857144"/>
    <x v="0"/>
    <s v="animation"/>
    <n v="2015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x v="3"/>
    <m/>
    <d v="2013-08-10T08:15:20"/>
    <b v="0"/>
    <n v="1"/>
    <b v="0"/>
    <s v="film &amp; video/animation"/>
    <n v="0.125"/>
    <n v="250"/>
    <x v="0"/>
    <s v="animation"/>
    <n v="2013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x v="8"/>
    <m/>
    <d v="2012-10-19T18:00:57"/>
    <b v="0"/>
    <n v="10"/>
    <b v="0"/>
    <s v="film &amp; video/animation"/>
    <n v="3.2"/>
    <n v="64"/>
    <x v="0"/>
    <s v="animation"/>
    <n v="2012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x v="7"/>
    <m/>
    <d v="2012-05-25T09:14:00"/>
    <b v="0"/>
    <n v="3"/>
    <b v="0"/>
    <s v="film &amp; video/animation"/>
    <n v="0.8"/>
    <n v="133.33333333333334"/>
    <x v="0"/>
    <s v="animation"/>
    <n v="2012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x v="5"/>
    <m/>
    <d v="2015-06-28T10:09:30"/>
    <b v="0"/>
    <n v="1"/>
    <b v="0"/>
    <s v="film &amp; video/animation"/>
    <n v="0.2"/>
    <n v="10"/>
    <x v="0"/>
    <s v="animation"/>
    <n v="2015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x v="1"/>
    <m/>
    <d v="2016-02-29T23:13:59"/>
    <b v="0"/>
    <n v="0"/>
    <b v="0"/>
    <s v="film &amp; video/animation"/>
    <n v="0"/>
    <n v="0"/>
    <x v="0"/>
    <s v="animation"/>
    <n v="2016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x v="7"/>
    <m/>
    <d v="2013-04-06T01:16:22"/>
    <b v="0"/>
    <n v="5"/>
    <b v="0"/>
    <s v="film &amp; video/animation"/>
    <n v="3"/>
    <n v="30"/>
    <x v="0"/>
    <s v="animation"/>
    <n v="2013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x v="9"/>
    <m/>
    <d v="2016-11-20T13:48:47"/>
    <b v="0"/>
    <n v="2"/>
    <b v="0"/>
    <s v="film &amp; video/animation"/>
    <n v="0.13749999999999998"/>
    <n v="5.5"/>
    <x v="0"/>
    <s v="animation"/>
    <n v="2016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x v="3"/>
    <m/>
    <d v="2016-08-15T02:00:00"/>
    <b v="0"/>
    <n v="68"/>
    <b v="0"/>
    <s v="film &amp; video/animation"/>
    <n v="13.923999999999999"/>
    <n v="102.38235294117646"/>
    <x v="0"/>
    <s v="animation"/>
    <n v="2016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x v="3"/>
    <m/>
    <d v="2014-08-09T09:44:07"/>
    <b v="0"/>
    <n v="3"/>
    <b v="0"/>
    <s v="film &amp; video/animation"/>
    <n v="3.3333333333333335"/>
    <n v="16.666666666666668"/>
    <x v="0"/>
    <s v="animation"/>
    <n v="2014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x v="4"/>
    <m/>
    <d v="2015-12-29T06:46:41"/>
    <b v="0"/>
    <n v="34"/>
    <b v="0"/>
    <s v="film &amp; video/animation"/>
    <n v="25.41340206185567"/>
    <n v="725.02941176470586"/>
    <x v="0"/>
    <s v="animation"/>
    <n v="2015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x v="7"/>
    <m/>
    <d v="2015-05-27T13:41:20"/>
    <b v="0"/>
    <n v="0"/>
    <b v="0"/>
    <s v="film &amp; video/animation"/>
    <n v="0"/>
    <n v="0"/>
    <x v="0"/>
    <s v="animation"/>
    <n v="2015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x v="1"/>
    <m/>
    <d v="2017-02-02T09:46:01"/>
    <b v="0"/>
    <n v="3"/>
    <b v="0"/>
    <s v="film &amp; video/animation"/>
    <n v="1.3666666666666667"/>
    <n v="68.333333333333329"/>
    <x v="0"/>
    <s v="animation"/>
    <n v="2017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x v="10"/>
    <m/>
    <d v="2015-09-06T09:46:00"/>
    <b v="0"/>
    <n v="0"/>
    <b v="0"/>
    <s v="film &amp; video/animation"/>
    <n v="0"/>
    <n v="0"/>
    <x v="0"/>
    <s v="animation"/>
    <n v="2015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x v="4"/>
    <m/>
    <d v="2012-12-05T04:23:41"/>
    <b v="0"/>
    <n v="70"/>
    <b v="0"/>
    <s v="film &amp; video/animation"/>
    <n v="22.881426547787683"/>
    <n v="39.228571428571428"/>
    <x v="0"/>
    <s v="animation"/>
    <n v="2012"/>
    <n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x v="4"/>
    <m/>
    <d v="2015-12-10T11:51:01"/>
    <b v="0"/>
    <n v="34"/>
    <b v="1"/>
    <s v="theater/plays"/>
    <n v="102.1"/>
    <n v="150.14705882352942"/>
    <x v="1"/>
    <s v="plays"/>
    <n v="2015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x v="9"/>
    <m/>
    <d v="2016-10-31T23:59:00"/>
    <b v="0"/>
    <n v="56"/>
    <b v="1"/>
    <s v="theater/plays"/>
    <n v="104.64"/>
    <n v="93.428571428571431"/>
    <x v="1"/>
    <s v="plays"/>
    <n v="2016"/>
    <n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x v="2"/>
    <m/>
    <d v="2016-03-20T18:58:45"/>
    <b v="0"/>
    <n v="31"/>
    <b v="1"/>
    <s v="theater/plays"/>
    <n v="114.66666666666667"/>
    <n v="110.96774193548387"/>
    <x v="1"/>
    <s v="plays"/>
    <n v="2016"/>
    <n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x v="10"/>
    <m/>
    <d v="2015-09-20T22:11:16"/>
    <b v="0"/>
    <n v="84"/>
    <b v="1"/>
    <s v="theater/plays"/>
    <n v="120.6"/>
    <n v="71.785714285714292"/>
    <x v="1"/>
    <s v="plays"/>
    <n v="2015"/>
    <n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x v="5"/>
    <m/>
    <d v="2016-06-01T12:12:49"/>
    <b v="0"/>
    <n v="130"/>
    <b v="1"/>
    <s v="theater/plays"/>
    <n v="108.67285714285715"/>
    <n v="29.258076923076924"/>
    <x v="1"/>
    <s v="plays"/>
    <n v="2016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x v="3"/>
    <m/>
    <d v="2014-09-13T04:37:21"/>
    <b v="0"/>
    <n v="12"/>
    <b v="1"/>
    <s v="theater/plays"/>
    <n v="100"/>
    <n v="1000"/>
    <x v="1"/>
    <s v="plays"/>
    <n v="2014"/>
    <n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x v="3"/>
    <m/>
    <d v="2015-08-07T12:00:00"/>
    <b v="0"/>
    <n v="23"/>
    <b v="1"/>
    <s v="theater/plays"/>
    <n v="113.99999999999999"/>
    <n v="74.347826086956516"/>
    <x v="1"/>
    <s v="plays"/>
    <n v="2015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x v="1"/>
    <m/>
    <d v="2017-02-17T11:05:00"/>
    <b v="0"/>
    <n v="158"/>
    <b v="1"/>
    <s v="theater/plays"/>
    <n v="100.85"/>
    <n v="63.829113924050631"/>
    <x v="1"/>
    <s v="plays"/>
    <n v="2017"/>
    <n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x v="5"/>
    <m/>
    <d v="2015-06-21T16:20:00"/>
    <b v="0"/>
    <n v="30"/>
    <b v="1"/>
    <s v="theater/plays"/>
    <n v="115.65217391304347"/>
    <n v="44.333333333333336"/>
    <x v="1"/>
    <s v="plays"/>
    <n v="2015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x v="11"/>
    <m/>
    <d v="2017-01-11T00:00:00"/>
    <b v="0"/>
    <n v="18"/>
    <b v="1"/>
    <s v="theater/plays"/>
    <n v="130.41666666666666"/>
    <n v="86.944444444444443"/>
    <x v="1"/>
    <s v="plays"/>
    <n v="2016"/>
    <n v="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x v="0"/>
    <m/>
    <d v="2015-06-23T21:00:00"/>
    <b v="0"/>
    <n v="29"/>
    <b v="1"/>
    <s v="theater/plays"/>
    <n v="107.78267254038178"/>
    <n v="126.55172413793103"/>
    <x v="1"/>
    <s v="plays"/>
    <n v="2015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x v="4"/>
    <m/>
    <d v="2016-12-17T01:59:00"/>
    <b v="0"/>
    <n v="31"/>
    <b v="1"/>
    <s v="theater/plays"/>
    <n v="100"/>
    <n v="129.03225806451613"/>
    <x v="1"/>
    <s v="plays"/>
    <n v="2016"/>
    <n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x v="6"/>
    <m/>
    <d v="2016-05-12T19:10:08"/>
    <b v="0"/>
    <n v="173"/>
    <b v="1"/>
    <s v="theater/plays"/>
    <n v="123.25"/>
    <n v="71.242774566473983"/>
    <x v="1"/>
    <s v="plays"/>
    <n v="2016"/>
    <n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x v="6"/>
    <m/>
    <d v="2016-05-16T05:26:05"/>
    <b v="0"/>
    <n v="17"/>
    <b v="1"/>
    <s v="theater/plays"/>
    <n v="100.2"/>
    <n v="117.88235294117646"/>
    <x v="1"/>
    <s v="plays"/>
    <n v="2016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x v="8"/>
    <m/>
    <d v="2015-11-01T18:00:00"/>
    <b v="0"/>
    <n v="48"/>
    <b v="1"/>
    <s v="theater/plays"/>
    <n v="104.66666666666666"/>
    <n v="327.08333333333331"/>
    <x v="1"/>
    <s v="plays"/>
    <n v="2015"/>
    <n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x v="11"/>
    <m/>
    <d v="2017-01-06T08:05:05"/>
    <b v="0"/>
    <n v="59"/>
    <b v="1"/>
    <s v="theater/plays"/>
    <n v="102.49999999999999"/>
    <n v="34.745762711864408"/>
    <x v="1"/>
    <s v="plays"/>
    <n v="2016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x v="0"/>
    <m/>
    <d v="2015-08-03T13:00:00"/>
    <b v="0"/>
    <n v="39"/>
    <b v="1"/>
    <s v="theater/plays"/>
    <n v="118.25757575757576"/>
    <n v="100.06410256410257"/>
    <x v="1"/>
    <s v="plays"/>
    <n v="2015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x v="9"/>
    <m/>
    <d v="2015-11-04T14:26:31"/>
    <b v="0"/>
    <n v="59"/>
    <b v="1"/>
    <s v="theater/plays"/>
    <n v="120.5"/>
    <n v="40.847457627118644"/>
    <x v="1"/>
    <s v="plays"/>
    <n v="2015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x v="6"/>
    <m/>
    <d v="2016-05-13T14:04:23"/>
    <b v="0"/>
    <n v="60"/>
    <b v="1"/>
    <s v="theater/plays"/>
    <n v="302.42"/>
    <n v="252.01666666666668"/>
    <x v="1"/>
    <s v="plays"/>
    <n v="2016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x v="0"/>
    <m/>
    <d v="2016-07-04T20:11:47"/>
    <b v="0"/>
    <n v="20"/>
    <b v="1"/>
    <s v="theater/plays"/>
    <n v="100.64400000000001"/>
    <n v="25.161000000000001"/>
    <x v="1"/>
    <s v="plays"/>
    <n v="2016"/>
    <n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x v="1"/>
    <m/>
    <d v="2015-02-04T14:36:46"/>
    <b v="0"/>
    <n v="1"/>
    <b v="0"/>
    <s v="technology/web"/>
    <n v="6.6666666666666671E-3"/>
    <n v="1"/>
    <x v="2"/>
    <s v="web"/>
    <n v="2015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x v="8"/>
    <m/>
    <d v="2015-10-28T20:07:14"/>
    <b v="0"/>
    <n v="1"/>
    <b v="0"/>
    <s v="technology/web"/>
    <n v="0.55555555555555558"/>
    <n v="25"/>
    <x v="2"/>
    <s v="web"/>
    <n v="2015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x v="7"/>
    <m/>
    <d v="2016-05-03T11:41:56"/>
    <b v="0"/>
    <n v="1"/>
    <b v="0"/>
    <s v="technology/web"/>
    <n v="3.9999999999999996E-4"/>
    <n v="1"/>
    <x v="2"/>
    <s v="web"/>
    <n v="2016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x v="9"/>
    <m/>
    <d v="2014-10-31T21:12:42"/>
    <b v="0"/>
    <n v="2"/>
    <b v="0"/>
    <s v="technology/web"/>
    <n v="0.31818181818181818"/>
    <n v="35"/>
    <x v="2"/>
    <s v="web"/>
    <n v="2014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x v="0"/>
    <m/>
    <d v="2016-07-04T10:46:00"/>
    <b v="0"/>
    <n v="2"/>
    <b v="0"/>
    <s v="technology/web"/>
    <n v="1.2"/>
    <n v="3"/>
    <x v="2"/>
    <s v="web"/>
    <n v="2016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x v="9"/>
    <m/>
    <d v="2015-11-15T10:13:09"/>
    <b v="0"/>
    <n v="34"/>
    <b v="0"/>
    <s v="technology/web"/>
    <n v="27.383999999999997"/>
    <n v="402.70588235294116"/>
    <x v="2"/>
    <s v="web"/>
    <n v="2015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x v="8"/>
    <m/>
    <d v="2015-10-17T11:01:55"/>
    <b v="0"/>
    <n v="2"/>
    <b v="0"/>
    <s v="technology/web"/>
    <n v="8.666666666666667E-2"/>
    <n v="26"/>
    <x v="2"/>
    <s v="web"/>
    <n v="2015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x v="1"/>
    <m/>
    <d v="2016-02-10T11:42:44"/>
    <b v="0"/>
    <n v="0"/>
    <b v="0"/>
    <s v="technology/web"/>
    <n v="0"/>
    <n v="0"/>
    <x v="2"/>
    <s v="web"/>
    <n v="2016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x v="8"/>
    <m/>
    <d v="2015-10-29T16:40:48"/>
    <b v="0"/>
    <n v="1"/>
    <b v="0"/>
    <s v="technology/web"/>
    <n v="0.09"/>
    <n v="9"/>
    <x v="2"/>
    <s v="web"/>
    <n v="2015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x v="0"/>
    <m/>
    <d v="2015-07-08T10:17:02"/>
    <b v="0"/>
    <n v="8"/>
    <b v="0"/>
    <s v="technology/web"/>
    <n v="2.7199999999999998"/>
    <n v="8.5"/>
    <x v="2"/>
    <s v="web"/>
    <n v="2015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x v="1"/>
    <m/>
    <d v="2017-01-31T00:00:00"/>
    <b v="0"/>
    <n v="4"/>
    <b v="0"/>
    <s v="technology/web"/>
    <n v="0.70000000000000007"/>
    <n v="8.75"/>
    <x v="2"/>
    <s v="web"/>
    <n v="201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x v="0"/>
    <m/>
    <d v="2015-08-01T12:53:00"/>
    <b v="0"/>
    <n v="28"/>
    <b v="0"/>
    <s v="technology/web"/>
    <n v="5.0413333333333332"/>
    <n v="135.03571428571428"/>
    <x v="2"/>
    <s v="web"/>
    <n v="2015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x v="4"/>
    <m/>
    <d v="2016-01-09T09:48:16"/>
    <b v="0"/>
    <n v="0"/>
    <b v="0"/>
    <s v="technology/web"/>
    <n v="0"/>
    <n v="0"/>
    <x v="2"/>
    <s v="web"/>
    <n v="2015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x v="9"/>
    <m/>
    <d v="2014-11-14T13:16:31"/>
    <b v="0"/>
    <n v="6"/>
    <b v="0"/>
    <s v="technology/web"/>
    <n v="0.49199999999999999"/>
    <n v="20.5"/>
    <x v="2"/>
    <s v="web"/>
    <n v="2014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x v="8"/>
    <m/>
    <d v="2014-10-19T11:26:12"/>
    <b v="0"/>
    <n v="22"/>
    <b v="0"/>
    <s v="technology/web"/>
    <n v="36.589147286821706"/>
    <n v="64.36363636363636"/>
    <x v="2"/>
    <s v="web"/>
    <n v="2014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x v="5"/>
    <m/>
    <d v="2016-06-12T03:29:03"/>
    <b v="0"/>
    <n v="0"/>
    <b v="0"/>
    <s v="technology/web"/>
    <n v="0"/>
    <n v="0"/>
    <x v="2"/>
    <s v="web"/>
    <n v="2016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x v="11"/>
    <m/>
    <d v="2016-01-06T15:38:37"/>
    <b v="0"/>
    <n v="1"/>
    <b v="0"/>
    <s v="technology/web"/>
    <n v="2.5"/>
    <n v="200"/>
    <x v="2"/>
    <s v="web"/>
    <n v="2015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x v="4"/>
    <m/>
    <d v="2016-12-02T18:36:43"/>
    <b v="0"/>
    <n v="20"/>
    <b v="0"/>
    <s v="technology/web"/>
    <n v="0.91066666666666674"/>
    <n v="68.3"/>
    <x v="2"/>
    <s v="web"/>
    <n v="2016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x v="2"/>
    <m/>
    <d v="2015-03-24T15:11:45"/>
    <b v="0"/>
    <n v="0"/>
    <b v="0"/>
    <s v="technology/web"/>
    <n v="0"/>
    <n v="0"/>
    <x v="2"/>
    <s v="web"/>
    <n v="2015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x v="4"/>
    <m/>
    <d v="2015-12-13T01:47:40"/>
    <b v="0"/>
    <n v="1"/>
    <b v="0"/>
    <s v="technology/web"/>
    <n v="2.0833333333333336E-2"/>
    <n v="50"/>
    <x v="2"/>
    <s v="web"/>
    <n v="2015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x v="4"/>
    <m/>
    <d v="2014-12-17T13:30:45"/>
    <b v="0"/>
    <n v="3"/>
    <b v="0"/>
    <s v="technology/web"/>
    <n v="1.2E-2"/>
    <n v="4"/>
    <x v="2"/>
    <s v="web"/>
    <n v="2014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x v="8"/>
    <m/>
    <d v="2015-10-26T10:48:33"/>
    <b v="0"/>
    <n v="2"/>
    <b v="0"/>
    <s v="technology/web"/>
    <n v="0.36666666666666664"/>
    <n v="27.5"/>
    <x v="2"/>
    <s v="web"/>
    <n v="2015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x v="4"/>
    <m/>
    <d v="2016-12-18T04:20:15"/>
    <b v="0"/>
    <n v="0"/>
    <b v="0"/>
    <s v="technology/web"/>
    <n v="0"/>
    <n v="0"/>
    <x v="2"/>
    <s v="web"/>
    <n v="2016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x v="1"/>
    <m/>
    <d v="2015-02-16T20:40:47"/>
    <b v="0"/>
    <n v="2"/>
    <b v="0"/>
    <s v="technology/web"/>
    <n v="9.0666666666666659E-2"/>
    <n v="34"/>
    <x v="2"/>
    <s v="web"/>
    <n v="2015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x v="2"/>
    <m/>
    <d v="2016-03-12T17:37:55"/>
    <b v="0"/>
    <n v="1"/>
    <b v="0"/>
    <s v="technology/web"/>
    <n v="5.5555555555555558E-3"/>
    <n v="1"/>
    <x v="2"/>
    <s v="web"/>
    <n v="2016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x v="0"/>
    <m/>
    <d v="2015-07-10T13:50:49"/>
    <b v="0"/>
    <n v="0"/>
    <b v="0"/>
    <s v="technology/web"/>
    <n v="0"/>
    <n v="0"/>
    <x v="2"/>
    <s v="web"/>
    <n v="2015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x v="0"/>
    <m/>
    <d v="2016-07-14T11:25:33"/>
    <b v="0"/>
    <n v="1"/>
    <b v="0"/>
    <s v="technology/web"/>
    <n v="0.02"/>
    <n v="1"/>
    <x v="2"/>
    <s v="web"/>
    <n v="2016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x v="11"/>
    <m/>
    <d v="2015-01-01T15:13:14"/>
    <b v="0"/>
    <n v="0"/>
    <b v="0"/>
    <s v="technology/web"/>
    <n v="0"/>
    <n v="0"/>
    <x v="2"/>
    <s v="web"/>
    <n v="2014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x v="11"/>
    <m/>
    <d v="2016-01-16T06:00:00"/>
    <b v="0"/>
    <n v="5"/>
    <b v="0"/>
    <s v="technology/web"/>
    <n v="1"/>
    <n v="49"/>
    <x v="2"/>
    <s v="web"/>
    <n v="2015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x v="11"/>
    <m/>
    <d v="2016-01-01T15:20:12"/>
    <b v="0"/>
    <n v="1"/>
    <b v="0"/>
    <s v="technology/web"/>
    <n v="0.8"/>
    <n v="20"/>
    <x v="2"/>
    <s v="web"/>
    <n v="2015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x v="1"/>
    <m/>
    <d v="2016-02-18T14:09:29"/>
    <b v="0"/>
    <n v="1"/>
    <b v="0"/>
    <s v="technology/web"/>
    <n v="0.16705882352941176"/>
    <n v="142"/>
    <x v="2"/>
    <s v="web"/>
    <n v="2016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x v="3"/>
    <m/>
    <d v="2015-07-26T22:59:00"/>
    <b v="0"/>
    <n v="2"/>
    <b v="0"/>
    <s v="technology/web"/>
    <n v="0.42399999999999999"/>
    <n v="53"/>
    <x v="2"/>
    <s v="web"/>
    <n v="2015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x v="9"/>
    <m/>
    <d v="2015-11-04T13:11:28"/>
    <b v="0"/>
    <n v="0"/>
    <b v="0"/>
    <s v="technology/web"/>
    <n v="0"/>
    <n v="0"/>
    <x v="2"/>
    <s v="web"/>
    <n v="2015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x v="4"/>
    <m/>
    <d v="2015-01-17T20:12:00"/>
    <b v="0"/>
    <n v="9"/>
    <b v="0"/>
    <s v="technology/web"/>
    <n v="0.38925389253892539"/>
    <n v="38.444444444444443"/>
    <x v="2"/>
    <s v="web"/>
    <n v="2014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x v="8"/>
    <m/>
    <d v="2016-10-19T05:38:27"/>
    <b v="0"/>
    <n v="4"/>
    <b v="0"/>
    <s v="technology/web"/>
    <n v="0.7155635062611807"/>
    <n v="20"/>
    <x v="2"/>
    <s v="web"/>
    <n v="2016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x v="5"/>
    <m/>
    <d v="2015-06-13T11:37:23"/>
    <b v="0"/>
    <n v="4"/>
    <b v="0"/>
    <s v="technology/web"/>
    <n v="0.43166666666666664"/>
    <n v="64.75"/>
    <x v="2"/>
    <s v="web"/>
    <n v="2015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x v="1"/>
    <m/>
    <d v="2015-03-28T05:19:12"/>
    <b v="0"/>
    <n v="1"/>
    <b v="0"/>
    <s v="technology/web"/>
    <n v="1.25E-3"/>
    <n v="1"/>
    <x v="2"/>
    <s v="web"/>
    <n v="2015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x v="7"/>
    <m/>
    <d v="2016-05-20T09:08:22"/>
    <b v="0"/>
    <n v="1"/>
    <b v="0"/>
    <s v="technology/web"/>
    <n v="0.2"/>
    <n v="10"/>
    <x v="2"/>
    <s v="web"/>
    <n v="2016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x v="10"/>
    <m/>
    <d v="2015-09-07T08:53:13"/>
    <b v="0"/>
    <n v="7"/>
    <b v="0"/>
    <s v="technology/web"/>
    <n v="1.12E-2"/>
    <n v="2"/>
    <x v="2"/>
    <s v="web"/>
    <n v="2015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x v="4"/>
    <m/>
    <d v="2014-12-25T15:27:03"/>
    <b v="0"/>
    <n v="5"/>
    <b v="0"/>
    <s v="technology/web"/>
    <n v="1.4583333333333333"/>
    <n v="35"/>
    <x v="2"/>
    <s v="web"/>
    <n v="2014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x v="10"/>
    <m/>
    <d v="2016-09-22T16:47:47"/>
    <b v="0"/>
    <n v="1"/>
    <b v="0"/>
    <s v="technology/web"/>
    <n v="3.3333333333333333E-2"/>
    <n v="1"/>
    <x v="2"/>
    <s v="web"/>
    <n v="2016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x v="3"/>
    <m/>
    <d v="2015-08-01T19:18:24"/>
    <b v="0"/>
    <n v="0"/>
    <b v="0"/>
    <s v="technology/web"/>
    <n v="0"/>
    <n v="0"/>
    <x v="2"/>
    <s v="web"/>
    <n v="2015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x v="2"/>
    <m/>
    <d v="2015-03-15T13:00:00"/>
    <b v="0"/>
    <n v="0"/>
    <b v="0"/>
    <s v="technology/web"/>
    <n v="0"/>
    <n v="0"/>
    <x v="2"/>
    <s v="web"/>
    <n v="2015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x v="2"/>
    <m/>
    <d v="2015-03-19T16:31:27"/>
    <b v="0"/>
    <n v="1"/>
    <b v="0"/>
    <s v="technology/web"/>
    <n v="1.1111111111111112E-2"/>
    <n v="1"/>
    <x v="2"/>
    <s v="web"/>
    <n v="2015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x v="2"/>
    <m/>
    <d v="2015-03-16T11:11:56"/>
    <b v="0"/>
    <n v="2"/>
    <b v="0"/>
    <s v="technology/web"/>
    <n v="1"/>
    <n v="5"/>
    <x v="2"/>
    <s v="web"/>
    <n v="2015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x v="9"/>
    <m/>
    <d v="2015-11-30T19:00:00"/>
    <b v="0"/>
    <n v="0"/>
    <b v="0"/>
    <s v="technology/web"/>
    <n v="0"/>
    <n v="0"/>
    <x v="2"/>
    <s v="web"/>
    <n v="2015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x v="1"/>
    <m/>
    <d v="2015-02-15T15:30:07"/>
    <b v="0"/>
    <n v="4"/>
    <b v="0"/>
    <s v="technology/web"/>
    <n v="0.55999999999999994"/>
    <n v="14"/>
    <x v="2"/>
    <s v="web"/>
    <n v="2015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x v="7"/>
    <m/>
    <d v="2015-04-16T13:10:33"/>
    <b v="0"/>
    <n v="7"/>
    <b v="0"/>
    <s v="technology/web"/>
    <n v="9.0833333333333339"/>
    <n v="389.28571428571428"/>
    <x v="2"/>
    <s v="web"/>
    <n v="2015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x v="8"/>
    <m/>
    <d v="2016-11-17T14:28:06"/>
    <b v="0"/>
    <n v="2"/>
    <b v="0"/>
    <s v="technology/web"/>
    <n v="3.3444444444444441"/>
    <n v="150.5"/>
    <x v="2"/>
    <s v="web"/>
    <n v="2016"/>
    <n v="9"/>
  </r>
  <r>
    <n v="589"/>
    <s v="Get Neighborly"/>
    <s v="Services closer than you think..."/>
    <n v="7500"/>
    <n v="1"/>
    <x v="2"/>
    <s v="US"/>
    <s v="USD"/>
    <n v="1436366699"/>
    <n v="1435070699"/>
    <x v="589"/>
    <x v="0"/>
    <x v="0"/>
    <m/>
    <d v="2015-07-08T09:44:59"/>
    <b v="0"/>
    <n v="1"/>
    <b v="0"/>
    <s v="technology/web"/>
    <n v="1.3333333333333334E-2"/>
    <n v="1"/>
    <x v="2"/>
    <s v="web"/>
    <n v="2015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x v="1"/>
    <m/>
    <d v="2016-02-08T08:01:00"/>
    <b v="0"/>
    <n v="9"/>
    <b v="0"/>
    <s v="technology/web"/>
    <n v="4.46"/>
    <n v="24.777777777777779"/>
    <x v="2"/>
    <s v="web"/>
    <n v="2016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x v="0"/>
    <m/>
    <d v="2015-07-22T08:02:10"/>
    <b v="0"/>
    <n v="2"/>
    <b v="0"/>
    <s v="technology/web"/>
    <n v="6.0999999999999999E-2"/>
    <n v="30.5"/>
    <x v="2"/>
    <s v="web"/>
    <n v="2015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x v="4"/>
    <m/>
    <d v="2014-12-03T00:34:20"/>
    <b v="0"/>
    <n v="1"/>
    <b v="0"/>
    <s v="technology/web"/>
    <n v="3.3333333333333335"/>
    <n v="250"/>
    <x v="2"/>
    <s v="web"/>
    <n v="2014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x v="7"/>
    <m/>
    <d v="2015-04-06T10:15:45"/>
    <b v="0"/>
    <n v="7"/>
    <b v="0"/>
    <s v="technology/web"/>
    <n v="23"/>
    <n v="16.428571428571427"/>
    <x v="2"/>
    <s v="web"/>
    <n v="2015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x v="7"/>
    <m/>
    <d v="2016-04-16T13:43:26"/>
    <b v="0"/>
    <n v="2"/>
    <b v="0"/>
    <s v="technology/web"/>
    <n v="0.104"/>
    <n v="13"/>
    <x v="2"/>
    <s v="web"/>
    <n v="2016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x v="7"/>
    <m/>
    <d v="2015-05-03T20:40:38"/>
    <b v="0"/>
    <n v="8"/>
    <b v="0"/>
    <s v="technology/web"/>
    <n v="0.42599999999999999"/>
    <n v="53.25"/>
    <x v="2"/>
    <s v="web"/>
    <n v="2015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x v="9"/>
    <m/>
    <d v="2016-11-02T16:31:32"/>
    <b v="0"/>
    <n v="2"/>
    <b v="0"/>
    <s v="technology/web"/>
    <n v="0.03"/>
    <n v="3"/>
    <x v="2"/>
    <s v="web"/>
    <n v="2016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x v="0"/>
    <m/>
    <d v="2016-07-31T11:00:00"/>
    <b v="0"/>
    <n v="2"/>
    <b v="0"/>
    <s v="technology/web"/>
    <n v="0.26666666666666666"/>
    <n v="10"/>
    <x v="2"/>
    <s v="web"/>
    <n v="2016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x v="4"/>
    <m/>
    <d v="2014-12-04T19:03:01"/>
    <b v="0"/>
    <n v="7"/>
    <b v="0"/>
    <s v="technology/web"/>
    <n v="34"/>
    <n v="121.42857142857143"/>
    <x v="2"/>
    <s v="web"/>
    <n v="2014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x v="2"/>
    <m/>
    <d v="2015-03-08T10:16:00"/>
    <b v="0"/>
    <n v="2"/>
    <b v="0"/>
    <s v="technology/web"/>
    <n v="6.2E-2"/>
    <n v="15.5"/>
    <x v="2"/>
    <s v="web"/>
    <n v="2015"/>
    <n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x v="7"/>
    <m/>
    <d v="2015-05-09T14:09:22"/>
    <b v="0"/>
    <n v="1"/>
    <b v="0"/>
    <s v="technology/web"/>
    <n v="2"/>
    <n v="100"/>
    <x v="2"/>
    <s v="web"/>
    <n v="2015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x v="4"/>
    <m/>
    <d v="2014-12-26T15:35:39"/>
    <b v="0"/>
    <n v="6"/>
    <b v="0"/>
    <s v="technology/web"/>
    <n v="1.4000000000000001"/>
    <n v="23.333333333333332"/>
    <x v="2"/>
    <s v="web"/>
    <n v="2014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x v="5"/>
    <m/>
    <d v="2015-06-18T14:03:35"/>
    <b v="0"/>
    <n v="0"/>
    <b v="0"/>
    <s v="technology/web"/>
    <n v="0"/>
    <n v="0"/>
    <x v="2"/>
    <s v="web"/>
    <n v="2015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x v="3"/>
    <m/>
    <d v="2014-08-14T10:20:23"/>
    <b v="0"/>
    <n v="13"/>
    <b v="0"/>
    <s v="technology/web"/>
    <n v="3.9334666666666664"/>
    <n v="45.386153846153846"/>
    <x v="2"/>
    <s v="web"/>
    <n v="2014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x v="3"/>
    <m/>
    <d v="2014-08-27T19:50:56"/>
    <b v="0"/>
    <n v="0"/>
    <b v="0"/>
    <s v="technology/web"/>
    <n v="0"/>
    <n v="0"/>
    <x v="2"/>
    <s v="web"/>
    <n v="2014"/>
    <n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x v="3"/>
    <m/>
    <d v="2015-08-23T03:35:08"/>
    <b v="0"/>
    <n v="8"/>
    <b v="0"/>
    <s v="technology/web"/>
    <n v="2.62"/>
    <n v="16.375"/>
    <x v="2"/>
    <s v="web"/>
    <n v="2015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x v="6"/>
    <m/>
    <d v="2015-05-24T10:00:00"/>
    <b v="0"/>
    <n v="1"/>
    <b v="0"/>
    <s v="technology/web"/>
    <n v="0.2"/>
    <n v="10"/>
    <x v="2"/>
    <s v="web"/>
    <n v="2015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x v="9"/>
    <m/>
    <d v="2015-11-22T15:48:56"/>
    <b v="0"/>
    <n v="0"/>
    <b v="0"/>
    <s v="technology/web"/>
    <n v="0"/>
    <n v="0"/>
    <x v="2"/>
    <s v="web"/>
    <n v="2015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x v="5"/>
    <m/>
    <d v="2015-06-15T17:06:20"/>
    <b v="0"/>
    <n v="5"/>
    <b v="0"/>
    <s v="technology/web"/>
    <n v="0.97400000000000009"/>
    <n v="292.2"/>
    <x v="2"/>
    <s v="web"/>
    <n v="2015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x v="9"/>
    <m/>
    <d v="2015-11-28T20:49:04"/>
    <b v="0"/>
    <n v="1"/>
    <b v="0"/>
    <s v="technology/web"/>
    <n v="0.64102564102564097"/>
    <n v="5"/>
    <x v="2"/>
    <s v="web"/>
    <n v="2015"/>
    <n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x v="7"/>
    <m/>
    <d v="2015-04-22T14:56:26"/>
    <b v="0"/>
    <n v="0"/>
    <b v="0"/>
    <s v="technology/web"/>
    <n v="0"/>
    <n v="0"/>
    <x v="2"/>
    <s v="web"/>
    <n v="2015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x v="4"/>
    <m/>
    <d v="2016-01-19T08:27:17"/>
    <b v="0"/>
    <n v="0"/>
    <b v="0"/>
    <s v="technology/web"/>
    <n v="0"/>
    <n v="0"/>
    <x v="2"/>
    <s v="web"/>
    <n v="2015"/>
    <n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x v="10"/>
    <m/>
    <d v="2016-09-01T19:45:46"/>
    <b v="0"/>
    <n v="0"/>
    <b v="0"/>
    <s v="technology/web"/>
    <n v="0"/>
    <n v="0"/>
    <x v="2"/>
    <s v="web"/>
    <n v="2016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x v="10"/>
    <m/>
    <d v="2015-09-30T23:59:00"/>
    <b v="0"/>
    <n v="121"/>
    <b v="0"/>
    <s v="technology/web"/>
    <n v="21.363333333333333"/>
    <n v="105.93388429752066"/>
    <x v="2"/>
    <s v="web"/>
    <n v="2015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x v="5"/>
    <m/>
    <d v="2016-06-23T20:29:00"/>
    <b v="0"/>
    <n v="0"/>
    <b v="0"/>
    <s v="technology/web"/>
    <n v="0"/>
    <n v="0"/>
    <x v="2"/>
    <s v="web"/>
    <n v="2016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x v="10"/>
    <m/>
    <d v="2015-09-24T21:55:59"/>
    <b v="0"/>
    <n v="0"/>
    <b v="0"/>
    <s v="technology/web"/>
    <n v="0"/>
    <n v="0"/>
    <x v="2"/>
    <s v="web"/>
    <n v="2015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x v="1"/>
    <m/>
    <d v="2017-02-25T04:01:47"/>
    <b v="0"/>
    <n v="0"/>
    <b v="0"/>
    <s v="technology/web"/>
    <n v="0"/>
    <n v="0"/>
    <x v="2"/>
    <s v="web"/>
    <n v="201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x v="7"/>
    <m/>
    <d v="2015-05-08T03:14:03"/>
    <b v="0"/>
    <n v="3"/>
    <b v="0"/>
    <s v="technology/web"/>
    <n v="3"/>
    <n v="20"/>
    <x v="2"/>
    <s v="web"/>
    <n v="2015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x v="4"/>
    <m/>
    <d v="2015-12-09T14:26:43"/>
    <b v="0"/>
    <n v="0"/>
    <b v="0"/>
    <s v="technology/web"/>
    <n v="0"/>
    <n v="0"/>
    <x v="2"/>
    <s v="web"/>
    <n v="2015"/>
    <n v="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x v="8"/>
    <m/>
    <d v="2014-11-25T11:36:30"/>
    <b v="0"/>
    <n v="1"/>
    <b v="0"/>
    <s v="technology/web"/>
    <n v="3.9999999999999996E-5"/>
    <n v="1"/>
    <x v="2"/>
    <s v="web"/>
    <n v="2014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x v="3"/>
    <m/>
    <d v="2014-08-25T12:12:18"/>
    <b v="0"/>
    <n v="1"/>
    <b v="0"/>
    <s v="technology/web"/>
    <n v="1"/>
    <n v="300"/>
    <x v="2"/>
    <s v="web"/>
    <n v="2014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x v="0"/>
    <m/>
    <d v="2016-07-07T18:42:17"/>
    <b v="0"/>
    <n v="3"/>
    <b v="0"/>
    <s v="technology/web"/>
    <n v="1.044"/>
    <n v="87"/>
    <x v="2"/>
    <s v="web"/>
    <n v="2016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x v="0"/>
    <m/>
    <d v="2016-07-01T13:35:38"/>
    <b v="0"/>
    <n v="9"/>
    <b v="0"/>
    <s v="technology/web"/>
    <n v="5.6833333333333336"/>
    <n v="37.888888888888886"/>
    <x v="2"/>
    <s v="web"/>
    <n v="2016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x v="6"/>
    <m/>
    <d v="2015-05-27T19:13:17"/>
    <b v="0"/>
    <n v="0"/>
    <b v="0"/>
    <s v="technology/web"/>
    <n v="0"/>
    <n v="0"/>
    <x v="2"/>
    <s v="web"/>
    <n v="2015"/>
    <n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x v="6"/>
    <m/>
    <d v="2015-05-14T18:44:01"/>
    <b v="0"/>
    <n v="0"/>
    <b v="0"/>
    <s v="technology/web"/>
    <n v="0"/>
    <n v="0"/>
    <x v="2"/>
    <s v="web"/>
    <n v="2015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x v="2"/>
    <m/>
    <d v="2017-03-26T15:29:37"/>
    <b v="0"/>
    <n v="0"/>
    <b v="0"/>
    <s v="technology/web"/>
    <n v="0"/>
    <n v="0"/>
    <x v="2"/>
    <s v="web"/>
    <n v="2017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x v="3"/>
    <m/>
    <d v="2015-08-15T08:22:00"/>
    <b v="0"/>
    <n v="39"/>
    <b v="0"/>
    <s v="technology/web"/>
    <n v="17.380000000000003"/>
    <n v="111.41025641025641"/>
    <x v="2"/>
    <s v="web"/>
    <n v="2015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x v="1"/>
    <m/>
    <d v="2016-03-14T18:00:00"/>
    <b v="0"/>
    <n v="1"/>
    <b v="0"/>
    <s v="technology/web"/>
    <n v="0.02"/>
    <n v="90"/>
    <x v="2"/>
    <s v="web"/>
    <n v="2016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x v="0"/>
    <m/>
    <d v="2014-07-13T11:37:37"/>
    <b v="0"/>
    <n v="0"/>
    <b v="0"/>
    <s v="technology/web"/>
    <n v="0"/>
    <n v="0"/>
    <x v="2"/>
    <s v="web"/>
    <n v="2014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x v="6"/>
    <m/>
    <d v="2016-05-14T10:18:28"/>
    <b v="0"/>
    <n v="3"/>
    <b v="0"/>
    <s v="technology/web"/>
    <n v="0.17500000000000002"/>
    <n v="116.66666666666667"/>
    <x v="2"/>
    <s v="web"/>
    <n v="2016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x v="10"/>
    <m/>
    <d v="2015-09-06T00:10:00"/>
    <b v="0"/>
    <n v="1"/>
    <b v="0"/>
    <s v="technology/web"/>
    <n v="8.3340278356529712E-2"/>
    <n v="10"/>
    <x v="2"/>
    <s v="web"/>
    <n v="2015"/>
    <n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x v="6"/>
    <m/>
    <d v="2016-05-28T13:32:09"/>
    <b v="0"/>
    <n v="9"/>
    <b v="0"/>
    <s v="technology/web"/>
    <n v="1.38"/>
    <n v="76.666666666666671"/>
    <x v="2"/>
    <s v="web"/>
    <n v="2016"/>
    <n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x v="9"/>
    <m/>
    <d v="2015-11-25T11:49:25"/>
    <b v="0"/>
    <n v="0"/>
    <b v="0"/>
    <s v="technology/web"/>
    <n v="0"/>
    <n v="0"/>
    <x v="2"/>
    <s v="web"/>
    <n v="2015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x v="5"/>
    <m/>
    <d v="2016-06-17T18:00:00"/>
    <b v="0"/>
    <n v="25"/>
    <b v="0"/>
    <s v="technology/web"/>
    <n v="12.45"/>
    <n v="49.8"/>
    <x v="2"/>
    <s v="web"/>
    <n v="2016"/>
    <n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x v="1"/>
    <m/>
    <d v="2015-02-26T17:17:09"/>
    <b v="0"/>
    <n v="1"/>
    <b v="0"/>
    <s v="technology/web"/>
    <n v="0.02"/>
    <n v="1"/>
    <x v="2"/>
    <s v="web"/>
    <n v="2015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x v="7"/>
    <m/>
    <d v="2015-04-11T21:12:42"/>
    <b v="0"/>
    <n v="1"/>
    <b v="0"/>
    <s v="technology/web"/>
    <n v="8.0000000000000002E-3"/>
    <n v="2"/>
    <x v="2"/>
    <s v="web"/>
    <n v="2015"/>
    <n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x v="5"/>
    <m/>
    <d v="2015-06-06T05:47:00"/>
    <b v="0"/>
    <n v="1"/>
    <b v="0"/>
    <s v="technology/web"/>
    <n v="0.2"/>
    <n v="4"/>
    <x v="2"/>
    <s v="web"/>
    <n v="2015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x v="1"/>
    <m/>
    <d v="2017-02-25T18:04:00"/>
    <b v="0"/>
    <n v="0"/>
    <b v="0"/>
    <s v="technology/web"/>
    <n v="0"/>
    <n v="0"/>
    <x v="2"/>
    <s v="web"/>
    <n v="2017"/>
    <n v="1"/>
  </r>
  <r>
    <n v="638"/>
    <s v="W (Canceled)"/>
    <s v="O0"/>
    <n v="200000"/>
    <n v="18"/>
    <x v="1"/>
    <s v="DE"/>
    <s v="EUR"/>
    <n v="1490447662"/>
    <n v="1485267262"/>
    <x v="638"/>
    <x v="1"/>
    <x v="1"/>
    <m/>
    <d v="2017-03-25T08:14:22"/>
    <b v="0"/>
    <n v="6"/>
    <b v="0"/>
    <s v="technology/web"/>
    <n v="9.0000000000000011E-3"/>
    <n v="3"/>
    <x v="2"/>
    <s v="web"/>
    <n v="2017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x v="10"/>
    <m/>
    <d v="2014-10-13T08:59:55"/>
    <b v="0"/>
    <n v="1"/>
    <b v="0"/>
    <s v="technology/web"/>
    <n v="9.9999999999999991E-5"/>
    <n v="1"/>
    <x v="2"/>
    <s v="web"/>
    <n v="2014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x v="4"/>
    <m/>
    <d v="2016-11-24T18:00:00"/>
    <b v="0"/>
    <n v="2"/>
    <b v="1"/>
    <s v="technology/wearables"/>
    <n v="144.28571428571428"/>
    <n v="50.5"/>
    <x v="2"/>
    <s v="wearables"/>
    <n v="2016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x v="3"/>
    <m/>
    <d v="2015-08-13T08:40:48"/>
    <b v="0"/>
    <n v="315"/>
    <b v="1"/>
    <s v="technology/wearables"/>
    <n v="119.16249999999999"/>
    <n v="151.31746031746033"/>
    <x v="2"/>
    <s v="wearables"/>
    <n v="2015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x v="3"/>
    <m/>
    <d v="2015-08-19T10:37:54"/>
    <b v="0"/>
    <n v="2174"/>
    <b v="1"/>
    <s v="technology/wearables"/>
    <n v="1460.4850000000001"/>
    <n v="134.3592456301748"/>
    <x v="2"/>
    <s v="wearables"/>
    <n v="2015"/>
    <n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x v="6"/>
    <m/>
    <d v="2015-05-31T10:24:35"/>
    <b v="0"/>
    <n v="152"/>
    <b v="1"/>
    <s v="technology/wearables"/>
    <n v="105.80799999999999"/>
    <n v="174.02631578947367"/>
    <x v="2"/>
    <s v="wearables"/>
    <n v="2015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x v="8"/>
    <m/>
    <d v="2014-10-28T20:00:00"/>
    <b v="0"/>
    <n v="1021"/>
    <b v="1"/>
    <s v="technology/wearables"/>
    <n v="300.11791999999997"/>
    <n v="73.486268364348675"/>
    <x v="2"/>
    <s v="wearables"/>
    <n v="2014"/>
    <n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x v="3"/>
    <m/>
    <d v="2016-08-11T19:37:54"/>
    <b v="0"/>
    <n v="237"/>
    <b v="1"/>
    <s v="technology/wearables"/>
    <n v="278.7"/>
    <n v="23.518987341772153"/>
    <x v="2"/>
    <s v="wearables"/>
    <n v="2016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x v="3"/>
    <m/>
    <d v="2014-08-11T15:27:47"/>
    <b v="0"/>
    <n v="27"/>
    <b v="1"/>
    <s v="technology/wearables"/>
    <n v="131.87625"/>
    <n v="39.074444444444445"/>
    <x v="2"/>
    <s v="wearables"/>
    <n v="2014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x v="2"/>
    <m/>
    <d v="2016-03-17T12:25:49"/>
    <b v="0"/>
    <n v="17"/>
    <b v="1"/>
    <s v="technology/wearables"/>
    <n v="107.05"/>
    <n v="125.94117647058823"/>
    <x v="2"/>
    <s v="wearables"/>
    <n v="2016"/>
    <n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x v="8"/>
    <m/>
    <d v="2014-10-14T11:38:28"/>
    <b v="0"/>
    <n v="27"/>
    <b v="1"/>
    <s v="technology/wearables"/>
    <n v="126.82285714285715"/>
    <n v="1644"/>
    <x v="2"/>
    <s v="wearables"/>
    <n v="2014"/>
    <n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x v="10"/>
    <m/>
    <d v="2014-09-16T16:53:33"/>
    <b v="0"/>
    <n v="82"/>
    <b v="1"/>
    <s v="technology/wearables"/>
    <n v="139.96"/>
    <n v="42.670731707317074"/>
    <x v="2"/>
    <s v="wearables"/>
    <n v="2014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x v="9"/>
    <m/>
    <d v="2014-12-18T20:53:04"/>
    <b v="0"/>
    <n v="48"/>
    <b v="1"/>
    <s v="technology/wearables"/>
    <n v="112.4"/>
    <n v="35.125"/>
    <x v="2"/>
    <s v="wearables"/>
    <n v="2014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x v="4"/>
    <m/>
    <d v="2014-12-12T19:25:11"/>
    <b v="0"/>
    <n v="105"/>
    <b v="1"/>
    <s v="technology/wearables"/>
    <n v="100.52799999999999"/>
    <n v="239.35238095238094"/>
    <x v="2"/>
    <s v="wearables"/>
    <n v="2014"/>
    <n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x v="4"/>
    <m/>
    <d v="2016-12-01T12:34:10"/>
    <b v="0"/>
    <n v="28"/>
    <b v="1"/>
    <s v="technology/wearables"/>
    <n v="100.46666666666665"/>
    <n v="107.64285714285714"/>
    <x v="2"/>
    <s v="wearables"/>
    <n v="2016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x v="3"/>
    <m/>
    <d v="2015-08-20T09:50:40"/>
    <b v="0"/>
    <n v="1107"/>
    <b v="1"/>
    <s v="technology/wearables"/>
    <n v="141.446"/>
    <n v="95.830623306233065"/>
    <x v="2"/>
    <s v="wearables"/>
    <n v="2015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x v="0"/>
    <m/>
    <d v="2015-07-08T17:58:33"/>
    <b v="0"/>
    <n v="1013"/>
    <b v="1"/>
    <s v="technology/wearables"/>
    <n v="267.29166666666669"/>
    <n v="31.663376110562684"/>
    <x v="2"/>
    <s v="wearables"/>
    <n v="2015"/>
    <n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x v="2"/>
    <m/>
    <d v="2015-03-12T16:58:32"/>
    <b v="0"/>
    <n v="274"/>
    <b v="1"/>
    <s v="technology/wearables"/>
    <n v="146.88749999999999"/>
    <n v="42.886861313868614"/>
    <x v="2"/>
    <s v="wearables"/>
    <n v="2015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x v="2"/>
    <m/>
    <d v="2016-04-17T13:18:39"/>
    <b v="0"/>
    <n v="87"/>
    <b v="1"/>
    <s v="technology/wearables"/>
    <n v="213.56"/>
    <n v="122.73563218390805"/>
    <x v="2"/>
    <s v="wearables"/>
    <n v="2016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x v="4"/>
    <m/>
    <d v="2015-12-23T15:17:52"/>
    <b v="0"/>
    <n v="99"/>
    <b v="1"/>
    <s v="technology/wearables"/>
    <n v="125.69999999999999"/>
    <n v="190.45454545454547"/>
    <x v="2"/>
    <s v="wearables"/>
    <n v="2015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x v="0"/>
    <m/>
    <d v="2015-07-26T13:00:00"/>
    <b v="0"/>
    <n v="276"/>
    <b v="1"/>
    <s v="technology/wearables"/>
    <n v="104.46206037108834"/>
    <n v="109.33695652173913"/>
    <x v="2"/>
    <s v="wearables"/>
    <n v="2015"/>
    <n v="6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x v="3"/>
    <m/>
    <d v="2015-08-23T09:14:55"/>
    <b v="0"/>
    <n v="21"/>
    <b v="1"/>
    <s v="technology/wearables"/>
    <n v="100.56666666666668"/>
    <n v="143.66666666666666"/>
    <x v="2"/>
    <s v="wearables"/>
    <n v="2015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x v="9"/>
    <m/>
    <d v="2014-11-09T13:47:59"/>
    <b v="0"/>
    <n v="18"/>
    <b v="0"/>
    <s v="technology/wearables"/>
    <n v="3.0579999999999998"/>
    <n v="84.944444444444443"/>
    <x v="2"/>
    <s v="wearables"/>
    <n v="2014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x v="8"/>
    <m/>
    <d v="2016-10-23T10:29:19"/>
    <b v="0"/>
    <n v="9"/>
    <b v="0"/>
    <s v="technology/wearables"/>
    <n v="0.95"/>
    <n v="10.555555555555555"/>
    <x v="2"/>
    <s v="wearables"/>
    <n v="2016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x v="11"/>
    <m/>
    <d v="2015-01-16T05:30:47"/>
    <b v="0"/>
    <n v="4"/>
    <b v="0"/>
    <s v="technology/wearables"/>
    <n v="0.4"/>
    <n v="39"/>
    <x v="2"/>
    <s v="wearables"/>
    <n v="2014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x v="0"/>
    <m/>
    <d v="2015-07-18T15:14:16"/>
    <b v="0"/>
    <n v="7"/>
    <b v="0"/>
    <s v="technology/wearables"/>
    <n v="0.35000000000000003"/>
    <n v="100"/>
    <x v="2"/>
    <s v="wearables"/>
    <n v="2015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x v="7"/>
    <m/>
    <d v="2015-04-13T10:59:35"/>
    <b v="0"/>
    <n v="29"/>
    <b v="0"/>
    <s v="technology/wearables"/>
    <n v="7.5333333333333332"/>
    <n v="31.172413793103448"/>
    <x v="2"/>
    <s v="wearables"/>
    <n v="2015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x v="4"/>
    <m/>
    <d v="2017-01-13T12:04:21"/>
    <b v="0"/>
    <n v="12"/>
    <b v="0"/>
    <s v="technology/wearables"/>
    <n v="18.64"/>
    <n v="155.33333333333334"/>
    <x v="2"/>
    <s v="wearables"/>
    <n v="2016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x v="3"/>
    <m/>
    <d v="2014-08-17T14:58:18"/>
    <b v="0"/>
    <n v="4"/>
    <b v="0"/>
    <s v="technology/wearables"/>
    <n v="4.0000000000000001E-3"/>
    <n v="2"/>
    <x v="2"/>
    <s v="wearables"/>
    <n v="2014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x v="8"/>
    <m/>
    <d v="2016-10-29T03:57:43"/>
    <b v="0"/>
    <n v="28"/>
    <b v="0"/>
    <s v="technology/wearables"/>
    <n v="10.02"/>
    <n v="178.92857142857142"/>
    <x v="2"/>
    <s v="wearables"/>
    <n v="2016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x v="7"/>
    <m/>
    <d v="2015-05-11T14:57:02"/>
    <b v="0"/>
    <n v="25"/>
    <b v="0"/>
    <s v="technology/wearables"/>
    <n v="4.5600000000000005"/>
    <n v="27.36"/>
    <x v="2"/>
    <s v="wearables"/>
    <n v="2015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x v="0"/>
    <m/>
    <d v="2016-07-06T10:00:58"/>
    <b v="0"/>
    <n v="28"/>
    <b v="0"/>
    <s v="technology/wearables"/>
    <n v="21.5075"/>
    <n v="1536.25"/>
    <x v="2"/>
    <s v="wearables"/>
    <n v="2016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x v="5"/>
    <m/>
    <d v="2016-06-19T03:10:00"/>
    <b v="0"/>
    <n v="310"/>
    <b v="0"/>
    <s v="technology/wearables"/>
    <n v="29.276666666666667"/>
    <n v="84.99677419354839"/>
    <x v="2"/>
    <s v="wearables"/>
    <n v="2016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x v="11"/>
    <m/>
    <d v="2015-01-13T23:00:00"/>
    <b v="0"/>
    <n v="15"/>
    <b v="0"/>
    <s v="technology/wearables"/>
    <n v="39.426666666666662"/>
    <n v="788.5333333333333"/>
    <x v="2"/>
    <s v="wearables"/>
    <n v="2014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x v="11"/>
    <m/>
    <d v="2014-12-31T23:59:00"/>
    <b v="0"/>
    <n v="215"/>
    <b v="0"/>
    <s v="technology/wearables"/>
    <n v="21.628"/>
    <n v="50.29767441860465"/>
    <x v="2"/>
    <s v="wearables"/>
    <n v="2014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x v="3"/>
    <m/>
    <d v="2014-09-01T15:10:17"/>
    <b v="0"/>
    <n v="3"/>
    <b v="0"/>
    <s v="technology/wearables"/>
    <n v="0.20500000000000002"/>
    <n v="68.333333333333329"/>
    <x v="2"/>
    <s v="wearables"/>
    <n v="2014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x v="0"/>
    <m/>
    <d v="2014-08-11T21:47:07"/>
    <b v="0"/>
    <n v="2"/>
    <b v="0"/>
    <s v="technology/wearables"/>
    <n v="0.03"/>
    <n v="7.5"/>
    <x v="2"/>
    <s v="wearables"/>
    <n v="2014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x v="11"/>
    <m/>
    <d v="2015-01-01T01:59:00"/>
    <b v="0"/>
    <n v="26"/>
    <b v="0"/>
    <s v="technology/wearables"/>
    <n v="14.85"/>
    <n v="34.269230769230766"/>
    <x v="2"/>
    <s v="wearables"/>
    <n v="2014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x v="1"/>
    <m/>
    <d v="2015-02-07T13:26:21"/>
    <b v="0"/>
    <n v="24"/>
    <b v="0"/>
    <s v="technology/wearables"/>
    <n v="1.4710000000000001"/>
    <n v="61.291666666666664"/>
    <x v="2"/>
    <s v="wearables"/>
    <n v="2015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x v="5"/>
    <m/>
    <d v="2016-06-28T04:41:35"/>
    <b v="0"/>
    <n v="96"/>
    <b v="0"/>
    <s v="technology/wearables"/>
    <n v="25.584"/>
    <n v="133.25"/>
    <x v="2"/>
    <s v="wearables"/>
    <n v="2016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x v="6"/>
    <m/>
    <d v="2016-05-21T04:02:18"/>
    <b v="0"/>
    <n v="17"/>
    <b v="0"/>
    <s v="technology/wearables"/>
    <n v="3.8206896551724134"/>
    <n v="65.17647058823529"/>
    <x v="2"/>
    <s v="wearables"/>
    <n v="2016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x v="3"/>
    <m/>
    <d v="2016-09-03T11:41:49"/>
    <b v="0"/>
    <n v="94"/>
    <b v="0"/>
    <s v="technology/wearables"/>
    <n v="15.485964912280703"/>
    <n v="93.90425531914893"/>
    <x v="2"/>
    <s v="wearables"/>
    <n v="2016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x v="10"/>
    <m/>
    <d v="2014-09-17T07:02:11"/>
    <b v="0"/>
    <n v="129"/>
    <b v="0"/>
    <s v="technology/wearables"/>
    <n v="25.912000000000003"/>
    <n v="150.65116279069767"/>
    <x v="2"/>
    <s v="wearables"/>
    <n v="2014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x v="8"/>
    <m/>
    <d v="2016-10-26T14:20:04"/>
    <b v="0"/>
    <n v="1"/>
    <b v="0"/>
    <s v="technology/wearables"/>
    <n v="0.04"/>
    <n v="1"/>
    <x v="2"/>
    <s v="wearables"/>
    <n v="2016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x v="2"/>
    <m/>
    <d v="2017-03-14T12:22:02"/>
    <b v="0"/>
    <n v="4"/>
    <b v="0"/>
    <s v="technology/wearables"/>
    <n v="0.106"/>
    <n v="13.25"/>
    <x v="2"/>
    <s v="wearables"/>
    <n v="2017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x v="8"/>
    <m/>
    <d v="2016-10-31T16:36:04"/>
    <b v="0"/>
    <n v="3"/>
    <b v="0"/>
    <s v="technology/wearables"/>
    <n v="0.85142857142857142"/>
    <n v="99.333333333333329"/>
    <x v="2"/>
    <s v="wearables"/>
    <n v="2016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x v="0"/>
    <m/>
    <d v="2014-07-24T22:00:00"/>
    <b v="0"/>
    <n v="135"/>
    <b v="0"/>
    <s v="technology/wearables"/>
    <n v="7.4837500000000006"/>
    <n v="177.39259259259259"/>
    <x v="2"/>
    <s v="wearables"/>
    <n v="2014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x v="4"/>
    <m/>
    <d v="2015-01-12T15:47:52"/>
    <b v="0"/>
    <n v="10"/>
    <b v="0"/>
    <s v="technology/wearables"/>
    <n v="27.650000000000002"/>
    <n v="55.3"/>
    <x v="2"/>
    <s v="wearables"/>
    <n v="2014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x v="3"/>
    <m/>
    <d v="2015-08-03T11:09:30"/>
    <b v="0"/>
    <n v="0"/>
    <b v="0"/>
    <s v="technology/wearables"/>
    <n v="0"/>
    <n v="0"/>
    <x v="2"/>
    <s v="wearables"/>
    <n v="2015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x v="11"/>
    <m/>
    <d v="2017-02-05T13:00:53"/>
    <b v="0"/>
    <n v="6"/>
    <b v="0"/>
    <s v="technology/wearables"/>
    <n v="3.55"/>
    <n v="591.66666666666663"/>
    <x v="2"/>
    <s v="wearables"/>
    <n v="2016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x v="8"/>
    <m/>
    <d v="2015-10-14T21:30:53"/>
    <b v="0"/>
    <n v="36"/>
    <b v="0"/>
    <s v="technology/wearables"/>
    <n v="72.989999999999995"/>
    <n v="405.5"/>
    <x v="2"/>
    <s v="wearables"/>
    <n v="2015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x v="4"/>
    <m/>
    <d v="2016-12-07T23:59:00"/>
    <b v="0"/>
    <n v="336"/>
    <b v="0"/>
    <s v="technology/wearables"/>
    <n v="57.648750000000007"/>
    <n v="343.14732142857144"/>
    <x v="2"/>
    <s v="wearables"/>
    <n v="2016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x v="3"/>
    <m/>
    <d v="2016-09-09T01:00:00"/>
    <b v="0"/>
    <n v="34"/>
    <b v="0"/>
    <s v="technology/wearables"/>
    <n v="12.34"/>
    <n v="72.588235294117652"/>
    <x v="2"/>
    <s v="wearables"/>
    <n v="2016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x v="0"/>
    <m/>
    <d v="2015-06-30T19:40:46"/>
    <b v="0"/>
    <n v="10"/>
    <b v="0"/>
    <s v="technology/wearables"/>
    <n v="0.52"/>
    <n v="26"/>
    <x v="2"/>
    <s v="wearables"/>
    <n v="2015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x v="4"/>
    <m/>
    <d v="2016-12-22T04:01:03"/>
    <b v="0"/>
    <n v="201"/>
    <b v="0"/>
    <s v="technology/wearables"/>
    <n v="6.5299999999999994"/>
    <n v="6.4975124378109452"/>
    <x v="2"/>
    <s v="wearables"/>
    <n v="2016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x v="7"/>
    <m/>
    <d v="2015-04-30T14:23:47"/>
    <b v="0"/>
    <n v="296"/>
    <b v="0"/>
    <s v="technology/wearables"/>
    <n v="35.338000000000001"/>
    <n v="119.38513513513513"/>
    <x v="2"/>
    <s v="wearables"/>
    <n v="2015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x v="1"/>
    <m/>
    <d v="2017-02-01T10:55:59"/>
    <b v="0"/>
    <n v="7"/>
    <b v="0"/>
    <s v="technology/wearables"/>
    <n v="0.39333333333333331"/>
    <n v="84.285714285714292"/>
    <x v="2"/>
    <s v="wearables"/>
    <n v="2017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x v="9"/>
    <m/>
    <d v="2014-10-31T07:30:20"/>
    <b v="0"/>
    <n v="7"/>
    <b v="0"/>
    <s v="technology/wearables"/>
    <n v="1.06"/>
    <n v="90.857142857142861"/>
    <x v="2"/>
    <s v="wearables"/>
    <n v="2014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x v="0"/>
    <m/>
    <d v="2014-07-25T17:15:02"/>
    <b v="0"/>
    <n v="1"/>
    <b v="0"/>
    <s v="technology/wearables"/>
    <n v="5.7142857142857147E-4"/>
    <n v="1"/>
    <x v="2"/>
    <s v="wearables"/>
    <n v="2014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x v="1"/>
    <m/>
    <d v="2016-02-03T07:33:09"/>
    <b v="0"/>
    <n v="114"/>
    <b v="0"/>
    <s v="technology/wearables"/>
    <n v="46.379999999999995"/>
    <n v="20.342105263157894"/>
    <x v="2"/>
    <s v="wearables"/>
    <n v="2016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x v="10"/>
    <m/>
    <d v="2014-09-17T21:00:00"/>
    <b v="0"/>
    <n v="29"/>
    <b v="0"/>
    <s v="technology/wearables"/>
    <n v="15.39"/>
    <n v="530.68965517241384"/>
    <x v="2"/>
    <s v="wearables"/>
    <n v="2014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x v="9"/>
    <m/>
    <d v="2013-11-22T11:00:00"/>
    <b v="0"/>
    <n v="890"/>
    <b v="0"/>
    <s v="technology/wearables"/>
    <n v="82.422107692307705"/>
    <n v="120.39184269662923"/>
    <x v="2"/>
    <s v="wearables"/>
    <n v="2013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x v="11"/>
    <m/>
    <d v="2017-01-10T11:31:21"/>
    <b v="0"/>
    <n v="31"/>
    <b v="0"/>
    <s v="technology/wearables"/>
    <n v="2.6866666666666665"/>
    <n v="13"/>
    <x v="2"/>
    <s v="wearables"/>
    <n v="2016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x v="0"/>
    <m/>
    <d v="2014-07-23T10:54:40"/>
    <b v="0"/>
    <n v="21"/>
    <b v="0"/>
    <s v="technology/wearables"/>
    <n v="26.6"/>
    <n v="291.33333333333331"/>
    <x v="2"/>
    <s v="wearables"/>
    <n v="2014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x v="9"/>
    <m/>
    <d v="2016-11-24T13:26:27"/>
    <b v="0"/>
    <n v="37"/>
    <b v="0"/>
    <s v="technology/wearables"/>
    <n v="30.813400000000001"/>
    <n v="124.9191891891892"/>
    <x v="2"/>
    <s v="wearables"/>
    <n v="2016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x v="11"/>
    <m/>
    <d v="2017-01-31T18:32:00"/>
    <b v="0"/>
    <n v="7"/>
    <b v="0"/>
    <s v="technology/wearables"/>
    <n v="5.58"/>
    <n v="119.57142857142857"/>
    <x v="2"/>
    <s v="wearables"/>
    <n v="2016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x v="11"/>
    <m/>
    <d v="2017-02-19T23:37:48"/>
    <b v="0"/>
    <n v="4"/>
    <b v="0"/>
    <s v="technology/wearables"/>
    <n v="0.87454545454545463"/>
    <n v="120.25"/>
    <x v="2"/>
    <s v="wearables"/>
    <n v="2016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x v="11"/>
    <m/>
    <d v="2017-01-21T06:47:58"/>
    <b v="0"/>
    <n v="5"/>
    <b v="0"/>
    <s v="technology/wearables"/>
    <n v="0.97699999999999987"/>
    <n v="195.4"/>
    <x v="2"/>
    <s v="wearables"/>
    <n v="2016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x v="4"/>
    <m/>
    <d v="2016-12-14T13:39:00"/>
    <b v="0"/>
    <n v="0"/>
    <b v="0"/>
    <s v="technology/wearables"/>
    <n v="0"/>
    <n v="0"/>
    <x v="2"/>
    <s v="wearables"/>
    <n v="2016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x v="4"/>
    <m/>
    <d v="2017-01-01T10:55:27"/>
    <b v="0"/>
    <n v="456"/>
    <b v="0"/>
    <s v="technology/wearables"/>
    <n v="78.927352941176466"/>
    <n v="117.69868421052631"/>
    <x v="2"/>
    <s v="wearables"/>
    <n v="2016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x v="3"/>
    <m/>
    <d v="2014-09-13T08:56:40"/>
    <b v="0"/>
    <n v="369"/>
    <b v="0"/>
    <s v="technology/wearables"/>
    <n v="22.092500000000001"/>
    <n v="23.948509485094849"/>
    <x v="2"/>
    <s v="wearables"/>
    <n v="2014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x v="4"/>
    <m/>
    <d v="2014-12-04T19:59:19"/>
    <b v="0"/>
    <n v="2"/>
    <b v="0"/>
    <s v="technology/wearables"/>
    <n v="0.40666666666666662"/>
    <n v="30.5"/>
    <x v="2"/>
    <s v="wearables"/>
    <n v="2014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x v="3"/>
    <m/>
    <d v="2014-08-19T19:44:00"/>
    <b v="0"/>
    <n v="0"/>
    <b v="0"/>
    <s v="technology/wearables"/>
    <n v="0"/>
    <n v="0"/>
    <x v="2"/>
    <s v="wearables"/>
    <n v="2014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x v="4"/>
    <m/>
    <d v="2016-12-14T07:01:08"/>
    <b v="0"/>
    <n v="338"/>
    <b v="0"/>
    <s v="technology/wearables"/>
    <n v="33.790999999999997"/>
    <n v="99.973372781065095"/>
    <x v="2"/>
    <s v="wearables"/>
    <n v="2016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x v="1"/>
    <m/>
    <d v="2016-02-14T11:20:32"/>
    <b v="0"/>
    <n v="4"/>
    <b v="0"/>
    <s v="technology/wearables"/>
    <n v="0.21649484536082475"/>
    <n v="26.25"/>
    <x v="2"/>
    <s v="wearables"/>
    <n v="2016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x v="5"/>
    <m/>
    <d v="2016-06-05T07:42:12"/>
    <b v="0"/>
    <n v="1"/>
    <b v="0"/>
    <s v="technology/wearables"/>
    <n v="0.79600000000000004"/>
    <n v="199"/>
    <x v="2"/>
    <s v="wearables"/>
    <n v="2016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x v="11"/>
    <m/>
    <d v="2017-02-28T13:54:42"/>
    <b v="0"/>
    <n v="28"/>
    <b v="0"/>
    <s v="technology/wearables"/>
    <n v="14.993333333333334"/>
    <n v="80.321428571428569"/>
    <x v="2"/>
    <s v="wearables"/>
    <n v="2016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x v="8"/>
    <m/>
    <d v="2015-11-04T22:10:40"/>
    <b v="0"/>
    <n v="12"/>
    <b v="0"/>
    <s v="technology/wearables"/>
    <n v="5.0509090909090908"/>
    <n v="115.75"/>
    <x v="2"/>
    <s v="wearables"/>
    <n v="2015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x v="9"/>
    <m/>
    <d v="2014-11-30T19:00:00"/>
    <b v="0"/>
    <n v="16"/>
    <b v="0"/>
    <s v="technology/wearables"/>
    <n v="10.214285714285715"/>
    <n v="44.6875"/>
    <x v="2"/>
    <s v="wearables"/>
    <n v="2014"/>
    <n v="10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x v="10"/>
    <m/>
    <d v="2014-09-05T15:30:02"/>
    <b v="0"/>
    <n v="4"/>
    <b v="0"/>
    <s v="technology/wearables"/>
    <n v="0.30499999999999999"/>
    <n v="76.25"/>
    <x v="2"/>
    <s v="wearables"/>
    <n v="2014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x v="1"/>
    <m/>
    <d v="2017-02-18T00:59:00"/>
    <b v="0"/>
    <n v="4"/>
    <b v="0"/>
    <s v="technology/wearables"/>
    <n v="0.75"/>
    <n v="22.5"/>
    <x v="2"/>
    <s v="wearables"/>
    <n v="2017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x v="2"/>
    <m/>
    <d v="2016-02-22T19:57:56"/>
    <b v="0"/>
    <n v="10"/>
    <b v="0"/>
    <s v="technology/wearables"/>
    <n v="1.2933333333333332"/>
    <n v="19.399999999999999"/>
    <x v="2"/>
    <s v="wearables"/>
    <n v="2016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x v="1"/>
    <m/>
    <d v="2012-01-29T10:34:51"/>
    <b v="0"/>
    <n v="41"/>
    <b v="1"/>
    <s v="publishing/nonfiction"/>
    <n v="143.94736842105263"/>
    <n v="66.707317073170728"/>
    <x v="3"/>
    <s v="nonfiction"/>
    <n v="2012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x v="0"/>
    <m/>
    <d v="2014-08-01T08:43:27"/>
    <b v="0"/>
    <n v="119"/>
    <b v="1"/>
    <s v="publishing/nonfiction"/>
    <n v="122.10975609756099"/>
    <n v="84.142857142857139"/>
    <x v="3"/>
    <s v="nonfiction"/>
    <n v="2014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x v="7"/>
    <m/>
    <d v="2012-04-08T13:19:38"/>
    <b v="0"/>
    <n v="153"/>
    <b v="1"/>
    <s v="publishing/nonfiction"/>
    <n v="132.024"/>
    <n v="215.72549019607843"/>
    <x v="3"/>
    <s v="nonfiction"/>
    <n v="2012"/>
    <n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x v="0"/>
    <m/>
    <d v="2015-07-29T22:59:00"/>
    <b v="0"/>
    <n v="100"/>
    <b v="1"/>
    <s v="publishing/nonfiction"/>
    <n v="109.38000000000001"/>
    <n v="54.69"/>
    <x v="3"/>
    <s v="nonfiction"/>
    <n v="2015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x v="5"/>
    <m/>
    <d v="2011-06-30T10:19:23"/>
    <b v="0"/>
    <n v="143"/>
    <b v="1"/>
    <s v="publishing/nonfiction"/>
    <n v="105.47157142857144"/>
    <n v="51.62944055944056"/>
    <x v="3"/>
    <s v="nonfiction"/>
    <n v="2011"/>
    <n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x v="4"/>
    <m/>
    <d v="2015-12-13T10:01:52"/>
    <b v="0"/>
    <n v="140"/>
    <b v="1"/>
    <s v="publishing/nonfiction"/>
    <n v="100.35000000000001"/>
    <n v="143.35714285714286"/>
    <x v="3"/>
    <s v="nonfiction"/>
    <n v="2015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x v="7"/>
    <m/>
    <d v="2013-04-11T20:01:27"/>
    <b v="0"/>
    <n v="35"/>
    <b v="1"/>
    <s v="publishing/nonfiction"/>
    <n v="101.4"/>
    <n v="72.428571428571431"/>
    <x v="3"/>
    <s v="nonfiction"/>
    <n v="2013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x v="11"/>
    <m/>
    <d v="2013-01-14T16:20:00"/>
    <b v="0"/>
    <n v="149"/>
    <b v="1"/>
    <s v="publishing/nonfiction"/>
    <n v="155.51428571428571"/>
    <n v="36.530201342281877"/>
    <x v="3"/>
    <s v="nonfiction"/>
    <n v="2012"/>
    <n v="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x v="3"/>
    <m/>
    <d v="2011-08-21T15:05:57"/>
    <b v="0"/>
    <n v="130"/>
    <b v="1"/>
    <s v="publishing/nonfiction"/>
    <n v="105.566"/>
    <n v="60.903461538461535"/>
    <x v="3"/>
    <s v="nonfiction"/>
    <n v="2011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x v="3"/>
    <m/>
    <d v="2012-09-18T23:27:41"/>
    <b v="0"/>
    <n v="120"/>
    <b v="1"/>
    <s v="publishing/nonfiction"/>
    <n v="130.65"/>
    <n v="43.55"/>
    <x v="3"/>
    <s v="nonfiction"/>
    <n v="2012"/>
    <n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x v="4"/>
    <m/>
    <d v="2011-12-07T12:53:11"/>
    <b v="0"/>
    <n v="265"/>
    <b v="1"/>
    <s v="publishing/nonfiction"/>
    <n v="132.19"/>
    <n v="99.766037735849054"/>
    <x v="3"/>
    <s v="nonfiction"/>
    <n v="2011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x v="11"/>
    <m/>
    <d v="2012-01-22T01:00:00"/>
    <b v="0"/>
    <n v="71"/>
    <b v="1"/>
    <s v="publishing/nonfiction"/>
    <n v="126"/>
    <n v="88.732394366197184"/>
    <x v="3"/>
    <s v="nonfiction"/>
    <n v="2011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x v="3"/>
    <m/>
    <d v="2013-09-29T05:11:01"/>
    <b v="0"/>
    <n v="13"/>
    <b v="1"/>
    <s v="publishing/nonfiction"/>
    <n v="160"/>
    <n v="4.9230769230769234"/>
    <x v="3"/>
    <s v="nonfiction"/>
    <n v="2013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x v="4"/>
    <m/>
    <d v="2013-12-20T05:04:52"/>
    <b v="0"/>
    <n v="169"/>
    <b v="1"/>
    <s v="publishing/nonfiction"/>
    <n v="120.48"/>
    <n v="17.822485207100591"/>
    <x v="3"/>
    <s v="nonfiction"/>
    <n v="2013"/>
    <n v="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x v="6"/>
    <m/>
    <d v="2015-05-09T00:00:00"/>
    <b v="0"/>
    <n v="57"/>
    <b v="1"/>
    <s v="publishing/nonfiction"/>
    <n v="125.52941176470588"/>
    <n v="187.19298245614036"/>
    <x v="3"/>
    <s v="nonfiction"/>
    <n v="2015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x v="4"/>
    <m/>
    <d v="2014-12-03T19:39:00"/>
    <b v="0"/>
    <n v="229"/>
    <b v="1"/>
    <s v="publishing/nonfiction"/>
    <n v="114.40638297872341"/>
    <n v="234.80786026200875"/>
    <x v="3"/>
    <s v="nonfiction"/>
    <n v="2014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x v="4"/>
    <m/>
    <d v="2013-11-20T23:59:00"/>
    <b v="0"/>
    <n v="108"/>
    <b v="1"/>
    <s v="publishing/nonfiction"/>
    <n v="315.13888888888891"/>
    <n v="105.04629629629629"/>
    <x v="3"/>
    <s v="nonfiction"/>
    <n v="2013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x v="1"/>
    <m/>
    <d v="2014-02-14T15:00:00"/>
    <b v="0"/>
    <n v="108"/>
    <b v="1"/>
    <s v="publishing/nonfiction"/>
    <n v="122.39999999999999"/>
    <n v="56.666666666666664"/>
    <x v="3"/>
    <s v="nonfiction"/>
    <n v="2014"/>
    <n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x v="9"/>
    <m/>
    <d v="2014-11-30T23:59:00"/>
    <b v="0"/>
    <n v="41"/>
    <b v="1"/>
    <s v="publishing/nonfiction"/>
    <n v="106.73333333333332"/>
    <n v="39.048780487804876"/>
    <x v="3"/>
    <s v="nonfiction"/>
    <n v="2014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x v="3"/>
    <m/>
    <d v="2014-08-11T07:03:49"/>
    <b v="0"/>
    <n v="139"/>
    <b v="1"/>
    <s v="publishing/nonfiction"/>
    <n v="158.33333333333331"/>
    <n v="68.345323741007192"/>
    <x v="3"/>
    <s v="nonfiction"/>
    <n v="2014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x v="0"/>
    <m/>
    <d v="2015-06-20T22:31:22"/>
    <b v="0"/>
    <n v="19"/>
    <b v="1"/>
    <s v="publishing/nonfiction"/>
    <n v="107.4"/>
    <n v="169.57894736842104"/>
    <x v="3"/>
    <s v="nonfiction"/>
    <n v="2015"/>
    <n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x v="5"/>
    <m/>
    <d v="2013-06-11T10:33:26"/>
    <b v="0"/>
    <n v="94"/>
    <b v="1"/>
    <s v="publishing/nonfiction"/>
    <n v="102.25999999999999"/>
    <n v="141.42340425531913"/>
    <x v="3"/>
    <s v="nonfiction"/>
    <n v="2013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x v="2"/>
    <m/>
    <d v="2014-03-21T16:01:52"/>
    <b v="0"/>
    <n v="23"/>
    <b v="1"/>
    <s v="publishing/nonfiction"/>
    <n v="110.71428571428572"/>
    <n v="67.391304347826093"/>
    <x v="3"/>
    <s v="nonfiction"/>
    <n v="2014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x v="7"/>
    <m/>
    <d v="2012-04-16T16:00:00"/>
    <b v="0"/>
    <n v="15"/>
    <b v="1"/>
    <s v="publishing/nonfiction"/>
    <n v="148"/>
    <n v="54.266666666666666"/>
    <x v="3"/>
    <s v="nonfiction"/>
    <n v="2012"/>
    <n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x v="4"/>
    <m/>
    <d v="2012-12-13T17:58:23"/>
    <b v="0"/>
    <n v="62"/>
    <b v="1"/>
    <s v="publishing/nonfiction"/>
    <n v="102.32000000000001"/>
    <n v="82.516129032258064"/>
    <x v="3"/>
    <s v="nonfiction"/>
    <n v="2012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x v="6"/>
    <m/>
    <d v="2013-05-03T08:44:05"/>
    <b v="0"/>
    <n v="74"/>
    <b v="1"/>
    <s v="publishing/nonfiction"/>
    <n v="179.09909909909908"/>
    <n v="53.729729729729726"/>
    <x v="3"/>
    <s v="nonfiction"/>
    <n v="2013"/>
    <n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x v="8"/>
    <m/>
    <d v="2012-09-22T22:59:00"/>
    <b v="0"/>
    <n v="97"/>
    <b v="1"/>
    <s v="publishing/nonfiction"/>
    <n v="111.08135252761969"/>
    <n v="34.206185567010309"/>
    <x v="3"/>
    <s v="nonfiction"/>
    <n v="2012"/>
    <n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x v="11"/>
    <m/>
    <d v="2015-01-15T05:54:00"/>
    <b v="0"/>
    <n v="55"/>
    <b v="1"/>
    <s v="publishing/nonfiction"/>
    <n v="100.04285714285714"/>
    <n v="127.32727272727273"/>
    <x v="3"/>
    <s v="nonfiction"/>
    <n v="2014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x v="3"/>
    <m/>
    <d v="2014-08-10T15:19:26"/>
    <b v="0"/>
    <n v="44"/>
    <b v="1"/>
    <s v="publishing/nonfiction"/>
    <n v="100.25"/>
    <n v="45.56818181818182"/>
    <x v="3"/>
    <s v="nonfiction"/>
    <n v="2014"/>
    <n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x v="11"/>
    <m/>
    <d v="2017-01-28T17:35:30"/>
    <b v="0"/>
    <n v="110"/>
    <b v="1"/>
    <s v="publishing/nonfiction"/>
    <n v="105.56"/>
    <n v="95.963636363636368"/>
    <x v="3"/>
    <s v="nonfiction"/>
    <n v="2016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x v="1"/>
    <m/>
    <d v="2013-02-24T16:04:32"/>
    <b v="0"/>
    <n v="59"/>
    <b v="1"/>
    <s v="publishing/nonfiction"/>
    <n v="102.58775877587757"/>
    <n v="77.271186440677965"/>
    <x v="3"/>
    <s v="nonfiction"/>
    <n v="2013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x v="0"/>
    <m/>
    <d v="2011-08-04T10:07:55"/>
    <b v="0"/>
    <n v="62"/>
    <b v="1"/>
    <s v="publishing/nonfiction"/>
    <n v="118.5"/>
    <n v="57.338709677419352"/>
    <x v="3"/>
    <s v="nonfiction"/>
    <n v="2011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x v="8"/>
    <m/>
    <d v="2016-10-16T06:00:00"/>
    <b v="0"/>
    <n v="105"/>
    <b v="1"/>
    <s v="publishing/nonfiction"/>
    <n v="111.7"/>
    <n v="53.19047619047619"/>
    <x v="3"/>
    <s v="nonfiction"/>
    <n v="2016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x v="1"/>
    <m/>
    <d v="2015-02-14T09:09:51"/>
    <b v="0"/>
    <n v="26"/>
    <b v="1"/>
    <s v="publishing/nonfiction"/>
    <n v="128"/>
    <n v="492.30769230769232"/>
    <x v="3"/>
    <s v="nonfiction"/>
    <n v="2015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x v="11"/>
    <m/>
    <d v="2013-01-05T12:58:41"/>
    <b v="0"/>
    <n v="49"/>
    <b v="1"/>
    <s v="publishing/nonfiction"/>
    <n v="103.75000000000001"/>
    <n v="42.346938775510203"/>
    <x v="3"/>
    <s v="nonfiction"/>
    <n v="2012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x v="6"/>
    <m/>
    <d v="2013-05-19T19:41:00"/>
    <b v="0"/>
    <n v="68"/>
    <b v="1"/>
    <s v="publishing/nonfiction"/>
    <n v="101.9076"/>
    <n v="37.466029411764708"/>
    <x v="3"/>
    <s v="nonfiction"/>
    <n v="2013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x v="2"/>
    <m/>
    <d v="2011-04-18T12:24:19"/>
    <b v="0"/>
    <n v="22"/>
    <b v="1"/>
    <s v="publishing/nonfiction"/>
    <n v="117.71428571428571"/>
    <n v="37.454545454545453"/>
    <x v="3"/>
    <s v="nonfiction"/>
    <n v="2011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x v="4"/>
    <m/>
    <d v="2012-12-05T20:18:34"/>
    <b v="0"/>
    <n v="18"/>
    <b v="1"/>
    <s v="publishing/nonfiction"/>
    <n v="238"/>
    <n v="33.055555555555557"/>
    <x v="3"/>
    <s v="nonfiction"/>
    <n v="2012"/>
    <n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x v="8"/>
    <m/>
    <d v="2010-10-08T15:04:28"/>
    <b v="0"/>
    <n v="19"/>
    <b v="1"/>
    <s v="publishing/nonfiction"/>
    <n v="102"/>
    <n v="134.21052631578948"/>
    <x v="3"/>
    <s v="nonfiction"/>
    <n v="2010"/>
    <n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x v="5"/>
    <m/>
    <d v="2014-07-09T02:55:39"/>
    <b v="0"/>
    <n v="99"/>
    <b v="1"/>
    <s v="publishing/nonfiction"/>
    <n v="101.92000000000002"/>
    <n v="51.474747474747474"/>
    <x v="3"/>
    <s v="nonfiction"/>
    <n v="2014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x v="9"/>
    <m/>
    <d v="2016-11-26T14:20:13"/>
    <b v="0"/>
    <n v="0"/>
    <b v="0"/>
    <s v="publishing/fiction"/>
    <n v="0"/>
    <n v="0"/>
    <x v="3"/>
    <s v="fiction"/>
    <n v="2016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x v="1"/>
    <m/>
    <d v="2014-02-02T13:02:06"/>
    <b v="0"/>
    <n v="6"/>
    <b v="0"/>
    <s v="publishing/fiction"/>
    <n v="4.7"/>
    <n v="39.166666666666664"/>
    <x v="3"/>
    <s v="fiction"/>
    <n v="2014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x v="4"/>
    <m/>
    <d v="2016-12-04T01:00:00"/>
    <b v="0"/>
    <n v="0"/>
    <b v="0"/>
    <s v="publishing/fiction"/>
    <n v="0"/>
    <n v="0"/>
    <x v="3"/>
    <s v="fiction"/>
    <n v="2016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x v="3"/>
    <m/>
    <d v="2013-08-15T05:43:28"/>
    <b v="0"/>
    <n v="1"/>
    <b v="0"/>
    <s v="publishing/fiction"/>
    <n v="0.11655011655011654"/>
    <n v="5"/>
    <x v="3"/>
    <s v="fiction"/>
    <n v="2013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x v="10"/>
    <m/>
    <d v="2015-09-09T23:09:21"/>
    <b v="0"/>
    <n v="0"/>
    <b v="0"/>
    <s v="publishing/fiction"/>
    <n v="0"/>
    <n v="0"/>
    <x v="3"/>
    <s v="fiction"/>
    <n v="2015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x v="8"/>
    <m/>
    <d v="2014-10-19T08:01:24"/>
    <b v="0"/>
    <n v="44"/>
    <b v="0"/>
    <s v="publishing/fiction"/>
    <n v="36.014285714285712"/>
    <n v="57.295454545454547"/>
    <x v="3"/>
    <s v="fiction"/>
    <n v="2014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x v="1"/>
    <m/>
    <d v="2015-02-16T13:48:03"/>
    <b v="0"/>
    <n v="0"/>
    <b v="0"/>
    <s v="publishing/fiction"/>
    <n v="0"/>
    <n v="0"/>
    <x v="3"/>
    <s v="fiction"/>
    <n v="2015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x v="6"/>
    <m/>
    <d v="2015-05-20T22:26:50"/>
    <b v="0"/>
    <n v="3"/>
    <b v="0"/>
    <s v="publishing/fiction"/>
    <n v="3.54"/>
    <n v="59"/>
    <x v="3"/>
    <s v="fiction"/>
    <n v="2015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x v="4"/>
    <m/>
    <d v="2013-12-15T23:58:10"/>
    <b v="0"/>
    <n v="0"/>
    <b v="0"/>
    <s v="publishing/fiction"/>
    <n v="0"/>
    <n v="0"/>
    <x v="3"/>
    <s v="fiction"/>
    <n v="2013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x v="4"/>
    <m/>
    <d v="2013-12-26T18:54:54"/>
    <b v="0"/>
    <n v="52"/>
    <b v="0"/>
    <s v="publishing/fiction"/>
    <n v="41.4"/>
    <n v="31.846153846153847"/>
    <x v="3"/>
    <s v="fiction"/>
    <n v="2013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x v="1"/>
    <m/>
    <d v="2013-02-24T18:59:29"/>
    <b v="0"/>
    <n v="0"/>
    <b v="0"/>
    <s v="publishing/fiction"/>
    <n v="0"/>
    <n v="0"/>
    <x v="3"/>
    <s v="fiction"/>
    <n v="2013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x v="11"/>
    <m/>
    <d v="2016-01-30T14:46:42"/>
    <b v="0"/>
    <n v="1"/>
    <b v="0"/>
    <s v="publishing/fiction"/>
    <n v="2.6315789473684209E-2"/>
    <n v="10"/>
    <x v="3"/>
    <s v="fiction"/>
    <n v="2015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x v="8"/>
    <m/>
    <d v="2009-10-31T22:59:00"/>
    <b v="0"/>
    <n v="1"/>
    <b v="0"/>
    <s v="publishing/fiction"/>
    <n v="3.3333333333333335"/>
    <n v="50"/>
    <x v="3"/>
    <s v="fiction"/>
    <n v="2009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x v="6"/>
    <m/>
    <d v="2015-05-10T18:01:00"/>
    <b v="0"/>
    <n v="2"/>
    <b v="0"/>
    <s v="publishing/fiction"/>
    <n v="0.85129023676509719"/>
    <n v="16"/>
    <x v="3"/>
    <s v="fiction"/>
    <n v="2015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x v="1"/>
    <m/>
    <d v="2014-02-23T13:43:38"/>
    <b v="0"/>
    <n v="9"/>
    <b v="0"/>
    <s v="publishing/fiction"/>
    <n v="70.199999999999989"/>
    <n v="39"/>
    <x v="3"/>
    <s v="fiction"/>
    <n v="2014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x v="4"/>
    <m/>
    <d v="2011-12-15T20:26:35"/>
    <b v="0"/>
    <n v="5"/>
    <b v="0"/>
    <s v="publishing/fiction"/>
    <n v="1.7000000000000002"/>
    <n v="34"/>
    <x v="3"/>
    <s v="fiction"/>
    <n v="2011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x v="8"/>
    <m/>
    <d v="2015-10-11T00:00:00"/>
    <b v="0"/>
    <n v="57"/>
    <b v="0"/>
    <s v="publishing/fiction"/>
    <n v="51.4"/>
    <n v="63.122807017543863"/>
    <x v="3"/>
    <s v="fiction"/>
    <n v="2015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x v="3"/>
    <m/>
    <d v="2013-07-31T18:32:57"/>
    <b v="0"/>
    <n v="3"/>
    <b v="0"/>
    <s v="publishing/fiction"/>
    <n v="0.70000000000000007"/>
    <n v="7"/>
    <x v="3"/>
    <s v="fiction"/>
    <n v="201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x v="7"/>
    <m/>
    <d v="2014-04-30T11:51:20"/>
    <b v="0"/>
    <n v="1"/>
    <b v="0"/>
    <s v="publishing/fiction"/>
    <n v="0.4"/>
    <n v="2"/>
    <x v="3"/>
    <s v="fiction"/>
    <n v="2014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x v="8"/>
    <m/>
    <d v="2010-10-14T23:00:00"/>
    <b v="0"/>
    <n v="6"/>
    <b v="0"/>
    <s v="publishing/fiction"/>
    <n v="2.666666666666667"/>
    <n v="66.666666666666671"/>
    <x v="3"/>
    <s v="fiction"/>
    <n v="2010"/>
    <n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x v="6"/>
    <m/>
    <d v="2011-05-03T11:10:25"/>
    <b v="0"/>
    <n v="27"/>
    <b v="1"/>
    <s v="music/rock"/>
    <n v="104"/>
    <n v="38.518518518518519"/>
    <x v="4"/>
    <s v="rock"/>
    <n v="2011"/>
    <n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x v="5"/>
    <m/>
    <d v="2013-06-07T19:01:14"/>
    <b v="0"/>
    <n v="25"/>
    <b v="1"/>
    <s v="music/rock"/>
    <n v="133.15375"/>
    <n v="42.609200000000001"/>
    <x v="4"/>
    <s v="rock"/>
    <n v="2013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x v="3"/>
    <m/>
    <d v="2012-08-25T13:11:42"/>
    <b v="0"/>
    <n v="14"/>
    <b v="1"/>
    <s v="music/rock"/>
    <n v="100"/>
    <n v="50"/>
    <x v="4"/>
    <s v="rock"/>
    <n v="2012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x v="7"/>
    <m/>
    <d v="2012-04-27T17:00:00"/>
    <b v="0"/>
    <n v="35"/>
    <b v="1"/>
    <s v="music/rock"/>
    <n v="148.13333333333333"/>
    <n v="63.485714285714288"/>
    <x v="4"/>
    <s v="rock"/>
    <n v="2012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x v="2"/>
    <m/>
    <d v="2014-03-16T21:35:19"/>
    <b v="0"/>
    <n v="10"/>
    <b v="1"/>
    <s v="music/rock"/>
    <n v="102.49999999999999"/>
    <n v="102.5"/>
    <x v="4"/>
    <s v="rock"/>
    <n v="2014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x v="1"/>
    <m/>
    <d v="2013-02-28T09:15:15"/>
    <b v="0"/>
    <n v="29"/>
    <b v="1"/>
    <s v="music/rock"/>
    <n v="180.62799999999999"/>
    <n v="31.142758620689655"/>
    <x v="4"/>
    <s v="rock"/>
    <n v="2013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x v="7"/>
    <m/>
    <d v="2012-05-11T10:47:00"/>
    <b v="0"/>
    <n v="44"/>
    <b v="1"/>
    <s v="music/rock"/>
    <n v="142.79999999999998"/>
    <n v="162.27272727272728"/>
    <x v="4"/>
    <s v="rock"/>
    <n v="2012"/>
    <n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x v="9"/>
    <m/>
    <d v="2013-11-01T10:03:46"/>
    <b v="0"/>
    <n v="17"/>
    <b v="1"/>
    <s v="music/rock"/>
    <n v="114.16666666666666"/>
    <n v="80.588235294117652"/>
    <x v="4"/>
    <s v="rock"/>
    <n v="2013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x v="5"/>
    <m/>
    <d v="2012-07-06T22:59:00"/>
    <b v="0"/>
    <n v="34"/>
    <b v="1"/>
    <s v="music/rock"/>
    <n v="203.505"/>
    <n v="59.85441176470588"/>
    <x v="4"/>
    <s v="rock"/>
    <n v="2012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x v="1"/>
    <m/>
    <d v="2013-01-21T02:59:00"/>
    <b v="0"/>
    <n v="14"/>
    <b v="1"/>
    <s v="music/rock"/>
    <n v="109.41176470588236"/>
    <n v="132.85714285714286"/>
    <x v="4"/>
    <s v="rock"/>
    <n v="2013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x v="1"/>
    <m/>
    <d v="2013-01-31T20:08:59"/>
    <b v="0"/>
    <n v="156"/>
    <b v="1"/>
    <s v="music/rock"/>
    <n v="144.37459999999999"/>
    <n v="92.547820512820508"/>
    <x v="4"/>
    <s v="rock"/>
    <n v="2013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x v="9"/>
    <m/>
    <d v="2013-11-13T00:59:00"/>
    <b v="0"/>
    <n v="128"/>
    <b v="1"/>
    <s v="music/rock"/>
    <n v="103.86666666666666"/>
    <n v="60.859375"/>
    <x v="4"/>
    <s v="rock"/>
    <n v="2013"/>
    <n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x v="9"/>
    <m/>
    <d v="2013-11-07T16:58:03"/>
    <b v="0"/>
    <n v="60"/>
    <b v="1"/>
    <s v="music/rock"/>
    <n v="100.44440000000002"/>
    <n v="41.851833333333339"/>
    <x v="4"/>
    <s v="rock"/>
    <n v="2013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x v="0"/>
    <m/>
    <d v="2013-07-02T23:59:00"/>
    <b v="0"/>
    <n v="32"/>
    <b v="1"/>
    <s v="music/rock"/>
    <n v="102.77927272727271"/>
    <n v="88.325937499999995"/>
    <x v="4"/>
    <s v="rock"/>
    <n v="2013"/>
    <n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x v="3"/>
    <m/>
    <d v="2011-09-05T12:06:00"/>
    <b v="0"/>
    <n v="53"/>
    <b v="1"/>
    <s v="music/rock"/>
    <n v="105.31250000000001"/>
    <n v="158.96226415094338"/>
    <x v="4"/>
    <s v="rock"/>
    <n v="2011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x v="2"/>
    <m/>
    <d v="2012-04-06T23:59:00"/>
    <b v="0"/>
    <n v="184"/>
    <b v="1"/>
    <s v="music/rock"/>
    <n v="111.78571428571429"/>
    <n v="85.054347826086953"/>
    <x v="4"/>
    <s v="rock"/>
    <n v="2012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x v="10"/>
    <m/>
    <d v="2013-09-15T16:10:00"/>
    <b v="0"/>
    <n v="90"/>
    <b v="1"/>
    <s v="music/rock"/>
    <n v="101.35000000000001"/>
    <n v="112.61111111111111"/>
    <x v="4"/>
    <s v="rock"/>
    <n v="2013"/>
    <n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x v="7"/>
    <m/>
    <d v="2012-04-28T23:00:00"/>
    <b v="0"/>
    <n v="71"/>
    <b v="1"/>
    <s v="music/rock"/>
    <n v="107.53333333333333"/>
    <n v="45.436619718309856"/>
    <x v="4"/>
    <s v="rock"/>
    <n v="2012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x v="10"/>
    <m/>
    <d v="2014-09-30T09:09:47"/>
    <b v="0"/>
    <n v="87"/>
    <b v="1"/>
    <s v="music/rock"/>
    <n v="114.88571428571429"/>
    <n v="46.218390804597703"/>
    <x v="4"/>
    <s v="rock"/>
    <n v="2014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x v="7"/>
    <m/>
    <d v="2012-04-27T11:00:46"/>
    <b v="0"/>
    <n v="28"/>
    <b v="1"/>
    <s v="music/rock"/>
    <n v="100.02"/>
    <n v="178.60714285714286"/>
    <x v="4"/>
    <s v="rock"/>
    <n v="2012"/>
    <n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x v="10"/>
    <m/>
    <d v="2014-09-11T05:24:14"/>
    <b v="0"/>
    <n v="56"/>
    <b v="1"/>
    <s v="music/rock"/>
    <n v="152.13333333333335"/>
    <n v="40.75"/>
    <x v="4"/>
    <s v="rock"/>
    <n v="2014"/>
    <n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x v="0"/>
    <m/>
    <d v="2011-07-01T14:05:20"/>
    <b v="0"/>
    <n v="51"/>
    <b v="1"/>
    <s v="music/rock"/>
    <n v="111.52149999999999"/>
    <n v="43.733921568627444"/>
    <x v="4"/>
    <s v="rock"/>
    <n v="2011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x v="10"/>
    <m/>
    <d v="2012-09-16T23:05:00"/>
    <b v="0"/>
    <n v="75"/>
    <b v="1"/>
    <s v="music/rock"/>
    <n v="101.33333333333334"/>
    <n v="81.066666666666663"/>
    <x v="4"/>
    <s v="rock"/>
    <n v="2012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x v="5"/>
    <m/>
    <d v="2011-05-28T20:00:00"/>
    <b v="0"/>
    <n v="38"/>
    <b v="1"/>
    <s v="music/rock"/>
    <n v="123.2608695652174"/>
    <n v="74.60526315789474"/>
    <x v="4"/>
    <s v="rock"/>
    <n v="2011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x v="3"/>
    <m/>
    <d v="2011-07-22T22:59:00"/>
    <b v="0"/>
    <n v="18"/>
    <b v="1"/>
    <s v="music/rock"/>
    <n v="100"/>
    <n v="305.55555555555554"/>
    <x v="4"/>
    <s v="rock"/>
    <n v="2011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x v="5"/>
    <m/>
    <d v="2011-07-16T18:00:00"/>
    <b v="0"/>
    <n v="54"/>
    <b v="1"/>
    <s v="music/rock"/>
    <n v="105"/>
    <n v="58.333333333333336"/>
    <x v="4"/>
    <s v="rock"/>
    <n v="2011"/>
    <n v="5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x v="10"/>
    <m/>
    <d v="2011-09-07T11:35:39"/>
    <b v="0"/>
    <n v="71"/>
    <b v="1"/>
    <s v="music/rock"/>
    <n v="104.4375"/>
    <n v="117.67605633802818"/>
    <x v="4"/>
    <s v="rock"/>
    <n v="2011"/>
    <n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x v="1"/>
    <m/>
    <d v="2017-02-28T21:00:00"/>
    <b v="0"/>
    <n v="57"/>
    <b v="1"/>
    <s v="music/rock"/>
    <n v="105.125"/>
    <n v="73.771929824561397"/>
    <x v="4"/>
    <s v="rock"/>
    <n v="2017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x v="4"/>
    <m/>
    <d v="2014-12-21T23:59:00"/>
    <b v="0"/>
    <n v="43"/>
    <b v="1"/>
    <s v="music/rock"/>
    <n v="100"/>
    <n v="104.65116279069767"/>
    <x v="4"/>
    <s v="rock"/>
    <n v="2014"/>
    <n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x v="11"/>
    <m/>
    <d v="2014-01-19T15:00:30"/>
    <b v="0"/>
    <n v="52"/>
    <b v="1"/>
    <s v="music/rock"/>
    <n v="103.77499999999999"/>
    <n v="79.82692307692308"/>
    <x v="4"/>
    <s v="rock"/>
    <n v="2013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x v="10"/>
    <m/>
    <d v="2012-08-31T20:21:02"/>
    <b v="0"/>
    <n v="27"/>
    <b v="1"/>
    <s v="music/rock"/>
    <n v="105"/>
    <n v="58.333333333333336"/>
    <x v="4"/>
    <s v="rock"/>
    <n v="2012"/>
    <n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x v="0"/>
    <m/>
    <d v="2013-07-10T11:52:00"/>
    <b v="0"/>
    <n v="12"/>
    <b v="1"/>
    <s v="music/rock"/>
    <n v="104"/>
    <n v="86.666666666666671"/>
    <x v="4"/>
    <s v="rock"/>
    <n v="2013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x v="1"/>
    <m/>
    <d v="2013-03-01T08:58:00"/>
    <b v="0"/>
    <n v="33"/>
    <b v="1"/>
    <s v="music/rock"/>
    <n v="151.83333333333334"/>
    <n v="27.606060606060606"/>
    <x v="4"/>
    <s v="rock"/>
    <n v="2013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x v="0"/>
    <m/>
    <d v="2012-07-20T18:02:45"/>
    <b v="0"/>
    <n v="96"/>
    <b v="1"/>
    <s v="music/rock"/>
    <n v="159.99600000000001"/>
    <n v="24.999375000000001"/>
    <x v="4"/>
    <s v="rock"/>
    <n v="2012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x v="5"/>
    <m/>
    <d v="2011-05-31T13:04:00"/>
    <b v="0"/>
    <n v="28"/>
    <b v="1"/>
    <s v="music/rock"/>
    <n v="127.3"/>
    <n v="45.464285714285715"/>
    <x v="4"/>
    <s v="rock"/>
    <n v="2011"/>
    <n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x v="9"/>
    <m/>
    <d v="2014-11-01T17:01:43"/>
    <b v="0"/>
    <n v="43"/>
    <b v="1"/>
    <s v="music/rock"/>
    <n v="107"/>
    <n v="99.534883720930239"/>
    <x v="4"/>
    <s v="rock"/>
    <n v="2014"/>
    <n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x v="7"/>
    <m/>
    <d v="2013-04-09T01:30:00"/>
    <b v="0"/>
    <n v="205"/>
    <b v="1"/>
    <s v="music/rock"/>
    <n v="115.12214285714286"/>
    <n v="39.31"/>
    <x v="4"/>
    <s v="rock"/>
    <n v="2013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x v="1"/>
    <m/>
    <d v="2012-03-10T23:59:00"/>
    <b v="0"/>
    <n v="23"/>
    <b v="1"/>
    <s v="music/rock"/>
    <n v="137.11066666666665"/>
    <n v="89.419999999999987"/>
    <x v="4"/>
    <s v="rock"/>
    <n v="2012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x v="3"/>
    <m/>
    <d v="2012-08-07T12:01:00"/>
    <b v="0"/>
    <n v="19"/>
    <b v="1"/>
    <s v="music/rock"/>
    <n v="155.71428571428572"/>
    <n v="28.684210526315791"/>
    <x v="4"/>
    <s v="rock"/>
    <n v="2012"/>
    <n v="7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x v="11"/>
    <m/>
    <d v="2013-12-20T23:44:00"/>
    <b v="0"/>
    <n v="14"/>
    <b v="1"/>
    <s v="music/rock"/>
    <n v="108.74999999999999"/>
    <n v="31.071428571428573"/>
    <x v="4"/>
    <s v="rock"/>
    <n v="2013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x v="5"/>
    <m/>
    <d v="2014-06-09T00:00:00"/>
    <b v="0"/>
    <n v="38"/>
    <b v="1"/>
    <s v="music/rock"/>
    <n v="134.05000000000001"/>
    <n v="70.55263157894737"/>
    <x v="4"/>
    <s v="rock"/>
    <n v="2014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x v="7"/>
    <m/>
    <d v="2015-05-03T23:01:00"/>
    <b v="0"/>
    <n v="78"/>
    <b v="1"/>
    <s v="music/rock"/>
    <n v="100"/>
    <n v="224.12820512820514"/>
    <x v="4"/>
    <s v="rock"/>
    <n v="2015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x v="8"/>
    <m/>
    <d v="2012-10-05T17:44:10"/>
    <b v="0"/>
    <n v="69"/>
    <b v="1"/>
    <s v="music/rock"/>
    <n v="119.16666666666667"/>
    <n v="51.811594202898547"/>
    <x v="4"/>
    <s v="rock"/>
    <n v="2012"/>
    <n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x v="2"/>
    <m/>
    <d v="2015-03-22T17:20:52"/>
    <b v="0"/>
    <n v="33"/>
    <b v="1"/>
    <s v="music/rock"/>
    <n v="179.5"/>
    <n v="43.515151515151516"/>
    <x v="4"/>
    <s v="rock"/>
    <n v="2015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x v="7"/>
    <m/>
    <d v="2010-04-18T01:59:00"/>
    <b v="0"/>
    <n v="54"/>
    <b v="1"/>
    <s v="music/rock"/>
    <n v="134.38124999999999"/>
    <n v="39.816666666666663"/>
    <x v="4"/>
    <s v="rock"/>
    <n v="2010"/>
    <n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x v="9"/>
    <m/>
    <d v="2012-10-29T02:21:24"/>
    <b v="0"/>
    <n v="99"/>
    <b v="1"/>
    <s v="music/rock"/>
    <n v="100.43200000000002"/>
    <n v="126.8080808080808"/>
    <x v="4"/>
    <s v="rock"/>
    <n v="2012"/>
    <n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x v="7"/>
    <m/>
    <d v="2012-03-25T18:55:30"/>
    <b v="0"/>
    <n v="49"/>
    <b v="1"/>
    <s v="music/rock"/>
    <n v="101.45454545454547"/>
    <n v="113.87755102040816"/>
    <x v="4"/>
    <s v="rock"/>
    <n v="2012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x v="1"/>
    <m/>
    <d v="2012-02-14T14:49:00"/>
    <b v="0"/>
    <n v="11"/>
    <b v="1"/>
    <s v="music/rock"/>
    <n v="103.33333333333334"/>
    <n v="28.181818181818183"/>
    <x v="4"/>
    <s v="rock"/>
    <n v="2012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x v="0"/>
    <m/>
    <d v="2012-06-25T11:24:00"/>
    <b v="0"/>
    <n v="38"/>
    <b v="1"/>
    <s v="music/rock"/>
    <n v="107"/>
    <n v="36.60526315789474"/>
    <x v="4"/>
    <s v="rock"/>
    <n v="2012"/>
    <n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x v="5"/>
    <m/>
    <d v="2016-07-13T14:14:00"/>
    <b v="0"/>
    <n v="16"/>
    <b v="1"/>
    <s v="music/rock"/>
    <n v="104"/>
    <n v="32.5"/>
    <x v="4"/>
    <s v="rock"/>
    <n v="2016"/>
    <n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x v="2"/>
    <m/>
    <d v="2013-03-22T06:37:05"/>
    <b v="0"/>
    <n v="32"/>
    <b v="1"/>
    <s v="music/rock"/>
    <n v="107.83333333333334"/>
    <n v="60.65625"/>
    <x v="4"/>
    <s v="rock"/>
    <n v="2013"/>
    <n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x v="7"/>
    <m/>
    <d v="2012-04-27T10:31:34"/>
    <b v="0"/>
    <n v="20"/>
    <b v="1"/>
    <s v="music/rock"/>
    <n v="233.33333333333334"/>
    <n v="175"/>
    <x v="4"/>
    <s v="rock"/>
    <n v="2012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x v="4"/>
    <m/>
    <d v="2012-01-21T03:13:00"/>
    <b v="0"/>
    <n v="154"/>
    <b v="1"/>
    <s v="music/rock"/>
    <n v="100.60706666666665"/>
    <n v="97.993896103896105"/>
    <x v="4"/>
    <s v="rock"/>
    <n v="2011"/>
    <n v="11"/>
  </r>
  <r>
    <n v="833"/>
    <s v="Ragman Rolls"/>
    <s v="This is an American rock album."/>
    <n v="6000"/>
    <n v="6100"/>
    <x v="0"/>
    <s v="US"/>
    <s v="USD"/>
    <n v="1397941475"/>
    <n v="1395349475"/>
    <x v="833"/>
    <x v="3"/>
    <x v="7"/>
    <m/>
    <d v="2014-04-19T16:04:35"/>
    <b v="0"/>
    <n v="41"/>
    <b v="1"/>
    <s v="music/rock"/>
    <n v="101.66666666666666"/>
    <n v="148.78048780487805"/>
    <x v="4"/>
    <s v="rock"/>
    <n v="2014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x v="5"/>
    <m/>
    <d v="2013-06-30T22:59:00"/>
    <b v="0"/>
    <n v="75"/>
    <b v="1"/>
    <s v="music/rock"/>
    <n v="131.0181818181818"/>
    <n v="96.08"/>
    <x v="4"/>
    <s v="rock"/>
    <n v="2013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x v="6"/>
    <m/>
    <d v="2012-05-18T22:00:00"/>
    <b v="0"/>
    <n v="40"/>
    <b v="1"/>
    <s v="music/rock"/>
    <n v="117.25000000000001"/>
    <n v="58.625"/>
    <x v="4"/>
    <s v="rock"/>
    <n v="2012"/>
    <n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x v="8"/>
    <m/>
    <d v="2013-10-06T20:21:58"/>
    <b v="0"/>
    <n v="46"/>
    <b v="1"/>
    <s v="music/rock"/>
    <n v="100.93039999999999"/>
    <n v="109.70695652173914"/>
    <x v="4"/>
    <s v="rock"/>
    <n v="2013"/>
    <n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x v="6"/>
    <m/>
    <d v="2014-05-01T18:57:42"/>
    <b v="0"/>
    <n v="62"/>
    <b v="1"/>
    <s v="music/rock"/>
    <n v="121.8"/>
    <n v="49.112903225806448"/>
    <x v="4"/>
    <s v="rock"/>
    <n v="2014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x v="11"/>
    <m/>
    <d v="2012-01-17T16:33:05"/>
    <b v="0"/>
    <n v="61"/>
    <b v="1"/>
    <s v="music/rock"/>
    <n v="145.4"/>
    <n v="47.672131147540981"/>
    <x v="4"/>
    <s v="rock"/>
    <n v="2011"/>
    <n v="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x v="10"/>
    <m/>
    <d v="2012-09-22T13:19:16"/>
    <b v="0"/>
    <n v="96"/>
    <b v="1"/>
    <s v="music/rock"/>
    <n v="116.61660000000001"/>
    <n v="60.737812499999997"/>
    <x v="4"/>
    <s v="rock"/>
    <n v="2012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x v="10"/>
    <m/>
    <d v="2016-09-24T00:26:27"/>
    <b v="0"/>
    <n v="190"/>
    <b v="1"/>
    <s v="music/metal"/>
    <n v="120.4166"/>
    <n v="63.37715789473684"/>
    <x v="4"/>
    <s v="metal"/>
    <n v="2016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x v="9"/>
    <m/>
    <d v="2014-11-10T16:07:43"/>
    <b v="1"/>
    <n v="94"/>
    <b v="1"/>
    <s v="music/metal"/>
    <n v="101.32000000000001"/>
    <n v="53.893617021276597"/>
    <x v="4"/>
    <s v="metal"/>
    <n v="2014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x v="8"/>
    <m/>
    <d v="2013-10-13T22:59:00"/>
    <b v="1"/>
    <n v="39"/>
    <b v="1"/>
    <s v="music/metal"/>
    <n v="104.32"/>
    <n v="66.871794871794876"/>
    <x v="4"/>
    <s v="metal"/>
    <n v="2013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x v="4"/>
    <m/>
    <d v="2016-12-08T03:00:00"/>
    <b v="0"/>
    <n v="127"/>
    <b v="1"/>
    <s v="music/metal"/>
    <n v="267.13333333333333"/>
    <n v="63.102362204724407"/>
    <x v="4"/>
    <s v="metal"/>
    <n v="2016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x v="8"/>
    <m/>
    <d v="2014-10-31T23:59:00"/>
    <b v="1"/>
    <n v="159"/>
    <b v="1"/>
    <s v="music/metal"/>
    <n v="194.13333333333333"/>
    <n v="36.628930817610062"/>
    <x v="4"/>
    <s v="metal"/>
    <n v="2014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x v="3"/>
    <m/>
    <d v="2016-09-04T22:59:00"/>
    <b v="0"/>
    <n v="177"/>
    <b v="1"/>
    <s v="music/metal"/>
    <n v="120.3802"/>
    <n v="34.005706214689269"/>
    <x v="4"/>
    <s v="metal"/>
    <n v="2016"/>
    <n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x v="2"/>
    <m/>
    <d v="2014-03-10T09:00:00"/>
    <b v="0"/>
    <n v="47"/>
    <b v="1"/>
    <s v="music/metal"/>
    <n v="122.00090909090908"/>
    <n v="28.553404255319148"/>
    <x v="4"/>
    <s v="metal"/>
    <n v="2014"/>
    <n v="2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x v="0"/>
    <m/>
    <d v="2015-07-10T14:09:36"/>
    <b v="0"/>
    <n v="1"/>
    <b v="1"/>
    <s v="music/metal"/>
    <n v="100"/>
    <n v="10"/>
    <x v="4"/>
    <s v="metal"/>
    <n v="2015"/>
    <n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x v="7"/>
    <m/>
    <d v="2015-04-14T14:00:33"/>
    <b v="0"/>
    <n v="16"/>
    <b v="1"/>
    <s v="music/metal"/>
    <n v="100"/>
    <n v="18.75"/>
    <x v="4"/>
    <s v="metal"/>
    <n v="2015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x v="2"/>
    <m/>
    <d v="2015-03-15T21:34:24"/>
    <b v="0"/>
    <n v="115"/>
    <b v="1"/>
    <s v="music/metal"/>
    <n v="119.9"/>
    <n v="41.704347826086959"/>
    <x v="4"/>
    <s v="metal"/>
    <n v="2015"/>
    <n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x v="7"/>
    <m/>
    <d v="2016-04-24T23:59:00"/>
    <b v="0"/>
    <n v="133"/>
    <b v="1"/>
    <s v="music/metal"/>
    <n v="155.17499999999998"/>
    <n v="46.669172932330824"/>
    <x v="4"/>
    <s v="metal"/>
    <n v="2016"/>
    <n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x v="0"/>
    <m/>
    <d v="2016-07-31T14:45:00"/>
    <b v="0"/>
    <n v="70"/>
    <b v="1"/>
    <s v="music/metal"/>
    <n v="130.44999999999999"/>
    <n v="37.271428571428572"/>
    <x v="4"/>
    <s v="metal"/>
    <n v="2016"/>
    <n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x v="9"/>
    <m/>
    <d v="2016-10-24T16:00:00"/>
    <b v="0"/>
    <n v="62"/>
    <b v="1"/>
    <s v="music/metal"/>
    <n v="104.97142857142859"/>
    <n v="59.258064516129032"/>
    <x v="4"/>
    <s v="metal"/>
    <n v="2016"/>
    <n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x v="1"/>
    <m/>
    <d v="2015-02-16T14:58:29"/>
    <b v="0"/>
    <n v="10"/>
    <b v="1"/>
    <s v="music/metal"/>
    <n v="100"/>
    <n v="30"/>
    <x v="4"/>
    <s v="metal"/>
    <n v="2015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x v="4"/>
    <m/>
    <d v="2016-12-28T00:05:46"/>
    <b v="0"/>
    <n v="499"/>
    <b v="1"/>
    <s v="music/metal"/>
    <n v="118.2205035971223"/>
    <n v="65.8623246492986"/>
    <x v="4"/>
    <s v="metal"/>
    <n v="2016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x v="0"/>
    <m/>
    <d v="2016-07-23T22:00:17"/>
    <b v="0"/>
    <n v="47"/>
    <b v="1"/>
    <s v="music/metal"/>
    <n v="103.44827586206897"/>
    <n v="31.914893617021278"/>
    <x v="4"/>
    <s v="metal"/>
    <n v="2016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x v="10"/>
    <m/>
    <d v="2016-10-25T14:00:00"/>
    <b v="0"/>
    <n v="28"/>
    <b v="1"/>
    <s v="music/metal"/>
    <n v="218.00000000000003"/>
    <n v="19.464285714285715"/>
    <x v="4"/>
    <s v="metal"/>
    <n v="2016"/>
    <n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x v="9"/>
    <m/>
    <d v="2015-11-25T09:57:11"/>
    <b v="0"/>
    <n v="24"/>
    <b v="1"/>
    <s v="music/metal"/>
    <n v="100"/>
    <n v="50"/>
    <x v="4"/>
    <s v="metal"/>
    <n v="2015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x v="7"/>
    <m/>
    <d v="2015-04-15T17:59:00"/>
    <b v="0"/>
    <n v="76"/>
    <b v="1"/>
    <s v="music/metal"/>
    <n v="144.00583333333333"/>
    <n v="22.737763157894737"/>
    <x v="4"/>
    <s v="metal"/>
    <n v="2015"/>
    <n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x v="5"/>
    <m/>
    <d v="2015-06-03T19:00:00"/>
    <b v="0"/>
    <n v="98"/>
    <b v="1"/>
    <s v="music/metal"/>
    <n v="104.67500000000001"/>
    <n v="42.724489795918366"/>
    <x v="4"/>
    <s v="metal"/>
    <n v="2015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x v="9"/>
    <m/>
    <d v="2013-11-22T07:35:13"/>
    <b v="0"/>
    <n v="48"/>
    <b v="0"/>
    <s v="music/jazz"/>
    <n v="18.142857142857142"/>
    <n v="52.916666666666664"/>
    <x v="4"/>
    <s v="jazz"/>
    <n v="2013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x v="10"/>
    <m/>
    <d v="2016-09-16T18:10:04"/>
    <b v="0"/>
    <n v="2"/>
    <b v="0"/>
    <s v="music/jazz"/>
    <n v="2.2444444444444445"/>
    <n v="50.5"/>
    <x v="4"/>
    <s v="jazz"/>
    <n v="2016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x v="9"/>
    <m/>
    <d v="2013-11-11T09:19:08"/>
    <b v="0"/>
    <n v="4"/>
    <b v="0"/>
    <s v="music/jazz"/>
    <n v="0.33999999999999997"/>
    <n v="42.5"/>
    <x v="4"/>
    <s v="jazz"/>
    <n v="2013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x v="1"/>
    <m/>
    <d v="2012-02-11T21:49:26"/>
    <b v="0"/>
    <n v="5"/>
    <b v="0"/>
    <s v="music/jazz"/>
    <n v="4.5"/>
    <n v="18"/>
    <x v="4"/>
    <s v="jazz"/>
    <n v="2012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x v="8"/>
    <m/>
    <d v="2013-10-16T04:59:00"/>
    <b v="0"/>
    <n v="79"/>
    <b v="0"/>
    <s v="music/jazz"/>
    <n v="41.53846153846154"/>
    <n v="34.177215189873415"/>
    <x v="4"/>
    <s v="jazz"/>
    <n v="2013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x v="4"/>
    <m/>
    <d v="2013-01-16T13:33:17"/>
    <b v="0"/>
    <n v="2"/>
    <b v="0"/>
    <s v="music/jazz"/>
    <n v="2.0454545454545454"/>
    <n v="22.5"/>
    <x v="4"/>
    <s v="jazz"/>
    <n v="2012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x v="1"/>
    <m/>
    <d v="2015-02-28T10:10:00"/>
    <b v="0"/>
    <n v="11"/>
    <b v="0"/>
    <s v="music/jazz"/>
    <n v="18.285714285714285"/>
    <n v="58.18181818181818"/>
    <x v="4"/>
    <s v="jazz"/>
    <n v="2015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x v="9"/>
    <m/>
    <d v="2009-11-30T23:59:00"/>
    <b v="0"/>
    <n v="11"/>
    <b v="0"/>
    <s v="music/jazz"/>
    <n v="24.02"/>
    <n v="109.18181818181819"/>
    <x v="4"/>
    <s v="jazz"/>
    <n v="2009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x v="11"/>
    <m/>
    <d v="2014-01-06T19:39:58"/>
    <b v="0"/>
    <n v="1"/>
    <b v="0"/>
    <s v="music/jazz"/>
    <n v="0.1111111111111111"/>
    <n v="50"/>
    <x v="4"/>
    <s v="jazz"/>
    <n v="2013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x v="7"/>
    <m/>
    <d v="2013-04-08T14:17:37"/>
    <b v="0"/>
    <n v="3"/>
    <b v="0"/>
    <s v="music/jazz"/>
    <n v="11.818181818181818"/>
    <n v="346.66666666666669"/>
    <x v="4"/>
    <s v="jazz"/>
    <n v="2013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x v="10"/>
    <m/>
    <d v="2013-08-31T19:32:03"/>
    <b v="0"/>
    <n v="5"/>
    <b v="0"/>
    <s v="music/jazz"/>
    <n v="0.31"/>
    <n v="12.4"/>
    <x v="4"/>
    <s v="jazz"/>
    <n v="2013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x v="9"/>
    <m/>
    <d v="2013-11-29T09:28:15"/>
    <b v="0"/>
    <n v="12"/>
    <b v="0"/>
    <s v="music/jazz"/>
    <n v="5.416666666666667"/>
    <n v="27.083333333333332"/>
    <x v="4"/>
    <s v="jazz"/>
    <n v="2013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x v="1"/>
    <m/>
    <d v="2011-03-10T14:48:47"/>
    <b v="0"/>
    <n v="2"/>
    <b v="0"/>
    <s v="music/jazz"/>
    <n v="0.8125"/>
    <n v="32.5"/>
    <x v="4"/>
    <s v="jazz"/>
    <n v="2011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x v="9"/>
    <m/>
    <d v="2012-11-11T00:00:40"/>
    <b v="0"/>
    <n v="5"/>
    <b v="0"/>
    <s v="music/jazz"/>
    <n v="1.2857142857142856"/>
    <n v="9"/>
    <x v="4"/>
    <s v="jazz"/>
    <n v="2012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x v="6"/>
    <m/>
    <d v="2013-05-04T09:00:34"/>
    <b v="0"/>
    <n v="21"/>
    <b v="0"/>
    <s v="music/jazz"/>
    <n v="24.333333333333336"/>
    <n v="34.761904761904759"/>
    <x v="4"/>
    <s v="jazz"/>
    <n v="2013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x v="8"/>
    <m/>
    <d v="2015-09-21T12:22:11"/>
    <b v="0"/>
    <n v="0"/>
    <b v="0"/>
    <s v="music/jazz"/>
    <n v="0"/>
    <n v="0"/>
    <x v="4"/>
    <s v="jazz"/>
    <n v="2015"/>
    <n v="9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x v="1"/>
    <m/>
    <d v="2013-02-04T06:55:27"/>
    <b v="0"/>
    <n v="45"/>
    <b v="0"/>
    <s v="music/jazz"/>
    <n v="40.799492385786799"/>
    <n v="28.577777777777779"/>
    <x v="4"/>
    <s v="jazz"/>
    <n v="2013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x v="4"/>
    <m/>
    <d v="2013-12-19T13:56:00"/>
    <b v="0"/>
    <n v="29"/>
    <b v="0"/>
    <s v="music/jazz"/>
    <n v="67.55"/>
    <n v="46.586206896551722"/>
    <x v="4"/>
    <s v="jazz"/>
    <n v="2013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x v="4"/>
    <m/>
    <d v="2010-12-23T00:35:24"/>
    <b v="0"/>
    <n v="2"/>
    <b v="0"/>
    <s v="music/jazz"/>
    <n v="1.3"/>
    <n v="32.5"/>
    <x v="4"/>
    <s v="jazz"/>
    <n v="2010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x v="5"/>
    <m/>
    <d v="2012-05-29T14:55:05"/>
    <b v="0"/>
    <n v="30"/>
    <b v="0"/>
    <s v="music/jazz"/>
    <n v="30.666666666666664"/>
    <n v="21.466666666666665"/>
    <x v="4"/>
    <s v="jazz"/>
    <n v="2012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x v="8"/>
    <m/>
    <d v="2012-10-30T02:42:18"/>
    <b v="0"/>
    <n v="8"/>
    <b v="0"/>
    <s v="music/indie rock"/>
    <n v="2.9894179894179893"/>
    <n v="14.125"/>
    <x v="4"/>
    <s v="indie rock"/>
    <n v="2012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x v="4"/>
    <m/>
    <d v="2012-01-14T01:01:26"/>
    <b v="0"/>
    <n v="1"/>
    <b v="0"/>
    <s v="music/indie rock"/>
    <n v="0.8"/>
    <n v="30"/>
    <x v="4"/>
    <s v="indie rock"/>
    <n v="2011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x v="10"/>
    <m/>
    <d v="2011-09-06T15:39:10"/>
    <b v="0"/>
    <n v="14"/>
    <b v="0"/>
    <s v="music/indie rock"/>
    <n v="20.133333333333333"/>
    <n v="21.571428571428573"/>
    <x v="4"/>
    <s v="indie rock"/>
    <n v="2011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x v="1"/>
    <m/>
    <d v="2016-03-02T17:27:15"/>
    <b v="0"/>
    <n v="24"/>
    <b v="0"/>
    <s v="music/indie rock"/>
    <n v="40.020000000000003"/>
    <n v="83.375"/>
    <x v="4"/>
    <s v="indie rock"/>
    <n v="2016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x v="7"/>
    <m/>
    <d v="2012-05-11T21:31:00"/>
    <b v="0"/>
    <n v="2"/>
    <b v="0"/>
    <s v="music/indie rock"/>
    <n v="1"/>
    <n v="10"/>
    <x v="4"/>
    <s v="indie rock"/>
    <n v="2012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x v="11"/>
    <m/>
    <d v="2016-12-30T17:35:11"/>
    <b v="0"/>
    <n v="21"/>
    <b v="0"/>
    <s v="music/indie rock"/>
    <n v="75"/>
    <n v="35.714285714285715"/>
    <x v="4"/>
    <s v="indie rock"/>
    <n v="2016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x v="10"/>
    <m/>
    <d v="2016-09-15T15:53:33"/>
    <b v="0"/>
    <n v="7"/>
    <b v="0"/>
    <s v="music/indie rock"/>
    <n v="41"/>
    <n v="29.285714285714285"/>
    <x v="4"/>
    <s v="indie rock"/>
    <n v="2016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x v="6"/>
    <m/>
    <d v="2012-05-27T18:00:55"/>
    <b v="0"/>
    <n v="0"/>
    <b v="0"/>
    <s v="music/indie rock"/>
    <n v="0"/>
    <n v="0"/>
    <x v="4"/>
    <s v="indie rock"/>
    <n v="2012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x v="3"/>
    <m/>
    <d v="2011-09-01T01:00:00"/>
    <b v="0"/>
    <n v="4"/>
    <b v="0"/>
    <s v="music/indie rock"/>
    <n v="7.1999999999999993"/>
    <n v="18"/>
    <x v="4"/>
    <s v="indie rock"/>
    <n v="2011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x v="8"/>
    <m/>
    <d v="2014-10-05T13:49:03"/>
    <b v="0"/>
    <n v="32"/>
    <b v="0"/>
    <s v="music/indie rock"/>
    <n v="9.4412800000000008"/>
    <n v="73.760000000000005"/>
    <x v="4"/>
    <s v="indie rock"/>
    <n v="2014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x v="9"/>
    <m/>
    <d v="2013-11-21T12:46:19"/>
    <b v="0"/>
    <n v="4"/>
    <b v="0"/>
    <s v="music/indie rock"/>
    <n v="4.1666666666666661"/>
    <n v="31.25"/>
    <x v="4"/>
    <s v="indie rock"/>
    <n v="2013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x v="3"/>
    <m/>
    <d v="2014-08-20T19:45:30"/>
    <b v="0"/>
    <n v="9"/>
    <b v="0"/>
    <s v="music/indie rock"/>
    <n v="3.25"/>
    <n v="28.888888888888889"/>
    <x v="4"/>
    <s v="indie rock"/>
    <n v="2014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x v="5"/>
    <m/>
    <d v="2010-07-31T23:00:00"/>
    <b v="0"/>
    <n v="17"/>
    <b v="0"/>
    <s v="music/indie rock"/>
    <n v="40.75"/>
    <n v="143.8235294117647"/>
    <x v="4"/>
    <s v="indie rock"/>
    <n v="2010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x v="7"/>
    <m/>
    <d v="2015-04-01T15:32:43"/>
    <b v="0"/>
    <n v="5"/>
    <b v="0"/>
    <s v="music/indie rock"/>
    <n v="10"/>
    <n v="40"/>
    <x v="4"/>
    <s v="indie rock"/>
    <n v="2015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x v="5"/>
    <m/>
    <d v="2016-06-05T18:33:30"/>
    <b v="0"/>
    <n v="53"/>
    <b v="0"/>
    <s v="music/indie rock"/>
    <n v="39.17"/>
    <n v="147.81132075471697"/>
    <x v="4"/>
    <s v="indie rock"/>
    <n v="2016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x v="8"/>
    <m/>
    <d v="2010-10-24T22:03:49"/>
    <b v="0"/>
    <n v="7"/>
    <b v="0"/>
    <s v="music/indie rock"/>
    <n v="2.4375"/>
    <n v="27.857142857142858"/>
    <x v="4"/>
    <s v="indie rock"/>
    <n v="2010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x v="10"/>
    <m/>
    <d v="2015-08-27T23:00:00"/>
    <b v="0"/>
    <n v="72"/>
    <b v="0"/>
    <s v="music/indie rock"/>
    <n v="40"/>
    <n v="44.444444444444443"/>
    <x v="4"/>
    <s v="indie rock"/>
    <n v="2015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x v="9"/>
    <m/>
    <d v="2012-11-28T12:31:48"/>
    <b v="0"/>
    <n v="0"/>
    <b v="0"/>
    <s v="music/indie rock"/>
    <n v="0"/>
    <n v="0"/>
    <x v="4"/>
    <s v="indie rock"/>
    <n v="2012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x v="11"/>
    <m/>
    <d v="2012-01-15T13:11:50"/>
    <b v="0"/>
    <n v="2"/>
    <b v="0"/>
    <s v="music/indie rock"/>
    <n v="2.8000000000000003"/>
    <n v="35"/>
    <x v="4"/>
    <s v="indie rock"/>
    <n v="2011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x v="6"/>
    <m/>
    <d v="2011-05-27T21:22:42"/>
    <b v="0"/>
    <n v="8"/>
    <b v="0"/>
    <s v="music/indie rock"/>
    <n v="37.333333333333336"/>
    <n v="35"/>
    <x v="4"/>
    <s v="indie rock"/>
    <n v="2011"/>
    <n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x v="2"/>
    <m/>
    <d v="2016-03-30T14:23:22"/>
    <b v="0"/>
    <n v="2"/>
    <b v="0"/>
    <s v="music/jazz"/>
    <n v="0.42"/>
    <n v="10.5"/>
    <x v="4"/>
    <s v="jazz"/>
    <n v="2016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x v="6"/>
    <m/>
    <d v="2010-06-08T14:11:00"/>
    <b v="0"/>
    <n v="0"/>
    <b v="0"/>
    <s v="music/jazz"/>
    <n v="0"/>
    <n v="0"/>
    <x v="4"/>
    <s v="jazz"/>
    <n v="2010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x v="3"/>
    <m/>
    <d v="2014-08-30T10:30:00"/>
    <b v="0"/>
    <n v="3"/>
    <b v="0"/>
    <s v="music/jazz"/>
    <n v="0.3"/>
    <n v="30"/>
    <x v="4"/>
    <s v="jazz"/>
    <n v="2014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x v="10"/>
    <m/>
    <d v="2012-09-22T21:25:00"/>
    <b v="0"/>
    <n v="4"/>
    <b v="0"/>
    <s v="music/jazz"/>
    <n v="3.2"/>
    <n v="40"/>
    <x v="4"/>
    <s v="jazz"/>
    <n v="2012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x v="11"/>
    <m/>
    <d v="2016-01-02T20:55:37"/>
    <b v="0"/>
    <n v="3"/>
    <b v="0"/>
    <s v="music/jazz"/>
    <n v="0.30199999999999999"/>
    <n v="50.333333333333336"/>
    <x v="4"/>
    <s v="jazz"/>
    <n v="2015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x v="4"/>
    <m/>
    <d v="2011-01-24T00:45:26"/>
    <b v="0"/>
    <n v="6"/>
    <b v="0"/>
    <s v="music/jazz"/>
    <n v="3.0153846153846153"/>
    <n v="32.666666666666664"/>
    <x v="4"/>
    <s v="jazz"/>
    <n v="2010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x v="2"/>
    <m/>
    <d v="2014-03-12T22:33:10"/>
    <b v="0"/>
    <n v="0"/>
    <b v="0"/>
    <s v="music/jazz"/>
    <n v="0"/>
    <n v="0"/>
    <x v="4"/>
    <s v="jazz"/>
    <n v="2014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x v="10"/>
    <m/>
    <d v="2011-09-10T23:37:03"/>
    <b v="0"/>
    <n v="0"/>
    <b v="0"/>
    <s v="music/jazz"/>
    <n v="0"/>
    <n v="0"/>
    <x v="4"/>
    <s v="jazz"/>
    <n v="2011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x v="0"/>
    <m/>
    <d v="2010-07-26T23:59:00"/>
    <b v="0"/>
    <n v="0"/>
    <b v="0"/>
    <s v="music/jazz"/>
    <n v="0"/>
    <n v="0"/>
    <x v="4"/>
    <s v="jazz"/>
    <n v="2010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x v="0"/>
    <m/>
    <d v="2012-07-22T23:00:00"/>
    <b v="0"/>
    <n v="8"/>
    <b v="0"/>
    <s v="music/jazz"/>
    <n v="3.25"/>
    <n v="65"/>
    <x v="4"/>
    <s v="jazz"/>
    <n v="2012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x v="1"/>
    <m/>
    <d v="2017-03-03T08:05:19"/>
    <b v="0"/>
    <n v="5"/>
    <b v="0"/>
    <s v="music/jazz"/>
    <n v="22.363636363636363"/>
    <n v="24.6"/>
    <x v="4"/>
    <s v="jazz"/>
    <n v="2017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x v="1"/>
    <m/>
    <d v="2014-01-23T19:07:25"/>
    <b v="0"/>
    <n v="0"/>
    <b v="0"/>
    <s v="music/jazz"/>
    <n v="0"/>
    <n v="0"/>
    <x v="4"/>
    <s v="jazz"/>
    <n v="2014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x v="9"/>
    <m/>
    <d v="2012-12-10T22:37:27"/>
    <b v="0"/>
    <n v="2"/>
    <b v="0"/>
    <s v="music/jazz"/>
    <n v="0.85714285714285721"/>
    <n v="15"/>
    <x v="4"/>
    <s v="jazz"/>
    <n v="2012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x v="6"/>
    <m/>
    <d v="2012-05-04T22:20:19"/>
    <b v="0"/>
    <n v="24"/>
    <b v="0"/>
    <s v="music/jazz"/>
    <n v="6.6066666666666665"/>
    <n v="82.583333333333329"/>
    <x v="4"/>
    <s v="jazz"/>
    <n v="2012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x v="3"/>
    <m/>
    <d v="2012-08-25T13:19:07"/>
    <b v="0"/>
    <n v="0"/>
    <b v="0"/>
    <s v="music/jazz"/>
    <n v="0"/>
    <n v="0"/>
    <x v="4"/>
    <s v="jazz"/>
    <n v="2012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x v="1"/>
    <m/>
    <d v="2012-02-29T23:59:00"/>
    <b v="0"/>
    <n v="9"/>
    <b v="0"/>
    <s v="music/jazz"/>
    <n v="5.7692307692307692"/>
    <n v="41.666666666666664"/>
    <x v="4"/>
    <s v="jazz"/>
    <n v="2012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x v="8"/>
    <m/>
    <d v="2010-10-22T00:00:00"/>
    <b v="0"/>
    <n v="0"/>
    <b v="0"/>
    <s v="music/jazz"/>
    <n v="0"/>
    <n v="0"/>
    <x v="4"/>
    <s v="jazz"/>
    <n v="2010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x v="0"/>
    <m/>
    <d v="2014-07-13T21:30:00"/>
    <b v="0"/>
    <n v="1"/>
    <b v="0"/>
    <s v="music/jazz"/>
    <n v="0.6"/>
    <n v="30"/>
    <x v="4"/>
    <s v="jazz"/>
    <n v="2014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x v="4"/>
    <m/>
    <d v="2014-12-01T17:59:21"/>
    <b v="0"/>
    <n v="10"/>
    <b v="0"/>
    <s v="music/jazz"/>
    <n v="5.0256410256410255"/>
    <n v="19.600000000000001"/>
    <x v="4"/>
    <s v="jazz"/>
    <n v="2014"/>
    <n v="11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x v="4"/>
    <m/>
    <d v="2012-12-19T10:24:05"/>
    <b v="0"/>
    <n v="1"/>
    <b v="0"/>
    <s v="music/jazz"/>
    <n v="0.5"/>
    <n v="100"/>
    <x v="4"/>
    <s v="jazz"/>
    <n v="2012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x v="9"/>
    <m/>
    <d v="2013-11-14T12:07:02"/>
    <b v="0"/>
    <n v="0"/>
    <b v="0"/>
    <s v="music/jazz"/>
    <n v="0"/>
    <n v="0"/>
    <x v="4"/>
    <s v="jazz"/>
    <n v="2013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x v="9"/>
    <m/>
    <d v="2011-12-12T00:06:16"/>
    <b v="0"/>
    <n v="20"/>
    <b v="0"/>
    <s v="music/jazz"/>
    <n v="30.9"/>
    <n v="231.75"/>
    <x v="4"/>
    <s v="jazz"/>
    <n v="2011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x v="10"/>
    <m/>
    <d v="2014-10-01T07:43:13"/>
    <b v="0"/>
    <n v="30"/>
    <b v="0"/>
    <s v="music/jazz"/>
    <n v="21.037037037037038"/>
    <n v="189.33333333333334"/>
    <x v="4"/>
    <s v="jazz"/>
    <n v="2014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x v="9"/>
    <m/>
    <d v="2014-11-21T19:02:03"/>
    <b v="0"/>
    <n v="6"/>
    <b v="0"/>
    <s v="music/jazz"/>
    <n v="2.1999999999999997"/>
    <n v="55"/>
    <x v="4"/>
    <s v="jazz"/>
    <n v="2014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x v="1"/>
    <m/>
    <d v="2013-02-13T17:37:49"/>
    <b v="0"/>
    <n v="15"/>
    <b v="0"/>
    <s v="music/jazz"/>
    <n v="10.9"/>
    <n v="21.8"/>
    <x v="4"/>
    <s v="jazz"/>
    <n v="2013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x v="9"/>
    <m/>
    <d v="2013-11-27T17:08:31"/>
    <b v="0"/>
    <n v="5"/>
    <b v="0"/>
    <s v="music/jazz"/>
    <n v="2.666666666666667"/>
    <n v="32"/>
    <x v="4"/>
    <s v="jazz"/>
    <n v="2013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x v="0"/>
    <m/>
    <d v="2010-07-08T17:40:00"/>
    <b v="0"/>
    <n v="0"/>
    <b v="0"/>
    <s v="music/jazz"/>
    <n v="0"/>
    <n v="0"/>
    <x v="4"/>
    <s v="jazz"/>
    <n v="2010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x v="6"/>
    <m/>
    <d v="2012-05-14T14:44:55"/>
    <b v="0"/>
    <n v="0"/>
    <b v="0"/>
    <s v="music/jazz"/>
    <n v="0"/>
    <n v="0"/>
    <x v="4"/>
    <s v="jazz"/>
    <n v="2012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x v="8"/>
    <m/>
    <d v="2012-11-17T19:00:00"/>
    <b v="0"/>
    <n v="28"/>
    <b v="0"/>
    <s v="music/jazz"/>
    <n v="10.86206896551724"/>
    <n v="56.25"/>
    <x v="4"/>
    <s v="jazz"/>
    <n v="2012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x v="7"/>
    <m/>
    <d v="2012-04-08T23:42:49"/>
    <b v="0"/>
    <n v="0"/>
    <b v="0"/>
    <s v="music/jazz"/>
    <n v="0"/>
    <n v="0"/>
    <x v="4"/>
    <s v="jazz"/>
    <n v="2012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x v="5"/>
    <m/>
    <d v="2010-06-25T16:32:00"/>
    <b v="0"/>
    <n v="5"/>
    <b v="0"/>
    <s v="music/jazz"/>
    <n v="38.333333333333336"/>
    <n v="69"/>
    <x v="4"/>
    <s v="jazz"/>
    <n v="2010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x v="2"/>
    <m/>
    <d v="2014-03-16T17:00:00"/>
    <b v="0"/>
    <n v="7"/>
    <b v="0"/>
    <s v="music/jazz"/>
    <n v="6.5500000000000007"/>
    <n v="18.714285714285715"/>
    <x v="4"/>
    <s v="jazz"/>
    <n v="2014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x v="2"/>
    <m/>
    <d v="2013-03-22T17:15:45"/>
    <b v="0"/>
    <n v="30"/>
    <b v="0"/>
    <s v="music/jazz"/>
    <n v="14.536842105263158"/>
    <n v="46.033333333333331"/>
    <x v="4"/>
    <s v="jazz"/>
    <n v="2013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x v="7"/>
    <m/>
    <d v="2014-05-11T23:03:29"/>
    <b v="0"/>
    <n v="2"/>
    <b v="0"/>
    <s v="music/jazz"/>
    <n v="6"/>
    <n v="60"/>
    <x v="4"/>
    <s v="jazz"/>
    <n v="2014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x v="6"/>
    <m/>
    <d v="2014-05-04T01:00:00"/>
    <b v="0"/>
    <n v="30"/>
    <b v="0"/>
    <s v="music/jazz"/>
    <n v="30.4"/>
    <n v="50.666666666666664"/>
    <x v="4"/>
    <s v="jazz"/>
    <n v="2014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x v="11"/>
    <m/>
    <d v="2016-01-29T03:00:29"/>
    <b v="0"/>
    <n v="2"/>
    <b v="0"/>
    <s v="music/jazz"/>
    <n v="1.4285714285714286"/>
    <n v="25"/>
    <x v="4"/>
    <s v="jazz"/>
    <n v="2015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x v="11"/>
    <m/>
    <d v="2012-01-18T15:00:00"/>
    <b v="0"/>
    <n v="0"/>
    <b v="0"/>
    <s v="music/jazz"/>
    <n v="0"/>
    <n v="0"/>
    <x v="4"/>
    <s v="jazz"/>
    <n v="2011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x v="9"/>
    <m/>
    <d v="2013-11-03T15:09:17"/>
    <b v="0"/>
    <n v="2"/>
    <b v="0"/>
    <s v="music/jazz"/>
    <n v="1.1428571428571428"/>
    <n v="20"/>
    <x v="4"/>
    <s v="jazz"/>
    <n v="2013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x v="10"/>
    <m/>
    <d v="2012-09-02T06:30:48"/>
    <b v="0"/>
    <n v="1"/>
    <b v="0"/>
    <s v="music/jazz"/>
    <n v="0.35714285714285715"/>
    <n v="25"/>
    <x v="4"/>
    <s v="jazz"/>
    <n v="2012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x v="5"/>
    <m/>
    <d v="2013-06-30T14:58:00"/>
    <b v="0"/>
    <n v="2"/>
    <b v="0"/>
    <s v="music/jazz"/>
    <n v="1.4545454545454546"/>
    <n v="20"/>
    <x v="4"/>
    <s v="jazz"/>
    <n v="2013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x v="0"/>
    <m/>
    <d v="2015-08-10T19:12:06"/>
    <b v="0"/>
    <n v="14"/>
    <b v="0"/>
    <s v="technology/wearables"/>
    <n v="17.155555555555555"/>
    <n v="110.28571428571429"/>
    <x v="2"/>
    <s v="wearables"/>
    <n v="2015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x v="1"/>
    <m/>
    <d v="2017-02-09T21:19:05"/>
    <b v="0"/>
    <n v="31"/>
    <b v="0"/>
    <s v="technology/wearables"/>
    <n v="2.3220000000000001"/>
    <n v="37.451612903225808"/>
    <x v="2"/>
    <s v="wearables"/>
    <n v="2017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x v="1"/>
    <m/>
    <d v="2016-02-18T15:14:20"/>
    <b v="0"/>
    <n v="16"/>
    <b v="0"/>
    <s v="technology/wearables"/>
    <n v="8.9066666666666663"/>
    <n v="41.75"/>
    <x v="2"/>
    <s v="wearables"/>
    <n v="2016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x v="9"/>
    <m/>
    <d v="2016-11-29T12:01:45"/>
    <b v="0"/>
    <n v="12"/>
    <b v="0"/>
    <s v="technology/wearables"/>
    <n v="9.6333333333333346"/>
    <n v="24.083333333333332"/>
    <x v="2"/>
    <s v="wearables"/>
    <n v="2016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x v="7"/>
    <m/>
    <d v="2016-04-18T09:00:00"/>
    <b v="0"/>
    <n v="96"/>
    <b v="0"/>
    <s v="technology/wearables"/>
    <n v="13.325999999999999"/>
    <n v="69.40625"/>
    <x v="2"/>
    <s v="wearables"/>
    <n v="2016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x v="11"/>
    <m/>
    <d v="2017-02-18T18:59:00"/>
    <b v="0"/>
    <n v="16"/>
    <b v="0"/>
    <s v="technology/wearables"/>
    <n v="2.484"/>
    <n v="155.25"/>
    <x v="2"/>
    <s v="wearables"/>
    <n v="2016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x v="10"/>
    <m/>
    <d v="2016-09-09T13:00:48"/>
    <b v="0"/>
    <n v="5"/>
    <b v="0"/>
    <s v="technology/wearables"/>
    <n v="1.9066666666666665"/>
    <n v="57.2"/>
    <x v="2"/>
    <s v="wearables"/>
    <n v="2016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x v="5"/>
    <m/>
    <d v="2016-06-30T13:45:06"/>
    <b v="0"/>
    <n v="0"/>
    <b v="0"/>
    <s v="technology/wearables"/>
    <n v="0"/>
    <n v="0"/>
    <x v="2"/>
    <s v="wearables"/>
    <n v="2016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x v="2"/>
    <m/>
    <d v="2016-03-12T14:52:44"/>
    <b v="0"/>
    <n v="8"/>
    <b v="0"/>
    <s v="technology/wearables"/>
    <n v="12"/>
    <n v="60"/>
    <x v="2"/>
    <s v="wearables"/>
    <n v="2016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x v="11"/>
    <m/>
    <d v="2016-02-20T20:02:56"/>
    <b v="0"/>
    <n v="7"/>
    <b v="0"/>
    <s v="technology/wearables"/>
    <n v="1.365"/>
    <n v="39"/>
    <x v="2"/>
    <s v="wearables"/>
    <n v="2015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x v="11"/>
    <m/>
    <d v="2016-01-17T13:01:01"/>
    <b v="0"/>
    <n v="24"/>
    <b v="0"/>
    <s v="technology/wearables"/>
    <n v="28.04"/>
    <n v="58.416666666666664"/>
    <x v="2"/>
    <s v="wearables"/>
    <n v="2015"/>
    <n v="12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x v="6"/>
    <m/>
    <d v="2016-06-04T10:41:12"/>
    <b v="0"/>
    <n v="121"/>
    <b v="0"/>
    <s v="technology/wearables"/>
    <n v="38.39"/>
    <n v="158.63636363636363"/>
    <x v="2"/>
    <s v="wearables"/>
    <n v="2016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x v="9"/>
    <m/>
    <d v="2016-11-18T10:43:32"/>
    <b v="0"/>
    <n v="196"/>
    <b v="0"/>
    <s v="technology/wearables"/>
    <n v="39.942857142857143"/>
    <n v="99.857142857142861"/>
    <x v="2"/>
    <s v="wearables"/>
    <n v="2016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x v="11"/>
    <m/>
    <d v="2015-01-24T22:56:39"/>
    <b v="0"/>
    <n v="5"/>
    <b v="0"/>
    <s v="technology/wearables"/>
    <n v="0.84"/>
    <n v="25.2"/>
    <x v="2"/>
    <s v="wearables"/>
    <n v="2014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x v="3"/>
    <m/>
    <d v="2015-08-20T15:00:39"/>
    <b v="0"/>
    <n v="73"/>
    <b v="0"/>
    <s v="technology/wearables"/>
    <n v="43.406666666666666"/>
    <n v="89.191780821917803"/>
    <x v="2"/>
    <s v="wearables"/>
    <n v="2015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x v="10"/>
    <m/>
    <d v="2016-09-13T02:05:00"/>
    <b v="0"/>
    <n v="93"/>
    <b v="0"/>
    <s v="technology/wearables"/>
    <n v="5.6613333333333333"/>
    <n v="182.6236559139785"/>
    <x v="2"/>
    <s v="wearables"/>
    <n v="2016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x v="2"/>
    <m/>
    <d v="2015-04-26T15:55:59"/>
    <b v="0"/>
    <n v="17"/>
    <b v="0"/>
    <s v="technology/wearables"/>
    <n v="1.722"/>
    <n v="50.647058823529413"/>
    <x v="2"/>
    <s v="wearables"/>
    <n v="2015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x v="9"/>
    <m/>
    <d v="2016-11-17T09:15:33"/>
    <b v="0"/>
    <n v="7"/>
    <b v="0"/>
    <s v="technology/wearables"/>
    <n v="1.9416666666666664"/>
    <n v="33.285714285714285"/>
    <x v="2"/>
    <s v="wearables"/>
    <n v="2016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x v="7"/>
    <m/>
    <d v="2015-04-09T23:59:00"/>
    <b v="0"/>
    <n v="17"/>
    <b v="0"/>
    <s v="technology/wearables"/>
    <n v="11.328275684711327"/>
    <n v="51.823529411764703"/>
    <x v="2"/>
    <s v="wearables"/>
    <n v="2015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x v="11"/>
    <m/>
    <d v="2015-01-18T23:11:05"/>
    <b v="0"/>
    <n v="171"/>
    <b v="0"/>
    <s v="technology/wearables"/>
    <n v="38.86"/>
    <n v="113.62573099415205"/>
    <x v="2"/>
    <s v="wearables"/>
    <n v="2014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x v="1"/>
    <m/>
    <d v="2017-03-14T09:02:35"/>
    <b v="0"/>
    <n v="188"/>
    <b v="0"/>
    <s v="technology/wearables"/>
    <n v="46.100628930817614"/>
    <n v="136.46276595744681"/>
    <x v="2"/>
    <s v="wearables"/>
    <n v="2017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x v="1"/>
    <m/>
    <d v="2017-02-20T14:00:00"/>
    <b v="0"/>
    <n v="110"/>
    <b v="0"/>
    <s v="technology/wearables"/>
    <n v="42.188421052631583"/>
    <n v="364.35454545454547"/>
    <x v="2"/>
    <s v="wearables"/>
    <n v="2017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x v="1"/>
    <m/>
    <d v="2016-02-11T12:05:53"/>
    <b v="0"/>
    <n v="37"/>
    <b v="0"/>
    <s v="technology/wearables"/>
    <n v="28.48"/>
    <n v="19.243243243243242"/>
    <x v="2"/>
    <s v="wearables"/>
    <n v="2016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x v="8"/>
    <m/>
    <d v="2016-10-17T10:15:19"/>
    <b v="0"/>
    <n v="9"/>
    <b v="0"/>
    <s v="technology/wearables"/>
    <n v="1.077142857142857"/>
    <n v="41.888888888888886"/>
    <x v="2"/>
    <s v="wearables"/>
    <n v="2016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x v="3"/>
    <m/>
    <d v="2015-09-01T10:05:19"/>
    <b v="0"/>
    <n v="29"/>
    <b v="0"/>
    <s v="technology/wearables"/>
    <n v="0.79909090909090907"/>
    <n v="30.310344827586206"/>
    <x v="2"/>
    <s v="wearables"/>
    <n v="2015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x v="8"/>
    <m/>
    <d v="2016-10-25T22:59:00"/>
    <b v="0"/>
    <n v="6"/>
    <b v="0"/>
    <s v="technology/wearables"/>
    <n v="1.1919999999999999"/>
    <n v="49.666666666666664"/>
    <x v="2"/>
    <s v="wearables"/>
    <n v="2016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x v="8"/>
    <m/>
    <d v="2016-10-06T10:15:32"/>
    <b v="0"/>
    <n v="30"/>
    <b v="0"/>
    <s v="technology/wearables"/>
    <n v="14.799999999999999"/>
    <n v="59.2"/>
    <x v="2"/>
    <s v="wearables"/>
    <n v="2016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x v="2"/>
    <m/>
    <d v="2016-04-22T00:06:14"/>
    <b v="0"/>
    <n v="81"/>
    <b v="0"/>
    <s v="technology/wearables"/>
    <n v="17.810000000000002"/>
    <n v="43.97530864197531"/>
    <x v="2"/>
    <s v="wearables"/>
    <n v="2016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x v="3"/>
    <m/>
    <d v="2014-08-15T15:20:34"/>
    <b v="0"/>
    <n v="4"/>
    <b v="0"/>
    <s v="technology/wearables"/>
    <n v="1.325"/>
    <n v="26.5"/>
    <x v="2"/>
    <s v="wearables"/>
    <n v="2014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x v="1"/>
    <m/>
    <d v="2017-02-09T02:16:47"/>
    <b v="0"/>
    <n v="11"/>
    <b v="0"/>
    <s v="technology/wearables"/>
    <n v="46.666666666666664"/>
    <n v="1272.7272727272727"/>
    <x v="2"/>
    <s v="wearables"/>
    <n v="2017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x v="11"/>
    <m/>
    <d v="2017-01-22T23:59:00"/>
    <b v="0"/>
    <n v="14"/>
    <b v="0"/>
    <s v="technology/wearables"/>
    <n v="45.92"/>
    <n v="164"/>
    <x v="2"/>
    <s v="wearables"/>
    <n v="2016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x v="6"/>
    <m/>
    <d v="2015-06-01T12:01:00"/>
    <b v="0"/>
    <n v="5"/>
    <b v="0"/>
    <s v="technology/wearables"/>
    <n v="0.22599999999999998"/>
    <n v="45.2"/>
    <x v="2"/>
    <s v="wearables"/>
    <n v="2015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x v="10"/>
    <m/>
    <d v="2014-09-04T01:59:00"/>
    <b v="0"/>
    <n v="45"/>
    <b v="0"/>
    <s v="technology/wearables"/>
    <n v="34.625"/>
    <n v="153.88888888888889"/>
    <x v="2"/>
    <s v="wearables"/>
    <n v="2014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x v="8"/>
    <m/>
    <d v="2015-11-08T20:21:33"/>
    <b v="0"/>
    <n v="8"/>
    <b v="0"/>
    <s v="technology/wearables"/>
    <n v="2.0549999999999997"/>
    <n v="51.375"/>
    <x v="2"/>
    <s v="wearables"/>
    <n v="2015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x v="2"/>
    <m/>
    <d v="2016-03-25T11:59:16"/>
    <b v="0"/>
    <n v="3"/>
    <b v="0"/>
    <s v="technology/wearables"/>
    <n v="0.55999999999999994"/>
    <n v="93.333333333333329"/>
    <x v="2"/>
    <s v="wearables"/>
    <n v="2016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x v="6"/>
    <m/>
    <d v="2016-06-28T11:43:05"/>
    <b v="0"/>
    <n v="24"/>
    <b v="0"/>
    <s v="technology/wearables"/>
    <n v="2.6069999999999998"/>
    <n v="108.625"/>
    <x v="2"/>
    <s v="wearables"/>
    <n v="2016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x v="0"/>
    <m/>
    <d v="2015-08-13T20:24:57"/>
    <b v="0"/>
    <n v="18"/>
    <b v="0"/>
    <s v="technology/wearables"/>
    <n v="1.9259999999999999"/>
    <n v="160.5"/>
    <x v="2"/>
    <s v="wearables"/>
    <n v="2015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x v="1"/>
    <m/>
    <d v="2016-02-21T17:36:37"/>
    <b v="0"/>
    <n v="12"/>
    <b v="0"/>
    <s v="technology/wearables"/>
    <n v="33.666666666666664"/>
    <n v="75.75"/>
    <x v="2"/>
    <s v="wearables"/>
    <n v="2016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x v="1"/>
    <m/>
    <d v="2016-02-25T02:25:01"/>
    <b v="0"/>
    <n v="123"/>
    <b v="0"/>
    <s v="technology/wearables"/>
    <n v="56.263267182990241"/>
    <n v="790.83739837398377"/>
    <x v="2"/>
    <s v="wearables"/>
    <n v="2016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x v="5"/>
    <m/>
    <d v="2016-06-20T13:59:00"/>
    <b v="0"/>
    <n v="96"/>
    <b v="0"/>
    <s v="technology/wearables"/>
    <n v="82.817599999999999"/>
    <n v="301.93916666666667"/>
    <x v="2"/>
    <s v="wearables"/>
    <n v="2016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x v="9"/>
    <m/>
    <d v="2014-11-30T17:42:02"/>
    <b v="0"/>
    <n v="31"/>
    <b v="0"/>
    <s v="technology/wearables"/>
    <n v="14.860000000000001"/>
    <n v="47.935483870967744"/>
    <x v="2"/>
    <s v="wearables"/>
    <n v="2014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x v="3"/>
    <m/>
    <d v="2014-08-09T17:43:42"/>
    <b v="0"/>
    <n v="4"/>
    <b v="0"/>
    <s v="technology/wearables"/>
    <n v="1.2375123751237513E-2"/>
    <n v="2.75"/>
    <x v="2"/>
    <s v="wearables"/>
    <n v="2014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x v="8"/>
    <m/>
    <d v="2016-10-02T13:04:46"/>
    <b v="0"/>
    <n v="3"/>
    <b v="0"/>
    <s v="technology/wearables"/>
    <n v="1.7142857142857144E-2"/>
    <n v="1"/>
    <x v="2"/>
    <s v="wearables"/>
    <n v="2016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x v="3"/>
    <m/>
    <d v="2016-08-23T15:54:00"/>
    <b v="0"/>
    <n v="179"/>
    <b v="0"/>
    <s v="technology/wearables"/>
    <n v="29.506136117214709"/>
    <n v="171.79329608938548"/>
    <x v="2"/>
    <s v="wearables"/>
    <n v="2016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x v="2"/>
    <m/>
    <d v="2015-03-27T20:46:48"/>
    <b v="0"/>
    <n v="3"/>
    <b v="0"/>
    <s v="technology/wearables"/>
    <n v="1.06"/>
    <n v="35.333333333333336"/>
    <x v="2"/>
    <s v="wearables"/>
    <n v="2015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x v="11"/>
    <m/>
    <d v="2015-12-31T18:00:00"/>
    <b v="0"/>
    <n v="23"/>
    <b v="0"/>
    <s v="technology/wearables"/>
    <n v="6.293333333333333"/>
    <n v="82.086956521739125"/>
    <x v="2"/>
    <s v="wearables"/>
    <n v="2015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x v="4"/>
    <m/>
    <d v="2016-01-09T19:00:00"/>
    <b v="0"/>
    <n v="23"/>
    <b v="0"/>
    <s v="technology/wearables"/>
    <n v="12.75"/>
    <n v="110.8695652173913"/>
    <x v="2"/>
    <s v="wearables"/>
    <n v="2015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x v="5"/>
    <m/>
    <d v="2014-06-23T02:04:10"/>
    <b v="0"/>
    <n v="41"/>
    <b v="0"/>
    <s v="technology/wearables"/>
    <n v="13.22"/>
    <n v="161.21951219512195"/>
    <x v="2"/>
    <s v="wearables"/>
    <n v="2014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x v="8"/>
    <m/>
    <d v="2016-10-01T03:33:45"/>
    <b v="0"/>
    <n v="0"/>
    <b v="0"/>
    <s v="technology/wearables"/>
    <n v="0"/>
    <n v="0"/>
    <x v="2"/>
    <s v="wearables"/>
    <n v="2016"/>
    <n v="9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x v="10"/>
    <m/>
    <d v="2016-09-28T17:24:55"/>
    <b v="0"/>
    <n v="32"/>
    <b v="0"/>
    <s v="technology/wearables"/>
    <n v="16.77"/>
    <n v="52.40625"/>
    <x v="2"/>
    <s v="wearables"/>
    <n v="2016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x v="10"/>
    <m/>
    <d v="2014-09-03T13:49:24"/>
    <b v="0"/>
    <n v="2"/>
    <b v="0"/>
    <s v="technology/wearables"/>
    <n v="0.104"/>
    <n v="13"/>
    <x v="2"/>
    <s v="wearables"/>
    <n v="2014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x v="0"/>
    <m/>
    <d v="2016-07-12T13:51:00"/>
    <b v="0"/>
    <n v="7"/>
    <b v="0"/>
    <s v="technology/wearables"/>
    <n v="4.24"/>
    <n v="30.285714285714285"/>
    <x v="2"/>
    <s v="wearables"/>
    <n v="2016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x v="7"/>
    <m/>
    <d v="2016-05-07T16:11:59"/>
    <b v="0"/>
    <n v="4"/>
    <b v="0"/>
    <s v="technology/wearables"/>
    <n v="0.46699999999999997"/>
    <n v="116.75"/>
    <x v="2"/>
    <s v="wearables"/>
    <n v="2016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x v="9"/>
    <m/>
    <d v="2016-11-12T00:00:00"/>
    <b v="0"/>
    <n v="196"/>
    <b v="0"/>
    <s v="technology/wearables"/>
    <n v="25.087142857142858"/>
    <n v="89.59693877551021"/>
    <x v="2"/>
    <s v="wearables"/>
    <n v="2016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x v="9"/>
    <m/>
    <d v="2014-11-30T17:59:00"/>
    <b v="0"/>
    <n v="11"/>
    <b v="0"/>
    <s v="technology/wearables"/>
    <n v="2.3345000000000002"/>
    <n v="424.45454545454544"/>
    <x v="2"/>
    <s v="wearables"/>
    <n v="2014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x v="4"/>
    <m/>
    <d v="2014-11-29T11:00:00"/>
    <b v="0"/>
    <n v="9"/>
    <b v="0"/>
    <s v="technology/wearables"/>
    <n v="7.26"/>
    <n v="80.666666666666671"/>
    <x v="2"/>
    <s v="wearables"/>
    <n v="2014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x v="0"/>
    <m/>
    <d v="2014-07-27T10:27:00"/>
    <b v="0"/>
    <n v="5"/>
    <b v="0"/>
    <s v="technology/wearables"/>
    <n v="1.625"/>
    <n v="13"/>
    <x v="2"/>
    <s v="wearables"/>
    <n v="2014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x v="9"/>
    <m/>
    <d v="2014-11-27T22:28:17"/>
    <b v="0"/>
    <n v="8"/>
    <b v="0"/>
    <s v="technology/wearables"/>
    <n v="1.3"/>
    <n v="8.125"/>
    <x v="2"/>
    <s v="wearables"/>
    <n v="2014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x v="9"/>
    <m/>
    <d v="2015-11-19T00:03:21"/>
    <b v="0"/>
    <n v="229"/>
    <b v="0"/>
    <s v="technology/wearables"/>
    <n v="58.558333333333337"/>
    <n v="153.42794759825327"/>
    <x v="2"/>
    <s v="wearables"/>
    <n v="2015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x v="9"/>
    <m/>
    <d v="2014-11-13T03:02:00"/>
    <b v="0"/>
    <n v="40"/>
    <b v="0"/>
    <s v="technology/wearables"/>
    <n v="7.7886666666666677"/>
    <n v="292.07499999999999"/>
    <x v="2"/>
    <s v="wearables"/>
    <n v="2014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x v="1"/>
    <m/>
    <d v="2017-03-14T19:26:00"/>
    <b v="0"/>
    <n v="6"/>
    <b v="0"/>
    <s v="technology/wearables"/>
    <n v="2.2157147647256061"/>
    <n v="3304"/>
    <x v="2"/>
    <s v="wearables"/>
    <n v="2017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x v="11"/>
    <m/>
    <d v="2017-01-30T12:16:53"/>
    <b v="0"/>
    <n v="4"/>
    <b v="0"/>
    <s v="technology/wearables"/>
    <n v="104"/>
    <n v="1300"/>
    <x v="2"/>
    <s v="wearables"/>
    <n v="2016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x v="4"/>
    <m/>
    <d v="2015-12-17T00:59:00"/>
    <b v="0"/>
    <n v="22"/>
    <b v="0"/>
    <s v="technology/wearables"/>
    <n v="29.6029602960296"/>
    <n v="134.54545454545453"/>
    <x v="2"/>
    <s v="wearables"/>
    <n v="2015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x v="2"/>
    <m/>
    <d v="2017-03-16T11:01:01"/>
    <b v="0"/>
    <n v="15"/>
    <b v="0"/>
    <s v="technology/wearables"/>
    <n v="16.055"/>
    <n v="214.06666666666666"/>
    <x v="2"/>
    <s v="wearables"/>
    <n v="2017"/>
    <n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x v="1"/>
    <m/>
    <d v="2016-02-18T12:00:27"/>
    <b v="0"/>
    <n v="95"/>
    <b v="0"/>
    <s v="technology/wearables"/>
    <n v="82.207999999999998"/>
    <n v="216.33684210526314"/>
    <x v="2"/>
    <s v="wearables"/>
    <n v="2016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x v="8"/>
    <m/>
    <d v="2015-10-30T09:59:43"/>
    <b v="0"/>
    <n v="161"/>
    <b v="0"/>
    <s v="technology/wearables"/>
    <n v="75.051000000000002"/>
    <n v="932.31055900621118"/>
    <x v="2"/>
    <s v="wearables"/>
    <n v="2015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x v="11"/>
    <m/>
    <d v="2014-12-12T02:11:00"/>
    <b v="0"/>
    <n v="8"/>
    <b v="0"/>
    <s v="technology/wearables"/>
    <n v="5.8500000000000005"/>
    <n v="29.25"/>
    <x v="2"/>
    <s v="wearables"/>
    <n v="2014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x v="4"/>
    <m/>
    <d v="2016-12-14T10:00:23"/>
    <b v="0"/>
    <n v="76"/>
    <b v="0"/>
    <s v="technology/wearables"/>
    <n v="44.32"/>
    <n v="174.94736842105263"/>
    <x v="2"/>
    <s v="wearables"/>
    <n v="2016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x v="4"/>
    <m/>
    <d v="2016-12-28T14:25:15"/>
    <b v="0"/>
    <n v="1"/>
    <b v="0"/>
    <s v="technology/wearables"/>
    <n v="0.26737967914438499"/>
    <n v="250"/>
    <x v="2"/>
    <s v="wearables"/>
    <n v="2016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x v="5"/>
    <m/>
    <d v="2016-06-19T09:30:46"/>
    <b v="0"/>
    <n v="101"/>
    <b v="0"/>
    <s v="technology/wearables"/>
    <n v="13.13"/>
    <n v="65"/>
    <x v="2"/>
    <s v="wearables"/>
    <n v="2016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x v="3"/>
    <m/>
    <d v="2016-09-04T21:59:00"/>
    <b v="0"/>
    <n v="4"/>
    <b v="0"/>
    <s v="technology/wearables"/>
    <n v="0.19088937093275488"/>
    <n v="55"/>
    <x v="2"/>
    <s v="wearables"/>
    <n v="2016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x v="4"/>
    <m/>
    <d v="2014-12-18T16:33:15"/>
    <b v="0"/>
    <n v="1"/>
    <b v="0"/>
    <s v="technology/wearables"/>
    <n v="0.375"/>
    <n v="75"/>
    <x v="2"/>
    <s v="wearables"/>
    <n v="2014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x v="11"/>
    <m/>
    <d v="2017-01-24T05:34:12"/>
    <b v="0"/>
    <n v="775"/>
    <b v="0"/>
    <s v="technology/wearables"/>
    <n v="21535.021000000001"/>
    <n v="1389.3561935483872"/>
    <x v="2"/>
    <s v="wearables"/>
    <n v="2016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x v="11"/>
    <m/>
    <d v="2015-12-29T15:00:00"/>
    <b v="0"/>
    <n v="90"/>
    <b v="0"/>
    <s v="technology/wearables"/>
    <n v="34.527999999999999"/>
    <n v="95.911111111111111"/>
    <x v="2"/>
    <s v="wearables"/>
    <n v="2015"/>
    <n v="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x v="4"/>
    <m/>
    <d v="2014-12-31T19:03:35"/>
    <b v="0"/>
    <n v="16"/>
    <b v="0"/>
    <s v="technology/wearables"/>
    <n v="30.599999999999998"/>
    <n v="191.25"/>
    <x v="2"/>
    <s v="wearables"/>
    <n v="2014"/>
    <n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x v="9"/>
    <m/>
    <d v="2015-11-25T17:04:55"/>
    <b v="0"/>
    <n v="6"/>
    <b v="0"/>
    <s v="technology/wearables"/>
    <n v="2.666666666666667"/>
    <n v="40"/>
    <x v="2"/>
    <s v="wearables"/>
    <n v="2015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x v="2"/>
    <m/>
    <d v="2016-04-06T20:34:16"/>
    <b v="0"/>
    <n v="38"/>
    <b v="0"/>
    <s v="technology/wearables"/>
    <n v="2.8420000000000001"/>
    <n v="74.78947368421052"/>
    <x v="2"/>
    <s v="wearables"/>
    <n v="2016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x v="9"/>
    <m/>
    <d v="2015-11-21T12:12:15"/>
    <b v="0"/>
    <n v="355"/>
    <b v="0"/>
    <s v="technology/wearables"/>
    <n v="22.878799999999998"/>
    <n v="161.11830985915492"/>
    <x v="2"/>
    <s v="wearables"/>
    <n v="2015"/>
    <n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x v="0"/>
    <m/>
    <d v="2016-07-14T06:48:53"/>
    <b v="0"/>
    <n v="7"/>
    <b v="0"/>
    <s v="technology/wearables"/>
    <n v="3.105"/>
    <n v="88.714285714285708"/>
    <x v="2"/>
    <s v="wearables"/>
    <n v="2016"/>
    <n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x v="1"/>
    <m/>
    <d v="2015-02-04T18:22:29"/>
    <b v="0"/>
    <n v="400"/>
    <b v="0"/>
    <s v="technology/wearables"/>
    <n v="47.333333333333336"/>
    <n v="53.25"/>
    <x v="2"/>
    <s v="wearables"/>
    <n v="2015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x v="5"/>
    <m/>
    <d v="2015-06-01T19:47:00"/>
    <b v="0"/>
    <n v="30"/>
    <b v="1"/>
    <s v="music/electronic music"/>
    <n v="205.54838709677421"/>
    <n v="106.2"/>
    <x v="4"/>
    <s v="electronic music"/>
    <n v="2015"/>
    <n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x v="8"/>
    <m/>
    <d v="2015-10-16T23:00:00"/>
    <b v="1"/>
    <n v="478"/>
    <b v="1"/>
    <s v="music/electronic music"/>
    <n v="351.80366666666669"/>
    <n v="22.079728033472804"/>
    <x v="4"/>
    <s v="electronic music"/>
    <n v="2015"/>
    <n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x v="6"/>
    <m/>
    <d v="2015-05-17T10:31:17"/>
    <b v="1"/>
    <n v="74"/>
    <b v="1"/>
    <s v="music/electronic music"/>
    <n v="114.9"/>
    <n v="31.054054054054053"/>
    <x v="4"/>
    <s v="electronic music"/>
    <n v="2015"/>
    <n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x v="5"/>
    <m/>
    <d v="2015-06-20T17:04:21"/>
    <b v="0"/>
    <n v="131"/>
    <b v="1"/>
    <s v="music/electronic music"/>
    <n v="237.15"/>
    <n v="36.206106870229007"/>
    <x v="4"/>
    <s v="electronic music"/>
    <n v="2015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x v="1"/>
    <m/>
    <d v="2016-01-31T08:56:03"/>
    <b v="1"/>
    <n v="61"/>
    <b v="1"/>
    <s v="music/electronic music"/>
    <n v="118.63774999999998"/>
    <n v="388.9762295081967"/>
    <x v="4"/>
    <s v="electronic music"/>
    <n v="2016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x v="2"/>
    <m/>
    <d v="2015-03-16T14:00:37"/>
    <b v="1"/>
    <n v="1071"/>
    <b v="1"/>
    <s v="music/electronic music"/>
    <n v="109.92831428571431"/>
    <n v="71.848571428571432"/>
    <x v="4"/>
    <s v="electronic music"/>
    <n v="2015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x v="2"/>
    <m/>
    <d v="2016-03-31T03:46:56"/>
    <b v="1"/>
    <n v="122"/>
    <b v="1"/>
    <s v="music/electronic music"/>
    <n v="100.00828571428571"/>
    <n v="57.381803278688523"/>
    <x v="4"/>
    <s v="electronic music"/>
    <n v="2016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x v="8"/>
    <m/>
    <d v="2014-10-22T19:49:07"/>
    <b v="1"/>
    <n v="111"/>
    <b v="1"/>
    <s v="music/electronic music"/>
    <n v="103.09292094387415"/>
    <n v="69.666666666666671"/>
    <x v="4"/>
    <s v="electronic music"/>
    <n v="2014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x v="1"/>
    <m/>
    <d v="2017-03-06T15:00:00"/>
    <b v="1"/>
    <n v="255"/>
    <b v="1"/>
    <s v="music/electronic music"/>
    <n v="117.27000000000001"/>
    <n v="45.988235294117644"/>
    <x v="4"/>
    <s v="electronic music"/>
    <n v="2017"/>
    <n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x v="2"/>
    <m/>
    <d v="2015-04-04T16:59:00"/>
    <b v="0"/>
    <n v="141"/>
    <b v="1"/>
    <s v="music/electronic music"/>
    <n v="111.75999999999999"/>
    <n v="79.262411347517727"/>
    <x v="4"/>
    <s v="electronic music"/>
    <n v="2015"/>
    <n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x v="10"/>
    <m/>
    <d v="2016-09-12T06:35:49"/>
    <b v="0"/>
    <n v="159"/>
    <b v="1"/>
    <s v="music/electronic music"/>
    <n v="342.09999999999997"/>
    <n v="43.031446540880502"/>
    <x v="4"/>
    <s v="electronic music"/>
    <n v="2016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x v="4"/>
    <m/>
    <d v="2015-12-16T13:20:10"/>
    <b v="0"/>
    <n v="99"/>
    <b v="1"/>
    <s v="music/electronic music"/>
    <n v="107.4"/>
    <n v="108.48484848484848"/>
    <x v="4"/>
    <s v="electronic music"/>
    <n v="2015"/>
    <n v="1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x v="5"/>
    <m/>
    <d v="2016-06-23T11:00:25"/>
    <b v="0"/>
    <n v="96"/>
    <b v="1"/>
    <s v="music/electronic music"/>
    <n v="108.49703703703703"/>
    <n v="61.029583333333335"/>
    <x v="4"/>
    <s v="electronic music"/>
    <n v="2016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x v="4"/>
    <m/>
    <d v="2016-12-12T12:34:40"/>
    <b v="0"/>
    <n v="27"/>
    <b v="1"/>
    <s v="music/electronic music"/>
    <n v="102.86144578313252"/>
    <n v="50.592592592592595"/>
    <x v="4"/>
    <s v="electronic music"/>
    <n v="2016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x v="3"/>
    <m/>
    <d v="2016-08-04T22:59:00"/>
    <b v="0"/>
    <n v="166"/>
    <b v="1"/>
    <s v="music/electronic music"/>
    <n v="130.0018"/>
    <n v="39.157168674698795"/>
    <x v="4"/>
    <s v="electronic music"/>
    <n v="2016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x v="1"/>
    <m/>
    <d v="2015-02-11T10:23:40"/>
    <b v="0"/>
    <n v="76"/>
    <b v="1"/>
    <s v="music/electronic music"/>
    <n v="107.65217391304347"/>
    <n v="65.15789473684211"/>
    <x v="4"/>
    <s v="electronic music"/>
    <n v="2015"/>
    <n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x v="11"/>
    <m/>
    <d v="2013-01-07T03:00:00"/>
    <b v="0"/>
    <n v="211"/>
    <b v="1"/>
    <s v="music/electronic music"/>
    <n v="112.36044444444444"/>
    <n v="23.963127962085309"/>
    <x v="4"/>
    <s v="electronic music"/>
    <n v="2012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x v="6"/>
    <m/>
    <d v="2015-05-18T00:00:00"/>
    <b v="0"/>
    <n v="21"/>
    <b v="1"/>
    <s v="music/electronic music"/>
    <n v="102.1"/>
    <n v="48.61904761904762"/>
    <x v="4"/>
    <s v="electronic music"/>
    <n v="2015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x v="2"/>
    <m/>
    <d v="2016-03-18T23:33:43"/>
    <b v="0"/>
    <n v="61"/>
    <b v="1"/>
    <s v="music/electronic music"/>
    <n v="145.33333333333334"/>
    <n v="35.73770491803279"/>
    <x v="4"/>
    <s v="electronic music"/>
    <n v="2016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x v="4"/>
    <m/>
    <d v="2016-12-13T02:59:00"/>
    <b v="0"/>
    <n v="30"/>
    <b v="1"/>
    <s v="music/electronic music"/>
    <n v="128.19999999999999"/>
    <n v="21.366666666666667"/>
    <x v="4"/>
    <s v="electronic music"/>
    <n v="2016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x v="3"/>
    <m/>
    <d v="2016-08-27T12:00:09"/>
    <b v="0"/>
    <n v="1"/>
    <b v="0"/>
    <s v="journalism/audio"/>
    <n v="0.29411764705882354"/>
    <n v="250"/>
    <x v="5"/>
    <s v="audio"/>
    <n v="2016"/>
    <n v="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x v="3"/>
    <m/>
    <d v="2014-07-30T20:26:32"/>
    <b v="0"/>
    <n v="0"/>
    <b v="0"/>
    <s v="journalism/audio"/>
    <n v="0"/>
    <n v="0"/>
    <x v="5"/>
    <s v="audio"/>
    <n v="2014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x v="3"/>
    <m/>
    <d v="2014-09-12T05:00:00"/>
    <b v="0"/>
    <n v="1"/>
    <b v="0"/>
    <s v="journalism/audio"/>
    <n v="1.5384615384615385"/>
    <n v="10"/>
    <x v="5"/>
    <s v="audio"/>
    <n v="2014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x v="6"/>
    <m/>
    <d v="2015-05-20T01:04:15"/>
    <b v="0"/>
    <n v="292"/>
    <b v="0"/>
    <s v="journalism/audio"/>
    <n v="8.5370000000000008"/>
    <n v="29.236301369863014"/>
    <x v="5"/>
    <s v="audio"/>
    <n v="2015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x v="1"/>
    <m/>
    <d v="2015-03-05T15:27:00"/>
    <b v="0"/>
    <n v="2"/>
    <b v="0"/>
    <s v="journalism/audio"/>
    <n v="8.5714285714285715E-2"/>
    <n v="3"/>
    <x v="5"/>
    <s v="audio"/>
    <n v="2015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x v="3"/>
    <m/>
    <d v="2014-08-23T15:59:10"/>
    <b v="0"/>
    <n v="8"/>
    <b v="0"/>
    <s v="journalism/audio"/>
    <n v="2.6599999999999997"/>
    <n v="33.25"/>
    <x v="5"/>
    <s v="audio"/>
    <n v="2014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x v="4"/>
    <m/>
    <d v="2015-12-26T15:26:00"/>
    <b v="0"/>
    <n v="0"/>
    <b v="0"/>
    <s v="journalism/audio"/>
    <n v="0"/>
    <n v="0"/>
    <x v="5"/>
    <s v="audio"/>
    <n v="2015"/>
    <n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x v="9"/>
    <m/>
    <d v="2014-11-05T15:38:35"/>
    <b v="0"/>
    <n v="1"/>
    <b v="0"/>
    <s v="journalism/audio"/>
    <n v="0.05"/>
    <n v="1"/>
    <x v="5"/>
    <s v="audio"/>
    <n v="2014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x v="10"/>
    <m/>
    <d v="2016-09-24T20:16:29"/>
    <b v="0"/>
    <n v="4"/>
    <b v="0"/>
    <s v="journalism/audio"/>
    <n v="1.4133333333333333"/>
    <n v="53"/>
    <x v="5"/>
    <s v="audio"/>
    <n v="2016"/>
    <n v="8"/>
  </r>
  <r>
    <n v="1049"/>
    <s v="J1 (Canceled)"/>
    <s v="------"/>
    <n v="12000"/>
    <n v="0"/>
    <x v="1"/>
    <s v="US"/>
    <s v="USD"/>
    <n v="1455272445"/>
    <n v="1452680445"/>
    <x v="1049"/>
    <x v="2"/>
    <x v="1"/>
    <m/>
    <d v="2016-02-12T05:20:45"/>
    <b v="0"/>
    <n v="0"/>
    <b v="0"/>
    <s v="journalism/audio"/>
    <n v="0"/>
    <n v="0"/>
    <x v="5"/>
    <s v="audio"/>
    <n v="2016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x v="10"/>
    <m/>
    <d v="2015-09-14T14:07:57"/>
    <b v="0"/>
    <n v="0"/>
    <b v="0"/>
    <s v="journalism/audio"/>
    <n v="0"/>
    <n v="0"/>
    <x v="5"/>
    <s v="audio"/>
    <n v="2015"/>
    <n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x v="3"/>
    <m/>
    <d v="2014-08-26T19:20:25"/>
    <b v="0"/>
    <n v="0"/>
    <b v="0"/>
    <s v="journalism/audio"/>
    <n v="0"/>
    <n v="0"/>
    <x v="5"/>
    <s v="audio"/>
    <n v="2014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x v="6"/>
    <m/>
    <d v="2016-06-06T15:09:00"/>
    <b v="0"/>
    <n v="0"/>
    <b v="0"/>
    <s v="journalism/audio"/>
    <n v="0"/>
    <n v="0"/>
    <x v="5"/>
    <s v="audio"/>
    <n v="2016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x v="2"/>
    <m/>
    <d v="2017-03-05T23:08:52"/>
    <b v="0"/>
    <n v="1"/>
    <b v="0"/>
    <s v="journalism/audio"/>
    <n v="1"/>
    <n v="15"/>
    <x v="5"/>
    <s v="audio"/>
    <n v="2017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x v="3"/>
    <m/>
    <d v="2014-08-10T17:00:00"/>
    <b v="0"/>
    <n v="0"/>
    <b v="0"/>
    <s v="journalism/audio"/>
    <n v="0"/>
    <n v="0"/>
    <x v="5"/>
    <s v="audio"/>
    <n v="2014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x v="2"/>
    <m/>
    <d v="2016-03-07T18:49:05"/>
    <b v="0"/>
    <n v="0"/>
    <b v="0"/>
    <s v="journalism/audio"/>
    <n v="0"/>
    <n v="0"/>
    <x v="5"/>
    <s v="audio"/>
    <n v="2016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x v="2"/>
    <m/>
    <d v="2015-04-24T11:16:17"/>
    <b v="0"/>
    <n v="0"/>
    <b v="0"/>
    <s v="journalism/audio"/>
    <n v="0"/>
    <n v="0"/>
    <x v="5"/>
    <s v="audio"/>
    <n v="2015"/>
    <n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x v="4"/>
    <m/>
    <d v="2016-12-04T16:54:43"/>
    <b v="0"/>
    <n v="0"/>
    <b v="0"/>
    <s v="journalism/audio"/>
    <n v="0"/>
    <n v="0"/>
    <x v="5"/>
    <s v="audio"/>
    <n v="2016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x v="2"/>
    <m/>
    <d v="2015-03-25T19:00:00"/>
    <b v="0"/>
    <n v="0"/>
    <b v="0"/>
    <s v="journalism/audio"/>
    <n v="0"/>
    <n v="0"/>
    <x v="5"/>
    <s v="audio"/>
    <n v="2015"/>
    <n v="2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x v="2"/>
    <m/>
    <d v="2015-03-13T12:57:36"/>
    <b v="0"/>
    <n v="0"/>
    <b v="0"/>
    <s v="journalism/audio"/>
    <n v="0"/>
    <n v="0"/>
    <x v="5"/>
    <s v="audio"/>
    <n v="2015"/>
    <n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x v="7"/>
    <m/>
    <d v="2015-04-15T16:54:53"/>
    <b v="0"/>
    <n v="1"/>
    <b v="0"/>
    <s v="journalism/audio"/>
    <n v="1"/>
    <n v="50"/>
    <x v="5"/>
    <s v="audio"/>
    <n v="2015"/>
    <n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x v="7"/>
    <m/>
    <d v="2016-05-01T20:00:00"/>
    <b v="0"/>
    <n v="0"/>
    <b v="0"/>
    <s v="journalism/audio"/>
    <n v="0"/>
    <n v="0"/>
    <x v="5"/>
    <s v="audio"/>
    <n v="2016"/>
    <n v="3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x v="3"/>
    <m/>
    <d v="2016-07-12T14:22:21"/>
    <b v="0"/>
    <n v="4"/>
    <b v="0"/>
    <s v="journalism/audio"/>
    <n v="95.477386934673376"/>
    <n v="47.5"/>
    <x v="5"/>
    <s v="audio"/>
    <n v="201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x v="3"/>
    <m/>
    <d v="2016-08-30T19:44:22"/>
    <b v="0"/>
    <n v="0"/>
    <b v="0"/>
    <s v="journalism/audio"/>
    <n v="0"/>
    <n v="0"/>
    <x v="5"/>
    <s v="audio"/>
    <n v="2016"/>
    <n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x v="5"/>
    <m/>
    <d v="2013-07-07T00:28:23"/>
    <b v="0"/>
    <n v="123"/>
    <b v="0"/>
    <s v="games/video games"/>
    <n v="8.974444444444444"/>
    <n v="65.666666666666671"/>
    <x v="6"/>
    <s v="video games"/>
    <n v="2013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x v="1"/>
    <m/>
    <d v="2014-02-19T04:08:42"/>
    <b v="0"/>
    <n v="5"/>
    <b v="0"/>
    <s v="games/video games"/>
    <n v="2.7"/>
    <n v="16.2"/>
    <x v="6"/>
    <s v="video games"/>
    <n v="2014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x v="0"/>
    <m/>
    <d v="2013-08-04T18:06:22"/>
    <b v="0"/>
    <n v="148"/>
    <b v="0"/>
    <s v="games/video games"/>
    <n v="3.3673333333333333"/>
    <n v="34.128378378378379"/>
    <x v="6"/>
    <s v="video games"/>
    <n v="2013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x v="4"/>
    <m/>
    <d v="2013-12-21T15:32:11"/>
    <b v="0"/>
    <n v="10"/>
    <b v="0"/>
    <s v="games/video games"/>
    <n v="26"/>
    <n v="13"/>
    <x v="6"/>
    <s v="video games"/>
    <n v="2013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x v="7"/>
    <m/>
    <d v="2016-04-10T02:54:24"/>
    <b v="0"/>
    <n v="4"/>
    <b v="0"/>
    <s v="games/video games"/>
    <n v="0.15"/>
    <n v="11.25"/>
    <x v="6"/>
    <s v="video games"/>
    <n v="2016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x v="9"/>
    <m/>
    <d v="2013-11-26T01:30:59"/>
    <b v="0"/>
    <n v="21"/>
    <b v="0"/>
    <s v="games/video games"/>
    <n v="38.636363636363633"/>
    <n v="40.476190476190474"/>
    <x v="6"/>
    <s v="video games"/>
    <n v="2013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x v="8"/>
    <m/>
    <d v="2012-09-30T19:17:02"/>
    <b v="0"/>
    <n v="2"/>
    <b v="0"/>
    <s v="games/video games"/>
    <n v="0.70000000000000007"/>
    <n v="35"/>
    <x v="6"/>
    <s v="video games"/>
    <n v="2012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x v="9"/>
    <m/>
    <d v="2015-11-17T14:04:53"/>
    <b v="0"/>
    <n v="0"/>
    <b v="0"/>
    <s v="games/video games"/>
    <n v="0"/>
    <n v="0"/>
    <x v="6"/>
    <s v="video games"/>
    <n v="2015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x v="1"/>
    <m/>
    <d v="2014-02-05T14:58:17"/>
    <b v="0"/>
    <n v="4"/>
    <b v="0"/>
    <s v="games/video games"/>
    <n v="6.8000000000000005E-2"/>
    <n v="12.75"/>
    <x v="6"/>
    <s v="video games"/>
    <n v="2014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x v="8"/>
    <m/>
    <d v="2011-10-16T18:09:01"/>
    <b v="0"/>
    <n v="1"/>
    <b v="0"/>
    <s v="games/video games"/>
    <n v="1.3333333333333335"/>
    <n v="10"/>
    <x v="6"/>
    <s v="video games"/>
    <n v="2011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x v="11"/>
    <m/>
    <d v="2014-01-03T23:09:05"/>
    <b v="0"/>
    <n v="30"/>
    <b v="0"/>
    <s v="games/video games"/>
    <n v="6.3092592592592585"/>
    <n v="113.56666666666666"/>
    <x v="6"/>
    <s v="video games"/>
    <n v="2013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x v="6"/>
    <m/>
    <d v="2012-05-06T16:41:56"/>
    <b v="0"/>
    <n v="3"/>
    <b v="0"/>
    <s v="games/video games"/>
    <n v="4.5"/>
    <n v="15"/>
    <x v="6"/>
    <s v="video games"/>
    <n v="2012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x v="3"/>
    <m/>
    <d v="2014-09-11T04:04:10"/>
    <b v="0"/>
    <n v="975"/>
    <b v="0"/>
    <s v="games/video games"/>
    <n v="62.765333333333331"/>
    <n v="48.281025641025643"/>
    <x v="6"/>
    <s v="video games"/>
    <n v="2014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x v="11"/>
    <m/>
    <d v="2016-01-13T23:00:11"/>
    <b v="0"/>
    <n v="167"/>
    <b v="0"/>
    <s v="games/video games"/>
    <n v="29.376000000000001"/>
    <n v="43.976047904191617"/>
    <x v="6"/>
    <s v="video games"/>
    <n v="2015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x v="0"/>
    <m/>
    <d v="2011-07-21T23:42:01"/>
    <b v="0"/>
    <n v="5"/>
    <b v="0"/>
    <s v="games/video games"/>
    <n v="7.5"/>
    <n v="9"/>
    <x v="6"/>
    <s v="video games"/>
    <n v="2011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x v="6"/>
    <m/>
    <d v="2016-05-14T08:35:36"/>
    <b v="0"/>
    <n v="18"/>
    <b v="0"/>
    <s v="games/video games"/>
    <n v="2.6076923076923078"/>
    <n v="37.666666666666664"/>
    <x v="6"/>
    <s v="video games"/>
    <n v="2016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x v="6"/>
    <m/>
    <d v="2014-05-10T22:18:53"/>
    <b v="0"/>
    <n v="98"/>
    <b v="0"/>
    <s v="games/video games"/>
    <n v="9.1050000000000004"/>
    <n v="18.581632653061224"/>
    <x v="6"/>
    <s v="video games"/>
    <n v="2014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x v="11"/>
    <m/>
    <d v="2015-01-28T17:14:52"/>
    <b v="0"/>
    <n v="4"/>
    <b v="0"/>
    <s v="games/video games"/>
    <n v="1.7647058823529412E-2"/>
    <n v="3"/>
    <x v="6"/>
    <s v="video games"/>
    <n v="2014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x v="3"/>
    <m/>
    <d v="2012-08-10T16:44:48"/>
    <b v="0"/>
    <n v="3"/>
    <b v="0"/>
    <s v="games/video games"/>
    <n v="0.55999999999999994"/>
    <n v="18.666666666666668"/>
    <x v="6"/>
    <s v="video games"/>
    <n v="2012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x v="0"/>
    <m/>
    <d v="2014-08-02T10:49:43"/>
    <b v="0"/>
    <n v="1"/>
    <b v="0"/>
    <s v="games/video games"/>
    <n v="0.82000000000000006"/>
    <n v="410"/>
    <x v="6"/>
    <s v="video games"/>
    <n v="2014"/>
    <n v="6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x v="3"/>
    <m/>
    <d v="2014-08-08T16:53:24"/>
    <b v="0"/>
    <n v="0"/>
    <b v="0"/>
    <s v="games/video games"/>
    <n v="0"/>
    <n v="0"/>
    <x v="6"/>
    <s v="video games"/>
    <n v="2014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x v="2"/>
    <m/>
    <d v="2016-03-14T10:06:15"/>
    <b v="0"/>
    <n v="9"/>
    <b v="0"/>
    <s v="games/video games"/>
    <n v="3.42"/>
    <n v="114"/>
    <x v="6"/>
    <s v="video games"/>
    <n v="2016"/>
    <n v="2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x v="3"/>
    <m/>
    <d v="2014-08-24T15:48:11"/>
    <b v="0"/>
    <n v="2"/>
    <b v="0"/>
    <s v="games/video games"/>
    <n v="8.3333333333333343E-2"/>
    <n v="7.5"/>
    <x v="6"/>
    <s v="video games"/>
    <n v="2014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x v="5"/>
    <m/>
    <d v="2014-06-15T12:08:07"/>
    <b v="0"/>
    <n v="0"/>
    <b v="0"/>
    <s v="games/video games"/>
    <n v="0"/>
    <n v="0"/>
    <x v="6"/>
    <s v="video games"/>
    <n v="2014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x v="7"/>
    <m/>
    <d v="2014-04-24T14:11:07"/>
    <b v="0"/>
    <n v="147"/>
    <b v="0"/>
    <s v="games/video games"/>
    <n v="14.182977777777777"/>
    <n v="43.41727891156463"/>
    <x v="6"/>
    <s v="video games"/>
    <n v="2014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x v="5"/>
    <m/>
    <d v="2015-06-25T23:32:55"/>
    <b v="0"/>
    <n v="49"/>
    <b v="0"/>
    <s v="games/video games"/>
    <n v="7.8266666666666662"/>
    <n v="23.959183673469386"/>
    <x v="6"/>
    <s v="video games"/>
    <n v="201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x v="6"/>
    <m/>
    <d v="2015-05-28T23:27:33"/>
    <b v="0"/>
    <n v="1"/>
    <b v="0"/>
    <s v="games/video games"/>
    <n v="3.8464497269020695E-2"/>
    <n v="5"/>
    <x v="6"/>
    <s v="video games"/>
    <n v="2015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x v="7"/>
    <m/>
    <d v="2016-04-10T13:41:12"/>
    <b v="0"/>
    <n v="2"/>
    <b v="0"/>
    <s v="games/video games"/>
    <n v="12.5"/>
    <n v="12.5"/>
    <x v="6"/>
    <s v="video games"/>
    <n v="2016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x v="11"/>
    <m/>
    <d v="2013-01-05T19:37:18"/>
    <b v="0"/>
    <n v="7"/>
    <b v="0"/>
    <s v="games/video games"/>
    <n v="1.05"/>
    <n v="3"/>
    <x v="6"/>
    <s v="video games"/>
    <n v="2012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x v="1"/>
    <m/>
    <d v="2016-02-11T18:22:17"/>
    <b v="0"/>
    <n v="4"/>
    <b v="0"/>
    <s v="games/video games"/>
    <n v="14.083333333333334"/>
    <n v="10.5625"/>
    <x v="6"/>
    <s v="video games"/>
    <n v="2016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x v="8"/>
    <m/>
    <d v="2011-10-09T12:07:13"/>
    <b v="0"/>
    <n v="27"/>
    <b v="0"/>
    <s v="games/video games"/>
    <n v="18.300055555555556"/>
    <n v="122.00037037037038"/>
    <x v="6"/>
    <s v="video games"/>
    <n v="2011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x v="3"/>
    <m/>
    <d v="2013-08-30T07:53:40"/>
    <b v="0"/>
    <n v="94"/>
    <b v="0"/>
    <s v="games/video games"/>
    <n v="5.0347999999999997"/>
    <n v="267.80851063829789"/>
    <x v="6"/>
    <s v="video games"/>
    <n v="2013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x v="8"/>
    <m/>
    <d v="2014-10-03T22:30:00"/>
    <b v="0"/>
    <n v="29"/>
    <b v="0"/>
    <s v="games/video games"/>
    <n v="17.933333333333334"/>
    <n v="74.206896551724142"/>
    <x v="6"/>
    <s v="video games"/>
    <n v="2014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x v="1"/>
    <m/>
    <d v="2014-03-02T14:01:17"/>
    <b v="0"/>
    <n v="7"/>
    <b v="0"/>
    <s v="games/video games"/>
    <n v="4.7E-2"/>
    <n v="6.7142857142857144"/>
    <x v="6"/>
    <s v="video games"/>
    <n v="2014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x v="7"/>
    <m/>
    <d v="2014-04-13T13:18:15"/>
    <b v="0"/>
    <n v="22"/>
    <b v="0"/>
    <s v="games/video games"/>
    <n v="7.2120000000000006"/>
    <n v="81.954545454545453"/>
    <x v="6"/>
    <s v="video games"/>
    <n v="2014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x v="6"/>
    <m/>
    <d v="2015-05-13T15:04:28"/>
    <b v="0"/>
    <n v="1"/>
    <b v="0"/>
    <s v="games/video games"/>
    <n v="0.5"/>
    <n v="25"/>
    <x v="6"/>
    <s v="video games"/>
    <n v="2015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x v="1"/>
    <m/>
    <d v="2016-02-13T21:39:31"/>
    <b v="0"/>
    <n v="10"/>
    <b v="0"/>
    <s v="games/video games"/>
    <n v="2.5"/>
    <n v="10"/>
    <x v="6"/>
    <s v="video games"/>
    <n v="2016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x v="0"/>
    <m/>
    <d v="2016-07-14T13:12:00"/>
    <b v="0"/>
    <n v="6"/>
    <b v="0"/>
    <s v="games/video games"/>
    <n v="4.1000000000000002E-2"/>
    <n v="6.833333333333333"/>
    <x v="6"/>
    <s v="video games"/>
    <n v="2016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x v="9"/>
    <m/>
    <d v="2013-12-09T00:59:00"/>
    <b v="0"/>
    <n v="24"/>
    <b v="0"/>
    <s v="games/video games"/>
    <n v="5.3125"/>
    <n v="17.708333333333332"/>
    <x v="6"/>
    <s v="video games"/>
    <n v="2013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x v="6"/>
    <m/>
    <d v="2016-06-18T00:19:50"/>
    <b v="0"/>
    <n v="15"/>
    <b v="0"/>
    <s v="games/video games"/>
    <n v="1.6199999999999999"/>
    <n v="16.2"/>
    <x v="6"/>
    <s v="video games"/>
    <n v="2016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x v="5"/>
    <m/>
    <d v="2014-06-11T04:50:21"/>
    <b v="0"/>
    <n v="37"/>
    <b v="0"/>
    <s v="games/video games"/>
    <n v="4.9516666666666671"/>
    <n v="80.297297297297291"/>
    <x v="6"/>
    <s v="video games"/>
    <n v="2014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x v="2"/>
    <m/>
    <d v="2014-03-23T21:15:27"/>
    <b v="0"/>
    <n v="20"/>
    <b v="0"/>
    <s v="games/video games"/>
    <n v="0.159"/>
    <n v="71.55"/>
    <x v="6"/>
    <s v="video games"/>
    <n v="2014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x v="7"/>
    <m/>
    <d v="2012-04-04T11:46:15"/>
    <b v="0"/>
    <n v="7"/>
    <b v="0"/>
    <s v="games/video games"/>
    <n v="41.25"/>
    <n v="23.571428571428573"/>
    <x v="6"/>
    <s v="video games"/>
    <n v="2012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x v="0"/>
    <m/>
    <d v="2014-07-23T15:40:24"/>
    <b v="0"/>
    <n v="0"/>
    <b v="0"/>
    <s v="games/video games"/>
    <n v="0"/>
    <n v="0"/>
    <x v="6"/>
    <s v="video games"/>
    <n v="2014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x v="2"/>
    <m/>
    <d v="2012-04-13T09:17:15"/>
    <b v="0"/>
    <n v="21"/>
    <b v="0"/>
    <s v="games/video games"/>
    <n v="2.93"/>
    <n v="34.88095238095238"/>
    <x v="6"/>
    <s v="video games"/>
    <n v="2012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x v="9"/>
    <m/>
    <d v="2016-11-18T14:03:10"/>
    <b v="0"/>
    <n v="3"/>
    <b v="0"/>
    <s v="games/video games"/>
    <n v="0.44999999999999996"/>
    <n v="15"/>
    <x v="6"/>
    <s v="video games"/>
    <n v="2016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x v="4"/>
    <m/>
    <d v="2012-12-07T17:23:42"/>
    <b v="0"/>
    <n v="11"/>
    <b v="0"/>
    <s v="games/video games"/>
    <n v="0.51"/>
    <n v="23.181818181818183"/>
    <x v="6"/>
    <s v="video games"/>
    <n v="2012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x v="11"/>
    <m/>
    <d v="2016-01-07T23:53:10"/>
    <b v="0"/>
    <n v="1"/>
    <b v="0"/>
    <s v="games/video games"/>
    <n v="0.04"/>
    <n v="1"/>
    <x v="6"/>
    <s v="video games"/>
    <n v="2015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x v="4"/>
    <m/>
    <d v="2015-01-19T03:30:00"/>
    <b v="0"/>
    <n v="312"/>
    <b v="0"/>
    <s v="games/video games"/>
    <n v="35.537409090909087"/>
    <n v="100.23371794871794"/>
    <x v="6"/>
    <s v="video games"/>
    <n v="2014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x v="3"/>
    <m/>
    <d v="2014-08-14T18:27:00"/>
    <b v="0"/>
    <n v="1"/>
    <b v="0"/>
    <s v="games/video games"/>
    <n v="0.5"/>
    <n v="5"/>
    <x v="6"/>
    <s v="video games"/>
    <n v="2014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x v="8"/>
    <m/>
    <d v="2013-10-09T03:18:07"/>
    <b v="0"/>
    <n v="3"/>
    <b v="0"/>
    <s v="games/video games"/>
    <n v="0.16666666666666669"/>
    <n v="3.3333333333333335"/>
    <x v="6"/>
    <s v="video games"/>
    <n v="2013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x v="2"/>
    <m/>
    <d v="2016-03-30T10:41:35"/>
    <b v="0"/>
    <n v="4"/>
    <b v="0"/>
    <s v="games/video games"/>
    <n v="0.13250000000000001"/>
    <n v="13.25"/>
    <x v="6"/>
    <s v="video games"/>
    <n v="2016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x v="6"/>
    <m/>
    <d v="2012-06-09T15:20:08"/>
    <b v="0"/>
    <n v="10"/>
    <b v="0"/>
    <s v="games/video games"/>
    <n v="3.5704000000000007E-2"/>
    <n v="17.852"/>
    <x v="6"/>
    <s v="video games"/>
    <n v="2012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x v="4"/>
    <m/>
    <d v="2015-12-25T09:21:53"/>
    <b v="0"/>
    <n v="8"/>
    <b v="0"/>
    <s v="games/video games"/>
    <n v="8.3000000000000007"/>
    <n v="10.375"/>
    <x v="6"/>
    <s v="video games"/>
    <n v="2015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x v="7"/>
    <m/>
    <d v="2014-04-04T21:59:39"/>
    <b v="0"/>
    <n v="3"/>
    <b v="0"/>
    <s v="games/video games"/>
    <n v="2.4222222222222221"/>
    <n v="36.333333333333336"/>
    <x v="6"/>
    <s v="video games"/>
    <n v="2014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x v="7"/>
    <m/>
    <d v="2014-04-06T14:01:04"/>
    <b v="0"/>
    <n v="1"/>
    <b v="0"/>
    <s v="games/video games"/>
    <n v="0.23809523809523811"/>
    <n v="5"/>
    <x v="6"/>
    <s v="video games"/>
    <n v="2014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x v="8"/>
    <m/>
    <d v="2011-10-28T15:56:40"/>
    <b v="0"/>
    <n v="0"/>
    <b v="0"/>
    <s v="games/video games"/>
    <n v="0"/>
    <n v="0"/>
    <x v="6"/>
    <s v="video games"/>
    <n v="2011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x v="2"/>
    <m/>
    <d v="2016-03-13T16:25:16"/>
    <b v="0"/>
    <n v="5"/>
    <b v="0"/>
    <s v="games/video games"/>
    <n v="1.1599999999999999E-2"/>
    <n v="5.8"/>
    <x v="6"/>
    <s v="video games"/>
    <n v="2016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x v="5"/>
    <m/>
    <d v="2013-05-30T11:53:45"/>
    <b v="0"/>
    <n v="0"/>
    <b v="0"/>
    <s v="games/video games"/>
    <n v="0"/>
    <n v="0"/>
    <x v="6"/>
    <s v="video games"/>
    <n v="2013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x v="7"/>
    <m/>
    <d v="2014-04-19T07:34:08"/>
    <b v="0"/>
    <n v="3"/>
    <b v="0"/>
    <s v="games/video games"/>
    <n v="0.22"/>
    <n v="3.6666666666666665"/>
    <x v="6"/>
    <s v="video games"/>
    <n v="2014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x v="7"/>
    <m/>
    <d v="2015-04-30T11:00:51"/>
    <b v="0"/>
    <n v="7"/>
    <b v="0"/>
    <s v="games/mobile games"/>
    <n v="0.47222222222222221"/>
    <n v="60.714285714285715"/>
    <x v="6"/>
    <s v="mobile games"/>
    <n v="2015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x v="3"/>
    <m/>
    <d v="2015-09-25T09:58:50"/>
    <b v="0"/>
    <n v="0"/>
    <b v="0"/>
    <s v="games/mobile games"/>
    <n v="0"/>
    <n v="0"/>
    <x v="6"/>
    <s v="mobile games"/>
    <n v="2015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x v="0"/>
    <m/>
    <d v="2016-07-14T02:51:34"/>
    <b v="0"/>
    <n v="2"/>
    <b v="0"/>
    <s v="games/mobile games"/>
    <n v="0.5"/>
    <n v="5"/>
    <x v="6"/>
    <s v="mobile games"/>
    <n v="2016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x v="9"/>
    <m/>
    <d v="2014-11-14T16:30:00"/>
    <b v="0"/>
    <n v="23"/>
    <b v="0"/>
    <s v="games/mobile games"/>
    <n v="1.6714285714285713"/>
    <n v="25.434782608695652"/>
    <x v="6"/>
    <s v="mobile games"/>
    <n v="2014"/>
    <n v="10"/>
  </r>
  <r>
    <n v="1128"/>
    <s v="Flying Turds"/>
    <s v="#havingfunFTW"/>
    <n v="1000"/>
    <n v="1"/>
    <x v="2"/>
    <s v="GB"/>
    <s v="GBP"/>
    <n v="1407425717"/>
    <n v="1404833717"/>
    <x v="1128"/>
    <x v="3"/>
    <x v="3"/>
    <m/>
    <d v="2014-08-07T10:35:17"/>
    <b v="0"/>
    <n v="1"/>
    <b v="0"/>
    <s v="games/mobile games"/>
    <n v="0.1"/>
    <n v="1"/>
    <x v="6"/>
    <s v="mobile games"/>
    <n v="2014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x v="5"/>
    <m/>
    <d v="2016-06-05T01:21:33"/>
    <b v="0"/>
    <n v="2"/>
    <b v="0"/>
    <s v="games/mobile games"/>
    <n v="0.105"/>
    <n v="10.5"/>
    <x v="6"/>
    <s v="mobile games"/>
    <n v="2016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x v="8"/>
    <m/>
    <d v="2014-11-25T19:55:00"/>
    <b v="0"/>
    <n v="3"/>
    <b v="0"/>
    <s v="games/mobile games"/>
    <n v="0.22"/>
    <n v="3.6666666666666665"/>
    <x v="6"/>
    <s v="mobile games"/>
    <n v="2014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x v="4"/>
    <m/>
    <d v="2015-12-24T16:47:48"/>
    <b v="0"/>
    <n v="0"/>
    <b v="0"/>
    <s v="games/mobile games"/>
    <n v="0"/>
    <n v="0"/>
    <x v="6"/>
    <s v="mobile games"/>
    <n v="2015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x v="11"/>
    <m/>
    <d v="2016-12-31T21:46:11"/>
    <b v="0"/>
    <n v="13"/>
    <b v="0"/>
    <s v="games/mobile games"/>
    <n v="14.38"/>
    <n v="110.61538461538461"/>
    <x v="6"/>
    <s v="mobile games"/>
    <n v="2016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x v="3"/>
    <m/>
    <d v="2014-07-31T04:46:21"/>
    <b v="0"/>
    <n v="1"/>
    <b v="0"/>
    <s v="games/mobile games"/>
    <n v="0.66666666666666674"/>
    <n v="20"/>
    <x v="6"/>
    <s v="mobile games"/>
    <n v="2014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x v="4"/>
    <m/>
    <d v="2014-11-28T23:33:00"/>
    <b v="0"/>
    <n v="1"/>
    <b v="0"/>
    <s v="games/mobile games"/>
    <n v="4.0000000000000001E-3"/>
    <n v="1"/>
    <x v="6"/>
    <s v="mobile games"/>
    <n v="2014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x v="3"/>
    <m/>
    <d v="2016-08-06T18:44:54"/>
    <b v="0"/>
    <n v="1"/>
    <b v="0"/>
    <s v="games/mobile games"/>
    <n v="5"/>
    <n v="50"/>
    <x v="6"/>
    <s v="mobile games"/>
    <n v="2016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x v="4"/>
    <m/>
    <d v="2015-12-19T11:07:09"/>
    <b v="0"/>
    <n v="6"/>
    <b v="0"/>
    <s v="games/mobile games"/>
    <n v="6.4439140811455857"/>
    <n v="45"/>
    <x v="6"/>
    <s v="mobile games"/>
    <n v="2015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x v="7"/>
    <m/>
    <d v="2016-04-23T14:40:21"/>
    <b v="0"/>
    <n v="39"/>
    <b v="0"/>
    <s v="games/mobile games"/>
    <n v="39.5"/>
    <n v="253.2051282051282"/>
    <x v="6"/>
    <s v="mobile games"/>
    <n v="2016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x v="1"/>
    <m/>
    <d v="2017-01-21T16:45:31"/>
    <b v="0"/>
    <n v="4"/>
    <b v="0"/>
    <s v="games/mobile games"/>
    <n v="0.35714285714285715"/>
    <n v="31.25"/>
    <x v="6"/>
    <s v="mobile games"/>
    <n v="2017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x v="11"/>
    <m/>
    <d v="2015-01-01T03:20:26"/>
    <b v="0"/>
    <n v="1"/>
    <b v="0"/>
    <s v="games/mobile games"/>
    <n v="6.25E-2"/>
    <n v="5"/>
    <x v="6"/>
    <s v="mobile games"/>
    <n v="2014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x v="3"/>
    <m/>
    <d v="2015-08-06T06:05:21"/>
    <b v="0"/>
    <n v="0"/>
    <b v="0"/>
    <s v="games/mobile games"/>
    <n v="0"/>
    <n v="0"/>
    <x v="6"/>
    <s v="mobile games"/>
    <n v="2015"/>
    <n v="7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x v="0"/>
    <m/>
    <d v="2015-07-09T11:47:30"/>
    <b v="0"/>
    <n v="0"/>
    <b v="0"/>
    <s v="games/mobile games"/>
    <n v="0"/>
    <n v="0"/>
    <x v="6"/>
    <s v="mobile games"/>
    <n v="2015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x v="1"/>
    <m/>
    <d v="2015-02-16T19:08:47"/>
    <b v="0"/>
    <n v="0"/>
    <b v="0"/>
    <s v="games/mobile games"/>
    <n v="0"/>
    <n v="0"/>
    <x v="6"/>
    <s v="mobile games"/>
    <n v="2015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x v="4"/>
    <m/>
    <d v="2015-12-16T23:38:46"/>
    <b v="0"/>
    <n v="8"/>
    <b v="0"/>
    <s v="games/mobile games"/>
    <n v="0.41333333333333333"/>
    <n v="23.25"/>
    <x v="6"/>
    <s v="mobile games"/>
    <n v="2015"/>
    <n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x v="7"/>
    <m/>
    <d v="2015-04-28T23:22:00"/>
    <b v="0"/>
    <n v="0"/>
    <b v="0"/>
    <s v="food/food trucks"/>
    <n v="0"/>
    <n v="0"/>
    <x v="7"/>
    <s v="food trucks"/>
    <n v="2015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x v="10"/>
    <m/>
    <d v="2014-10-02T12:56:32"/>
    <b v="0"/>
    <n v="1"/>
    <b v="0"/>
    <s v="food/food trucks"/>
    <n v="0.125"/>
    <n v="100"/>
    <x v="7"/>
    <s v="food trucks"/>
    <n v="2014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x v="7"/>
    <m/>
    <d v="2014-05-02T17:52:53"/>
    <b v="0"/>
    <n v="12"/>
    <b v="0"/>
    <s v="food/food trucks"/>
    <n v="8.8333333333333339"/>
    <n v="44.166666666666664"/>
    <x v="7"/>
    <s v="food trucks"/>
    <n v="2014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x v="10"/>
    <m/>
    <d v="2014-10-19T18:19:43"/>
    <b v="0"/>
    <n v="0"/>
    <b v="0"/>
    <s v="food/food trucks"/>
    <n v="0"/>
    <n v="0"/>
    <x v="7"/>
    <s v="food trucks"/>
    <n v="2014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x v="9"/>
    <m/>
    <d v="2016-12-01T00:06:21"/>
    <b v="0"/>
    <n v="3"/>
    <b v="0"/>
    <s v="food/food trucks"/>
    <n v="0.48666666666666669"/>
    <n v="24.333333333333332"/>
    <x v="7"/>
    <s v="food trucks"/>
    <n v="2016"/>
    <n v="1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x v="5"/>
    <m/>
    <d v="2016-06-16T12:02:46"/>
    <b v="0"/>
    <n v="2"/>
    <b v="0"/>
    <s v="food/food trucks"/>
    <n v="0.15"/>
    <n v="37.5"/>
    <x v="7"/>
    <s v="food trucks"/>
    <n v="2016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x v="4"/>
    <m/>
    <d v="2016-01-08T17:54:35"/>
    <b v="0"/>
    <n v="6"/>
    <b v="0"/>
    <s v="food/food trucks"/>
    <n v="10.08"/>
    <n v="42"/>
    <x v="7"/>
    <s v="food trucks"/>
    <n v="2015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x v="10"/>
    <m/>
    <d v="2015-09-06T21:27:43"/>
    <b v="0"/>
    <n v="0"/>
    <b v="0"/>
    <s v="food/food trucks"/>
    <n v="0"/>
    <n v="0"/>
    <x v="7"/>
    <s v="food trucks"/>
    <n v="2015"/>
    <n v="8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x v="6"/>
    <m/>
    <d v="2015-05-15T12:01:52"/>
    <b v="0"/>
    <n v="15"/>
    <b v="0"/>
    <s v="food/food trucks"/>
    <n v="5.6937500000000005"/>
    <n v="60.733333333333334"/>
    <x v="7"/>
    <s v="food trucks"/>
    <n v="2015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x v="5"/>
    <m/>
    <d v="2015-06-18T12:08:25"/>
    <b v="0"/>
    <n v="1"/>
    <b v="0"/>
    <s v="food/food trucks"/>
    <n v="0.625"/>
    <n v="50"/>
    <x v="7"/>
    <s v="food trucks"/>
    <n v="2015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x v="10"/>
    <m/>
    <d v="2015-09-05T21:36:46"/>
    <b v="0"/>
    <n v="3"/>
    <b v="0"/>
    <s v="food/food trucks"/>
    <n v="6.5"/>
    <n v="108.33333333333333"/>
    <x v="7"/>
    <s v="food trucks"/>
    <n v="2015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x v="3"/>
    <m/>
    <d v="2014-08-14T13:20:08"/>
    <b v="0"/>
    <n v="8"/>
    <b v="0"/>
    <s v="food/food trucks"/>
    <n v="0.752"/>
    <n v="23.5"/>
    <x v="7"/>
    <s v="food trucks"/>
    <n v="2014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x v="1"/>
    <m/>
    <d v="2015-02-23T20:42:42"/>
    <b v="0"/>
    <n v="0"/>
    <b v="0"/>
    <s v="food/food trucks"/>
    <n v="0"/>
    <n v="0"/>
    <x v="7"/>
    <s v="food trucks"/>
    <n v="2015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x v="9"/>
    <m/>
    <d v="2014-12-05T11:04:40"/>
    <b v="0"/>
    <n v="3"/>
    <b v="0"/>
    <s v="food/food trucks"/>
    <n v="1.51"/>
    <n v="50.333333333333336"/>
    <x v="7"/>
    <s v="food trucks"/>
    <n v="2014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x v="4"/>
    <m/>
    <d v="2014-12-08T21:12:08"/>
    <b v="0"/>
    <n v="3"/>
    <b v="0"/>
    <s v="food/food trucks"/>
    <n v="0.46666666666666673"/>
    <n v="11.666666666666666"/>
    <x v="7"/>
    <s v="food trucks"/>
    <n v="2014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x v="5"/>
    <m/>
    <d v="2015-06-30T10:45:00"/>
    <b v="0"/>
    <n v="0"/>
    <b v="0"/>
    <s v="food/food trucks"/>
    <n v="0"/>
    <n v="0"/>
    <x v="7"/>
    <s v="food trucks"/>
    <n v="2015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x v="2"/>
    <m/>
    <d v="2015-03-27T21:43:06"/>
    <b v="0"/>
    <n v="19"/>
    <b v="0"/>
    <s v="food/food trucks"/>
    <n v="3.85"/>
    <n v="60.789473684210527"/>
    <x v="7"/>
    <s v="food trucks"/>
    <n v="2015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x v="6"/>
    <m/>
    <d v="2015-05-19T10:06:29"/>
    <b v="0"/>
    <n v="0"/>
    <b v="0"/>
    <s v="food/food trucks"/>
    <n v="0"/>
    <n v="0"/>
    <x v="7"/>
    <s v="food trucks"/>
    <n v="2015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x v="10"/>
    <m/>
    <d v="2014-09-25T11:24:24"/>
    <b v="0"/>
    <n v="2"/>
    <b v="0"/>
    <s v="food/food trucks"/>
    <n v="5.8333333333333341E-2"/>
    <n v="17.5"/>
    <x v="7"/>
    <s v="food trucks"/>
    <n v="2014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x v="3"/>
    <m/>
    <d v="2014-08-09T12:22:00"/>
    <b v="0"/>
    <n v="0"/>
    <b v="0"/>
    <s v="food/food trucks"/>
    <n v="0"/>
    <n v="0"/>
    <x v="7"/>
    <s v="food trucks"/>
    <n v="2014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x v="5"/>
    <m/>
    <d v="2016-06-18T12:23:02"/>
    <b v="0"/>
    <n v="0"/>
    <b v="0"/>
    <s v="food/food trucks"/>
    <n v="0"/>
    <n v="0"/>
    <x v="7"/>
    <s v="food trucks"/>
    <n v="2016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x v="0"/>
    <m/>
    <d v="2014-07-06T00:08:50"/>
    <b v="0"/>
    <n v="25"/>
    <b v="0"/>
    <s v="food/food trucks"/>
    <n v="20.705000000000002"/>
    <n v="82.82"/>
    <x v="7"/>
    <s v="food trucks"/>
    <n v="2014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x v="5"/>
    <m/>
    <d v="2015-06-25T23:00:00"/>
    <b v="0"/>
    <n v="8"/>
    <b v="0"/>
    <s v="food/food trucks"/>
    <n v="19.139999999999997"/>
    <n v="358.875"/>
    <x v="7"/>
    <s v="food trucks"/>
    <n v="2015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x v="10"/>
    <m/>
    <d v="2014-09-12T12:38:15"/>
    <b v="0"/>
    <n v="16"/>
    <b v="0"/>
    <s v="food/food trucks"/>
    <n v="1.6316666666666666"/>
    <n v="61.1875"/>
    <x v="7"/>
    <s v="food trucks"/>
    <n v="2014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x v="10"/>
    <m/>
    <d v="2016-09-21T20:17:45"/>
    <b v="0"/>
    <n v="3"/>
    <b v="0"/>
    <s v="food/food trucks"/>
    <n v="5.6666666666666661"/>
    <n v="340"/>
    <x v="7"/>
    <s v="food trucks"/>
    <n v="2016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x v="1"/>
    <m/>
    <d v="2015-02-22T03:29:23"/>
    <b v="0"/>
    <n v="3"/>
    <b v="0"/>
    <s v="food/food trucks"/>
    <n v="0.16999999999999998"/>
    <n v="5.666666666666667"/>
    <x v="7"/>
    <s v="food trucks"/>
    <n v="2015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x v="6"/>
    <m/>
    <d v="2015-05-30T16:26:11"/>
    <b v="0"/>
    <n v="2"/>
    <b v="0"/>
    <s v="food/food trucks"/>
    <n v="0.4"/>
    <n v="50"/>
    <x v="7"/>
    <s v="food trucks"/>
    <n v="2015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x v="9"/>
    <m/>
    <d v="2014-11-13T15:18:47"/>
    <b v="0"/>
    <n v="1"/>
    <b v="0"/>
    <s v="food/food trucks"/>
    <n v="0.1"/>
    <n v="25"/>
    <x v="7"/>
    <s v="food trucks"/>
    <n v="2014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x v="3"/>
    <m/>
    <d v="2014-08-20T11:22:32"/>
    <b v="0"/>
    <n v="0"/>
    <b v="0"/>
    <s v="food/food trucks"/>
    <n v="0"/>
    <n v="0"/>
    <x v="7"/>
    <s v="food trucks"/>
    <n v="2014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x v="0"/>
    <m/>
    <d v="2015-08-02T23:27:37"/>
    <b v="0"/>
    <n v="1"/>
    <b v="0"/>
    <s v="food/food trucks"/>
    <n v="2.4E-2"/>
    <n v="30"/>
    <x v="7"/>
    <s v="food trucks"/>
    <n v="2015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x v="6"/>
    <m/>
    <d v="2016-05-08T15:12:07"/>
    <b v="0"/>
    <n v="19"/>
    <b v="0"/>
    <s v="food/food trucks"/>
    <n v="5.9066666666666672"/>
    <n v="46.631578947368418"/>
    <x v="7"/>
    <s v="food trucks"/>
    <n v="2016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x v="0"/>
    <m/>
    <d v="2015-07-15T12:28:59"/>
    <b v="0"/>
    <n v="9"/>
    <b v="0"/>
    <s v="food/food trucks"/>
    <n v="2.9250000000000003"/>
    <n v="65"/>
    <x v="7"/>
    <s v="food trucks"/>
    <n v="2015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x v="1"/>
    <m/>
    <d v="2017-03-06T08:00:00"/>
    <b v="0"/>
    <n v="1"/>
    <b v="0"/>
    <s v="food/food trucks"/>
    <n v="5.7142857142857143E-3"/>
    <n v="10"/>
    <x v="7"/>
    <s v="food trucks"/>
    <n v="2017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x v="8"/>
    <m/>
    <d v="2014-10-15T10:51:36"/>
    <b v="0"/>
    <n v="0"/>
    <b v="0"/>
    <s v="food/food trucks"/>
    <n v="0"/>
    <n v="0"/>
    <x v="7"/>
    <s v="food trucks"/>
    <n v="2014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x v="3"/>
    <m/>
    <d v="2014-08-16T16:44:12"/>
    <b v="0"/>
    <n v="1"/>
    <b v="0"/>
    <s v="food/food trucks"/>
    <n v="6.6666666666666671E-3"/>
    <n v="5"/>
    <x v="7"/>
    <s v="food trucks"/>
    <n v="2014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x v="8"/>
    <m/>
    <d v="2015-10-28T12:17:07"/>
    <b v="0"/>
    <n v="5"/>
    <b v="0"/>
    <s v="food/food trucks"/>
    <n v="5.3333333333333339"/>
    <n v="640"/>
    <x v="7"/>
    <s v="food trucks"/>
    <n v="2015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x v="5"/>
    <m/>
    <d v="2014-06-28T14:21:54"/>
    <b v="0"/>
    <n v="85"/>
    <b v="0"/>
    <s v="food/food trucks"/>
    <n v="11.75"/>
    <n v="69.117647058823536"/>
    <x v="7"/>
    <s v="food trucks"/>
    <n v="2014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x v="1"/>
    <m/>
    <d v="2015-03-01T03:08:41"/>
    <b v="0"/>
    <n v="3"/>
    <b v="0"/>
    <s v="food/food trucks"/>
    <n v="8.0000000000000002E-3"/>
    <n v="1.3333333333333333"/>
    <x v="7"/>
    <s v="food trucks"/>
    <n v="2015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x v="11"/>
    <m/>
    <d v="2017-01-12T11:42:00"/>
    <b v="0"/>
    <n v="4"/>
    <b v="0"/>
    <s v="food/food trucks"/>
    <n v="4.2"/>
    <n v="10.5"/>
    <x v="7"/>
    <s v="food trucks"/>
    <n v="2016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x v="9"/>
    <m/>
    <d v="2016-11-01T22:59:00"/>
    <b v="0"/>
    <n v="3"/>
    <b v="0"/>
    <s v="food/food trucks"/>
    <n v="4"/>
    <n v="33.333333333333336"/>
    <x v="7"/>
    <s v="food trucks"/>
    <n v="2016"/>
    <n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x v="1"/>
    <m/>
    <d v="2017-02-06T09:23:31"/>
    <b v="0"/>
    <n v="375"/>
    <b v="1"/>
    <s v="photography/photobooks"/>
    <n v="104.93636363636362"/>
    <n v="61.562666666666665"/>
    <x v="8"/>
    <s v="photobooks"/>
    <n v="2017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x v="5"/>
    <m/>
    <d v="2015-06-07T23:00:00"/>
    <b v="0"/>
    <n v="111"/>
    <b v="1"/>
    <s v="photography/photobooks"/>
    <n v="105.44"/>
    <n v="118.73873873873873"/>
    <x v="8"/>
    <s v="photobooks"/>
    <n v="2015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x v="6"/>
    <m/>
    <d v="2015-06-01T17:42:00"/>
    <b v="0"/>
    <n v="123"/>
    <b v="1"/>
    <s v="photography/photobooks"/>
    <n v="106.73333333333332"/>
    <n v="65.081300813008127"/>
    <x v="8"/>
    <s v="photobooks"/>
    <n v="2015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x v="6"/>
    <m/>
    <d v="2015-05-17T13:00:00"/>
    <b v="0"/>
    <n v="70"/>
    <b v="1"/>
    <s v="photography/photobooks"/>
    <n v="104.12571428571428"/>
    <n v="130.15714285714284"/>
    <x v="8"/>
    <s v="photobooks"/>
    <n v="2015"/>
    <n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x v="11"/>
    <m/>
    <d v="2016-12-28T11:49:00"/>
    <b v="0"/>
    <n v="85"/>
    <b v="1"/>
    <s v="photography/photobooks"/>
    <n v="160.54999999999998"/>
    <n v="37.776470588235291"/>
    <x v="8"/>
    <s v="photobooks"/>
    <n v="2016"/>
    <n v="1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x v="0"/>
    <m/>
    <d v="2016-06-29T18:29:55"/>
    <b v="0"/>
    <n v="86"/>
    <b v="1"/>
    <s v="photography/photobooks"/>
    <n v="107.77777777777777"/>
    <n v="112.79069767441861"/>
    <x v="8"/>
    <s v="photobooks"/>
    <n v="2016"/>
    <n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x v="10"/>
    <m/>
    <d v="2014-08-31T10:58:45"/>
    <b v="0"/>
    <n v="13"/>
    <b v="1"/>
    <s v="photography/photobooks"/>
    <n v="135"/>
    <n v="51.92307692307692"/>
    <x v="8"/>
    <s v="photobooks"/>
    <n v="2014"/>
    <n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x v="2"/>
    <m/>
    <d v="2016-03-20T08:29:20"/>
    <b v="0"/>
    <n v="33"/>
    <b v="1"/>
    <s v="photography/photobooks"/>
    <n v="109.07407407407408"/>
    <n v="89.242424242424249"/>
    <x v="8"/>
    <s v="photobooks"/>
    <n v="2016"/>
    <n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x v="1"/>
    <m/>
    <d v="2017-02-11T07:09:38"/>
    <b v="0"/>
    <n v="15"/>
    <b v="1"/>
    <s v="photography/photobooks"/>
    <n v="290"/>
    <n v="19.333333333333332"/>
    <x v="8"/>
    <s v="photobooks"/>
    <n v="2017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x v="2"/>
    <m/>
    <d v="2016-04-09T12:37:33"/>
    <b v="0"/>
    <n v="273"/>
    <b v="1"/>
    <s v="photography/photobooks"/>
    <n v="103.95714285714286"/>
    <n v="79.967032967032964"/>
    <x v="8"/>
    <s v="photobooks"/>
    <n v="2016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x v="7"/>
    <m/>
    <d v="2015-04-08T06:42:59"/>
    <b v="0"/>
    <n v="714"/>
    <b v="1"/>
    <s v="photography/photobooks"/>
    <n v="322.24"/>
    <n v="56.414565826330531"/>
    <x v="8"/>
    <s v="photobooks"/>
    <n v="2015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x v="9"/>
    <m/>
    <d v="2015-12-20T04:00:00"/>
    <b v="0"/>
    <n v="170"/>
    <b v="1"/>
    <s v="photography/photobooks"/>
    <n v="135"/>
    <n v="79.411764705882348"/>
    <x v="8"/>
    <s v="photobooks"/>
    <n v="2015"/>
    <n v="1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x v="4"/>
    <m/>
    <d v="2015-12-18T14:38:59"/>
    <b v="0"/>
    <n v="512"/>
    <b v="1"/>
    <s v="photography/photobooks"/>
    <n v="269.91034482758624"/>
    <n v="76.439453125"/>
    <x v="8"/>
    <s v="photobooks"/>
    <n v="2015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x v="5"/>
    <m/>
    <d v="2016-06-13T00:59:00"/>
    <b v="0"/>
    <n v="314"/>
    <b v="1"/>
    <s v="photography/photobooks"/>
    <n v="253.29333333333332"/>
    <n v="121"/>
    <x v="8"/>
    <s v="photobooks"/>
    <n v="2016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x v="4"/>
    <m/>
    <d v="2015-12-30T22:00:00"/>
    <b v="0"/>
    <n v="167"/>
    <b v="1"/>
    <s v="photography/photobooks"/>
    <n v="260.59999999999997"/>
    <n v="54.616766467065865"/>
    <x v="8"/>
    <s v="photobooks"/>
    <n v="2015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x v="0"/>
    <m/>
    <d v="2015-07-08T13:30:00"/>
    <b v="0"/>
    <n v="9"/>
    <b v="1"/>
    <s v="photography/photobooks"/>
    <n v="101.31677953348381"/>
    <n v="299.22222222222223"/>
    <x v="8"/>
    <s v="photobooks"/>
    <n v="2015"/>
    <n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x v="7"/>
    <m/>
    <d v="2015-04-16T06:27:36"/>
    <b v="0"/>
    <n v="103"/>
    <b v="1"/>
    <s v="photography/photobooks"/>
    <n v="125.60416666666667"/>
    <n v="58.533980582524272"/>
    <x v="8"/>
    <s v="photobooks"/>
    <n v="2015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x v="0"/>
    <m/>
    <d v="2016-07-15T09:34:06"/>
    <b v="0"/>
    <n v="111"/>
    <b v="1"/>
    <s v="photography/photobooks"/>
    <n v="102.43783333333334"/>
    <n v="55.371801801801809"/>
    <x v="8"/>
    <s v="photobooks"/>
    <n v="2016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x v="5"/>
    <m/>
    <d v="2015-06-27T01:55:54"/>
    <b v="0"/>
    <n v="271"/>
    <b v="1"/>
    <s v="photography/photobooks"/>
    <n v="199.244"/>
    <n v="183.80442804428046"/>
    <x v="8"/>
    <s v="photobooks"/>
    <n v="2015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x v="5"/>
    <m/>
    <d v="2015-05-31T09:45:27"/>
    <b v="0"/>
    <n v="101"/>
    <b v="1"/>
    <s v="photography/photobooks"/>
    <n v="102.45398773006136"/>
    <n v="165.34653465346534"/>
    <x v="8"/>
    <s v="photobooks"/>
    <n v="2015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x v="9"/>
    <m/>
    <d v="2015-12-04T00:00:00"/>
    <b v="0"/>
    <n v="57"/>
    <b v="1"/>
    <s v="photography/photobooks"/>
    <n v="102.94615384615385"/>
    <n v="234.78947368421052"/>
    <x v="8"/>
    <s v="photobooks"/>
    <n v="2015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x v="5"/>
    <m/>
    <d v="2015-06-13T07:09:11"/>
    <b v="0"/>
    <n v="62"/>
    <b v="1"/>
    <s v="photography/photobooks"/>
    <n v="100.86153846153847"/>
    <n v="211.48387096774192"/>
    <x v="8"/>
    <s v="photobooks"/>
    <n v="2015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x v="2"/>
    <m/>
    <d v="2017-03-11T08:29:00"/>
    <b v="0"/>
    <n v="32"/>
    <b v="1"/>
    <s v="photography/photobooks"/>
    <n v="114.99999999999999"/>
    <n v="32.34375"/>
    <x v="8"/>
    <s v="photobooks"/>
    <n v="2017"/>
    <n v="2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x v="7"/>
    <m/>
    <d v="2016-03-31T05:00:00"/>
    <b v="0"/>
    <n v="141"/>
    <b v="1"/>
    <s v="photography/photobooks"/>
    <n v="104.16766467065868"/>
    <n v="123.37588652482269"/>
    <x v="8"/>
    <s v="photobooks"/>
    <n v="2016"/>
    <n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x v="2"/>
    <m/>
    <d v="2016-03-24T11:01:04"/>
    <b v="0"/>
    <n v="75"/>
    <b v="1"/>
    <s v="photography/photobooks"/>
    <n v="155.29999999999998"/>
    <n v="207.06666666666666"/>
    <x v="8"/>
    <s v="photobooks"/>
    <n v="2016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x v="1"/>
    <m/>
    <d v="2017-02-25T15:18:25"/>
    <b v="0"/>
    <n v="46"/>
    <b v="1"/>
    <s v="photography/photobooks"/>
    <n v="106"/>
    <n v="138.2608695652174"/>
    <x v="8"/>
    <s v="photobooks"/>
    <n v="2017"/>
    <n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x v="5"/>
    <m/>
    <d v="2015-05-31T16:00:00"/>
    <b v="0"/>
    <n v="103"/>
    <b v="1"/>
    <s v="photography/photobooks"/>
    <n v="254.31499999999997"/>
    <n v="493.81553398058253"/>
    <x v="8"/>
    <s v="photobooks"/>
    <n v="2015"/>
    <n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x v="5"/>
    <m/>
    <d v="2016-06-09T15:47:41"/>
    <b v="0"/>
    <n v="6"/>
    <b v="1"/>
    <s v="photography/photobooks"/>
    <n v="101.1"/>
    <n v="168.5"/>
    <x v="8"/>
    <s v="photobooks"/>
    <n v="2016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x v="4"/>
    <m/>
    <d v="2015-11-26T20:00:00"/>
    <b v="0"/>
    <n v="83"/>
    <b v="1"/>
    <s v="photography/photobooks"/>
    <n v="129.04"/>
    <n v="38.867469879518069"/>
    <x v="8"/>
    <s v="photobooks"/>
    <n v="2015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x v="11"/>
    <m/>
    <d v="2017-01-31T13:08:20"/>
    <b v="0"/>
    <n v="108"/>
    <b v="1"/>
    <s v="photography/photobooks"/>
    <n v="102.23076923076924"/>
    <n v="61.527777777777779"/>
    <x v="8"/>
    <s v="photobooks"/>
    <n v="2016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x v="6"/>
    <m/>
    <d v="2015-06-09T15:10:05"/>
    <b v="0"/>
    <n v="25"/>
    <b v="1"/>
    <s v="photography/photobooks"/>
    <n v="131.80000000000001"/>
    <n v="105.44"/>
    <x v="8"/>
    <s v="photobooks"/>
    <n v="2015"/>
    <n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x v="6"/>
    <m/>
    <d v="2014-05-30T17:09:16"/>
    <b v="0"/>
    <n v="549"/>
    <b v="1"/>
    <s v="photography/photobooks"/>
    <n v="786.0802000000001"/>
    <n v="71.592003642987251"/>
    <x v="8"/>
    <s v="photobooks"/>
    <n v="2014"/>
    <n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x v="10"/>
    <m/>
    <d v="2015-10-02T18:03:00"/>
    <b v="0"/>
    <n v="222"/>
    <b v="1"/>
    <s v="photography/photobooks"/>
    <n v="145.70000000000002"/>
    <n v="91.882882882882882"/>
    <x v="8"/>
    <s v="photobooks"/>
    <n v="2015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x v="0"/>
    <m/>
    <d v="2016-07-14T14:25:40"/>
    <b v="0"/>
    <n v="183"/>
    <b v="1"/>
    <s v="photography/photobooks"/>
    <n v="102.60000000000001"/>
    <n v="148.57377049180329"/>
    <x v="8"/>
    <s v="photobooks"/>
    <n v="2016"/>
    <n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x v="9"/>
    <m/>
    <d v="2015-10-31T22:00:00"/>
    <b v="0"/>
    <n v="89"/>
    <b v="1"/>
    <s v="photography/photobooks"/>
    <n v="172.27777777777777"/>
    <n v="174.2134831460674"/>
    <x v="8"/>
    <s v="photobooks"/>
    <n v="2015"/>
    <n v="1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x v="8"/>
    <m/>
    <d v="2016-10-20T06:05:13"/>
    <b v="0"/>
    <n v="253"/>
    <b v="1"/>
    <s v="photography/photobooks"/>
    <n v="159.16819571865443"/>
    <n v="102.86166007905139"/>
    <x v="8"/>
    <s v="photobooks"/>
    <n v="2016"/>
    <n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x v="3"/>
    <m/>
    <d v="2015-08-25T10:05:12"/>
    <b v="0"/>
    <n v="140"/>
    <b v="1"/>
    <s v="photography/photobooks"/>
    <n v="103.76666666666668"/>
    <n v="111.17857142857143"/>
    <x v="8"/>
    <s v="photobooks"/>
    <n v="2015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x v="4"/>
    <m/>
    <d v="2016-12-03T19:00:00"/>
    <b v="0"/>
    <n v="103"/>
    <b v="1"/>
    <s v="photography/photobooks"/>
    <n v="111.40954545454547"/>
    <n v="23.796213592233013"/>
    <x v="8"/>
    <s v="photobooks"/>
    <n v="2016"/>
    <n v="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x v="7"/>
    <m/>
    <d v="2016-03-31T23:00:00"/>
    <b v="0"/>
    <n v="138"/>
    <b v="1"/>
    <s v="photography/photobooks"/>
    <n v="280.375"/>
    <n v="81.268115942028984"/>
    <x v="8"/>
    <s v="photobooks"/>
    <n v="2016"/>
    <n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x v="9"/>
    <m/>
    <d v="2016-11-10T00:15:09"/>
    <b v="0"/>
    <n v="191"/>
    <b v="1"/>
    <s v="photography/photobooks"/>
    <n v="112.10606060606061"/>
    <n v="116.21465968586388"/>
    <x v="8"/>
    <s v="photobooks"/>
    <n v="2016"/>
    <n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x v="6"/>
    <m/>
    <d v="2014-06-06T08:11:42"/>
    <b v="0"/>
    <n v="18"/>
    <b v="0"/>
    <s v="music/world music"/>
    <n v="7.0666666666666673"/>
    <n v="58.888888888888886"/>
    <x v="4"/>
    <s v="world music"/>
    <n v="2014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x v="10"/>
    <m/>
    <d v="2013-10-22T16:44:38"/>
    <b v="0"/>
    <n v="3"/>
    <b v="0"/>
    <s v="music/world music"/>
    <n v="4.3999999999999995"/>
    <n v="44"/>
    <x v="4"/>
    <s v="world music"/>
    <n v="2013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x v="7"/>
    <m/>
    <d v="2014-04-20T20:00:00"/>
    <b v="0"/>
    <n v="40"/>
    <b v="0"/>
    <s v="music/world music"/>
    <n v="3.8739999999999997"/>
    <n v="48.424999999999997"/>
    <x v="4"/>
    <s v="world music"/>
    <n v="2014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x v="3"/>
    <m/>
    <d v="2014-08-07T02:00:00"/>
    <b v="0"/>
    <n v="0"/>
    <b v="0"/>
    <s v="music/world music"/>
    <n v="0"/>
    <n v="0"/>
    <x v="4"/>
    <s v="world music"/>
    <n v="2014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x v="3"/>
    <m/>
    <d v="2011-09-28T12:30:08"/>
    <b v="0"/>
    <n v="24"/>
    <b v="0"/>
    <s v="music/world music"/>
    <n v="29.299999999999997"/>
    <n v="61.041666666666664"/>
    <x v="4"/>
    <s v="world music"/>
    <n v="2011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x v="7"/>
    <m/>
    <d v="2012-04-16T11:00:00"/>
    <b v="0"/>
    <n v="1"/>
    <b v="0"/>
    <s v="music/world music"/>
    <n v="0.90909090909090906"/>
    <n v="25"/>
    <x v="4"/>
    <s v="world music"/>
    <n v="2012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x v="1"/>
    <m/>
    <d v="2011-02-24T18:20:30"/>
    <b v="0"/>
    <n v="0"/>
    <b v="0"/>
    <s v="music/world music"/>
    <n v="0"/>
    <n v="0"/>
    <x v="4"/>
    <s v="world music"/>
    <n v="201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x v="3"/>
    <m/>
    <d v="2015-08-27T20:00:00"/>
    <b v="0"/>
    <n v="0"/>
    <b v="0"/>
    <s v="music/world music"/>
    <n v="0"/>
    <n v="0"/>
    <x v="4"/>
    <s v="world music"/>
    <n v="2015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x v="10"/>
    <m/>
    <d v="2013-10-06T15:21:10"/>
    <b v="0"/>
    <n v="1"/>
    <b v="0"/>
    <s v="music/world music"/>
    <n v="0.8"/>
    <n v="40"/>
    <x v="4"/>
    <s v="world music"/>
    <n v="2013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x v="1"/>
    <m/>
    <d v="2012-02-21T17:46:14"/>
    <b v="0"/>
    <n v="6"/>
    <b v="0"/>
    <s v="music/world music"/>
    <n v="11.600000000000001"/>
    <n v="19.333333333333332"/>
    <x v="4"/>
    <s v="world music"/>
    <n v="2012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x v="1"/>
    <m/>
    <d v="2015-02-02T13:55:42"/>
    <b v="0"/>
    <n v="0"/>
    <b v="0"/>
    <s v="music/world music"/>
    <n v="0"/>
    <n v="0"/>
    <x v="4"/>
    <s v="world music"/>
    <n v="2015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x v="4"/>
    <m/>
    <d v="2013-12-14T22:14:59"/>
    <b v="0"/>
    <n v="6"/>
    <b v="0"/>
    <s v="music/world music"/>
    <n v="2.7873639500929119"/>
    <n v="35"/>
    <x v="4"/>
    <s v="world music"/>
    <n v="2013"/>
    <n v="1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x v="3"/>
    <m/>
    <d v="2012-07-28T11:00:00"/>
    <b v="0"/>
    <n v="0"/>
    <b v="0"/>
    <s v="music/world music"/>
    <n v="0"/>
    <n v="0"/>
    <x v="4"/>
    <s v="world music"/>
    <n v="2012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x v="10"/>
    <m/>
    <d v="2012-08-24T01:47:45"/>
    <b v="0"/>
    <n v="0"/>
    <b v="0"/>
    <s v="music/world music"/>
    <n v="0"/>
    <n v="0"/>
    <x v="4"/>
    <s v="world music"/>
    <n v="2012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x v="3"/>
    <m/>
    <d v="2011-08-06T09:38:56"/>
    <b v="0"/>
    <n v="3"/>
    <b v="0"/>
    <s v="music/world music"/>
    <n v="17.8"/>
    <n v="59.333333333333336"/>
    <x v="4"/>
    <s v="world music"/>
    <n v="2011"/>
    <n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x v="11"/>
    <m/>
    <d v="2012-01-05T18:06:07"/>
    <b v="0"/>
    <n v="0"/>
    <b v="0"/>
    <s v="music/world music"/>
    <n v="0"/>
    <n v="0"/>
    <x v="4"/>
    <s v="world music"/>
    <n v="2011"/>
    <n v="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x v="5"/>
    <m/>
    <d v="2013-07-12T16:51:00"/>
    <b v="0"/>
    <n v="8"/>
    <b v="0"/>
    <s v="music/world music"/>
    <n v="3.0124999999999997"/>
    <n v="30.125"/>
    <x v="4"/>
    <s v="world music"/>
    <n v="2013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x v="9"/>
    <m/>
    <d v="2014-11-03T00:59:00"/>
    <b v="0"/>
    <n v="34"/>
    <b v="0"/>
    <s v="music/world music"/>
    <n v="50.739999999999995"/>
    <n v="74.617647058823536"/>
    <x v="4"/>
    <s v="world music"/>
    <n v="2014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x v="10"/>
    <m/>
    <d v="2011-09-11T08:18:00"/>
    <b v="0"/>
    <n v="1"/>
    <b v="0"/>
    <s v="music/world music"/>
    <n v="0.54884742041712409"/>
    <n v="5"/>
    <x v="4"/>
    <s v="world music"/>
    <n v="2011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x v="5"/>
    <m/>
    <d v="2011-07-08T16:00:00"/>
    <b v="0"/>
    <n v="38"/>
    <b v="0"/>
    <s v="music/world music"/>
    <n v="14.091666666666667"/>
    <n v="44.5"/>
    <x v="4"/>
    <s v="world music"/>
    <n v="2011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x v="7"/>
    <m/>
    <d v="2013-04-22T16:00:00"/>
    <b v="1"/>
    <n v="45"/>
    <b v="1"/>
    <s v="music/rock"/>
    <n v="103.8"/>
    <n v="46.133333333333333"/>
    <x v="4"/>
    <s v="rock"/>
    <n v="2013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x v="5"/>
    <m/>
    <d v="2014-06-14T09:23:54"/>
    <b v="1"/>
    <n v="17"/>
    <b v="1"/>
    <s v="music/rock"/>
    <n v="120.24999999999999"/>
    <n v="141.47058823529412"/>
    <x v="4"/>
    <s v="rock"/>
    <n v="2014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x v="9"/>
    <m/>
    <d v="2011-12-05T21:02:29"/>
    <b v="1"/>
    <n v="31"/>
    <b v="1"/>
    <s v="music/rock"/>
    <n v="117"/>
    <n v="75.483870967741936"/>
    <x v="4"/>
    <s v="rock"/>
    <n v="2011"/>
    <n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x v="6"/>
    <m/>
    <d v="2013-05-06T02:00:55"/>
    <b v="1"/>
    <n v="50"/>
    <b v="1"/>
    <s v="music/rock"/>
    <n v="122.14285714285715"/>
    <n v="85.5"/>
    <x v="4"/>
    <s v="rock"/>
    <n v="2013"/>
    <n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x v="5"/>
    <m/>
    <d v="2014-06-13T01:59:00"/>
    <b v="1"/>
    <n v="59"/>
    <b v="1"/>
    <s v="music/rock"/>
    <n v="151.63999999999999"/>
    <n v="64.254237288135599"/>
    <x v="4"/>
    <s v="rock"/>
    <n v="2014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x v="0"/>
    <m/>
    <d v="2012-07-07T12:46:51"/>
    <b v="1"/>
    <n v="81"/>
    <b v="1"/>
    <s v="music/rock"/>
    <n v="104.44"/>
    <n v="64.46913580246914"/>
    <x v="4"/>
    <s v="rock"/>
    <n v="2012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x v="3"/>
    <m/>
    <d v="2014-09-06T10:25:31"/>
    <b v="1"/>
    <n v="508"/>
    <b v="1"/>
    <s v="music/rock"/>
    <n v="200.15333333333331"/>
    <n v="118.2007874015748"/>
    <x v="4"/>
    <s v="rock"/>
    <n v="2014"/>
    <n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x v="3"/>
    <m/>
    <d v="2011-09-25T14:32:47"/>
    <b v="1"/>
    <n v="74"/>
    <b v="1"/>
    <s v="music/rock"/>
    <n v="101.8"/>
    <n v="82.540540540540547"/>
    <x v="4"/>
    <s v="rock"/>
    <n v="2011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x v="8"/>
    <m/>
    <d v="2013-10-24T18:42:49"/>
    <b v="1"/>
    <n v="141"/>
    <b v="1"/>
    <s v="music/rock"/>
    <n v="137.65714285714284"/>
    <n v="34.170212765957444"/>
    <x v="4"/>
    <s v="rock"/>
    <n v="2013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x v="10"/>
    <m/>
    <d v="2014-09-03T13:48:27"/>
    <b v="1"/>
    <n v="711"/>
    <b v="1"/>
    <s v="music/rock"/>
    <n v="303833.2"/>
    <n v="42.73322081575246"/>
    <x v="4"/>
    <s v="rock"/>
    <n v="2014"/>
    <n v="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x v="4"/>
    <m/>
    <d v="2010-12-31T23:59:00"/>
    <b v="1"/>
    <n v="141"/>
    <b v="1"/>
    <s v="music/rock"/>
    <n v="198.85074626865671"/>
    <n v="94.489361702127653"/>
    <x v="4"/>
    <s v="rock"/>
    <n v="2010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x v="4"/>
    <m/>
    <d v="2013-12-01T16:17:32"/>
    <b v="1"/>
    <n v="109"/>
    <b v="1"/>
    <s v="music/rock"/>
    <n v="202.36666666666667"/>
    <n v="55.697247706422019"/>
    <x v="4"/>
    <s v="rock"/>
    <n v="2013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x v="1"/>
    <m/>
    <d v="2012-02-12T17:03:51"/>
    <b v="1"/>
    <n v="361"/>
    <b v="1"/>
    <s v="music/rock"/>
    <n v="117.96376666666666"/>
    <n v="98.030831024930734"/>
    <x v="4"/>
    <s v="rock"/>
    <n v="2012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x v="2"/>
    <m/>
    <d v="2011-04-02T20:03:10"/>
    <b v="1"/>
    <n v="176"/>
    <b v="1"/>
    <s v="music/rock"/>
    <n v="294.72727272727275"/>
    <n v="92.102272727272734"/>
    <x v="4"/>
    <s v="rock"/>
    <n v="2011"/>
    <n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x v="10"/>
    <m/>
    <d v="2013-08-31T09:40:12"/>
    <b v="1"/>
    <n v="670"/>
    <b v="1"/>
    <s v="music/rock"/>
    <n v="213.14633333333336"/>
    <n v="38.175462686567165"/>
    <x v="4"/>
    <s v="rock"/>
    <n v="2013"/>
    <n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x v="5"/>
    <m/>
    <d v="2014-06-08T22:59:00"/>
    <b v="1"/>
    <n v="96"/>
    <b v="1"/>
    <s v="music/rock"/>
    <n v="104.24"/>
    <n v="27.145833333333332"/>
    <x v="4"/>
    <s v="rock"/>
    <n v="2014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x v="1"/>
    <m/>
    <d v="2014-02-26T15:13:40"/>
    <b v="1"/>
    <n v="74"/>
    <b v="1"/>
    <s v="music/rock"/>
    <n v="113.66666666666667"/>
    <n v="50.689189189189186"/>
    <x v="4"/>
    <s v="rock"/>
    <n v="2014"/>
    <n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x v="11"/>
    <m/>
    <d v="2014-01-29T03:13:47"/>
    <b v="1"/>
    <n v="52"/>
    <b v="1"/>
    <s v="music/rock"/>
    <n v="101.25"/>
    <n v="38.942307692307693"/>
    <x v="4"/>
    <s v="rock"/>
    <n v="2013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x v="1"/>
    <m/>
    <d v="2014-02-16T13:18:12"/>
    <b v="1"/>
    <n v="105"/>
    <b v="1"/>
    <s v="music/rock"/>
    <n v="125.41538461538462"/>
    <n v="77.638095238095232"/>
    <x v="4"/>
    <s v="rock"/>
    <n v="2014"/>
    <n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x v="2"/>
    <m/>
    <d v="2014-03-28T20:00:00"/>
    <b v="1"/>
    <n v="41"/>
    <b v="1"/>
    <s v="music/rock"/>
    <n v="119"/>
    <n v="43.536585365853661"/>
    <x v="4"/>
    <s v="rock"/>
    <n v="2014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x v="8"/>
    <m/>
    <d v="2013-10-29T10:54:43"/>
    <b v="1"/>
    <n v="34"/>
    <b v="1"/>
    <s v="music/rock"/>
    <n v="166.46153846153845"/>
    <n v="31.823529411764707"/>
    <x v="4"/>
    <s v="rock"/>
    <n v="2013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x v="9"/>
    <m/>
    <d v="2010-11-30T10:43:35"/>
    <b v="1"/>
    <n v="66"/>
    <b v="1"/>
    <s v="music/rock"/>
    <n v="119.14771428571429"/>
    <n v="63.184393939393942"/>
    <x v="4"/>
    <s v="rock"/>
    <n v="2010"/>
    <n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x v="11"/>
    <m/>
    <d v="2014-01-11T16:02:25"/>
    <b v="1"/>
    <n v="50"/>
    <b v="1"/>
    <s v="music/rock"/>
    <n v="100.47368421052632"/>
    <n v="190.9"/>
    <x v="4"/>
    <s v="rock"/>
    <n v="2013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x v="0"/>
    <m/>
    <d v="2013-07-24T09:02:38"/>
    <b v="1"/>
    <n v="159"/>
    <b v="1"/>
    <s v="music/rock"/>
    <n v="101.8"/>
    <n v="140.85534591194968"/>
    <x v="4"/>
    <s v="rock"/>
    <n v="2013"/>
    <n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x v="10"/>
    <m/>
    <d v="2013-09-20T15:17:27"/>
    <b v="1"/>
    <n v="182"/>
    <b v="1"/>
    <s v="music/rock"/>
    <n v="116.66666666666667"/>
    <n v="76.92307692307692"/>
    <x v="4"/>
    <s v="rock"/>
    <n v="2013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x v="7"/>
    <m/>
    <d v="2016-04-15T19:00:00"/>
    <b v="1"/>
    <n v="206"/>
    <b v="1"/>
    <s v="music/rock"/>
    <n v="108.64893617021276"/>
    <n v="99.15533980582525"/>
    <x v="4"/>
    <s v="rock"/>
    <n v="2016"/>
    <n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x v="1"/>
    <m/>
    <d v="2012-03-25T14:34:02"/>
    <b v="1"/>
    <n v="169"/>
    <b v="1"/>
    <s v="music/rock"/>
    <n v="114.72"/>
    <n v="67.881656804733723"/>
    <x v="4"/>
    <s v="rock"/>
    <n v="2012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x v="9"/>
    <m/>
    <d v="2013-11-13T12:24:19"/>
    <b v="1"/>
    <n v="31"/>
    <b v="1"/>
    <s v="music/rock"/>
    <n v="101.8"/>
    <n v="246.29032258064515"/>
    <x v="4"/>
    <s v="rock"/>
    <n v="2013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x v="6"/>
    <m/>
    <d v="2010-06-14T23:00:00"/>
    <b v="1"/>
    <n v="28"/>
    <b v="1"/>
    <s v="music/rock"/>
    <n v="106"/>
    <n v="189.28571428571428"/>
    <x v="4"/>
    <s v="rock"/>
    <n v="2010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x v="10"/>
    <m/>
    <d v="2014-08-31T12:31:31"/>
    <b v="1"/>
    <n v="54"/>
    <b v="1"/>
    <s v="music/rock"/>
    <n v="103.49999999999999"/>
    <n v="76.666666666666671"/>
    <x v="4"/>
    <s v="rock"/>
    <n v="2014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x v="3"/>
    <m/>
    <d v="2012-08-30T11:33:45"/>
    <b v="1"/>
    <n v="467"/>
    <b v="1"/>
    <s v="music/rock"/>
    <n v="154.97535999999999"/>
    <n v="82.963254817987149"/>
    <x v="4"/>
    <s v="rock"/>
    <n v="2012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x v="3"/>
    <m/>
    <d v="2013-08-07T15:49:47"/>
    <b v="1"/>
    <n v="389"/>
    <b v="1"/>
    <s v="music/rock"/>
    <n v="162.14066666666668"/>
    <n v="62.522107969151669"/>
    <x v="4"/>
    <s v="rock"/>
    <n v="2013"/>
    <n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x v="3"/>
    <m/>
    <d v="2009-08-31T23:00:00"/>
    <b v="1"/>
    <n v="68"/>
    <b v="1"/>
    <s v="music/rock"/>
    <n v="104.42100000000001"/>
    <n v="46.06808823529412"/>
    <x v="4"/>
    <s v="rock"/>
    <n v="2009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x v="3"/>
    <m/>
    <d v="2012-09-04T08:29:07"/>
    <b v="1"/>
    <n v="413"/>
    <b v="1"/>
    <s v="music/rock"/>
    <n v="106.12433333333333"/>
    <n v="38.543946731234868"/>
    <x v="4"/>
    <s v="rock"/>
    <n v="2012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x v="5"/>
    <m/>
    <d v="2014-06-24T21:00:00"/>
    <b v="1"/>
    <n v="190"/>
    <b v="1"/>
    <s v="music/rock"/>
    <n v="154.93846153846152"/>
    <n v="53.005263157894738"/>
    <x v="4"/>
    <s v="rock"/>
    <n v="2014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x v="2"/>
    <m/>
    <d v="2014-03-23T20:22:50"/>
    <b v="1"/>
    <n v="189"/>
    <b v="1"/>
    <s v="music/rock"/>
    <n v="110.77157238734421"/>
    <n v="73.355396825396824"/>
    <x v="4"/>
    <s v="rock"/>
    <n v="2014"/>
    <n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x v="11"/>
    <m/>
    <d v="2011-03-01T13:10:54"/>
    <b v="1"/>
    <n v="130"/>
    <b v="1"/>
    <s v="music/rock"/>
    <n v="110.91186666666665"/>
    <n v="127.97523076923076"/>
    <x v="4"/>
    <s v="rock"/>
    <n v="2010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x v="3"/>
    <m/>
    <d v="2013-07-28T12:50:36"/>
    <b v="1"/>
    <n v="74"/>
    <b v="1"/>
    <s v="music/rock"/>
    <n v="110.71428571428572"/>
    <n v="104.72972972972973"/>
    <x v="4"/>
    <s v="rock"/>
    <n v="2013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x v="4"/>
    <m/>
    <d v="2013-12-08T23:59:00"/>
    <b v="1"/>
    <n v="274"/>
    <b v="1"/>
    <s v="music/rock"/>
    <n v="123.61333333333333"/>
    <n v="67.671532846715323"/>
    <x v="4"/>
    <s v="rock"/>
    <n v="2013"/>
    <n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x v="2"/>
    <m/>
    <d v="2013-03-10T23:00:00"/>
    <b v="1"/>
    <n v="22"/>
    <b v="1"/>
    <s v="music/rock"/>
    <n v="211.05"/>
    <n v="95.931818181818187"/>
    <x v="4"/>
    <s v="rock"/>
    <n v="2013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x v="11"/>
    <m/>
    <d v="2016-12-31T11:59:00"/>
    <b v="0"/>
    <n v="31"/>
    <b v="1"/>
    <s v="theater/plays"/>
    <n v="101"/>
    <n v="65.161290322580641"/>
    <x v="1"/>
    <s v="plays"/>
    <n v="2016"/>
    <n v="1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x v="0"/>
    <m/>
    <d v="2015-06-20T08:59:35"/>
    <b v="0"/>
    <n v="63"/>
    <b v="1"/>
    <s v="theater/plays"/>
    <n v="101.64999999999999"/>
    <n v="32.269841269841272"/>
    <x v="1"/>
    <s v="plays"/>
    <n v="2015"/>
    <n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x v="2"/>
    <m/>
    <d v="2015-02-17T09:00:00"/>
    <b v="0"/>
    <n v="20"/>
    <b v="1"/>
    <s v="theater/plays"/>
    <n v="108.33333333333333"/>
    <n v="81.25"/>
    <x v="1"/>
    <s v="plays"/>
    <n v="2015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x v="6"/>
    <m/>
    <d v="2015-06-12T09:54:16"/>
    <b v="0"/>
    <n v="25"/>
    <b v="1"/>
    <s v="theater/plays"/>
    <n v="242"/>
    <n v="24.2"/>
    <x v="1"/>
    <s v="plays"/>
    <n v="2015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x v="3"/>
    <m/>
    <d v="2016-08-09T23:00:00"/>
    <b v="0"/>
    <n v="61"/>
    <b v="1"/>
    <s v="theater/plays"/>
    <n v="100.44999999999999"/>
    <n v="65.868852459016395"/>
    <x v="1"/>
    <s v="plays"/>
    <n v="2016"/>
    <n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x v="11"/>
    <m/>
    <d v="2017-01-03T22:14:05"/>
    <b v="0"/>
    <n v="52"/>
    <b v="1"/>
    <s v="theater/plays"/>
    <n v="125.06666666666666"/>
    <n v="36.07692307692308"/>
    <x v="1"/>
    <s v="plays"/>
    <n v="2016"/>
    <n v="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x v="7"/>
    <m/>
    <d v="2015-04-23T01:59:00"/>
    <b v="0"/>
    <n v="86"/>
    <b v="1"/>
    <s v="theater/plays"/>
    <n v="108.57142857142857"/>
    <n v="44.186046511627907"/>
    <x v="1"/>
    <s v="plays"/>
    <n v="2015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x v="7"/>
    <m/>
    <d v="2015-04-07T02:00:00"/>
    <b v="0"/>
    <n v="42"/>
    <b v="1"/>
    <s v="theater/plays"/>
    <n v="145.70000000000002"/>
    <n v="104.07142857142857"/>
    <x v="1"/>
    <s v="plays"/>
    <n v="2015"/>
    <n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x v="8"/>
    <m/>
    <d v="2015-10-06T17:59:00"/>
    <b v="0"/>
    <n v="52"/>
    <b v="1"/>
    <s v="theater/plays"/>
    <n v="110.00000000000001"/>
    <n v="35.96153846153846"/>
    <x v="1"/>
    <s v="plays"/>
    <n v="2015"/>
    <n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x v="9"/>
    <m/>
    <d v="2015-11-14T12:49:31"/>
    <b v="0"/>
    <n v="120"/>
    <b v="1"/>
    <s v="theater/plays"/>
    <n v="102.23333333333333"/>
    <n v="127.79166666666667"/>
    <x v="1"/>
    <s v="plays"/>
    <n v="2015"/>
    <n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x v="9"/>
    <m/>
    <d v="2015-10-19T06:00:00"/>
    <b v="0"/>
    <n v="22"/>
    <b v="1"/>
    <s v="theater/plays"/>
    <n v="122"/>
    <n v="27.727272727272727"/>
    <x v="1"/>
    <s v="plays"/>
    <n v="2015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x v="0"/>
    <m/>
    <d v="2015-07-29T12:00:00"/>
    <b v="0"/>
    <n v="64"/>
    <b v="1"/>
    <s v="theater/plays"/>
    <n v="101.96000000000001"/>
    <n v="39.828125"/>
    <x v="1"/>
    <s v="plays"/>
    <n v="2015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x v="2"/>
    <m/>
    <d v="2016-03-13T19:12:53"/>
    <b v="0"/>
    <n v="23"/>
    <b v="1"/>
    <s v="theater/plays"/>
    <n v="141.1764705882353"/>
    <n v="52.173913043478258"/>
    <x v="1"/>
    <s v="plays"/>
    <n v="2016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x v="6"/>
    <m/>
    <d v="2016-05-01T12:55:58"/>
    <b v="0"/>
    <n v="238"/>
    <b v="1"/>
    <s v="theater/plays"/>
    <n v="109.52500000000001"/>
    <n v="92.037815126050418"/>
    <x v="1"/>
    <s v="plays"/>
    <n v="2016"/>
    <n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x v="7"/>
    <m/>
    <d v="2016-04-28T11:20:32"/>
    <b v="0"/>
    <n v="33"/>
    <b v="1"/>
    <s v="theater/plays"/>
    <n v="104.65"/>
    <n v="63.424242424242422"/>
    <x v="1"/>
    <s v="plays"/>
    <n v="2016"/>
    <n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x v="0"/>
    <m/>
    <d v="2015-07-14T14:32:39"/>
    <b v="0"/>
    <n v="32"/>
    <b v="1"/>
    <s v="theater/plays"/>
    <n v="124"/>
    <n v="135.625"/>
    <x v="1"/>
    <s v="plays"/>
    <n v="2015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x v="6"/>
    <m/>
    <d v="2016-06-01T13:57:00"/>
    <b v="0"/>
    <n v="24"/>
    <b v="1"/>
    <s v="theater/plays"/>
    <n v="135"/>
    <n v="168.75"/>
    <x v="1"/>
    <s v="plays"/>
    <n v="2016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x v="3"/>
    <m/>
    <d v="2015-07-20T22:00:00"/>
    <b v="0"/>
    <n v="29"/>
    <b v="1"/>
    <s v="theater/plays"/>
    <n v="102.75000000000001"/>
    <n v="70.862068965517238"/>
    <x v="1"/>
    <s v="plays"/>
    <n v="2015"/>
    <n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x v="9"/>
    <m/>
    <d v="2016-11-30T21:23:31"/>
    <b v="0"/>
    <n v="50"/>
    <b v="1"/>
    <s v="theater/plays"/>
    <n v="100"/>
    <n v="50"/>
    <x v="1"/>
    <s v="plays"/>
    <n v="2016"/>
    <n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x v="3"/>
    <m/>
    <d v="2016-07-31T06:00:00"/>
    <b v="0"/>
    <n v="108"/>
    <b v="1"/>
    <s v="theater/plays"/>
    <n v="130.26085714285716"/>
    <n v="42.214166666666671"/>
    <x v="1"/>
    <s v="plays"/>
    <n v="2016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x v="1"/>
    <m/>
    <d v="2017-03-12T22:40:05"/>
    <b v="0"/>
    <n v="104"/>
    <b v="0"/>
    <s v="technology/wearables"/>
    <n v="39.627499999999998"/>
    <n v="152.41346153846155"/>
    <x v="2"/>
    <s v="wearables"/>
    <n v="2017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x v="0"/>
    <m/>
    <d v="2016-07-21T12:30:00"/>
    <b v="0"/>
    <n v="86"/>
    <b v="0"/>
    <s v="technology/wearables"/>
    <n v="25.976666666666663"/>
    <n v="90.616279069767444"/>
    <x v="2"/>
    <s v="wearables"/>
    <n v="2016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x v="4"/>
    <m/>
    <d v="2014-12-04T05:58:54"/>
    <b v="0"/>
    <n v="356"/>
    <b v="0"/>
    <s v="technology/wearables"/>
    <n v="65.24636363636364"/>
    <n v="201.60393258426967"/>
    <x v="2"/>
    <s v="wearables"/>
    <n v="2014"/>
    <n v="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x v="1"/>
    <m/>
    <d v="2016-02-17T07:04:39"/>
    <b v="0"/>
    <n v="45"/>
    <b v="0"/>
    <s v="technology/wearables"/>
    <n v="11.514000000000001"/>
    <n v="127.93333333333334"/>
    <x v="2"/>
    <s v="wearables"/>
    <n v="2016"/>
    <n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x v="10"/>
    <m/>
    <d v="2016-10-08T09:43:32"/>
    <b v="0"/>
    <n v="38"/>
    <b v="0"/>
    <s v="technology/wearables"/>
    <n v="11.360000000000001"/>
    <n v="29.894736842105264"/>
    <x v="2"/>
    <s v="wearables"/>
    <n v="2016"/>
    <n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x v="8"/>
    <m/>
    <d v="2015-10-15T16:11:08"/>
    <b v="0"/>
    <n v="35"/>
    <b v="0"/>
    <s v="technology/wearables"/>
    <n v="111.99130434782609"/>
    <n v="367.97142857142859"/>
    <x v="2"/>
    <s v="wearables"/>
    <n v="2015"/>
    <n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x v="3"/>
    <m/>
    <d v="2016-08-19T11:00:50"/>
    <b v="0"/>
    <n v="24"/>
    <b v="0"/>
    <s v="technology/wearables"/>
    <n v="15.5"/>
    <n v="129.16666666666666"/>
    <x v="2"/>
    <s v="wearables"/>
    <n v="2016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x v="9"/>
    <m/>
    <d v="2016-11-30T15:15:19"/>
    <b v="0"/>
    <n v="100"/>
    <b v="0"/>
    <s v="technology/wearables"/>
    <n v="32.027999999999999"/>
    <n v="800.7"/>
    <x v="2"/>
    <s v="wearables"/>
    <n v="2016"/>
    <n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x v="7"/>
    <m/>
    <d v="2015-04-18T11:52:02"/>
    <b v="0"/>
    <n v="1"/>
    <b v="0"/>
    <s v="technology/wearables"/>
    <n v="0.60869565217391308"/>
    <n v="28"/>
    <x v="2"/>
    <s v="wearables"/>
    <n v="2015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x v="2"/>
    <m/>
    <d v="2016-03-03T12:01:54"/>
    <b v="0"/>
    <n v="122"/>
    <b v="0"/>
    <s v="technology/wearables"/>
    <n v="31.114999999999998"/>
    <n v="102.01639344262296"/>
    <x v="2"/>
    <s v="wearables"/>
    <n v="2016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x v="10"/>
    <m/>
    <d v="2016-10-21T11:04:20"/>
    <b v="0"/>
    <n v="11"/>
    <b v="0"/>
    <s v="technology/wearables"/>
    <n v="1.1266666666666667"/>
    <n v="184.36363636363637"/>
    <x v="2"/>
    <s v="wearables"/>
    <n v="2016"/>
    <n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x v="9"/>
    <m/>
    <d v="2015-11-05T20:00:00"/>
    <b v="0"/>
    <n v="248"/>
    <b v="0"/>
    <s v="technology/wearables"/>
    <n v="40.404000000000003"/>
    <n v="162.91935483870967"/>
    <x v="2"/>
    <s v="wearables"/>
    <n v="2015"/>
    <n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x v="1"/>
    <m/>
    <d v="2016-02-28T18:05:09"/>
    <b v="0"/>
    <n v="1"/>
    <b v="0"/>
    <s v="technology/wearables"/>
    <n v="1.3333333333333333E-3"/>
    <n v="1"/>
    <x v="2"/>
    <s v="wearables"/>
    <n v="2016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x v="5"/>
    <m/>
    <d v="2016-07-21T09:00:00"/>
    <b v="0"/>
    <n v="19"/>
    <b v="0"/>
    <s v="technology/wearables"/>
    <n v="5.7334999999999994"/>
    <n v="603.52631578947364"/>
    <x v="2"/>
    <s v="wearables"/>
    <n v="2016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x v="11"/>
    <m/>
    <d v="2015-01-10T20:02:52"/>
    <b v="0"/>
    <n v="135"/>
    <b v="0"/>
    <s v="technology/wearables"/>
    <n v="15.324999999999999"/>
    <n v="45.407407407407405"/>
    <x v="2"/>
    <s v="wearables"/>
    <n v="2014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x v="0"/>
    <m/>
    <d v="2014-07-11T11:00:00"/>
    <b v="0"/>
    <n v="9"/>
    <b v="0"/>
    <s v="technology/wearables"/>
    <n v="15.103448275862069"/>
    <n v="97.333333333333329"/>
    <x v="2"/>
    <s v="wearables"/>
    <n v="2014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x v="11"/>
    <m/>
    <d v="2016-12-30T18:00:00"/>
    <b v="0"/>
    <n v="3"/>
    <b v="0"/>
    <s v="technology/wearables"/>
    <n v="0.503"/>
    <n v="167.66666666666666"/>
    <x v="2"/>
    <s v="wearables"/>
    <n v="2016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x v="4"/>
    <m/>
    <d v="2016-12-23T12:58:57"/>
    <b v="0"/>
    <n v="7"/>
    <b v="0"/>
    <s v="technology/wearables"/>
    <n v="1.3028138528138529"/>
    <n v="859.85714285714289"/>
    <x v="2"/>
    <s v="wearables"/>
    <n v="2016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x v="6"/>
    <m/>
    <d v="2015-05-21T10:45:25"/>
    <b v="0"/>
    <n v="4"/>
    <b v="0"/>
    <s v="technology/wearables"/>
    <n v="0.30285714285714288"/>
    <n v="26.5"/>
    <x v="2"/>
    <s v="wearables"/>
    <n v="2015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x v="7"/>
    <m/>
    <d v="2016-04-26T01:55:00"/>
    <b v="0"/>
    <n v="44"/>
    <b v="0"/>
    <s v="technology/wearables"/>
    <n v="8.8800000000000008"/>
    <n v="30.272727272727273"/>
    <x v="2"/>
    <s v="wearables"/>
    <n v="2016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x v="8"/>
    <m/>
    <d v="2016-10-13T10:12:32"/>
    <b v="0"/>
    <n v="90"/>
    <b v="0"/>
    <s v="technology/wearables"/>
    <n v="9.84"/>
    <n v="54.666666666666664"/>
    <x v="2"/>
    <s v="wearables"/>
    <n v="2016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x v="4"/>
    <m/>
    <d v="2016-12-29T21:03:55"/>
    <b v="0"/>
    <n v="8"/>
    <b v="0"/>
    <s v="technology/wearables"/>
    <n v="2.4299999999999997"/>
    <n v="60.75"/>
    <x v="2"/>
    <s v="wearables"/>
    <n v="2016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x v="11"/>
    <m/>
    <d v="2015-01-15T14:00:28"/>
    <b v="0"/>
    <n v="11"/>
    <b v="0"/>
    <s v="technology/wearables"/>
    <n v="1.1299999999999999"/>
    <n v="102.72727272727273"/>
    <x v="2"/>
    <s v="wearables"/>
    <n v="2014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x v="6"/>
    <m/>
    <d v="2015-05-29T11:17:15"/>
    <b v="0"/>
    <n v="41"/>
    <b v="0"/>
    <s v="technology/wearables"/>
    <n v="3.5520833333333335"/>
    <n v="41.585365853658537"/>
    <x v="2"/>
    <s v="wearables"/>
    <n v="2015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x v="10"/>
    <m/>
    <d v="2016-10-14T10:25:34"/>
    <b v="0"/>
    <n v="15"/>
    <b v="0"/>
    <s v="technology/wearables"/>
    <n v="2.3306666666666667"/>
    <n v="116.53333333333333"/>
    <x v="2"/>
    <s v="wearables"/>
    <n v="2016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x v="9"/>
    <m/>
    <d v="2014-12-02T01:19:05"/>
    <b v="0"/>
    <n v="9"/>
    <b v="0"/>
    <s v="technology/wearables"/>
    <n v="0.81600000000000006"/>
    <n v="45.333333333333336"/>
    <x v="2"/>
    <s v="wearables"/>
    <n v="2014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x v="0"/>
    <m/>
    <d v="2016-07-01T23:00:00"/>
    <b v="0"/>
    <n v="50"/>
    <b v="0"/>
    <s v="technology/wearables"/>
    <n v="22.494285714285713"/>
    <n v="157.46"/>
    <x v="2"/>
    <s v="wearables"/>
    <n v="2016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x v="3"/>
    <m/>
    <d v="2016-08-17T07:05:54"/>
    <b v="0"/>
    <n v="34"/>
    <b v="0"/>
    <s v="technology/wearables"/>
    <n v="1.3668"/>
    <n v="100.5"/>
    <x v="2"/>
    <s v="wearables"/>
    <n v="2016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x v="11"/>
    <m/>
    <d v="2017-01-26T20:26:48"/>
    <b v="0"/>
    <n v="0"/>
    <b v="0"/>
    <s v="technology/wearables"/>
    <n v="0"/>
    <n v="0"/>
    <x v="2"/>
    <s v="wearables"/>
    <n v="2016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x v="0"/>
    <m/>
    <d v="2014-07-15T21:33:45"/>
    <b v="0"/>
    <n v="0"/>
    <b v="0"/>
    <s v="technology/wearables"/>
    <n v="0"/>
    <n v="0"/>
    <x v="2"/>
    <s v="wearables"/>
    <n v="2014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x v="2"/>
    <m/>
    <d v="2016-03-11T13:34:47"/>
    <b v="0"/>
    <n v="276"/>
    <b v="0"/>
    <s v="technology/wearables"/>
    <n v="10.754135338345865"/>
    <n v="51.822463768115945"/>
    <x v="2"/>
    <s v="wearables"/>
    <n v="2016"/>
    <n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x v="4"/>
    <m/>
    <d v="2015-12-05T17:28:22"/>
    <b v="0"/>
    <n v="16"/>
    <b v="0"/>
    <s v="technology/wearables"/>
    <n v="19.759999999999998"/>
    <n v="308.75"/>
    <x v="2"/>
    <s v="wearables"/>
    <n v="2015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x v="4"/>
    <m/>
    <d v="2014-12-17T15:43:48"/>
    <b v="0"/>
    <n v="224"/>
    <b v="0"/>
    <s v="technology/wearables"/>
    <n v="84.946999999999989"/>
    <n v="379.22767857142856"/>
    <x v="2"/>
    <s v="wearables"/>
    <n v="2014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x v="2"/>
    <m/>
    <d v="2017-03-03T08:51:19"/>
    <b v="0"/>
    <n v="140"/>
    <b v="0"/>
    <s v="technology/wearables"/>
    <n v="49.381999999999998"/>
    <n v="176.36428571428573"/>
    <x v="2"/>
    <s v="wearables"/>
    <n v="2017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x v="3"/>
    <m/>
    <d v="2015-08-02T14:17:13"/>
    <b v="0"/>
    <n v="15"/>
    <b v="0"/>
    <s v="technology/wearables"/>
    <n v="3.3033333333333332"/>
    <n v="66.066666666666663"/>
    <x v="2"/>
    <s v="wearables"/>
    <n v="2015"/>
    <n v="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x v="9"/>
    <m/>
    <d v="2014-12-08T11:31:55"/>
    <b v="0"/>
    <n v="37"/>
    <b v="0"/>
    <s v="technology/wearables"/>
    <n v="6.6339999999999995"/>
    <n v="89.648648648648646"/>
    <x v="2"/>
    <s v="wearables"/>
    <n v="2014"/>
    <n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x v="3"/>
    <m/>
    <d v="2014-08-15T09:17:33"/>
    <b v="0"/>
    <n v="0"/>
    <b v="0"/>
    <s v="technology/wearables"/>
    <n v="0"/>
    <n v="0"/>
    <x v="2"/>
    <s v="wearables"/>
    <n v="2014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x v="10"/>
    <m/>
    <d v="2016-10-01T09:58:37"/>
    <b v="0"/>
    <n v="46"/>
    <b v="0"/>
    <s v="technology/wearables"/>
    <n v="70.36"/>
    <n v="382.39130434782606"/>
    <x v="2"/>
    <s v="wearables"/>
    <n v="2016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x v="0"/>
    <m/>
    <d v="2015-07-17T14:35:39"/>
    <b v="0"/>
    <n v="1"/>
    <b v="0"/>
    <s v="technology/wearables"/>
    <n v="0.2"/>
    <n v="100"/>
    <x v="2"/>
    <s v="wearables"/>
    <n v="2015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x v="0"/>
    <m/>
    <d v="2016-08-18T22:59:00"/>
    <b v="0"/>
    <n v="323"/>
    <b v="0"/>
    <s v="technology/wearables"/>
    <n v="102.298"/>
    <n v="158.35603715170279"/>
    <x v="2"/>
    <s v="wearables"/>
    <n v="2016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x v="0"/>
    <m/>
    <d v="2016-06-30T13:57:19"/>
    <b v="0"/>
    <n v="139"/>
    <b v="1"/>
    <s v="publishing/nonfiction"/>
    <n v="377.73333333333335"/>
    <n v="40.762589928057551"/>
    <x v="3"/>
    <s v="nonfiction"/>
    <n v="2016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x v="0"/>
    <m/>
    <d v="2014-07-14T14:32:39"/>
    <b v="0"/>
    <n v="7"/>
    <b v="1"/>
    <s v="publishing/nonfiction"/>
    <n v="125"/>
    <n v="53.571428571428569"/>
    <x v="3"/>
    <s v="nonfiction"/>
    <n v="2014"/>
    <n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x v="5"/>
    <m/>
    <d v="2013-06-26T20:49:11"/>
    <b v="0"/>
    <n v="149"/>
    <b v="1"/>
    <s v="publishing/nonfiction"/>
    <n v="147.32653061224491"/>
    <n v="48.449664429530202"/>
    <x v="3"/>
    <s v="nonfiction"/>
    <n v="2013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x v="2"/>
    <m/>
    <d v="2015-03-07T10:18:45"/>
    <b v="0"/>
    <n v="31"/>
    <b v="1"/>
    <s v="publishing/nonfiction"/>
    <n v="102.2"/>
    <n v="82.41935483870968"/>
    <x v="3"/>
    <s v="nonfiction"/>
    <n v="2015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x v="4"/>
    <m/>
    <d v="2014-12-18T07:08:53"/>
    <b v="0"/>
    <n v="26"/>
    <b v="1"/>
    <s v="publishing/nonfiction"/>
    <n v="101.8723404255319"/>
    <n v="230.19230769230768"/>
    <x v="3"/>
    <s v="nonfiction"/>
    <n v="2014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x v="4"/>
    <m/>
    <d v="2015-12-16T01:59:00"/>
    <b v="0"/>
    <n v="172"/>
    <b v="1"/>
    <s v="publishing/nonfiction"/>
    <n v="204.2"/>
    <n v="59.360465116279073"/>
    <x v="3"/>
    <s v="nonfiction"/>
    <n v="2015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x v="4"/>
    <m/>
    <d v="2015-12-25T19:18:54"/>
    <b v="0"/>
    <n v="78"/>
    <b v="1"/>
    <s v="publishing/nonfiction"/>
    <n v="104.05"/>
    <n v="66.698717948717942"/>
    <x v="3"/>
    <s v="nonfiction"/>
    <n v="2015"/>
    <n v="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x v="1"/>
    <m/>
    <d v="2016-02-12T12:45:44"/>
    <b v="0"/>
    <n v="120"/>
    <b v="1"/>
    <s v="publishing/nonfiction"/>
    <n v="101.265"/>
    <n v="168.77500000000001"/>
    <x v="3"/>
    <s v="nonfiction"/>
    <n v="2016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x v="3"/>
    <m/>
    <d v="2015-09-04T22:59:00"/>
    <b v="0"/>
    <n v="227"/>
    <b v="1"/>
    <s v="publishing/nonfiction"/>
    <n v="136.13999999999999"/>
    <n v="59.973568281938327"/>
    <x v="3"/>
    <s v="nonfiction"/>
    <n v="2015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x v="2"/>
    <m/>
    <d v="2013-03-10T19:00:00"/>
    <b v="0"/>
    <n v="42"/>
    <b v="1"/>
    <s v="publishing/nonfiction"/>
    <n v="133.6"/>
    <n v="31.80952380952381"/>
    <x v="3"/>
    <s v="nonfiction"/>
    <n v="2013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x v="5"/>
    <m/>
    <d v="2016-06-11T14:22:59"/>
    <b v="0"/>
    <n v="64"/>
    <b v="1"/>
    <s v="publishing/nonfiction"/>
    <n v="130.25"/>
    <n v="24.421875"/>
    <x v="3"/>
    <s v="nonfiction"/>
    <n v="2016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x v="9"/>
    <m/>
    <d v="2012-11-30T05:00:00"/>
    <b v="0"/>
    <n v="121"/>
    <b v="1"/>
    <s v="publishing/nonfiction"/>
    <n v="122.67999999999999"/>
    <n v="25.347107438016529"/>
    <x v="3"/>
    <s v="nonfiction"/>
    <n v="2012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x v="0"/>
    <m/>
    <d v="2013-07-04T19:56:00"/>
    <b v="0"/>
    <n v="87"/>
    <b v="1"/>
    <s v="publishing/nonfiction"/>
    <n v="182.81058823529412"/>
    <n v="71.443218390804603"/>
    <x v="3"/>
    <s v="nonfiction"/>
    <n v="2013"/>
    <n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x v="1"/>
    <m/>
    <d v="2013-03-01T00:59:00"/>
    <b v="0"/>
    <n v="65"/>
    <b v="1"/>
    <s v="publishing/nonfiction"/>
    <n v="125.29999999999998"/>
    <n v="38.553846153846152"/>
    <x v="3"/>
    <s v="nonfiction"/>
    <n v="2013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x v="5"/>
    <m/>
    <d v="2011-06-25T08:42:03"/>
    <b v="0"/>
    <n v="49"/>
    <b v="1"/>
    <s v="publishing/nonfiction"/>
    <n v="111.66666666666667"/>
    <n v="68.367346938775512"/>
    <x v="3"/>
    <s v="nonfiction"/>
    <n v="2011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x v="5"/>
    <m/>
    <d v="2011-07-06T14:33:10"/>
    <b v="0"/>
    <n v="19"/>
    <b v="1"/>
    <s v="publishing/nonfiction"/>
    <n v="115.75757575757575"/>
    <n v="40.210526315789473"/>
    <x v="3"/>
    <s v="nonfiction"/>
    <n v="2011"/>
    <n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x v="3"/>
    <m/>
    <d v="2012-08-02T16:37:00"/>
    <b v="0"/>
    <n v="81"/>
    <b v="1"/>
    <s v="publishing/nonfiction"/>
    <n v="173.2"/>
    <n v="32.074074074074076"/>
    <x v="3"/>
    <s v="nonfiction"/>
    <n v="2012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x v="5"/>
    <m/>
    <d v="2014-06-21T12:12:52"/>
    <b v="0"/>
    <n v="264"/>
    <b v="1"/>
    <s v="publishing/nonfiction"/>
    <n v="125.98333333333333"/>
    <n v="28.632575757575758"/>
    <x v="3"/>
    <s v="nonfiction"/>
    <n v="2014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x v="3"/>
    <m/>
    <d v="2013-09-07T17:25:31"/>
    <b v="0"/>
    <n v="25"/>
    <b v="1"/>
    <s v="publishing/nonfiction"/>
    <n v="109.1"/>
    <n v="43.64"/>
    <x v="3"/>
    <s v="nonfiction"/>
    <n v="2013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x v="1"/>
    <m/>
    <d v="2016-02-15T02:59:00"/>
    <b v="0"/>
    <n v="5"/>
    <b v="1"/>
    <s v="publishing/nonfiction"/>
    <n v="100"/>
    <n v="40"/>
    <x v="3"/>
    <s v="nonfiction"/>
    <n v="2016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x v="4"/>
    <m/>
    <d v="2015-01-07T11:41:46"/>
    <b v="0"/>
    <n v="144"/>
    <b v="1"/>
    <s v="music/rock"/>
    <n v="118.64285714285714"/>
    <n v="346.04166666666669"/>
    <x v="4"/>
    <s v="rock"/>
    <n v="2014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x v="2"/>
    <m/>
    <d v="2015-03-16T11:35:52"/>
    <b v="0"/>
    <n v="92"/>
    <b v="1"/>
    <s v="music/rock"/>
    <n v="100.26666666666667"/>
    <n v="81.739130434782609"/>
    <x v="4"/>
    <s v="rock"/>
    <n v="2015"/>
    <n v="2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x v="9"/>
    <m/>
    <d v="2014-11-26T19:54:23"/>
    <b v="0"/>
    <n v="147"/>
    <b v="1"/>
    <s v="music/rock"/>
    <n v="126.48920000000001"/>
    <n v="64.535306122448986"/>
    <x v="4"/>
    <s v="rock"/>
    <n v="2014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x v="9"/>
    <m/>
    <d v="2015-11-13T20:04:10"/>
    <b v="0"/>
    <n v="90"/>
    <b v="1"/>
    <s v="music/rock"/>
    <n v="114.26"/>
    <n v="63.477777777777774"/>
    <x v="4"/>
    <s v="rock"/>
    <n v="2015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x v="5"/>
    <m/>
    <d v="2015-06-14T23:34:54"/>
    <b v="0"/>
    <n v="87"/>
    <b v="1"/>
    <s v="music/rock"/>
    <n v="110.7"/>
    <n v="63.620689655172413"/>
    <x v="4"/>
    <s v="rock"/>
    <n v="2015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x v="7"/>
    <m/>
    <d v="2014-04-11T09:15:46"/>
    <b v="0"/>
    <n v="406"/>
    <b v="1"/>
    <s v="music/rock"/>
    <n v="105.34805315203954"/>
    <n v="83.967068965517228"/>
    <x v="4"/>
    <s v="rock"/>
    <n v="2014"/>
    <n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x v="8"/>
    <m/>
    <d v="2013-10-15T19:04:50"/>
    <b v="0"/>
    <n v="20"/>
    <b v="1"/>
    <s v="music/rock"/>
    <n v="103.66666666666666"/>
    <n v="77.75"/>
    <x v="4"/>
    <s v="rock"/>
    <n v="2013"/>
    <n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x v="6"/>
    <m/>
    <d v="2015-05-07T13:12:22"/>
    <b v="0"/>
    <n v="70"/>
    <b v="1"/>
    <s v="music/rock"/>
    <n v="107.08672667523933"/>
    <n v="107.07142857142857"/>
    <x v="4"/>
    <s v="rock"/>
    <n v="2015"/>
    <n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x v="0"/>
    <m/>
    <d v="2012-07-12T12:45:32"/>
    <b v="0"/>
    <n v="16"/>
    <b v="1"/>
    <s v="music/rock"/>
    <n v="124"/>
    <n v="38.75"/>
    <x v="4"/>
    <s v="rock"/>
    <n v="2012"/>
    <n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x v="4"/>
    <m/>
    <d v="2016-12-30T17:50:33"/>
    <b v="0"/>
    <n v="52"/>
    <b v="1"/>
    <s v="music/rock"/>
    <n v="105.01"/>
    <n v="201.94230769230768"/>
    <x v="4"/>
    <s v="rock"/>
    <n v="2016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x v="2"/>
    <m/>
    <d v="2016-03-24T21:53:08"/>
    <b v="0"/>
    <n v="66"/>
    <b v="1"/>
    <s v="music/rock"/>
    <n v="189.46666666666667"/>
    <n v="43.060606060606062"/>
    <x v="4"/>
    <s v="rock"/>
    <n v="2016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x v="11"/>
    <m/>
    <d v="2017-01-14T20:35:19"/>
    <b v="0"/>
    <n v="109"/>
    <b v="1"/>
    <s v="music/rock"/>
    <n v="171.32499999999999"/>
    <n v="62.871559633027523"/>
    <x v="4"/>
    <s v="rock"/>
    <n v="2016"/>
    <n v="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x v="4"/>
    <m/>
    <d v="2016-12-03T12:03:26"/>
    <b v="0"/>
    <n v="168"/>
    <b v="1"/>
    <s v="music/rock"/>
    <n v="252.48648648648651"/>
    <n v="55.607142857142854"/>
    <x v="4"/>
    <s v="rock"/>
    <n v="2016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x v="1"/>
    <m/>
    <d v="2017-02-02T23:11:00"/>
    <b v="0"/>
    <n v="31"/>
    <b v="1"/>
    <s v="music/rock"/>
    <n v="116.15384615384616"/>
    <n v="48.70967741935484"/>
    <x v="4"/>
    <s v="rock"/>
    <n v="2017"/>
    <n v="1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x v="3"/>
    <m/>
    <d v="2016-08-01T13:13:30"/>
    <b v="0"/>
    <n v="133"/>
    <b v="1"/>
    <s v="music/rock"/>
    <n v="203.35000000000002"/>
    <n v="30.578947368421051"/>
    <x v="4"/>
    <s v="rock"/>
    <n v="2016"/>
    <n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x v="5"/>
    <m/>
    <d v="2015-06-05T06:47:56"/>
    <b v="0"/>
    <n v="151"/>
    <b v="1"/>
    <s v="music/rock"/>
    <n v="111.60000000000001"/>
    <n v="73.907284768211923"/>
    <x v="4"/>
    <s v="rock"/>
    <n v="2015"/>
    <n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x v="5"/>
    <m/>
    <d v="2015-06-08T21:00:00"/>
    <b v="0"/>
    <n v="5"/>
    <b v="1"/>
    <s v="music/rock"/>
    <n v="424"/>
    <n v="21.2"/>
    <x v="4"/>
    <s v="rock"/>
    <n v="2015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x v="4"/>
    <m/>
    <d v="2016-12-29T00:08:45"/>
    <b v="0"/>
    <n v="73"/>
    <b v="1"/>
    <s v="music/rock"/>
    <n v="107.1"/>
    <n v="73.356164383561648"/>
    <x v="4"/>
    <s v="rock"/>
    <n v="2016"/>
    <n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x v="6"/>
    <m/>
    <d v="2013-05-06T14:12:16"/>
    <b v="0"/>
    <n v="148"/>
    <b v="1"/>
    <s v="music/rock"/>
    <n v="104.3625"/>
    <n v="56.412162162162161"/>
    <x v="4"/>
    <s v="rock"/>
    <n v="2013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x v="11"/>
    <m/>
    <d v="2016-12-22T20:47:58"/>
    <b v="0"/>
    <n v="93"/>
    <b v="1"/>
    <s v="music/rock"/>
    <n v="212.40909090909091"/>
    <n v="50.247311827956992"/>
    <x v="4"/>
    <s v="rock"/>
    <n v="2016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x v="0"/>
    <m/>
    <d v="2015-07-05T12:38:42"/>
    <b v="0"/>
    <n v="63"/>
    <b v="1"/>
    <s v="music/rock"/>
    <n v="124.08571428571429"/>
    <n v="68.936507936507937"/>
    <x v="4"/>
    <s v="rock"/>
    <n v="2015"/>
    <n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x v="7"/>
    <m/>
    <d v="2016-04-29T07:11:00"/>
    <b v="0"/>
    <n v="134"/>
    <b v="1"/>
    <s v="music/rock"/>
    <n v="110.406125"/>
    <n v="65.914104477611943"/>
    <x v="4"/>
    <s v="rock"/>
    <n v="2016"/>
    <n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x v="0"/>
    <m/>
    <d v="2015-07-29T10:31:29"/>
    <b v="0"/>
    <n v="14"/>
    <b v="1"/>
    <s v="music/rock"/>
    <n v="218.75"/>
    <n v="62.5"/>
    <x v="4"/>
    <s v="rock"/>
    <n v="2015"/>
    <n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x v="5"/>
    <m/>
    <d v="2015-06-02T23:30:00"/>
    <b v="0"/>
    <n v="78"/>
    <b v="1"/>
    <s v="music/rock"/>
    <n v="136.625"/>
    <n v="70.064102564102569"/>
    <x v="4"/>
    <s v="rock"/>
    <n v="2015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x v="8"/>
    <m/>
    <d v="2016-10-17T11:14:00"/>
    <b v="0"/>
    <n v="112"/>
    <b v="1"/>
    <s v="music/rock"/>
    <n v="134.8074"/>
    <n v="60.181874999999998"/>
    <x v="4"/>
    <s v="rock"/>
    <n v="2016"/>
    <n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x v="3"/>
    <m/>
    <d v="2016-08-13T06:32:37"/>
    <b v="0"/>
    <n v="34"/>
    <b v="1"/>
    <s v="music/rock"/>
    <n v="145.4"/>
    <n v="21.382352941176471"/>
    <x v="4"/>
    <s v="rock"/>
    <n v="2016"/>
    <n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x v="7"/>
    <m/>
    <d v="2015-04-27T12:12:00"/>
    <b v="0"/>
    <n v="19"/>
    <b v="1"/>
    <s v="music/rock"/>
    <n v="109.10714285714285"/>
    <n v="160.78947368421052"/>
    <x v="4"/>
    <s v="rock"/>
    <n v="2015"/>
    <n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x v="3"/>
    <m/>
    <d v="2015-08-21T23:59:00"/>
    <b v="0"/>
    <n v="13"/>
    <b v="1"/>
    <s v="music/rock"/>
    <n v="110.2"/>
    <n v="42.384615384615387"/>
    <x v="4"/>
    <s v="rock"/>
    <n v="2015"/>
    <n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x v="1"/>
    <m/>
    <d v="2016-03-02T22:43:06"/>
    <b v="0"/>
    <n v="104"/>
    <b v="1"/>
    <s v="music/rock"/>
    <n v="113.64000000000001"/>
    <n v="27.317307692307693"/>
    <x v="4"/>
    <s v="rock"/>
    <n v="2016"/>
    <n v="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x v="3"/>
    <m/>
    <d v="2016-08-01T11:22:03"/>
    <b v="0"/>
    <n v="52"/>
    <b v="1"/>
    <s v="music/rock"/>
    <n v="102.35000000000001"/>
    <n v="196.82692307692307"/>
    <x v="4"/>
    <s v="rock"/>
    <n v="2016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x v="1"/>
    <m/>
    <d v="2017-02-28T22:00:00"/>
    <b v="0"/>
    <n v="17"/>
    <b v="1"/>
    <s v="music/rock"/>
    <n v="122.13333333333334"/>
    <n v="53.882352941176471"/>
    <x v="4"/>
    <s v="rock"/>
    <n v="2017"/>
    <n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x v="11"/>
    <m/>
    <d v="2017-01-14T16:48:01"/>
    <b v="0"/>
    <n v="82"/>
    <b v="1"/>
    <s v="music/rock"/>
    <n v="111.88571428571427"/>
    <n v="47.756097560975611"/>
    <x v="4"/>
    <s v="rock"/>
    <n v="2016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x v="1"/>
    <m/>
    <d v="2015-02-13T18:58:02"/>
    <b v="0"/>
    <n v="73"/>
    <b v="1"/>
    <s v="music/rock"/>
    <n v="107.3"/>
    <n v="88.191780821917803"/>
    <x v="4"/>
    <s v="rock"/>
    <n v="2015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x v="8"/>
    <m/>
    <d v="2016-10-27T16:19:00"/>
    <b v="0"/>
    <n v="158"/>
    <b v="1"/>
    <s v="music/rock"/>
    <n v="113.85000000000001"/>
    <n v="72.056962025316452"/>
    <x v="4"/>
    <s v="rock"/>
    <n v="2016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x v="0"/>
    <m/>
    <d v="2016-07-05T15:58:54"/>
    <b v="0"/>
    <n v="65"/>
    <b v="1"/>
    <s v="music/rock"/>
    <n v="109.68181818181819"/>
    <n v="74.246153846153845"/>
    <x v="4"/>
    <s v="rock"/>
    <n v="2016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x v="8"/>
    <m/>
    <d v="2014-10-06T19:06:13"/>
    <b v="0"/>
    <n v="184"/>
    <b v="1"/>
    <s v="music/rock"/>
    <n v="126.14444444444443"/>
    <n v="61.701086956521742"/>
    <x v="4"/>
    <s v="rock"/>
    <n v="2014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x v="5"/>
    <m/>
    <d v="2016-06-12T00:30:00"/>
    <b v="0"/>
    <n v="34"/>
    <b v="1"/>
    <s v="music/rock"/>
    <n v="167.42857142857144"/>
    <n v="17.235294117647058"/>
    <x v="4"/>
    <s v="rock"/>
    <n v="2016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x v="5"/>
    <m/>
    <d v="2013-05-26T18:54:34"/>
    <b v="0"/>
    <n v="240"/>
    <b v="1"/>
    <s v="music/rock"/>
    <n v="496.52000000000004"/>
    <n v="51.720833333333331"/>
    <x v="4"/>
    <s v="rock"/>
    <n v="2013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x v="7"/>
    <m/>
    <d v="2015-04-30T19:16:51"/>
    <b v="0"/>
    <n v="113"/>
    <b v="1"/>
    <s v="music/rock"/>
    <n v="109.16"/>
    <n v="24.150442477876105"/>
    <x v="4"/>
    <s v="rock"/>
    <n v="2015"/>
    <n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x v="0"/>
    <m/>
    <d v="2013-07-25T20:30:35"/>
    <b v="0"/>
    <n v="66"/>
    <b v="1"/>
    <s v="music/rock"/>
    <n v="102.57499999999999"/>
    <n v="62.166666666666664"/>
    <x v="4"/>
    <s v="rock"/>
    <n v="2013"/>
    <n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x v="1"/>
    <m/>
    <d v="2015-02-22T07:14:45"/>
    <b v="1"/>
    <n v="5"/>
    <b v="0"/>
    <s v="publishing/translations"/>
    <n v="1.6620689655172414"/>
    <n v="48.2"/>
    <x v="3"/>
    <s v="translations"/>
    <n v="2015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x v="9"/>
    <m/>
    <d v="2014-11-28T12:20:01"/>
    <b v="1"/>
    <n v="17"/>
    <b v="0"/>
    <s v="publishing/translations"/>
    <n v="0.42"/>
    <n v="6.1764705882352944"/>
    <x v="3"/>
    <s v="translations"/>
    <n v="2014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x v="9"/>
    <m/>
    <d v="2015-12-12T05:00:00"/>
    <b v="0"/>
    <n v="3"/>
    <b v="0"/>
    <s v="publishing/translations"/>
    <n v="0.125"/>
    <n v="5"/>
    <x v="3"/>
    <s v="translations"/>
    <n v="2015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x v="3"/>
    <m/>
    <d v="2014-08-12T07:52:58"/>
    <b v="0"/>
    <n v="2"/>
    <b v="0"/>
    <s v="publishing/translations"/>
    <n v="0.5"/>
    <n v="7.5"/>
    <x v="3"/>
    <s v="translations"/>
    <n v="2014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x v="9"/>
    <m/>
    <d v="2015-11-13T16:55:56"/>
    <b v="0"/>
    <n v="6"/>
    <b v="0"/>
    <s v="publishing/translations"/>
    <n v="7.1999999999999993"/>
    <n v="12"/>
    <x v="3"/>
    <s v="translations"/>
    <n v="2015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x v="4"/>
    <m/>
    <d v="2014-12-31T23:12:15"/>
    <b v="0"/>
    <n v="0"/>
    <b v="0"/>
    <s v="publishing/translations"/>
    <n v="0"/>
    <n v="0"/>
    <x v="3"/>
    <s v="translations"/>
    <n v="2014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x v="6"/>
    <m/>
    <d v="2016-06-03T02:38:40"/>
    <b v="0"/>
    <n v="1"/>
    <b v="0"/>
    <s v="publishing/translations"/>
    <n v="1.6666666666666666E-2"/>
    <n v="1"/>
    <x v="3"/>
    <s v="translations"/>
    <n v="2016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x v="1"/>
    <m/>
    <d v="2015-02-05T20:25:00"/>
    <b v="0"/>
    <n v="3"/>
    <b v="0"/>
    <s v="publishing/translations"/>
    <n v="0.23333333333333336"/>
    <n v="2.3333333333333335"/>
    <x v="3"/>
    <s v="translations"/>
    <n v="2015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x v="4"/>
    <m/>
    <d v="2014-12-03T20:31:39"/>
    <b v="0"/>
    <n v="13"/>
    <b v="0"/>
    <s v="publishing/translations"/>
    <n v="4.5714285714285712"/>
    <n v="24.615384615384617"/>
    <x v="3"/>
    <s v="translations"/>
    <n v="2014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x v="11"/>
    <m/>
    <d v="2016-02-20T05:29:30"/>
    <b v="0"/>
    <n v="1"/>
    <b v="0"/>
    <s v="publishing/translations"/>
    <n v="5"/>
    <n v="100"/>
    <x v="3"/>
    <s v="translations"/>
    <n v="2015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x v="11"/>
    <m/>
    <d v="2017-01-03T01:04:27"/>
    <b v="0"/>
    <n v="1"/>
    <b v="0"/>
    <s v="publishing/translations"/>
    <n v="0.2"/>
    <n v="1"/>
    <x v="3"/>
    <s v="translations"/>
    <n v="2016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x v="3"/>
    <m/>
    <d v="2015-08-16T11:13:11"/>
    <b v="0"/>
    <n v="9"/>
    <b v="0"/>
    <s v="publishing/translations"/>
    <n v="18.181818181818183"/>
    <n v="88.888888888888886"/>
    <x v="3"/>
    <s v="translations"/>
    <n v="2015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x v="9"/>
    <m/>
    <d v="2015-11-21T18:13:39"/>
    <b v="0"/>
    <n v="0"/>
    <b v="0"/>
    <s v="publishing/translations"/>
    <n v="0"/>
    <n v="0"/>
    <x v="3"/>
    <s v="translations"/>
    <n v="2015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x v="10"/>
    <m/>
    <d v="2015-09-15T06:11:00"/>
    <b v="0"/>
    <n v="2"/>
    <b v="0"/>
    <s v="publishing/translations"/>
    <n v="1.2222222222222223"/>
    <n v="27.5"/>
    <x v="3"/>
    <s v="translations"/>
    <n v="2015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x v="1"/>
    <m/>
    <d v="2016-02-25T05:57:14"/>
    <b v="0"/>
    <n v="1"/>
    <b v="0"/>
    <s v="publishing/translations"/>
    <n v="0.2"/>
    <n v="6"/>
    <x v="3"/>
    <s v="translations"/>
    <n v="2016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x v="8"/>
    <m/>
    <d v="2016-10-09T05:56:59"/>
    <b v="0"/>
    <n v="10"/>
    <b v="0"/>
    <s v="publishing/translations"/>
    <n v="7.0634920634920633"/>
    <n v="44.5"/>
    <x v="3"/>
    <s v="translations"/>
    <n v="2016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x v="0"/>
    <m/>
    <d v="2016-06-28T11:01:26"/>
    <b v="0"/>
    <n v="3"/>
    <b v="0"/>
    <s v="publishing/translations"/>
    <n v="2.7272727272727271"/>
    <n v="1"/>
    <x v="3"/>
    <s v="translations"/>
    <n v="2016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x v="1"/>
    <m/>
    <d v="2015-02-08T16:58:29"/>
    <b v="0"/>
    <n v="2"/>
    <b v="0"/>
    <s v="publishing/translations"/>
    <n v="0.1"/>
    <n v="100"/>
    <x v="3"/>
    <s v="translations"/>
    <n v="2015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x v="10"/>
    <m/>
    <d v="2016-09-21T00:45:04"/>
    <b v="0"/>
    <n v="2"/>
    <b v="0"/>
    <s v="publishing/translations"/>
    <n v="0.104"/>
    <n v="13"/>
    <x v="3"/>
    <s v="translations"/>
    <n v="2016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x v="11"/>
    <m/>
    <d v="2016-01-01T03:38:51"/>
    <b v="0"/>
    <n v="1"/>
    <b v="0"/>
    <s v="publishing/translations"/>
    <n v="0.33333333333333337"/>
    <n v="100"/>
    <x v="3"/>
    <s v="translations"/>
    <n v="2015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x v="4"/>
    <m/>
    <d v="2016-11-15T13:13:22"/>
    <b v="0"/>
    <n v="14"/>
    <b v="0"/>
    <s v="publishing/translations"/>
    <n v="20.36"/>
    <n v="109.07142857142857"/>
    <x v="3"/>
    <s v="translations"/>
    <n v="2016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x v="7"/>
    <m/>
    <d v="2015-04-28T22:09:19"/>
    <b v="0"/>
    <n v="0"/>
    <b v="0"/>
    <s v="publishing/translations"/>
    <n v="0"/>
    <n v="0"/>
    <x v="3"/>
    <s v="translations"/>
    <n v="2015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x v="0"/>
    <m/>
    <d v="2015-08-24T04:22:00"/>
    <b v="0"/>
    <n v="0"/>
    <b v="0"/>
    <s v="publishing/translations"/>
    <n v="0"/>
    <n v="0"/>
    <x v="3"/>
    <s v="translations"/>
    <n v="2015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x v="10"/>
    <m/>
    <d v="2016-09-18T15:26:25"/>
    <b v="0"/>
    <n v="4"/>
    <b v="0"/>
    <s v="publishing/translations"/>
    <n v="8.3800000000000008"/>
    <n v="104.75"/>
    <x v="3"/>
    <s v="translations"/>
    <n v="2016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x v="7"/>
    <m/>
    <d v="2016-04-02T03:06:57"/>
    <b v="0"/>
    <n v="3"/>
    <b v="0"/>
    <s v="publishing/translations"/>
    <n v="4.5"/>
    <n v="15"/>
    <x v="3"/>
    <s v="translations"/>
    <n v="2016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x v="7"/>
    <m/>
    <d v="2015-04-09T20:27:22"/>
    <b v="0"/>
    <n v="0"/>
    <b v="0"/>
    <s v="publishing/translations"/>
    <n v="0"/>
    <n v="0"/>
    <x v="3"/>
    <s v="translations"/>
    <n v="2015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x v="4"/>
    <m/>
    <d v="2014-12-19T14:31:28"/>
    <b v="0"/>
    <n v="5"/>
    <b v="0"/>
    <s v="publishing/translations"/>
    <n v="8.06"/>
    <n v="80.599999999999994"/>
    <x v="3"/>
    <s v="translations"/>
    <n v="2014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x v="9"/>
    <m/>
    <d v="2015-11-26T01:03:36"/>
    <b v="0"/>
    <n v="47"/>
    <b v="0"/>
    <s v="publishing/translations"/>
    <n v="31.94705882352941"/>
    <n v="115.55319148936171"/>
    <x v="3"/>
    <s v="translations"/>
    <n v="2015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x v="0"/>
    <m/>
    <d v="2015-07-20T13:43:48"/>
    <b v="0"/>
    <n v="0"/>
    <b v="0"/>
    <s v="publishing/translations"/>
    <n v="0"/>
    <n v="0"/>
    <x v="3"/>
    <s v="translations"/>
    <n v="2015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x v="9"/>
    <m/>
    <d v="2016-12-10T06:00:00"/>
    <b v="0"/>
    <n v="10"/>
    <b v="0"/>
    <s v="publishing/translations"/>
    <n v="6.708333333333333"/>
    <n v="80.5"/>
    <x v="3"/>
    <s v="translations"/>
    <n v="2016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x v="5"/>
    <m/>
    <d v="2015-06-08T10:00:00"/>
    <b v="0"/>
    <n v="11"/>
    <b v="0"/>
    <s v="publishing/translations"/>
    <n v="9.9878048780487809"/>
    <n v="744.5454545454545"/>
    <x v="3"/>
    <s v="translations"/>
    <n v="2015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x v="8"/>
    <m/>
    <d v="2015-10-11T13:43:40"/>
    <b v="0"/>
    <n v="2"/>
    <b v="0"/>
    <s v="publishing/translations"/>
    <n v="0.1"/>
    <n v="7.5"/>
    <x v="3"/>
    <s v="translations"/>
    <n v="2015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x v="1"/>
    <m/>
    <d v="2016-02-21T03:24:17"/>
    <b v="0"/>
    <n v="2"/>
    <b v="0"/>
    <s v="publishing/translations"/>
    <n v="0.77"/>
    <n v="38.5"/>
    <x v="3"/>
    <s v="translations"/>
    <n v="2016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x v="0"/>
    <m/>
    <d v="2014-07-12T23:59:00"/>
    <b v="0"/>
    <n v="22"/>
    <b v="0"/>
    <s v="publishing/translations"/>
    <n v="26.900000000000002"/>
    <n v="36.68181818181818"/>
    <x v="3"/>
    <s v="translations"/>
    <n v="2014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x v="7"/>
    <m/>
    <d v="2016-04-27T08:55:00"/>
    <b v="0"/>
    <n v="8"/>
    <b v="0"/>
    <s v="publishing/translations"/>
    <n v="3"/>
    <n v="75"/>
    <x v="3"/>
    <s v="translations"/>
    <n v="2016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x v="2"/>
    <m/>
    <d v="2015-03-07T14:55:01"/>
    <b v="0"/>
    <n v="6"/>
    <b v="0"/>
    <s v="publishing/translations"/>
    <n v="6.6055045871559637"/>
    <n v="30"/>
    <x v="3"/>
    <s v="translations"/>
    <n v="2015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x v="6"/>
    <m/>
    <d v="2016-05-26T12:57:43"/>
    <b v="0"/>
    <n v="1"/>
    <b v="0"/>
    <s v="publishing/translations"/>
    <n v="7.6923076923076927E-3"/>
    <n v="1"/>
    <x v="3"/>
    <s v="translations"/>
    <n v="2016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x v="3"/>
    <m/>
    <d v="2015-09-11T13:22:49"/>
    <b v="0"/>
    <n v="3"/>
    <b v="0"/>
    <s v="publishing/translations"/>
    <n v="1.1222222222222222"/>
    <n v="673.33333333333337"/>
    <x v="3"/>
    <s v="translations"/>
    <n v="2015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x v="6"/>
    <m/>
    <d v="2016-05-25T10:29:18"/>
    <b v="0"/>
    <n v="0"/>
    <b v="0"/>
    <s v="publishing/translations"/>
    <n v="0"/>
    <n v="0"/>
    <x v="3"/>
    <s v="translations"/>
    <n v="2016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x v="11"/>
    <m/>
    <d v="2017-01-02T17:13:29"/>
    <b v="0"/>
    <n v="0"/>
    <b v="0"/>
    <s v="publishing/translations"/>
    <n v="0"/>
    <n v="0"/>
    <x v="3"/>
    <s v="translations"/>
    <n v="2016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x v="3"/>
    <m/>
    <d v="2015-09-12T15:57:42"/>
    <b v="0"/>
    <n v="0"/>
    <b v="0"/>
    <s v="publishing/translations"/>
    <n v="0"/>
    <n v="0"/>
    <x v="3"/>
    <s v="translations"/>
    <n v="2015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x v="5"/>
    <m/>
    <d v="2015-06-14T08:00:55"/>
    <b v="0"/>
    <n v="0"/>
    <b v="0"/>
    <s v="publishing/translations"/>
    <n v="0"/>
    <n v="0"/>
    <x v="3"/>
    <s v="translations"/>
    <n v="2015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x v="6"/>
    <m/>
    <d v="2016-04-21T05:44:38"/>
    <b v="0"/>
    <n v="0"/>
    <b v="0"/>
    <s v="publishing/translations"/>
    <n v="0"/>
    <n v="0"/>
    <x v="3"/>
    <s v="translations"/>
    <n v="2016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x v="0"/>
    <m/>
    <d v="2016-07-08T12:32:14"/>
    <b v="0"/>
    <n v="3"/>
    <b v="0"/>
    <s v="publishing/translations"/>
    <n v="1.4999999999999999E-2"/>
    <n v="25"/>
    <x v="3"/>
    <s v="translations"/>
    <n v="2016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x v="6"/>
    <m/>
    <d v="2015-05-22T00:25:00"/>
    <b v="0"/>
    <n v="0"/>
    <b v="0"/>
    <s v="publishing/translations"/>
    <n v="0"/>
    <n v="0"/>
    <x v="3"/>
    <s v="translations"/>
    <n v="2015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x v="7"/>
    <m/>
    <d v="2015-05-10T14:28:25"/>
    <b v="0"/>
    <n v="0"/>
    <b v="0"/>
    <s v="publishing/translations"/>
    <n v="0"/>
    <n v="0"/>
    <x v="3"/>
    <s v="translations"/>
    <n v="2015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x v="1"/>
    <m/>
    <d v="2016-02-19T23:06:37"/>
    <b v="0"/>
    <n v="1"/>
    <b v="0"/>
    <s v="publishing/translations"/>
    <n v="1E-3"/>
    <n v="1"/>
    <x v="3"/>
    <s v="translations"/>
    <n v="2016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x v="9"/>
    <m/>
    <d v="2014-11-18T19:00:59"/>
    <b v="0"/>
    <n v="2"/>
    <b v="0"/>
    <s v="publishing/translations"/>
    <n v="1.0554089709762533E-2"/>
    <n v="1"/>
    <x v="3"/>
    <s v="translations"/>
    <n v="2014"/>
    <n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x v="0"/>
    <m/>
    <d v="2014-07-28T11:52:43"/>
    <b v="0"/>
    <n v="0"/>
    <b v="0"/>
    <s v="publishing/translations"/>
    <n v="0"/>
    <n v="0"/>
    <x v="3"/>
    <s v="translations"/>
    <n v="2014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x v="7"/>
    <m/>
    <d v="2017-04-15T10:42:27"/>
    <b v="0"/>
    <n v="0"/>
    <b v="0"/>
    <s v="publishing/translations"/>
    <n v="0"/>
    <n v="0"/>
    <x v="3"/>
    <s v="translations"/>
    <n v="2017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x v="6"/>
    <m/>
    <d v="2016-04-24T16:59:00"/>
    <b v="0"/>
    <n v="1"/>
    <b v="0"/>
    <s v="publishing/translations"/>
    <n v="0.85714285714285721"/>
    <n v="15"/>
    <x v="3"/>
    <s v="translations"/>
    <n v="2016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x v="3"/>
    <m/>
    <d v="2014-09-05T08:39:00"/>
    <b v="0"/>
    <n v="7"/>
    <b v="0"/>
    <s v="publishing/translations"/>
    <n v="10.5"/>
    <n v="225"/>
    <x v="3"/>
    <s v="translations"/>
    <n v="2014"/>
    <n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x v="11"/>
    <m/>
    <d v="2017-01-03T11:02:45"/>
    <b v="0"/>
    <n v="3"/>
    <b v="0"/>
    <s v="publishing/translations"/>
    <n v="2.9000000000000004"/>
    <n v="48.333333333333336"/>
    <x v="3"/>
    <s v="translations"/>
    <n v="2016"/>
    <n v="1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x v="9"/>
    <m/>
    <d v="2015-11-11T17:30:44"/>
    <b v="0"/>
    <n v="0"/>
    <b v="0"/>
    <s v="publishing/translations"/>
    <n v="0"/>
    <n v="0"/>
    <x v="3"/>
    <s v="translations"/>
    <n v="2015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x v="3"/>
    <m/>
    <d v="2014-08-10T23:00:00"/>
    <b v="0"/>
    <n v="0"/>
    <b v="0"/>
    <s v="publishing/translations"/>
    <n v="0"/>
    <n v="0"/>
    <x v="3"/>
    <s v="translations"/>
    <n v="2014"/>
    <n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x v="4"/>
    <m/>
    <d v="2015-12-02T12:25:00"/>
    <b v="0"/>
    <n v="0"/>
    <b v="0"/>
    <s v="publishing/translations"/>
    <n v="0"/>
    <n v="0"/>
    <x v="3"/>
    <s v="translations"/>
    <n v="2015"/>
    <n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x v="9"/>
    <m/>
    <d v="2014-11-30T18:45:00"/>
    <b v="0"/>
    <n v="0"/>
    <b v="0"/>
    <s v="publishing/translations"/>
    <n v="0"/>
    <n v="0"/>
    <x v="3"/>
    <s v="translations"/>
    <n v="2014"/>
    <n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x v="8"/>
    <m/>
    <d v="2014-10-20T19:00:00"/>
    <b v="1"/>
    <n v="340"/>
    <b v="1"/>
    <s v="publishing/radio &amp; podcasts"/>
    <n v="101.24459999999999"/>
    <n v="44.66673529411765"/>
    <x v="3"/>
    <s v="radio &amp; podcasts"/>
    <n v="2014"/>
    <n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x v="7"/>
    <m/>
    <d v="2013-04-10T10:54:31"/>
    <b v="1"/>
    <n v="150"/>
    <b v="1"/>
    <s v="publishing/radio &amp; podcasts"/>
    <n v="108.5175"/>
    <n v="28.937999999999999"/>
    <x v="3"/>
    <s v="radio &amp; podcasts"/>
    <n v="2013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x v="2"/>
    <m/>
    <d v="2013-04-07T15:52:18"/>
    <b v="1"/>
    <n v="25"/>
    <b v="1"/>
    <s v="publishing/radio &amp; podcasts"/>
    <n v="147.66666666666666"/>
    <n v="35.44"/>
    <x v="3"/>
    <s v="radio &amp; podcasts"/>
    <n v="2013"/>
    <n v="2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x v="1"/>
    <m/>
    <d v="2013-02-16T10:52:38"/>
    <b v="1"/>
    <n v="234"/>
    <b v="1"/>
    <s v="publishing/radio &amp; podcasts"/>
    <n v="163.19999999999999"/>
    <n v="34.871794871794869"/>
    <x v="3"/>
    <s v="radio &amp; podcasts"/>
    <n v="2013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x v="2"/>
    <m/>
    <d v="2012-03-21T22:00:00"/>
    <b v="1"/>
    <n v="2602"/>
    <b v="1"/>
    <s v="publishing/radio &amp; podcasts"/>
    <n v="456.41449999999998"/>
    <n v="52.622732513451197"/>
    <x v="3"/>
    <s v="radio &amp; podcasts"/>
    <n v="2012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x v="11"/>
    <m/>
    <d v="2016-01-12T00:00:00"/>
    <b v="1"/>
    <n v="248"/>
    <b v="1"/>
    <s v="publishing/radio &amp; podcasts"/>
    <n v="107.87731249999999"/>
    <n v="69.598266129032254"/>
    <x v="3"/>
    <s v="radio &amp; podcasts"/>
    <n v="2015"/>
    <n v="1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x v="1"/>
    <m/>
    <d v="2012-03-25T13:14:45"/>
    <b v="1"/>
    <n v="600"/>
    <b v="1"/>
    <s v="publishing/radio &amp; podcasts"/>
    <n v="115.08"/>
    <n v="76.72"/>
    <x v="3"/>
    <s v="radio &amp; podcasts"/>
    <n v="2012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x v="6"/>
    <m/>
    <d v="2011-06-11T19:20:49"/>
    <b v="1"/>
    <n v="293"/>
    <b v="1"/>
    <s v="publishing/radio &amp; podcasts"/>
    <n v="102.36842105263158"/>
    <n v="33.191126279863482"/>
    <x v="3"/>
    <s v="radio &amp; podcasts"/>
    <n v="2011"/>
    <n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x v="1"/>
    <m/>
    <d v="2013-02-15T09:21:49"/>
    <b v="1"/>
    <n v="321"/>
    <b v="1"/>
    <s v="publishing/radio &amp; podcasts"/>
    <n v="108.42485875706214"/>
    <n v="149.46417445482865"/>
    <x v="3"/>
    <s v="radio &amp; podcasts"/>
    <n v="2013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x v="11"/>
    <m/>
    <d v="2012-12-28T14:51:03"/>
    <b v="1"/>
    <n v="81"/>
    <b v="1"/>
    <s v="publishing/radio &amp; podcasts"/>
    <n v="125.13333333333334"/>
    <n v="23.172839506172838"/>
    <x v="3"/>
    <s v="radio &amp; podcasts"/>
    <n v="2012"/>
    <n v="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x v="7"/>
    <m/>
    <d v="2015-04-09T17:58:54"/>
    <b v="1"/>
    <n v="343"/>
    <b v="1"/>
    <s v="publishing/radio &amp; podcasts"/>
    <n v="103.840625"/>
    <n v="96.877551020408163"/>
    <x v="3"/>
    <s v="radio &amp; podcasts"/>
    <n v="2015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x v="8"/>
    <m/>
    <d v="2013-10-16T08:01:43"/>
    <b v="1"/>
    <n v="336"/>
    <b v="1"/>
    <s v="publishing/radio &amp; podcasts"/>
    <n v="138.70400000000001"/>
    <n v="103.20238095238095"/>
    <x v="3"/>
    <s v="radio &amp; podcasts"/>
    <n v="2013"/>
    <n v="9"/>
  </r>
  <r>
    <n v="1473"/>
    <s v="ONE LOVES ONLY FORM"/>
    <s v="Public Radio Project"/>
    <n v="1500"/>
    <n v="1807.74"/>
    <x v="0"/>
    <s v="US"/>
    <s v="USD"/>
    <n v="1330644639"/>
    <n v="1328052639"/>
    <x v="1473"/>
    <x v="5"/>
    <x v="1"/>
    <m/>
    <d v="2012-03-01T18:30:39"/>
    <b v="1"/>
    <n v="47"/>
    <b v="1"/>
    <s v="publishing/radio &amp; podcasts"/>
    <n v="120.51600000000001"/>
    <n v="38.462553191489363"/>
    <x v="3"/>
    <s v="radio &amp; podcasts"/>
    <n v="2012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x v="10"/>
    <m/>
    <d v="2013-09-13T12:28:12"/>
    <b v="1"/>
    <n v="76"/>
    <b v="1"/>
    <s v="publishing/radio &amp; podcasts"/>
    <n v="112.26666666666667"/>
    <n v="44.315789473684212"/>
    <x v="3"/>
    <s v="radio &amp; podcasts"/>
    <n v="2013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x v="4"/>
    <m/>
    <d v="2014-12-19T23:59:00"/>
    <b v="1"/>
    <n v="441"/>
    <b v="1"/>
    <s v="publishing/radio &amp; podcasts"/>
    <n v="188.66966666666667"/>
    <n v="64.173356009070289"/>
    <x v="3"/>
    <s v="radio &amp; podcasts"/>
    <n v="2014"/>
    <n v="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x v="10"/>
    <m/>
    <d v="2011-09-09T20:00:22"/>
    <b v="1"/>
    <n v="916"/>
    <b v="1"/>
    <s v="publishing/radio &amp; podcasts"/>
    <n v="661.55466666666666"/>
    <n v="43.333275109170302"/>
    <x v="3"/>
    <s v="radio &amp; podcasts"/>
    <n v="2011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x v="9"/>
    <m/>
    <d v="2011-12-22T22:00:00"/>
    <b v="1"/>
    <n v="369"/>
    <b v="1"/>
    <s v="publishing/radio &amp; podcasts"/>
    <n v="111.31"/>
    <n v="90.495934959349597"/>
    <x v="3"/>
    <s v="radio &amp; podcasts"/>
    <n v="2011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x v="6"/>
    <m/>
    <d v="2013-05-14T15:55:13"/>
    <b v="1"/>
    <n v="20242"/>
    <b v="1"/>
    <s v="publishing/radio &amp; podcasts"/>
    <n v="1181.6142199999999"/>
    <n v="29.187190495010373"/>
    <x v="3"/>
    <s v="radio &amp; podcasts"/>
    <n v="2013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x v="6"/>
    <m/>
    <d v="2014-05-09T22:59:00"/>
    <b v="1"/>
    <n v="71"/>
    <b v="1"/>
    <s v="publishing/radio &amp; podcasts"/>
    <n v="137.375"/>
    <n v="30.95774647887324"/>
    <x v="3"/>
    <s v="radio &amp; podcasts"/>
    <n v="2014"/>
    <n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x v="3"/>
    <m/>
    <d v="2013-07-26T12:00:00"/>
    <b v="1"/>
    <n v="635"/>
    <b v="1"/>
    <s v="publishing/radio &amp; podcasts"/>
    <n v="117.04040000000001"/>
    <n v="92.157795275590544"/>
    <x v="3"/>
    <s v="radio &amp; podcasts"/>
    <n v="2013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x v="9"/>
    <m/>
    <d v="2013-11-02T17:09:05"/>
    <b v="0"/>
    <n v="6"/>
    <b v="0"/>
    <s v="publishing/fiction"/>
    <n v="2.1"/>
    <n v="17.5"/>
    <x v="3"/>
    <s v="fiction"/>
    <n v="2013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x v="10"/>
    <m/>
    <d v="2012-09-07T02:51:00"/>
    <b v="0"/>
    <n v="1"/>
    <b v="0"/>
    <s v="publishing/fiction"/>
    <n v="0.1"/>
    <n v="5"/>
    <x v="3"/>
    <s v="fiction"/>
    <n v="2012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x v="0"/>
    <m/>
    <d v="2016-07-21T23:37:55"/>
    <b v="0"/>
    <n v="2"/>
    <b v="0"/>
    <s v="publishing/fiction"/>
    <n v="0.7142857142857143"/>
    <n v="25"/>
    <x v="3"/>
    <s v="fiction"/>
    <n v="2016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x v="5"/>
    <m/>
    <d v="2012-07-21T09:51:00"/>
    <b v="0"/>
    <n v="0"/>
    <b v="0"/>
    <s v="publishing/fiction"/>
    <n v="0"/>
    <n v="0"/>
    <x v="3"/>
    <s v="fiction"/>
    <n v="2012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x v="5"/>
    <m/>
    <d v="2015-06-20T14:06:13"/>
    <b v="0"/>
    <n v="3"/>
    <b v="0"/>
    <s v="publishing/fiction"/>
    <n v="2.2388059701492535"/>
    <n v="50"/>
    <x v="3"/>
    <s v="fiction"/>
    <n v="2015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x v="1"/>
    <m/>
    <d v="2015-02-26T23:02:41"/>
    <b v="0"/>
    <n v="3"/>
    <b v="0"/>
    <s v="publishing/fiction"/>
    <n v="0.24"/>
    <n v="16"/>
    <x v="3"/>
    <s v="fiction"/>
    <n v="2015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x v="3"/>
    <m/>
    <d v="2016-08-02T17:01:11"/>
    <b v="0"/>
    <n v="0"/>
    <b v="0"/>
    <s v="publishing/fiction"/>
    <n v="0"/>
    <n v="0"/>
    <x v="3"/>
    <s v="fiction"/>
    <n v="2016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x v="11"/>
    <m/>
    <d v="2014-01-05T08:31:00"/>
    <b v="0"/>
    <n v="6"/>
    <b v="0"/>
    <s v="publishing/fiction"/>
    <n v="2.4"/>
    <n v="60"/>
    <x v="3"/>
    <s v="fiction"/>
    <n v="2013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x v="9"/>
    <m/>
    <d v="2012-11-15T10:40:52"/>
    <b v="0"/>
    <n v="0"/>
    <b v="0"/>
    <s v="publishing/fiction"/>
    <n v="0"/>
    <n v="0"/>
    <x v="3"/>
    <s v="fiction"/>
    <n v="2012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x v="8"/>
    <m/>
    <d v="2013-10-02T08:27:54"/>
    <b v="0"/>
    <n v="19"/>
    <b v="0"/>
    <s v="publishing/fiction"/>
    <n v="30.862068965517242"/>
    <n v="47.10526315789474"/>
    <x v="3"/>
    <s v="fiction"/>
    <n v="2013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x v="11"/>
    <m/>
    <d v="2015-02-15T10:38:00"/>
    <b v="0"/>
    <n v="1"/>
    <b v="0"/>
    <s v="publishing/fiction"/>
    <n v="8.3333333333333321"/>
    <n v="100"/>
    <x v="3"/>
    <s v="fiction"/>
    <n v="2014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x v="5"/>
    <m/>
    <d v="2011-06-18T16:14:06"/>
    <b v="0"/>
    <n v="2"/>
    <b v="0"/>
    <s v="publishing/fiction"/>
    <n v="0.75"/>
    <n v="15"/>
    <x v="3"/>
    <s v="fiction"/>
    <n v="2011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x v="5"/>
    <m/>
    <d v="2013-06-16T15:47:55"/>
    <b v="0"/>
    <n v="0"/>
    <b v="0"/>
    <s v="publishing/fiction"/>
    <n v="0"/>
    <n v="0"/>
    <x v="3"/>
    <s v="fiction"/>
    <n v="2013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x v="7"/>
    <m/>
    <d v="2015-04-03T10:38:00"/>
    <b v="0"/>
    <n v="11"/>
    <b v="0"/>
    <s v="publishing/fiction"/>
    <n v="8.9"/>
    <n v="40.454545454545453"/>
    <x v="3"/>
    <s v="fiction"/>
    <n v="2015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x v="3"/>
    <m/>
    <d v="2011-08-27T13:57:11"/>
    <b v="0"/>
    <n v="0"/>
    <b v="0"/>
    <s v="publishing/fiction"/>
    <n v="0"/>
    <n v="0"/>
    <x v="3"/>
    <s v="fiction"/>
    <n v="2011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x v="3"/>
    <m/>
    <d v="2014-09-16T06:24:19"/>
    <b v="0"/>
    <n v="0"/>
    <b v="0"/>
    <s v="publishing/fiction"/>
    <n v="0"/>
    <n v="0"/>
    <x v="3"/>
    <s v="fiction"/>
    <n v="2014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x v="0"/>
    <m/>
    <d v="2013-07-31T14:43:00"/>
    <b v="0"/>
    <n v="1"/>
    <b v="0"/>
    <s v="publishing/fiction"/>
    <n v="6.6666666666666671E-3"/>
    <n v="1"/>
    <x v="3"/>
    <s v="fiction"/>
    <n v="2013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x v="3"/>
    <m/>
    <d v="2014-09-03T18:36:18"/>
    <b v="0"/>
    <n v="3"/>
    <b v="0"/>
    <s v="publishing/fiction"/>
    <n v="1.9"/>
    <n v="19"/>
    <x v="3"/>
    <s v="fiction"/>
    <n v="2014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x v="0"/>
    <m/>
    <d v="2016-08-04T19:10:33"/>
    <b v="0"/>
    <n v="1"/>
    <b v="0"/>
    <s v="publishing/fiction"/>
    <n v="0.25"/>
    <n v="5"/>
    <x v="3"/>
    <s v="fiction"/>
    <n v="2016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x v="6"/>
    <m/>
    <d v="2013-05-01T16:42:37"/>
    <b v="0"/>
    <n v="15"/>
    <b v="0"/>
    <s v="publishing/fiction"/>
    <n v="25.035714285714285"/>
    <n v="46.733333333333334"/>
    <x v="3"/>
    <s v="fiction"/>
    <n v="2013"/>
    <n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x v="0"/>
    <m/>
    <d v="2015-07-08T09:00:23"/>
    <b v="1"/>
    <n v="885"/>
    <b v="1"/>
    <s v="photography/photobooks"/>
    <n v="166.33076923076925"/>
    <n v="97.731073446327684"/>
    <x v="8"/>
    <s v="photobooks"/>
    <n v="2015"/>
    <n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x v="2"/>
    <m/>
    <d v="2016-03-25T17:00:00"/>
    <b v="1"/>
    <n v="329"/>
    <b v="1"/>
    <s v="photography/photobooks"/>
    <n v="101.44545454545455"/>
    <n v="67.835866261398181"/>
    <x v="8"/>
    <s v="photobooks"/>
    <n v="2016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x v="10"/>
    <m/>
    <d v="2016-10-23T03:20:01"/>
    <b v="1"/>
    <n v="71"/>
    <b v="1"/>
    <s v="photography/photobooks"/>
    <n v="107.89146666666667"/>
    <n v="56.98492957746479"/>
    <x v="8"/>
    <s v="photobooks"/>
    <n v="2016"/>
    <n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x v="5"/>
    <m/>
    <d v="2014-06-10T03:33:00"/>
    <b v="1"/>
    <n v="269"/>
    <b v="1"/>
    <s v="photography/photobooks"/>
    <n v="277.93846153846158"/>
    <n v="67.159851301115239"/>
    <x v="8"/>
    <s v="photobooks"/>
    <n v="2014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x v="2"/>
    <m/>
    <d v="2016-03-22T15:01:00"/>
    <b v="1"/>
    <n v="345"/>
    <b v="1"/>
    <s v="photography/photobooks"/>
    <n v="103.58125"/>
    <n v="48.037681159420288"/>
    <x v="8"/>
    <s v="photobooks"/>
    <n v="2016"/>
    <n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x v="0"/>
    <m/>
    <d v="2014-07-24T13:51:44"/>
    <b v="1"/>
    <n v="43"/>
    <b v="1"/>
    <s v="photography/photobooks"/>
    <n v="111.4"/>
    <n v="38.860465116279073"/>
    <x v="8"/>
    <s v="photobooks"/>
    <n v="2014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x v="7"/>
    <m/>
    <d v="2010-05-15T03:10:00"/>
    <b v="1"/>
    <n v="33"/>
    <b v="1"/>
    <s v="photography/photobooks"/>
    <n v="215"/>
    <n v="78.181818181818187"/>
    <x v="8"/>
    <s v="photobooks"/>
    <n v="2010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x v="5"/>
    <m/>
    <d v="2014-06-27T09:44:41"/>
    <b v="1"/>
    <n v="211"/>
    <b v="1"/>
    <s v="photography/photobooks"/>
    <n v="110.76216216216217"/>
    <n v="97.113744075829388"/>
    <x v="8"/>
    <s v="photobooks"/>
    <n v="2014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x v="1"/>
    <m/>
    <d v="2017-02-14T17:59:00"/>
    <b v="1"/>
    <n v="196"/>
    <b v="1"/>
    <s v="photography/photobooks"/>
    <n v="123.64125714285714"/>
    <n v="110.39397959183674"/>
    <x v="8"/>
    <s v="photobooks"/>
    <n v="2017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x v="0"/>
    <m/>
    <d v="2014-07-19T04:14:38"/>
    <b v="1"/>
    <n v="405"/>
    <b v="1"/>
    <s v="photography/photobooks"/>
    <n v="101.03500000000001"/>
    <n v="39.91506172839506"/>
    <x v="8"/>
    <s v="photobooks"/>
    <n v="2014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x v="9"/>
    <m/>
    <d v="2015-11-18T10:00:04"/>
    <b v="1"/>
    <n v="206"/>
    <b v="1"/>
    <s v="photography/photobooks"/>
    <n v="111.79285714285714"/>
    <n v="75.975728155339809"/>
    <x v="8"/>
    <s v="photobooks"/>
    <n v="2015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x v="1"/>
    <m/>
    <d v="2017-02-05T11:25:39"/>
    <b v="1"/>
    <n v="335"/>
    <b v="1"/>
    <s v="photography/photobooks"/>
    <n v="558.7714285714286"/>
    <n v="58.379104477611939"/>
    <x v="8"/>
    <s v="photobooks"/>
    <n v="2017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x v="0"/>
    <m/>
    <d v="2014-07-16T10:17:46"/>
    <b v="1"/>
    <n v="215"/>
    <b v="1"/>
    <s v="photography/photobooks"/>
    <n v="150.01875000000001"/>
    <n v="55.82093023255814"/>
    <x v="8"/>
    <s v="photobooks"/>
    <n v="2014"/>
    <n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x v="10"/>
    <m/>
    <d v="2015-09-27T09:20:40"/>
    <b v="1"/>
    <n v="176"/>
    <b v="1"/>
    <s v="photography/photobooks"/>
    <n v="106.476"/>
    <n v="151.24431818181819"/>
    <x v="8"/>
    <s v="photobooks"/>
    <n v="2015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x v="2"/>
    <m/>
    <d v="2016-03-16T00:04:57"/>
    <b v="1"/>
    <n v="555"/>
    <b v="1"/>
    <s v="photography/photobooks"/>
    <n v="157.18899999999999"/>
    <n v="849.67027027027029"/>
    <x v="8"/>
    <s v="photobooks"/>
    <n v="2016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x v="8"/>
    <m/>
    <d v="2016-10-06T09:00:00"/>
    <b v="1"/>
    <n v="116"/>
    <b v="1"/>
    <s v="photography/photobooks"/>
    <n v="108.65882352941176"/>
    <n v="159.24137931034483"/>
    <x v="8"/>
    <s v="photobooks"/>
    <n v="2016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x v="4"/>
    <m/>
    <d v="2014-12-06T01:00:00"/>
    <b v="1"/>
    <n v="615"/>
    <b v="1"/>
    <s v="photography/photobooks"/>
    <n v="161.97999999999999"/>
    <n v="39.507317073170732"/>
    <x v="8"/>
    <s v="photobooks"/>
    <n v="2014"/>
    <n v="1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x v="5"/>
    <m/>
    <d v="2014-05-31T14:40:52"/>
    <b v="1"/>
    <n v="236"/>
    <b v="1"/>
    <s v="photography/photobooks"/>
    <n v="205.36666666666665"/>
    <n v="130.52966101694915"/>
    <x v="8"/>
    <s v="photobooks"/>
    <n v="2014"/>
    <n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x v="5"/>
    <m/>
    <d v="2014-06-20T16:59:00"/>
    <b v="1"/>
    <n v="145"/>
    <b v="1"/>
    <s v="photography/photobooks"/>
    <n v="103.36388888888889"/>
    <n v="64.156896551724131"/>
    <x v="8"/>
    <s v="photobooks"/>
    <n v="2014"/>
    <n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x v="4"/>
    <m/>
    <d v="2014-12-18T23:00:00"/>
    <b v="1"/>
    <n v="167"/>
    <b v="1"/>
    <s v="photography/photobooks"/>
    <n v="103.47222222222223"/>
    <n v="111.52694610778443"/>
    <x v="8"/>
    <s v="photobooks"/>
    <n v="2014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x v="5"/>
    <m/>
    <d v="2016-06-06T23:01:31"/>
    <b v="1"/>
    <n v="235"/>
    <b v="1"/>
    <s v="photography/photobooks"/>
    <n v="106.81333333333333"/>
    <n v="170.44680851063831"/>
    <x v="8"/>
    <s v="photobooks"/>
    <n v="2016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x v="8"/>
    <m/>
    <d v="2014-10-17T14:55:39"/>
    <b v="1"/>
    <n v="452"/>
    <b v="1"/>
    <s v="photography/photobooks"/>
    <n v="138.96574712643678"/>
    <n v="133.7391592920354"/>
    <x v="8"/>
    <s v="photobooks"/>
    <n v="2014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x v="4"/>
    <m/>
    <d v="2014-12-22T19:00:00"/>
    <b v="1"/>
    <n v="241"/>
    <b v="1"/>
    <s v="photography/photobooks"/>
    <n v="124.84324324324325"/>
    <n v="95.834024896265561"/>
    <x v="8"/>
    <s v="photobooks"/>
    <n v="2014"/>
    <n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x v="1"/>
    <m/>
    <d v="2017-02-20T07:01:30"/>
    <b v="1"/>
    <n v="28"/>
    <b v="1"/>
    <s v="photography/photobooks"/>
    <n v="206.99999999999997"/>
    <n v="221.78571428571428"/>
    <x v="8"/>
    <s v="photobooks"/>
    <n v="2017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x v="3"/>
    <m/>
    <d v="2016-08-18T11:52:18"/>
    <b v="1"/>
    <n v="140"/>
    <b v="1"/>
    <s v="photography/photobooks"/>
    <n v="174.00576923076923"/>
    <n v="32.315357142857138"/>
    <x v="8"/>
    <s v="photobooks"/>
    <n v="2016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x v="11"/>
    <m/>
    <d v="2016-01-19T01:37:27"/>
    <b v="1"/>
    <n v="280"/>
    <b v="1"/>
    <s v="photography/photobooks"/>
    <n v="120.32608695652173"/>
    <n v="98.839285714285708"/>
    <x v="8"/>
    <s v="photobooks"/>
    <n v="2015"/>
    <n v="1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x v="2"/>
    <m/>
    <d v="2017-03-14T08:24:46"/>
    <b v="1"/>
    <n v="70"/>
    <b v="1"/>
    <s v="photography/photobooks"/>
    <n v="110.44428571428573"/>
    <n v="55.222142857142863"/>
    <x v="8"/>
    <s v="photobooks"/>
    <n v="2017"/>
    <n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x v="1"/>
    <m/>
    <d v="2017-01-31T19:00:00"/>
    <b v="1"/>
    <n v="160"/>
    <b v="1"/>
    <s v="photography/photobooks"/>
    <n v="281.56666666666666"/>
    <n v="52.793750000000003"/>
    <x v="8"/>
    <s v="photobooks"/>
    <n v="2017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x v="2"/>
    <m/>
    <d v="2015-03-19T09:05:20"/>
    <b v="1"/>
    <n v="141"/>
    <b v="1"/>
    <s v="photography/photobooks"/>
    <n v="100.67894736842105"/>
    <n v="135.66666666666666"/>
    <x v="8"/>
    <s v="photobooks"/>
    <n v="2015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x v="8"/>
    <m/>
    <d v="2015-10-23T13:24:55"/>
    <b v="1"/>
    <n v="874"/>
    <b v="1"/>
    <s v="photography/photobooks"/>
    <n v="134.82571428571427"/>
    <n v="53.991990846681922"/>
    <x v="8"/>
    <s v="photobooks"/>
    <n v="2015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x v="9"/>
    <m/>
    <d v="2014-11-30T22:00:00"/>
    <b v="1"/>
    <n v="73"/>
    <b v="1"/>
    <s v="photography/photobooks"/>
    <n v="175.95744680851064"/>
    <n v="56.643835616438359"/>
    <x v="8"/>
    <s v="photobooks"/>
    <n v="2014"/>
    <n v="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x v="1"/>
    <m/>
    <d v="2016-02-15T10:00:00"/>
    <b v="1"/>
    <n v="294"/>
    <b v="1"/>
    <s v="photography/photobooks"/>
    <n v="484.02000000000004"/>
    <n v="82.316326530612244"/>
    <x v="8"/>
    <s v="photobooks"/>
    <n v="2016"/>
    <n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x v="7"/>
    <m/>
    <d v="2016-05-01T22:59:00"/>
    <b v="1"/>
    <n v="740"/>
    <b v="1"/>
    <s v="photography/photobooks"/>
    <n v="145.14000000000001"/>
    <n v="88.26081081081081"/>
    <x v="8"/>
    <s v="photobooks"/>
    <n v="2016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x v="10"/>
    <m/>
    <d v="2015-09-04T11:11:02"/>
    <b v="1"/>
    <n v="369"/>
    <b v="1"/>
    <s v="photography/photobooks"/>
    <n v="417.73333333333335"/>
    <n v="84.905149051490511"/>
    <x v="8"/>
    <s v="photobooks"/>
    <n v="2015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x v="6"/>
    <m/>
    <d v="2016-05-23T17:00:00"/>
    <b v="1"/>
    <n v="110"/>
    <b v="1"/>
    <s v="photography/photobooks"/>
    <n v="132.42499999999998"/>
    <n v="48.154545454545456"/>
    <x v="8"/>
    <s v="photobooks"/>
    <n v="2016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x v="3"/>
    <m/>
    <d v="2015-08-27T14:15:10"/>
    <b v="1"/>
    <n v="455"/>
    <b v="1"/>
    <s v="photography/photobooks"/>
    <n v="250.30841666666666"/>
    <n v="66.015406593406595"/>
    <x v="8"/>
    <s v="photobooks"/>
    <n v="2015"/>
    <n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x v="3"/>
    <m/>
    <d v="2016-08-06T13:00:00"/>
    <b v="1"/>
    <n v="224"/>
    <b v="1"/>
    <s v="photography/photobooks"/>
    <n v="179.9"/>
    <n v="96.375"/>
    <x v="8"/>
    <s v="photobooks"/>
    <n v="2016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x v="11"/>
    <m/>
    <d v="2015-01-22T13:46:10"/>
    <b v="1"/>
    <n v="46"/>
    <b v="1"/>
    <s v="photography/photobooks"/>
    <n v="102.62857142857142"/>
    <n v="156.17391304347825"/>
    <x v="8"/>
    <s v="photobooks"/>
    <n v="2014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x v="11"/>
    <m/>
    <d v="2017-01-03T17:03:39"/>
    <b v="0"/>
    <n v="284"/>
    <b v="1"/>
    <s v="photography/photobooks"/>
    <n v="135.98609999999999"/>
    <n v="95.764859154929582"/>
    <x v="8"/>
    <s v="photobooks"/>
    <n v="2016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x v="9"/>
    <m/>
    <d v="2014-11-25T20:15:00"/>
    <b v="1"/>
    <n v="98"/>
    <b v="1"/>
    <s v="photography/photobooks"/>
    <n v="117.86666666666667"/>
    <n v="180.40816326530611"/>
    <x v="8"/>
    <s v="photobooks"/>
    <n v="2014"/>
    <n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x v="11"/>
    <m/>
    <d v="2014-12-31T12:05:38"/>
    <b v="0"/>
    <n v="2"/>
    <b v="0"/>
    <s v="photography/nature"/>
    <n v="3.3333333333333333E-2"/>
    <n v="3"/>
    <x v="8"/>
    <s v="nature"/>
    <n v="2014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x v="0"/>
    <m/>
    <d v="2015-06-30T18:55:00"/>
    <b v="0"/>
    <n v="1"/>
    <b v="0"/>
    <s v="photography/nature"/>
    <n v="4"/>
    <n v="20"/>
    <x v="8"/>
    <s v="nature"/>
    <n v="2015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x v="9"/>
    <m/>
    <d v="2014-11-22T08:13:54"/>
    <b v="0"/>
    <n v="1"/>
    <b v="0"/>
    <s v="photography/nature"/>
    <n v="0.44444444444444442"/>
    <n v="10"/>
    <x v="8"/>
    <s v="nature"/>
    <n v="201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x v="2"/>
    <m/>
    <d v="2015-03-31T19:18:00"/>
    <b v="0"/>
    <n v="0"/>
    <b v="0"/>
    <s v="photography/nature"/>
    <n v="0"/>
    <n v="0"/>
    <x v="8"/>
    <s v="nature"/>
    <n v="2015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x v="1"/>
    <m/>
    <d v="2015-03-02T16:16:00"/>
    <b v="0"/>
    <n v="1"/>
    <b v="0"/>
    <s v="photography/nature"/>
    <n v="3.3333333333333333E-2"/>
    <n v="1"/>
    <x v="8"/>
    <s v="nature"/>
    <n v="2015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x v="3"/>
    <m/>
    <d v="2014-09-17T00:06:39"/>
    <b v="0"/>
    <n v="11"/>
    <b v="0"/>
    <s v="photography/nature"/>
    <n v="28.9"/>
    <n v="26.272727272727273"/>
    <x v="8"/>
    <s v="nature"/>
    <n v="2014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x v="2"/>
    <m/>
    <d v="2017-02-23T05:14:42"/>
    <b v="0"/>
    <n v="0"/>
    <b v="0"/>
    <s v="photography/nature"/>
    <n v="0"/>
    <n v="0"/>
    <x v="8"/>
    <s v="nature"/>
    <n v="2017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x v="9"/>
    <m/>
    <d v="2015-11-08T17:10:20"/>
    <b v="0"/>
    <n v="1"/>
    <b v="0"/>
    <s v="photography/nature"/>
    <n v="8.5714285714285712"/>
    <n v="60"/>
    <x v="8"/>
    <s v="nature"/>
    <n v="2015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x v="9"/>
    <m/>
    <d v="2015-11-02T23:15:59"/>
    <b v="0"/>
    <n v="6"/>
    <b v="0"/>
    <s v="photography/nature"/>
    <n v="34"/>
    <n v="28.333333333333332"/>
    <x v="8"/>
    <s v="nature"/>
    <n v="2015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x v="6"/>
    <m/>
    <d v="2016-05-12T05:47:14"/>
    <b v="0"/>
    <n v="7"/>
    <b v="0"/>
    <s v="photography/nature"/>
    <n v="13.466666666666665"/>
    <n v="14.428571428571429"/>
    <x v="8"/>
    <s v="nature"/>
    <n v="2016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x v="6"/>
    <m/>
    <d v="2015-05-27T14:47:19"/>
    <b v="0"/>
    <n v="0"/>
    <b v="0"/>
    <s v="photography/nature"/>
    <n v="0"/>
    <n v="0"/>
    <x v="8"/>
    <s v="nature"/>
    <n v="2015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x v="8"/>
    <m/>
    <d v="2014-09-30T22:59:00"/>
    <b v="0"/>
    <n v="16"/>
    <b v="0"/>
    <s v="photography/nature"/>
    <n v="49.186046511627907"/>
    <n v="132.1875"/>
    <x v="8"/>
    <s v="nature"/>
    <n v="2014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x v="10"/>
    <m/>
    <d v="2015-09-02T01:47:27"/>
    <b v="0"/>
    <n v="0"/>
    <b v="0"/>
    <s v="photography/nature"/>
    <n v="0"/>
    <n v="0"/>
    <x v="8"/>
    <s v="nature"/>
    <n v="2015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x v="3"/>
    <m/>
    <d v="2015-08-02T01:03:10"/>
    <b v="0"/>
    <n v="0"/>
    <b v="0"/>
    <s v="photography/nature"/>
    <n v="0"/>
    <n v="0"/>
    <x v="8"/>
    <s v="nature"/>
    <n v="2015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x v="10"/>
    <m/>
    <d v="2015-09-17T12:00:00"/>
    <b v="0"/>
    <n v="0"/>
    <b v="0"/>
    <s v="photography/nature"/>
    <n v="0"/>
    <n v="0"/>
    <x v="8"/>
    <s v="nature"/>
    <n v="2015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x v="0"/>
    <m/>
    <d v="2016-07-03T22:40:24"/>
    <b v="0"/>
    <n v="12"/>
    <b v="0"/>
    <s v="photography/nature"/>
    <n v="45.133333333333333"/>
    <n v="56.416666666666664"/>
    <x v="8"/>
    <s v="nature"/>
    <n v="2016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x v="10"/>
    <m/>
    <d v="2014-09-20T10:40:33"/>
    <b v="0"/>
    <n v="1"/>
    <b v="0"/>
    <s v="photography/nature"/>
    <n v="4"/>
    <n v="100"/>
    <x v="8"/>
    <s v="nature"/>
    <n v="2014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x v="0"/>
    <m/>
    <d v="2015-08-28T07:12:00"/>
    <b v="0"/>
    <n v="3"/>
    <b v="0"/>
    <s v="photography/nature"/>
    <n v="4.666666666666667"/>
    <n v="11.666666666666666"/>
    <x v="8"/>
    <s v="nature"/>
    <n v="2015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x v="6"/>
    <m/>
    <d v="2015-04-28T20:16:39"/>
    <b v="0"/>
    <n v="1"/>
    <b v="0"/>
    <s v="photography/nature"/>
    <n v="0.33333333333333337"/>
    <n v="50"/>
    <x v="8"/>
    <s v="nature"/>
    <n v="2015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x v="9"/>
    <m/>
    <d v="2014-11-12T20:29:53"/>
    <b v="0"/>
    <n v="4"/>
    <b v="0"/>
    <s v="photography/nature"/>
    <n v="3.7600000000000002"/>
    <n v="23.5"/>
    <x v="8"/>
    <s v="nature"/>
    <n v="2014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x v="9"/>
    <m/>
    <d v="2013-11-06T21:00:03"/>
    <b v="0"/>
    <n v="1"/>
    <b v="0"/>
    <s v="publishing/art books"/>
    <n v="0.67"/>
    <n v="67"/>
    <x v="3"/>
    <s v="art books"/>
    <n v="2013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x v="8"/>
    <m/>
    <d v="2009-12-01T19:50:00"/>
    <b v="0"/>
    <n v="0"/>
    <b v="0"/>
    <s v="publishing/art books"/>
    <n v="0"/>
    <n v="0"/>
    <x v="3"/>
    <s v="art books"/>
    <n v="2009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x v="1"/>
    <m/>
    <d v="2014-03-14T11:49:11"/>
    <b v="0"/>
    <n v="2"/>
    <b v="0"/>
    <s v="publishing/art books"/>
    <n v="1.4166666666666665"/>
    <n v="42.5"/>
    <x v="3"/>
    <s v="art books"/>
    <n v="2014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x v="6"/>
    <m/>
    <d v="2015-05-28T15:05:00"/>
    <b v="0"/>
    <n v="1"/>
    <b v="0"/>
    <s v="publishing/art books"/>
    <n v="0.1"/>
    <n v="10"/>
    <x v="3"/>
    <s v="art books"/>
    <n v="2015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x v="5"/>
    <m/>
    <d v="2011-06-08T12:31:01"/>
    <b v="0"/>
    <n v="1"/>
    <b v="0"/>
    <s v="publishing/art books"/>
    <n v="2.5"/>
    <n v="100"/>
    <x v="3"/>
    <s v="art books"/>
    <n v="2011"/>
    <n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x v="0"/>
    <m/>
    <d v="2016-07-27T17:00:00"/>
    <b v="0"/>
    <n v="59"/>
    <b v="0"/>
    <s v="publishing/art books"/>
    <n v="21.25"/>
    <n v="108.05084745762711"/>
    <x v="3"/>
    <s v="art books"/>
    <n v="2016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x v="2"/>
    <m/>
    <d v="2014-02-16T19:00:00"/>
    <b v="0"/>
    <n v="13"/>
    <b v="0"/>
    <s v="publishing/art books"/>
    <n v="4.117647058823529"/>
    <n v="26.923076923076923"/>
    <x v="3"/>
    <s v="art books"/>
    <n v="2014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x v="4"/>
    <m/>
    <d v="2014-12-23T20:29:45"/>
    <b v="0"/>
    <n v="22"/>
    <b v="0"/>
    <s v="publishing/art books"/>
    <n v="13.639999999999999"/>
    <n v="155"/>
    <x v="3"/>
    <s v="art books"/>
    <n v="2014"/>
    <n v="11"/>
  </r>
  <r>
    <n v="1569"/>
    <s v="to be removed (Canceled)"/>
    <s v="to be removed"/>
    <n v="30000"/>
    <n v="0"/>
    <x v="1"/>
    <s v="US"/>
    <s v="USD"/>
    <n v="1369498714"/>
    <n v="1366906714"/>
    <x v="1569"/>
    <x v="4"/>
    <x v="6"/>
    <m/>
    <d v="2013-05-25T11:18:34"/>
    <b v="0"/>
    <n v="0"/>
    <b v="0"/>
    <s v="publishing/art books"/>
    <n v="0"/>
    <n v="0"/>
    <x v="3"/>
    <s v="art books"/>
    <n v="2013"/>
    <n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x v="7"/>
    <m/>
    <d v="2016-04-08T13:31:22"/>
    <b v="0"/>
    <n v="52"/>
    <b v="0"/>
    <s v="publishing/art books"/>
    <n v="41.4"/>
    <n v="47.769230769230766"/>
    <x v="3"/>
    <s v="art books"/>
    <n v="2016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x v="5"/>
    <m/>
    <d v="2015-06-19T13:28:03"/>
    <b v="0"/>
    <n v="4"/>
    <b v="0"/>
    <s v="publishing/art books"/>
    <n v="0.66115702479338845"/>
    <n v="20"/>
    <x v="3"/>
    <s v="art books"/>
    <n v="2015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x v="2"/>
    <m/>
    <d v="2016-02-28T18:59:00"/>
    <b v="0"/>
    <n v="3"/>
    <b v="0"/>
    <s v="publishing/art books"/>
    <n v="5"/>
    <n v="41.666666666666664"/>
    <x v="3"/>
    <s v="art books"/>
    <n v="2016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x v="2"/>
    <m/>
    <d v="2017-03-31T22:59:00"/>
    <b v="0"/>
    <n v="3"/>
    <b v="0"/>
    <s v="publishing/art books"/>
    <n v="2.4777777777777779"/>
    <n v="74.333333333333329"/>
    <x v="3"/>
    <s v="art books"/>
    <n v="2017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x v="1"/>
    <m/>
    <d v="2015-02-17T17:15:29"/>
    <b v="0"/>
    <n v="6"/>
    <b v="0"/>
    <s v="publishing/art books"/>
    <n v="5.0599999999999996"/>
    <n v="84.333333333333329"/>
    <x v="3"/>
    <s v="art books"/>
    <n v="2015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x v="0"/>
    <m/>
    <d v="2014-07-09T07:34:56"/>
    <b v="0"/>
    <n v="35"/>
    <b v="0"/>
    <s v="publishing/art books"/>
    <n v="22.91"/>
    <n v="65.457142857142856"/>
    <x v="3"/>
    <s v="art books"/>
    <n v="2014"/>
    <n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x v="5"/>
    <m/>
    <d v="2015-06-30T16:06:08"/>
    <b v="0"/>
    <n v="10"/>
    <b v="0"/>
    <s v="publishing/art books"/>
    <n v="13"/>
    <n v="65"/>
    <x v="3"/>
    <s v="art books"/>
    <n v="2015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x v="5"/>
    <m/>
    <d v="2012-07-24T15:20:48"/>
    <b v="0"/>
    <n v="2"/>
    <b v="0"/>
    <s v="publishing/art books"/>
    <n v="0.54999999999999993"/>
    <n v="27.5"/>
    <x v="3"/>
    <s v="art books"/>
    <n v="2012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x v="10"/>
    <m/>
    <d v="2010-09-01T21:00:00"/>
    <b v="0"/>
    <n v="4"/>
    <b v="0"/>
    <s v="publishing/art books"/>
    <n v="10.806536636794938"/>
    <n v="51.25"/>
    <x v="3"/>
    <s v="art books"/>
    <n v="2010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x v="3"/>
    <m/>
    <d v="2013-08-28T18:54:51"/>
    <b v="0"/>
    <n v="2"/>
    <b v="0"/>
    <s v="publishing/art books"/>
    <n v="0.84008400840084008"/>
    <n v="14"/>
    <x v="3"/>
    <s v="art books"/>
    <n v="2013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x v="7"/>
    <m/>
    <d v="2012-05-20T20:12:06"/>
    <b v="0"/>
    <n v="0"/>
    <b v="0"/>
    <s v="publishing/art books"/>
    <n v="0"/>
    <n v="0"/>
    <x v="3"/>
    <s v="art books"/>
    <n v="2012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x v="4"/>
    <m/>
    <d v="2015-12-19T05:46:30"/>
    <b v="0"/>
    <n v="1"/>
    <b v="0"/>
    <s v="photography/places"/>
    <n v="0.5"/>
    <n v="5"/>
    <x v="8"/>
    <s v="places"/>
    <n v="2015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x v="10"/>
    <m/>
    <d v="2015-10-26T16:20:00"/>
    <b v="0"/>
    <n v="3"/>
    <b v="0"/>
    <s v="photography/places"/>
    <n v="9.3000000000000007"/>
    <n v="31"/>
    <x v="8"/>
    <s v="places"/>
    <n v="2015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x v="10"/>
    <m/>
    <d v="2014-09-25T16:43:11"/>
    <b v="0"/>
    <n v="1"/>
    <b v="0"/>
    <s v="photography/places"/>
    <n v="7.4999999999999997E-2"/>
    <n v="15"/>
    <x v="8"/>
    <s v="places"/>
    <n v="2014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x v="5"/>
    <m/>
    <d v="2014-05-30T10:35:01"/>
    <b v="0"/>
    <n v="0"/>
    <b v="0"/>
    <s v="photography/places"/>
    <n v="0"/>
    <n v="0"/>
    <x v="8"/>
    <s v="places"/>
    <n v="2014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x v="11"/>
    <m/>
    <d v="2016-12-25T06:00:00"/>
    <b v="0"/>
    <n v="12"/>
    <b v="0"/>
    <s v="photography/places"/>
    <n v="79"/>
    <n v="131.66666666666666"/>
    <x v="8"/>
    <s v="places"/>
    <n v="2016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x v="7"/>
    <m/>
    <d v="2015-04-04T20:30:22"/>
    <b v="0"/>
    <n v="0"/>
    <b v="0"/>
    <s v="photography/places"/>
    <n v="0"/>
    <n v="0"/>
    <x v="8"/>
    <s v="places"/>
    <n v="2015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x v="4"/>
    <m/>
    <d v="2014-12-13T17:49:25"/>
    <b v="0"/>
    <n v="1"/>
    <b v="0"/>
    <s v="photography/places"/>
    <n v="1.3333333333333334E-2"/>
    <n v="1"/>
    <x v="8"/>
    <s v="places"/>
    <n v="2014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x v="1"/>
    <m/>
    <d v="2015-01-31T15:12:00"/>
    <b v="0"/>
    <n v="0"/>
    <b v="0"/>
    <s v="photography/places"/>
    <n v="0"/>
    <n v="0"/>
    <x v="8"/>
    <s v="places"/>
    <n v="2015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x v="8"/>
    <m/>
    <d v="2015-10-09T18:38:06"/>
    <b v="0"/>
    <n v="0"/>
    <b v="0"/>
    <s v="photography/places"/>
    <n v="0"/>
    <n v="0"/>
    <x v="8"/>
    <s v="places"/>
    <n v="2015"/>
    <n v="9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x v="10"/>
    <m/>
    <d v="2015-09-23T15:34:24"/>
    <b v="0"/>
    <n v="2"/>
    <b v="0"/>
    <s v="photography/places"/>
    <n v="1.7000000000000002"/>
    <n v="510"/>
    <x v="8"/>
    <s v="places"/>
    <n v="2015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x v="7"/>
    <m/>
    <d v="2016-04-03T11:25:41"/>
    <b v="0"/>
    <n v="92"/>
    <b v="0"/>
    <s v="photography/places"/>
    <n v="29.228571428571428"/>
    <n v="44.478260869565219"/>
    <x v="8"/>
    <s v="places"/>
    <n v="2016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x v="2"/>
    <m/>
    <d v="2015-03-27T19:44:45"/>
    <b v="0"/>
    <n v="0"/>
    <b v="0"/>
    <s v="photography/places"/>
    <n v="0"/>
    <n v="0"/>
    <x v="8"/>
    <s v="places"/>
    <n v="2015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x v="1"/>
    <m/>
    <d v="2015-02-28T15:17:35"/>
    <b v="0"/>
    <n v="3"/>
    <b v="0"/>
    <s v="photography/places"/>
    <n v="1.3636363636363637E-2"/>
    <n v="1"/>
    <x v="8"/>
    <s v="places"/>
    <n v="2015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x v="7"/>
    <m/>
    <d v="2016-05-15T11:21:00"/>
    <b v="0"/>
    <n v="10"/>
    <b v="0"/>
    <s v="photography/places"/>
    <n v="20.5"/>
    <n v="20.5"/>
    <x v="8"/>
    <s v="places"/>
    <n v="2016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x v="5"/>
    <m/>
    <d v="2014-06-18T15:13:00"/>
    <b v="0"/>
    <n v="7"/>
    <b v="0"/>
    <s v="photography/places"/>
    <n v="0.27999999999999997"/>
    <n v="40"/>
    <x v="8"/>
    <s v="places"/>
    <n v="2014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x v="9"/>
    <m/>
    <d v="2014-12-13T06:19:29"/>
    <b v="0"/>
    <n v="3"/>
    <b v="0"/>
    <s v="photography/places"/>
    <n v="2.3076923076923079"/>
    <n v="25"/>
    <x v="8"/>
    <s v="places"/>
    <n v="2014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x v="10"/>
    <m/>
    <d v="2016-09-20T03:29:57"/>
    <b v="0"/>
    <n v="0"/>
    <b v="0"/>
    <s v="photography/places"/>
    <n v="0"/>
    <n v="0"/>
    <x v="8"/>
    <s v="places"/>
    <n v="2016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x v="5"/>
    <m/>
    <d v="2015-07-26T11:00:58"/>
    <b v="0"/>
    <n v="1"/>
    <b v="0"/>
    <s v="photography/places"/>
    <n v="0.125"/>
    <n v="1"/>
    <x v="8"/>
    <s v="places"/>
    <n v="2015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x v="7"/>
    <m/>
    <d v="2016-04-08T06:56:16"/>
    <b v="0"/>
    <n v="0"/>
    <b v="0"/>
    <s v="photography/places"/>
    <n v="0"/>
    <n v="0"/>
    <x v="8"/>
    <s v="places"/>
    <n v="2016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x v="5"/>
    <m/>
    <d v="2014-07-15T00:11:00"/>
    <b v="0"/>
    <n v="9"/>
    <b v="0"/>
    <s v="photography/places"/>
    <n v="7.3400000000000007"/>
    <n v="40.777777777777779"/>
    <x v="8"/>
    <s v="places"/>
    <n v="2014"/>
    <n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x v="6"/>
    <m/>
    <d v="2011-05-04T21:13:53"/>
    <b v="0"/>
    <n v="56"/>
    <b v="1"/>
    <s v="music/rock"/>
    <n v="108.2492"/>
    <n v="48.325535714285714"/>
    <x v="4"/>
    <s v="rock"/>
    <n v="2011"/>
    <n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x v="8"/>
    <m/>
    <d v="2011-10-14T18:00:00"/>
    <b v="0"/>
    <n v="32"/>
    <b v="1"/>
    <s v="music/rock"/>
    <n v="100.16666666666667"/>
    <n v="46.953125"/>
    <x v="4"/>
    <s v="rock"/>
    <n v="2011"/>
    <n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x v="4"/>
    <m/>
    <d v="2012-01-27T23:04:19"/>
    <b v="0"/>
    <n v="30"/>
    <b v="1"/>
    <s v="music/rock"/>
    <n v="100.03299999999999"/>
    <n v="66.688666666666663"/>
    <x v="4"/>
    <s v="rock"/>
    <n v="2011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x v="2"/>
    <m/>
    <d v="2012-03-17T14:17:15"/>
    <b v="0"/>
    <n v="70"/>
    <b v="1"/>
    <s v="music/rock"/>
    <n v="122.10714285714286"/>
    <n v="48.842857142857142"/>
    <x v="4"/>
    <s v="rock"/>
    <n v="2012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x v="3"/>
    <m/>
    <d v="2011-08-01T02:00:00"/>
    <b v="0"/>
    <n v="44"/>
    <b v="1"/>
    <s v="music/rock"/>
    <n v="100.69333333333334"/>
    <n v="137.30909090909091"/>
    <x v="4"/>
    <s v="rock"/>
    <n v="2011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x v="11"/>
    <m/>
    <d v="2011-03-23T20:40:38"/>
    <b v="0"/>
    <n v="92"/>
    <b v="1"/>
    <s v="music/rock"/>
    <n v="101.004125"/>
    <n v="87.829673913043479"/>
    <x v="4"/>
    <s v="rock"/>
    <n v="2010"/>
    <n v="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x v="5"/>
    <m/>
    <d v="2012-06-14T14:24:11"/>
    <b v="0"/>
    <n v="205"/>
    <b v="1"/>
    <s v="music/rock"/>
    <n v="145.11000000000001"/>
    <n v="70.785365853658533"/>
    <x v="4"/>
    <s v="rock"/>
    <n v="2012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x v="4"/>
    <m/>
    <d v="2014-01-01T00:26:00"/>
    <b v="0"/>
    <n v="23"/>
    <b v="1"/>
    <s v="music/rock"/>
    <n v="101.25"/>
    <n v="52.826086956521742"/>
    <x v="4"/>
    <s v="rock"/>
    <n v="2013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x v="8"/>
    <m/>
    <d v="2011-11-02T03:00:00"/>
    <b v="0"/>
    <n v="4"/>
    <b v="1"/>
    <s v="music/rock"/>
    <n v="118.33333333333333"/>
    <n v="443.75"/>
    <x v="4"/>
    <s v="rock"/>
    <n v="2011"/>
    <n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x v="4"/>
    <m/>
    <d v="2012-12-15T17:11:50"/>
    <b v="0"/>
    <n v="112"/>
    <b v="1"/>
    <s v="music/rock"/>
    <n v="271.85000000000002"/>
    <n v="48.544642857142854"/>
    <x v="4"/>
    <s v="rock"/>
    <n v="2012"/>
    <n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x v="5"/>
    <m/>
    <d v="2013-06-04T19:00:32"/>
    <b v="0"/>
    <n v="27"/>
    <b v="1"/>
    <s v="music/rock"/>
    <n v="125.125"/>
    <n v="37.074074074074076"/>
    <x v="4"/>
    <s v="rock"/>
    <n v="2013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x v="11"/>
    <m/>
    <d v="2013-01-02T15:59:44"/>
    <b v="0"/>
    <n v="11"/>
    <b v="1"/>
    <s v="music/rock"/>
    <n v="110.00000000000001"/>
    <n v="50"/>
    <x v="4"/>
    <s v="rock"/>
    <n v="2012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x v="0"/>
    <m/>
    <d v="2012-07-21T20:40:02"/>
    <b v="0"/>
    <n v="26"/>
    <b v="1"/>
    <s v="music/rock"/>
    <n v="101.49999999999999"/>
    <n v="39.03846153846154"/>
    <x v="4"/>
    <s v="rock"/>
    <n v="2012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x v="0"/>
    <m/>
    <d v="2014-08-03T12:00:00"/>
    <b v="0"/>
    <n v="77"/>
    <b v="1"/>
    <s v="music/rock"/>
    <n v="102.69999999999999"/>
    <n v="66.688311688311686"/>
    <x v="4"/>
    <s v="rock"/>
    <n v="2014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x v="9"/>
    <m/>
    <d v="2011-12-12T21:13:16"/>
    <b v="0"/>
    <n v="136"/>
    <b v="1"/>
    <s v="music/rock"/>
    <n v="114.12500000000001"/>
    <n v="67.132352941176464"/>
    <x v="4"/>
    <s v="rock"/>
    <n v="2011"/>
    <n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x v="9"/>
    <m/>
    <d v="2012-11-22T17:00:00"/>
    <b v="0"/>
    <n v="157"/>
    <b v="1"/>
    <s v="music/rock"/>
    <n v="104.2"/>
    <n v="66.369426751592357"/>
    <x v="4"/>
    <s v="rock"/>
    <n v="2012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x v="8"/>
    <m/>
    <d v="2013-11-01T14:00:00"/>
    <b v="0"/>
    <n v="158"/>
    <b v="1"/>
    <s v="music/rock"/>
    <n v="145.85714285714286"/>
    <n v="64.620253164556956"/>
    <x v="4"/>
    <s v="rock"/>
    <n v="2013"/>
    <n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x v="1"/>
    <m/>
    <d v="2013-03-08T10:42:15"/>
    <b v="0"/>
    <n v="27"/>
    <b v="1"/>
    <s v="music/rock"/>
    <n v="105.06666666666666"/>
    <n v="58.370370370370374"/>
    <x v="4"/>
    <s v="rock"/>
    <n v="2013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x v="10"/>
    <m/>
    <d v="2014-09-14T23:28:06"/>
    <b v="0"/>
    <n v="23"/>
    <b v="1"/>
    <s v="music/rock"/>
    <n v="133.33333333333331"/>
    <n v="86.956521739130437"/>
    <x v="4"/>
    <s v="rock"/>
    <n v="2014"/>
    <n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x v="2"/>
    <m/>
    <d v="2013-02-23T03:09:00"/>
    <b v="0"/>
    <n v="17"/>
    <b v="1"/>
    <s v="music/rock"/>
    <n v="112.99999999999999"/>
    <n v="66.470588235294116"/>
    <x v="4"/>
    <s v="rock"/>
    <n v="2013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x v="6"/>
    <m/>
    <d v="2012-05-27T22:59:00"/>
    <b v="0"/>
    <n v="37"/>
    <b v="1"/>
    <s v="music/rock"/>
    <n v="121.2"/>
    <n v="163.78378378378378"/>
    <x v="4"/>
    <s v="rock"/>
    <n v="2012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x v="4"/>
    <m/>
    <d v="2014-12-17T02:59:00"/>
    <b v="0"/>
    <n v="65"/>
    <b v="1"/>
    <s v="music/rock"/>
    <n v="101.72463768115942"/>
    <n v="107.98461538461538"/>
    <x v="4"/>
    <s v="rock"/>
    <n v="2014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x v="0"/>
    <m/>
    <d v="2013-08-27T11:31:29"/>
    <b v="0"/>
    <n v="18"/>
    <b v="1"/>
    <s v="music/rock"/>
    <n v="101.06666666666666"/>
    <n v="42.111111111111114"/>
    <x v="4"/>
    <s v="rock"/>
    <n v="2013"/>
    <n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x v="4"/>
    <m/>
    <d v="2013-01-09T03:48:55"/>
    <b v="0"/>
    <n v="25"/>
    <b v="1"/>
    <s v="music/rock"/>
    <n v="118"/>
    <n v="47.2"/>
    <x v="4"/>
    <s v="rock"/>
    <n v="2012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x v="10"/>
    <m/>
    <d v="2012-09-11T11:47:33"/>
    <b v="0"/>
    <n v="104"/>
    <b v="1"/>
    <s v="music/rock"/>
    <n v="155.33333333333331"/>
    <n v="112.01923076923077"/>
    <x v="4"/>
    <s v="rock"/>
    <n v="2012"/>
    <n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x v="4"/>
    <m/>
    <d v="2013-12-01T16:21:07"/>
    <b v="0"/>
    <n v="108"/>
    <b v="1"/>
    <s v="music/rock"/>
    <n v="101.18750000000001"/>
    <n v="74.953703703703709"/>
    <x v="4"/>
    <s v="rock"/>
    <n v="2013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x v="9"/>
    <m/>
    <d v="2012-11-25T23:59:00"/>
    <b v="0"/>
    <n v="38"/>
    <b v="1"/>
    <s v="music/rock"/>
    <n v="117"/>
    <n v="61.578947368421055"/>
    <x v="4"/>
    <s v="rock"/>
    <n v="2012"/>
    <n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x v="5"/>
    <m/>
    <d v="2014-06-17T12:41:22"/>
    <b v="0"/>
    <n v="88"/>
    <b v="1"/>
    <s v="music/rock"/>
    <n v="100.925"/>
    <n v="45.875"/>
    <x v="4"/>
    <s v="rock"/>
    <n v="2014"/>
    <n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x v="1"/>
    <m/>
    <d v="2014-02-20T15:48:53"/>
    <b v="0"/>
    <n v="82"/>
    <b v="1"/>
    <s v="music/rock"/>
    <n v="103.66666666666666"/>
    <n v="75.853658536585371"/>
    <x v="4"/>
    <s v="rock"/>
    <n v="2014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x v="1"/>
    <m/>
    <d v="2012-03-02T01:59:00"/>
    <b v="0"/>
    <n v="126"/>
    <b v="1"/>
    <s v="music/rock"/>
    <n v="265.25"/>
    <n v="84.206349206349202"/>
    <x v="4"/>
    <s v="rock"/>
    <n v="2012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x v="8"/>
    <m/>
    <d v="2012-10-12T15:37:41"/>
    <b v="0"/>
    <n v="133"/>
    <b v="1"/>
    <s v="music/rock"/>
    <n v="155.91"/>
    <n v="117.22556390977444"/>
    <x v="4"/>
    <s v="rock"/>
    <n v="2012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x v="3"/>
    <m/>
    <d v="2011-09-24T03:10:54"/>
    <b v="0"/>
    <n v="47"/>
    <b v="1"/>
    <s v="music/rock"/>
    <n v="101.62500000000001"/>
    <n v="86.489361702127653"/>
    <x v="4"/>
    <s v="rock"/>
    <n v="2011"/>
    <n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x v="11"/>
    <m/>
    <d v="2012-01-16T00:00:00"/>
    <b v="0"/>
    <n v="58"/>
    <b v="1"/>
    <s v="music/rock"/>
    <n v="100"/>
    <n v="172.41379310344828"/>
    <x v="4"/>
    <s v="rock"/>
    <n v="2011"/>
    <n v="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x v="6"/>
    <m/>
    <d v="2011-06-02T00:59:00"/>
    <b v="0"/>
    <n v="32"/>
    <b v="1"/>
    <s v="music/rock"/>
    <n v="100.49999999999999"/>
    <n v="62.8125"/>
    <x v="4"/>
    <s v="rock"/>
    <n v="2011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x v="5"/>
    <m/>
    <d v="2016-07-11T15:51:01"/>
    <b v="0"/>
    <n v="37"/>
    <b v="1"/>
    <s v="music/rock"/>
    <n v="125.29999999999998"/>
    <n v="67.729729729729726"/>
    <x v="4"/>
    <s v="rock"/>
    <n v="2016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x v="6"/>
    <m/>
    <d v="2011-06-11T23:00:00"/>
    <b v="0"/>
    <n v="87"/>
    <b v="1"/>
    <s v="music/rock"/>
    <n v="103.55555555555556"/>
    <n v="53.5632183908046"/>
    <x v="4"/>
    <s v="rock"/>
    <n v="2011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x v="4"/>
    <m/>
    <d v="2009-12-31T18:39:00"/>
    <b v="0"/>
    <n v="15"/>
    <b v="1"/>
    <s v="music/rock"/>
    <n v="103.8"/>
    <n v="34.6"/>
    <x v="4"/>
    <s v="rock"/>
    <n v="2009"/>
    <n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x v="1"/>
    <m/>
    <d v="2013-02-28T16:25:00"/>
    <b v="0"/>
    <n v="27"/>
    <b v="1"/>
    <s v="music/rock"/>
    <n v="105"/>
    <n v="38.888888888888886"/>
    <x v="4"/>
    <s v="rock"/>
    <n v="2013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x v="2"/>
    <m/>
    <d v="2012-03-03T10:39:25"/>
    <b v="0"/>
    <n v="19"/>
    <b v="1"/>
    <s v="music/rock"/>
    <n v="100"/>
    <n v="94.736842105263165"/>
    <x v="4"/>
    <s v="rock"/>
    <n v="2012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x v="3"/>
    <m/>
    <d v="2010-08-02T20:59:00"/>
    <b v="0"/>
    <n v="17"/>
    <b v="1"/>
    <s v="music/rock"/>
    <n v="169.86"/>
    <n v="39.967058823529413"/>
    <x v="4"/>
    <s v="rock"/>
    <n v="2010"/>
    <n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x v="4"/>
    <m/>
    <d v="2014-12-19T09:19:04"/>
    <b v="0"/>
    <n v="26"/>
    <b v="1"/>
    <s v="music/pop"/>
    <n v="101.4"/>
    <n v="97.5"/>
    <x v="4"/>
    <s v="pop"/>
    <n v="2014"/>
    <n v="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x v="5"/>
    <m/>
    <d v="2011-06-13T19:35:27"/>
    <b v="0"/>
    <n v="28"/>
    <b v="1"/>
    <s v="music/pop"/>
    <n v="100"/>
    <n v="42.857142857142854"/>
    <x v="4"/>
    <s v="pop"/>
    <n v="2011"/>
    <n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x v="10"/>
    <m/>
    <d v="2012-09-24T14:46:52"/>
    <b v="0"/>
    <n v="37"/>
    <b v="1"/>
    <s v="music/pop"/>
    <n v="124.70000000000002"/>
    <n v="168.51351351351352"/>
    <x v="4"/>
    <s v="pop"/>
    <n v="2012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x v="8"/>
    <m/>
    <d v="2012-11-21T21:26:00"/>
    <b v="0"/>
    <n v="128"/>
    <b v="1"/>
    <s v="music/pop"/>
    <n v="109.5"/>
    <n v="85.546875"/>
    <x v="4"/>
    <s v="pop"/>
    <n v="2012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x v="8"/>
    <m/>
    <d v="2013-09-18T09:49:00"/>
    <b v="0"/>
    <n v="10"/>
    <b v="1"/>
    <s v="music/pop"/>
    <n v="110.80000000000001"/>
    <n v="554"/>
    <x v="4"/>
    <s v="pop"/>
    <n v="2013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x v="3"/>
    <m/>
    <d v="2014-08-14T13:11:00"/>
    <b v="0"/>
    <n v="83"/>
    <b v="1"/>
    <s v="music/pop"/>
    <n v="110.2"/>
    <n v="26.554216867469879"/>
    <x v="4"/>
    <s v="pop"/>
    <n v="2014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x v="5"/>
    <m/>
    <d v="2012-06-09T04:49:37"/>
    <b v="0"/>
    <n v="46"/>
    <b v="1"/>
    <s v="music/pop"/>
    <n v="104.71999999999998"/>
    <n v="113.82608695652173"/>
    <x v="4"/>
    <s v="pop"/>
    <n v="2012"/>
    <n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x v="2"/>
    <m/>
    <d v="2011-03-20T10:54:42"/>
    <b v="0"/>
    <n v="90"/>
    <b v="1"/>
    <s v="music/pop"/>
    <n v="125.26086956521738"/>
    <n v="32.011111111111113"/>
    <x v="4"/>
    <s v="pop"/>
    <n v="2011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x v="6"/>
    <m/>
    <d v="2014-05-23T11:25:55"/>
    <b v="0"/>
    <n v="81"/>
    <b v="1"/>
    <s v="music/pop"/>
    <n v="100.58763157894737"/>
    <n v="47.189259259259259"/>
    <x v="4"/>
    <s v="pop"/>
    <n v="2014"/>
    <n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x v="8"/>
    <m/>
    <d v="2013-10-09T05:27:17"/>
    <b v="0"/>
    <n v="32"/>
    <b v="1"/>
    <s v="music/pop"/>
    <n v="141.55000000000001"/>
    <n v="88.46875"/>
    <x v="4"/>
    <s v="pop"/>
    <n v="2013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x v="7"/>
    <m/>
    <d v="2011-04-26T01:59:00"/>
    <b v="0"/>
    <n v="20"/>
    <b v="1"/>
    <s v="music/pop"/>
    <n v="100.75"/>
    <n v="100.75"/>
    <x v="4"/>
    <s v="pop"/>
    <n v="2011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x v="9"/>
    <m/>
    <d v="2013-11-24T07:49:53"/>
    <b v="0"/>
    <n v="70"/>
    <b v="1"/>
    <s v="music/pop"/>
    <n v="100.66666666666666"/>
    <n v="64.714285714285708"/>
    <x v="4"/>
    <s v="pop"/>
    <n v="2013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x v="7"/>
    <m/>
    <d v="2011-04-24T15:01:36"/>
    <b v="0"/>
    <n v="168"/>
    <b v="1"/>
    <s v="music/pop"/>
    <n v="174.2304"/>
    <n v="51.854285714285716"/>
    <x v="4"/>
    <s v="pop"/>
    <n v="2011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x v="7"/>
    <m/>
    <d v="2012-04-18T16:22:40"/>
    <b v="0"/>
    <n v="34"/>
    <b v="1"/>
    <s v="music/pop"/>
    <n v="119.90909090909089"/>
    <n v="38.794117647058826"/>
    <x v="4"/>
    <s v="pop"/>
    <n v="2012"/>
    <n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x v="7"/>
    <m/>
    <d v="2012-04-05T13:00:20"/>
    <b v="0"/>
    <n v="48"/>
    <b v="1"/>
    <s v="music/pop"/>
    <n v="142.86666666666667"/>
    <n v="44.645833333333336"/>
    <x v="4"/>
    <s v="pop"/>
    <n v="2012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x v="4"/>
    <m/>
    <d v="2012-12-13T17:17:32"/>
    <b v="0"/>
    <n v="48"/>
    <b v="1"/>
    <s v="music/pop"/>
    <n v="100.33493333333334"/>
    <n v="156.77333333333334"/>
    <x v="4"/>
    <s v="pop"/>
    <n v="2012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x v="6"/>
    <m/>
    <d v="2012-05-24T13:46:08"/>
    <b v="0"/>
    <n v="221"/>
    <b v="1"/>
    <s v="music/pop"/>
    <n v="104.93380000000001"/>
    <n v="118.70339366515837"/>
    <x v="4"/>
    <s v="pop"/>
    <n v="2012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x v="4"/>
    <m/>
    <d v="2012-12-18T09:20:00"/>
    <b v="0"/>
    <n v="107"/>
    <b v="1"/>
    <s v="music/pop"/>
    <n v="132.23333333333335"/>
    <n v="74.149532710280369"/>
    <x v="4"/>
    <s v="pop"/>
    <n v="2012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x v="4"/>
    <m/>
    <d v="2013-12-17T07:00:00"/>
    <b v="0"/>
    <n v="45"/>
    <b v="1"/>
    <s v="music/pop"/>
    <n v="112.79999999999998"/>
    <n v="12.533333333333333"/>
    <x v="4"/>
    <s v="pop"/>
    <n v="2013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x v="7"/>
    <m/>
    <d v="2016-04-30T16:59:00"/>
    <b v="0"/>
    <n v="36"/>
    <b v="1"/>
    <s v="music/pop"/>
    <n v="1253.75"/>
    <n v="27.861111111111111"/>
    <x v="4"/>
    <s v="pop"/>
    <n v="2016"/>
    <n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x v="11"/>
    <m/>
    <d v="2016-01-17T16:00:00"/>
    <b v="0"/>
    <n v="101"/>
    <b v="1"/>
    <s v="music/pop"/>
    <n v="102.50632911392405"/>
    <n v="80.178217821782184"/>
    <x v="4"/>
    <s v="pop"/>
    <n v="2015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x v="9"/>
    <m/>
    <d v="2011-12-31T00:45:36"/>
    <b v="0"/>
    <n v="62"/>
    <b v="1"/>
    <s v="music/pop"/>
    <n v="102.6375"/>
    <n v="132.43548387096774"/>
    <x v="4"/>
    <s v="pop"/>
    <n v="2011"/>
    <n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x v="1"/>
    <m/>
    <d v="2015-01-31T19:31:47"/>
    <b v="0"/>
    <n v="32"/>
    <b v="1"/>
    <s v="music/pop"/>
    <n v="108"/>
    <n v="33.75"/>
    <x v="4"/>
    <s v="pop"/>
    <n v="2015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x v="1"/>
    <m/>
    <d v="2012-03-15T22:59:00"/>
    <b v="0"/>
    <n v="89"/>
    <b v="1"/>
    <s v="music/pop"/>
    <n v="122.40879999999999"/>
    <n v="34.384494382022467"/>
    <x v="4"/>
    <s v="pop"/>
    <n v="2012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x v="1"/>
    <m/>
    <d v="2011-02-21T22:00:00"/>
    <b v="0"/>
    <n v="93"/>
    <b v="1"/>
    <s v="music/pop"/>
    <n v="119.45714285714286"/>
    <n v="44.956989247311824"/>
    <x v="4"/>
    <s v="pop"/>
    <n v="2011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x v="2"/>
    <m/>
    <d v="2013-03-28T00:04:33"/>
    <b v="0"/>
    <n v="98"/>
    <b v="1"/>
    <s v="music/pop"/>
    <n v="160.88"/>
    <n v="41.04081632653061"/>
    <x v="4"/>
    <s v="pop"/>
    <n v="2013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x v="2"/>
    <m/>
    <d v="2014-03-11T01:59:00"/>
    <b v="0"/>
    <n v="82"/>
    <b v="1"/>
    <s v="music/pop"/>
    <n v="126.85294117647059"/>
    <n v="52.597560975609753"/>
    <x v="4"/>
    <s v="pop"/>
    <n v="2014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x v="9"/>
    <m/>
    <d v="2011-11-27T23:35:39"/>
    <b v="0"/>
    <n v="116"/>
    <b v="1"/>
    <s v="music/pop"/>
    <n v="102.6375"/>
    <n v="70.784482758620683"/>
    <x v="4"/>
    <s v="pop"/>
    <n v="2011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x v="6"/>
    <m/>
    <d v="2016-05-31T16:14:36"/>
    <b v="0"/>
    <n v="52"/>
    <b v="1"/>
    <s v="music/pop"/>
    <n v="139.75"/>
    <n v="53.75"/>
    <x v="4"/>
    <s v="pop"/>
    <n v="2016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x v="5"/>
    <m/>
    <d v="2010-07-04T23:00:00"/>
    <b v="0"/>
    <n v="23"/>
    <b v="1"/>
    <s v="music/pop"/>
    <n v="102.60000000000001"/>
    <n v="44.608695652173914"/>
    <x v="4"/>
    <s v="pop"/>
    <n v="2010"/>
    <n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x v="3"/>
    <m/>
    <d v="2016-08-01T08:03:34"/>
    <b v="0"/>
    <n v="77"/>
    <b v="1"/>
    <s v="music/pop"/>
    <n v="100.67349999999999"/>
    <n v="26.148961038961041"/>
    <x v="4"/>
    <s v="pop"/>
    <n v="2016"/>
    <n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x v="5"/>
    <m/>
    <d v="2012-06-04T10:45:30"/>
    <b v="0"/>
    <n v="49"/>
    <b v="1"/>
    <s v="music/pop"/>
    <n v="112.94117647058823"/>
    <n v="39.183673469387756"/>
    <x v="4"/>
    <s v="pop"/>
    <n v="2012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x v="2"/>
    <m/>
    <d v="2015-03-06T16:04:52"/>
    <b v="0"/>
    <n v="59"/>
    <b v="1"/>
    <s v="music/pop"/>
    <n v="128.09523809523807"/>
    <n v="45.593220338983052"/>
    <x v="4"/>
    <s v="pop"/>
    <n v="2015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x v="3"/>
    <m/>
    <d v="2016-08-18T01:59:00"/>
    <b v="0"/>
    <n v="113"/>
    <b v="1"/>
    <s v="music/pop"/>
    <n v="201.7"/>
    <n v="89.247787610619469"/>
    <x v="4"/>
    <s v="pop"/>
    <n v="2016"/>
    <n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x v="8"/>
    <m/>
    <d v="2011-10-16T17:03:00"/>
    <b v="0"/>
    <n v="34"/>
    <b v="1"/>
    <s v="music/pop"/>
    <n v="137.416"/>
    <n v="40.416470588235299"/>
    <x v="4"/>
    <s v="pop"/>
    <n v="2011"/>
    <n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x v="7"/>
    <m/>
    <d v="2012-04-20T22:59:00"/>
    <b v="0"/>
    <n v="42"/>
    <b v="1"/>
    <s v="music/pop"/>
    <n v="115.33333333333333"/>
    <n v="82.38095238095238"/>
    <x v="4"/>
    <s v="pop"/>
    <n v="2012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x v="2"/>
    <m/>
    <d v="2016-04-16T00:59:00"/>
    <b v="0"/>
    <n v="42"/>
    <b v="1"/>
    <s v="music/pop"/>
    <n v="111.66666666666667"/>
    <n v="159.52380952380952"/>
    <x v="4"/>
    <s v="pop"/>
    <n v="2016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x v="1"/>
    <m/>
    <d v="2014-02-06T15:31:11"/>
    <b v="0"/>
    <n v="49"/>
    <b v="1"/>
    <s v="music/pop"/>
    <n v="118.39999999999999"/>
    <n v="36.244897959183675"/>
    <x v="4"/>
    <s v="pop"/>
    <n v="2014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x v="0"/>
    <m/>
    <d v="2011-07-21T20:39:05"/>
    <b v="0"/>
    <n v="56"/>
    <b v="1"/>
    <s v="music/pop"/>
    <n v="175"/>
    <n v="62.5"/>
    <x v="4"/>
    <s v="pop"/>
    <n v="2011"/>
    <n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x v="0"/>
    <m/>
    <d v="2014-07-12T13:11:07"/>
    <b v="0"/>
    <n v="25"/>
    <b v="1"/>
    <s v="music/pop"/>
    <n v="117.5"/>
    <n v="47"/>
    <x v="4"/>
    <s v="pop"/>
    <n v="2014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x v="2"/>
    <m/>
    <d v="2017-03-28T21:00:00"/>
    <b v="0"/>
    <n v="884"/>
    <b v="0"/>
    <s v="music/faith"/>
    <n v="101.42212307692309"/>
    <n v="74.575090497737563"/>
    <x v="4"/>
    <s v="faith"/>
    <n v="2017"/>
    <n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x v="2"/>
    <m/>
    <d v="2017-04-13T23:07:40"/>
    <b v="0"/>
    <n v="0"/>
    <b v="0"/>
    <s v="music/faith"/>
    <n v="0"/>
    <n v="0"/>
    <x v="4"/>
    <s v="faith"/>
    <n v="2017"/>
    <n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x v="7"/>
    <m/>
    <d v="2017-04-07T13:45:38"/>
    <b v="0"/>
    <n v="10"/>
    <b v="0"/>
    <s v="music/faith"/>
    <n v="21.714285714285715"/>
    <n v="76"/>
    <x v="4"/>
    <s v="faith"/>
    <n v="2017"/>
    <n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x v="2"/>
    <m/>
    <d v="2017-03-17T13:34:01"/>
    <b v="0"/>
    <n v="101"/>
    <b v="0"/>
    <s v="music/faith"/>
    <n v="109.125"/>
    <n v="86.43564356435644"/>
    <x v="4"/>
    <s v="faith"/>
    <n v="2017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x v="2"/>
    <m/>
    <d v="2017-03-24T00:00:23"/>
    <b v="0"/>
    <n v="15"/>
    <b v="0"/>
    <s v="music/faith"/>
    <n v="102.85714285714285"/>
    <n v="24"/>
    <x v="4"/>
    <s v="faith"/>
    <n v="2017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x v="2"/>
    <m/>
    <d v="2017-04-27T14:15:19"/>
    <b v="0"/>
    <n v="1"/>
    <b v="0"/>
    <s v="music/faith"/>
    <n v="0.36"/>
    <n v="18"/>
    <x v="4"/>
    <s v="faith"/>
    <n v="2017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x v="7"/>
    <m/>
    <d v="2017-04-10T15:15:00"/>
    <b v="0"/>
    <n v="39"/>
    <b v="0"/>
    <s v="music/faith"/>
    <n v="31.25"/>
    <n v="80.128205128205124"/>
    <x v="4"/>
    <s v="faith"/>
    <n v="2017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x v="7"/>
    <m/>
    <d v="2017-04-09T06:49:54"/>
    <b v="0"/>
    <n v="7"/>
    <b v="0"/>
    <s v="music/faith"/>
    <n v="44.3"/>
    <n v="253.14285714285714"/>
    <x v="4"/>
    <s v="faith"/>
    <n v="2017"/>
    <n v="3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x v="2"/>
    <m/>
    <d v="2017-03-16T16:37:10"/>
    <b v="0"/>
    <n v="14"/>
    <b v="0"/>
    <s v="music/faith"/>
    <n v="100"/>
    <n v="171.42857142857142"/>
    <x v="4"/>
    <s v="faith"/>
    <n v="2017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x v="7"/>
    <m/>
    <d v="2017-04-06T04:20:42"/>
    <b v="0"/>
    <n v="11"/>
    <b v="0"/>
    <s v="music/faith"/>
    <n v="25.4"/>
    <n v="57.727272727272727"/>
    <x v="4"/>
    <s v="faith"/>
    <n v="2017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x v="7"/>
    <m/>
    <d v="2017-04-02T20:00:00"/>
    <b v="0"/>
    <n v="38"/>
    <b v="0"/>
    <s v="music/faith"/>
    <n v="33.473333333333329"/>
    <n v="264.26315789473682"/>
    <x v="4"/>
    <s v="faith"/>
    <n v="2017"/>
    <n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x v="2"/>
    <m/>
    <d v="2017-03-26T18:59:00"/>
    <b v="0"/>
    <n v="15"/>
    <b v="0"/>
    <s v="music/faith"/>
    <n v="47.8"/>
    <n v="159.33333333333334"/>
    <x v="4"/>
    <s v="faith"/>
    <n v="2017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x v="7"/>
    <m/>
    <d v="2017-04-09T15:00:00"/>
    <b v="0"/>
    <n v="8"/>
    <b v="0"/>
    <s v="music/faith"/>
    <n v="9.3333333333333339"/>
    <n v="35"/>
    <x v="4"/>
    <s v="faith"/>
    <n v="2017"/>
    <n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x v="2"/>
    <m/>
    <d v="2017-03-26T23:36:00"/>
    <b v="0"/>
    <n v="1"/>
    <b v="0"/>
    <s v="music/faith"/>
    <n v="0.05"/>
    <n v="5"/>
    <x v="4"/>
    <s v="faith"/>
    <n v="2017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x v="7"/>
    <m/>
    <d v="2017-04-09T20:00:00"/>
    <b v="0"/>
    <n v="23"/>
    <b v="0"/>
    <s v="music/faith"/>
    <n v="11.708333333333334"/>
    <n v="61.086956521739133"/>
    <x v="4"/>
    <s v="faith"/>
    <n v="2017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x v="7"/>
    <m/>
    <d v="2017-03-31T19:40:11"/>
    <b v="0"/>
    <n v="0"/>
    <b v="0"/>
    <s v="music/faith"/>
    <n v="0"/>
    <n v="0"/>
    <x v="4"/>
    <s v="faith"/>
    <n v="2017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x v="7"/>
    <m/>
    <d v="2017-04-09T18:47:28"/>
    <b v="0"/>
    <n v="22"/>
    <b v="0"/>
    <s v="music/faith"/>
    <n v="20.208000000000002"/>
    <n v="114.81818181818181"/>
    <x v="4"/>
    <s v="faith"/>
    <n v="2017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x v="7"/>
    <m/>
    <d v="2017-03-25T22:33:00"/>
    <b v="0"/>
    <n v="0"/>
    <b v="0"/>
    <s v="music/faith"/>
    <n v="0"/>
    <n v="0"/>
    <x v="4"/>
    <s v="faith"/>
    <n v="2017"/>
    <n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x v="7"/>
    <m/>
    <d v="2017-04-11T15:44:05"/>
    <b v="0"/>
    <n v="4"/>
    <b v="0"/>
    <s v="music/faith"/>
    <n v="4.2311459353574925"/>
    <n v="54"/>
    <x v="4"/>
    <s v="faith"/>
    <n v="2017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x v="7"/>
    <m/>
    <d v="2017-03-31T23:00:00"/>
    <b v="0"/>
    <n v="79"/>
    <b v="0"/>
    <s v="music/faith"/>
    <n v="26.06"/>
    <n v="65.974683544303801"/>
    <x v="4"/>
    <s v="faith"/>
    <n v="2017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x v="11"/>
    <m/>
    <d v="2015-01-15T10:56:45"/>
    <b v="0"/>
    <n v="2"/>
    <b v="0"/>
    <s v="music/faith"/>
    <n v="0.19801980198019803"/>
    <n v="5"/>
    <x v="4"/>
    <s v="faith"/>
    <n v="2014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x v="2"/>
    <m/>
    <d v="2015-03-30T14:52:30"/>
    <b v="0"/>
    <n v="1"/>
    <b v="0"/>
    <s v="music/faith"/>
    <n v="6.0606060606060606E-3"/>
    <n v="1"/>
    <x v="4"/>
    <s v="faith"/>
    <n v="2015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x v="3"/>
    <m/>
    <d v="2015-08-31T01:45:37"/>
    <b v="0"/>
    <n v="2"/>
    <b v="0"/>
    <s v="music/faith"/>
    <n v="1.02"/>
    <n v="25.5"/>
    <x v="4"/>
    <s v="faith"/>
    <n v="2015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x v="1"/>
    <m/>
    <d v="2015-02-15T22:21:13"/>
    <b v="0"/>
    <n v="11"/>
    <b v="0"/>
    <s v="music/faith"/>
    <n v="65.100000000000009"/>
    <n v="118.36363636363636"/>
    <x v="4"/>
    <s v="faith"/>
    <n v="2015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x v="10"/>
    <m/>
    <d v="2015-09-09T11:00:00"/>
    <b v="0"/>
    <n v="0"/>
    <b v="0"/>
    <s v="music/faith"/>
    <n v="0"/>
    <n v="0"/>
    <x v="4"/>
    <s v="faith"/>
    <n v="2015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x v="0"/>
    <m/>
    <d v="2015-08-23T02:21:12"/>
    <b v="0"/>
    <n v="0"/>
    <b v="0"/>
    <s v="music/faith"/>
    <n v="0"/>
    <n v="0"/>
    <x v="4"/>
    <s v="faith"/>
    <n v="2015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x v="2"/>
    <m/>
    <d v="2016-03-28T11:18:15"/>
    <b v="0"/>
    <n v="9"/>
    <b v="0"/>
    <s v="music/faith"/>
    <n v="9.74"/>
    <n v="54.111111111111114"/>
    <x v="4"/>
    <s v="faith"/>
    <n v="2016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x v="7"/>
    <m/>
    <d v="2016-05-01T15:48:26"/>
    <b v="0"/>
    <n v="0"/>
    <b v="0"/>
    <s v="music/faith"/>
    <n v="0"/>
    <n v="0"/>
    <x v="4"/>
    <s v="faith"/>
    <n v="2016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x v="3"/>
    <m/>
    <d v="2014-08-31T14:39:00"/>
    <b v="0"/>
    <n v="4"/>
    <b v="0"/>
    <s v="music/faith"/>
    <n v="4.8571428571428568"/>
    <n v="21.25"/>
    <x v="4"/>
    <s v="faith"/>
    <n v="2014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x v="11"/>
    <m/>
    <d v="2016-01-18T08:00:00"/>
    <b v="0"/>
    <n v="1"/>
    <b v="0"/>
    <s v="music/faith"/>
    <n v="0.67999999999999994"/>
    <n v="34"/>
    <x v="4"/>
    <s v="faith"/>
    <n v="2015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x v="10"/>
    <m/>
    <d v="2014-09-01T10:30:34"/>
    <b v="0"/>
    <n v="2"/>
    <b v="0"/>
    <s v="music/faith"/>
    <n v="10.5"/>
    <n v="525"/>
    <x v="4"/>
    <s v="faith"/>
    <n v="2014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x v="5"/>
    <m/>
    <d v="2015-06-30T16:55:53"/>
    <b v="0"/>
    <n v="0"/>
    <b v="0"/>
    <s v="music/faith"/>
    <n v="0"/>
    <n v="0"/>
    <x v="4"/>
    <s v="faith"/>
    <n v="2015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x v="8"/>
    <m/>
    <d v="2014-10-05T14:13:32"/>
    <b v="0"/>
    <n v="1"/>
    <b v="0"/>
    <s v="music/faith"/>
    <n v="1.6666666666666667"/>
    <n v="50"/>
    <x v="4"/>
    <s v="faith"/>
    <n v="2014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x v="6"/>
    <m/>
    <d v="2015-05-01T17:02:41"/>
    <b v="0"/>
    <n v="17"/>
    <b v="0"/>
    <s v="music/faith"/>
    <n v="7.8680000000000003"/>
    <n v="115.70588235294117"/>
    <x v="4"/>
    <s v="faith"/>
    <n v="2015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x v="7"/>
    <m/>
    <d v="2015-03-30T22:22:00"/>
    <b v="0"/>
    <n v="2"/>
    <b v="0"/>
    <s v="music/faith"/>
    <n v="0.22"/>
    <n v="5.5"/>
    <x v="4"/>
    <s v="faith"/>
    <n v="2015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x v="9"/>
    <m/>
    <d v="2016-12-09T09:51:39"/>
    <b v="0"/>
    <n v="3"/>
    <b v="0"/>
    <s v="music/faith"/>
    <n v="7.5"/>
    <n v="50"/>
    <x v="4"/>
    <s v="faith"/>
    <n v="2016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x v="7"/>
    <m/>
    <d v="2016-04-20T23:00:00"/>
    <b v="0"/>
    <n v="41"/>
    <b v="0"/>
    <s v="music/faith"/>
    <n v="42.725880551301685"/>
    <n v="34.024390243902438"/>
    <x v="4"/>
    <s v="faith"/>
    <n v="2016"/>
    <n v="3"/>
  </r>
  <r>
    <n v="1718"/>
    <s v="The Prodigal Son"/>
    <s v="A melody for the galaxy."/>
    <n v="35000"/>
    <n v="75"/>
    <x v="2"/>
    <s v="US"/>
    <s v="USD"/>
    <n v="1463201940"/>
    <n v="1459435149"/>
    <x v="1718"/>
    <x v="2"/>
    <x v="7"/>
    <m/>
    <d v="2016-05-13T23:59:00"/>
    <b v="0"/>
    <n v="2"/>
    <b v="0"/>
    <s v="music/faith"/>
    <n v="0.2142857142857143"/>
    <n v="37.5"/>
    <x v="4"/>
    <s v="faith"/>
    <n v="2016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x v="10"/>
    <m/>
    <d v="2014-09-17T07:49:51"/>
    <b v="0"/>
    <n v="3"/>
    <b v="0"/>
    <s v="music/faith"/>
    <n v="0.87500000000000011"/>
    <n v="11.666666666666666"/>
    <x v="4"/>
    <s v="faith"/>
    <n v="2014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x v="9"/>
    <m/>
    <d v="2014-11-09T14:47:51"/>
    <b v="0"/>
    <n v="8"/>
    <b v="0"/>
    <s v="music/faith"/>
    <n v="5.625"/>
    <n v="28.125"/>
    <x v="4"/>
    <s v="faith"/>
    <n v="2014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x v="4"/>
    <m/>
    <d v="2015-12-11T06:04:23"/>
    <b v="0"/>
    <n v="0"/>
    <b v="0"/>
    <s v="music/faith"/>
    <n v="0"/>
    <n v="0"/>
    <x v="4"/>
    <s v="faith"/>
    <n v="2015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x v="2"/>
    <m/>
    <d v="2016-04-02T19:10:00"/>
    <b v="0"/>
    <n v="1"/>
    <b v="0"/>
    <s v="music/faith"/>
    <n v="3.4722222222222224E-2"/>
    <n v="1"/>
    <x v="4"/>
    <s v="faith"/>
    <n v="2016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x v="5"/>
    <m/>
    <d v="2015-07-01T01:00:00"/>
    <b v="0"/>
    <n v="3"/>
    <b v="0"/>
    <s v="music/faith"/>
    <n v="6.5"/>
    <n v="216.66666666666666"/>
    <x v="4"/>
    <s v="faith"/>
    <n v="2015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x v="8"/>
    <m/>
    <d v="2014-10-30T17:22:42"/>
    <b v="0"/>
    <n v="4"/>
    <b v="0"/>
    <s v="music/faith"/>
    <n v="0.58333333333333337"/>
    <n v="8.75"/>
    <x v="4"/>
    <s v="faith"/>
    <n v="2014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x v="3"/>
    <m/>
    <d v="2014-08-24T18:14:09"/>
    <b v="0"/>
    <n v="9"/>
    <b v="0"/>
    <s v="music/faith"/>
    <n v="10.181818181818182"/>
    <n v="62.222222222222221"/>
    <x v="4"/>
    <s v="faith"/>
    <n v="2014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x v="5"/>
    <m/>
    <d v="2014-06-27T17:04:24"/>
    <b v="0"/>
    <n v="16"/>
    <b v="0"/>
    <s v="music/faith"/>
    <n v="33.784615384615385"/>
    <n v="137.25"/>
    <x v="4"/>
    <s v="faith"/>
    <n v="2014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x v="2"/>
    <m/>
    <d v="2015-04-05T06:00:00"/>
    <b v="0"/>
    <n v="1"/>
    <b v="0"/>
    <s v="music/faith"/>
    <n v="3.3333333333333333E-2"/>
    <n v="1"/>
    <x v="4"/>
    <s v="faith"/>
    <n v="2015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x v="8"/>
    <m/>
    <d v="2015-10-21T10:01:14"/>
    <b v="0"/>
    <n v="7"/>
    <b v="0"/>
    <s v="music/faith"/>
    <n v="68.400000000000006"/>
    <n v="122.14285714285714"/>
    <x v="4"/>
    <s v="faith"/>
    <n v="2015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x v="6"/>
    <m/>
    <d v="2016-06-09T20:15:06"/>
    <b v="0"/>
    <n v="0"/>
    <b v="0"/>
    <s v="music/faith"/>
    <n v="0"/>
    <n v="0"/>
    <x v="4"/>
    <s v="faith"/>
    <n v="2016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x v="8"/>
    <m/>
    <d v="2015-10-24T21:06:23"/>
    <b v="0"/>
    <n v="0"/>
    <b v="0"/>
    <s v="music/faith"/>
    <n v="0"/>
    <n v="0"/>
    <x v="4"/>
    <s v="faith"/>
    <n v="2015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x v="5"/>
    <m/>
    <d v="2015-06-11T10:00:00"/>
    <b v="0"/>
    <n v="0"/>
    <b v="0"/>
    <s v="music/faith"/>
    <n v="0"/>
    <n v="0"/>
    <x v="4"/>
    <s v="faith"/>
    <n v="2015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x v="4"/>
    <m/>
    <d v="2016-01-16T00:00:00"/>
    <b v="0"/>
    <n v="0"/>
    <b v="0"/>
    <s v="music/faith"/>
    <n v="0"/>
    <n v="0"/>
    <x v="4"/>
    <s v="faith"/>
    <n v="2015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x v="8"/>
    <m/>
    <d v="2016-09-13T16:30:00"/>
    <b v="0"/>
    <n v="0"/>
    <b v="0"/>
    <s v="music/faith"/>
    <n v="0"/>
    <n v="0"/>
    <x v="4"/>
    <s v="faith"/>
    <n v="2016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x v="6"/>
    <m/>
    <d v="2015-05-07T19:52:36"/>
    <b v="0"/>
    <n v="1"/>
    <b v="0"/>
    <s v="music/faith"/>
    <n v="2.2222222222222223E-2"/>
    <n v="1"/>
    <x v="4"/>
    <s v="faith"/>
    <n v="2015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x v="3"/>
    <m/>
    <d v="2016-08-07T14:32:25"/>
    <b v="0"/>
    <n v="2"/>
    <b v="0"/>
    <s v="music/faith"/>
    <n v="11"/>
    <n v="55"/>
    <x v="4"/>
    <s v="faith"/>
    <n v="2016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x v="9"/>
    <m/>
    <d v="2015-11-08T16:40:33"/>
    <b v="0"/>
    <n v="1"/>
    <b v="0"/>
    <s v="music/faith"/>
    <n v="0.73333333333333328"/>
    <n v="22"/>
    <x v="4"/>
    <s v="faith"/>
    <n v="2015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x v="0"/>
    <m/>
    <d v="2015-07-20T17:46:32"/>
    <b v="0"/>
    <n v="15"/>
    <b v="0"/>
    <s v="music/faith"/>
    <n v="21.25"/>
    <n v="56.666666666666664"/>
    <x v="4"/>
    <s v="faith"/>
    <n v="2015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x v="8"/>
    <m/>
    <d v="2014-10-02T15:59:02"/>
    <b v="0"/>
    <n v="1"/>
    <b v="0"/>
    <s v="music/faith"/>
    <n v="0.4"/>
    <n v="20"/>
    <x v="4"/>
    <s v="faith"/>
    <n v="2014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x v="7"/>
    <m/>
    <d v="2016-05-04T14:58:52"/>
    <b v="0"/>
    <n v="1"/>
    <b v="0"/>
    <s v="music/faith"/>
    <n v="0.1"/>
    <n v="1"/>
    <x v="4"/>
    <s v="faith"/>
    <n v="2016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x v="0"/>
    <m/>
    <d v="2015-07-16T14:37:02"/>
    <b v="0"/>
    <n v="0"/>
    <b v="0"/>
    <s v="music/faith"/>
    <n v="0"/>
    <n v="0"/>
    <x v="4"/>
    <s v="faith"/>
    <n v="2015"/>
    <n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x v="6"/>
    <m/>
    <d v="2015-06-10T10:04:31"/>
    <b v="0"/>
    <n v="52"/>
    <b v="1"/>
    <s v="photography/photobooks"/>
    <n v="110.83333333333334"/>
    <n v="25.576923076923077"/>
    <x v="8"/>
    <s v="photobooks"/>
    <n v="2015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x v="11"/>
    <m/>
    <d v="2017-01-07T16:00:00"/>
    <b v="0"/>
    <n v="34"/>
    <b v="1"/>
    <s v="photography/photobooks"/>
    <n v="108.74999999999999"/>
    <n v="63.970588235294116"/>
    <x v="8"/>
    <s v="photobooks"/>
    <n v="2016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x v="10"/>
    <m/>
    <d v="2016-08-26T22:59:00"/>
    <b v="0"/>
    <n v="67"/>
    <b v="1"/>
    <s v="photography/photobooks"/>
    <n v="100.41666666666667"/>
    <n v="89.925373134328353"/>
    <x v="8"/>
    <s v="photobooks"/>
    <n v="2016"/>
    <n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x v="1"/>
    <m/>
    <d v="2015-03-08T08:31:17"/>
    <b v="0"/>
    <n v="70"/>
    <b v="1"/>
    <s v="photography/photobooks"/>
    <n v="118.45454545454545"/>
    <n v="93.071428571428569"/>
    <x v="8"/>
    <s v="photobooks"/>
    <n v="2015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x v="4"/>
    <m/>
    <d v="2016-12-21T21:00:00"/>
    <b v="0"/>
    <n v="89"/>
    <b v="1"/>
    <s v="photography/photobooks"/>
    <n v="114.01428571428571"/>
    <n v="89.674157303370791"/>
    <x v="8"/>
    <s v="photobooks"/>
    <n v="2016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x v="9"/>
    <m/>
    <d v="2016-11-23T21:00:00"/>
    <b v="0"/>
    <n v="107"/>
    <b v="1"/>
    <s v="photography/photobooks"/>
    <n v="148.10000000000002"/>
    <n v="207.61682242990653"/>
    <x v="8"/>
    <s v="photobooks"/>
    <n v="2016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x v="9"/>
    <m/>
    <d v="2015-11-13T10:00:00"/>
    <b v="0"/>
    <n v="159"/>
    <b v="1"/>
    <s v="photography/photobooks"/>
    <n v="104.95555555555556"/>
    <n v="59.408805031446541"/>
    <x v="8"/>
    <s v="photobooks"/>
    <n v="2015"/>
    <n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x v="10"/>
    <m/>
    <d v="2015-09-02T17:49:03"/>
    <b v="0"/>
    <n v="181"/>
    <b v="1"/>
    <s v="photography/photobooks"/>
    <n v="129.94800000000001"/>
    <n v="358.97237569060775"/>
    <x v="8"/>
    <s v="photobooks"/>
    <n v="2015"/>
    <n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x v="1"/>
    <m/>
    <d v="2017-03-01T14:00:00"/>
    <b v="0"/>
    <n v="131"/>
    <b v="1"/>
    <s v="photography/photobooks"/>
    <n v="123.48756218905473"/>
    <n v="94.736641221374043"/>
    <x v="8"/>
    <s v="photobooks"/>
    <n v="2017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x v="7"/>
    <m/>
    <d v="2016-04-19T15:05:04"/>
    <b v="0"/>
    <n v="125"/>
    <b v="1"/>
    <s v="photography/photobooks"/>
    <n v="201.62"/>
    <n v="80.647999999999996"/>
    <x v="8"/>
    <s v="photobooks"/>
    <n v="2016"/>
    <n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x v="2"/>
    <m/>
    <d v="2015-03-19T12:45:23"/>
    <b v="0"/>
    <n v="61"/>
    <b v="1"/>
    <s v="photography/photobooks"/>
    <n v="102.89999999999999"/>
    <n v="168.68852459016392"/>
    <x v="8"/>
    <s v="photobooks"/>
    <n v="2015"/>
    <n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x v="8"/>
    <m/>
    <d v="2016-10-14T01:04:42"/>
    <b v="0"/>
    <n v="90"/>
    <b v="1"/>
    <s v="photography/photobooks"/>
    <n v="260.16666666666663"/>
    <n v="34.68888888888889"/>
    <x v="8"/>
    <s v="photobooks"/>
    <n v="2016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x v="2"/>
    <m/>
    <d v="2016-03-21T11:59:28"/>
    <b v="0"/>
    <n v="35"/>
    <b v="1"/>
    <s v="photography/photobooks"/>
    <n v="108"/>
    <n v="462.85714285714283"/>
    <x v="8"/>
    <s v="photobooks"/>
    <n v="2016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x v="7"/>
    <m/>
    <d v="2015-04-03T15:02:33"/>
    <b v="0"/>
    <n v="90"/>
    <b v="1"/>
    <s v="photography/photobooks"/>
    <n v="110.52941176470587"/>
    <n v="104.38888888888889"/>
    <x v="8"/>
    <s v="photobooks"/>
    <n v="2015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x v="8"/>
    <m/>
    <d v="2015-10-05T13:56:01"/>
    <b v="0"/>
    <n v="4"/>
    <b v="1"/>
    <s v="photography/photobooks"/>
    <n v="120"/>
    <n v="7.5"/>
    <x v="8"/>
    <s v="photobooks"/>
    <n v="2015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x v="3"/>
    <m/>
    <d v="2016-08-28T23:01:09"/>
    <b v="0"/>
    <n v="120"/>
    <b v="1"/>
    <s v="photography/photobooks"/>
    <n v="102.82909090909091"/>
    <n v="47.13"/>
    <x v="8"/>
    <s v="photobooks"/>
    <n v="2016"/>
    <n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x v="11"/>
    <m/>
    <d v="2017-01-28T14:29:00"/>
    <b v="0"/>
    <n v="14"/>
    <b v="1"/>
    <s v="photography/photobooks"/>
    <n v="115.99999999999999"/>
    <n v="414.28571428571428"/>
    <x v="8"/>
    <s v="photobooks"/>
    <n v="2016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x v="5"/>
    <m/>
    <d v="2016-07-14T17:56:32"/>
    <b v="0"/>
    <n v="27"/>
    <b v="1"/>
    <s v="photography/photobooks"/>
    <n v="114.7"/>
    <n v="42.481481481481481"/>
    <x v="8"/>
    <s v="photobooks"/>
    <n v="2016"/>
    <n v="5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x v="7"/>
    <m/>
    <d v="2015-03-25T13:53:49"/>
    <b v="0"/>
    <n v="49"/>
    <b v="1"/>
    <s v="photography/photobooks"/>
    <n v="106.60000000000001"/>
    <n v="108.77551020408163"/>
    <x v="8"/>
    <s v="photobooks"/>
    <n v="2015"/>
    <n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x v="2"/>
    <m/>
    <d v="2016-02-25T11:08:33"/>
    <b v="0"/>
    <n v="102"/>
    <b v="1"/>
    <s v="photography/photobooks"/>
    <n v="165.44"/>
    <n v="81.098039215686271"/>
    <x v="8"/>
    <s v="photobooks"/>
    <n v="2016"/>
    <n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x v="3"/>
    <m/>
    <d v="2015-09-12T08:37:40"/>
    <b v="0"/>
    <n v="3"/>
    <b v="1"/>
    <s v="photography/photobooks"/>
    <n v="155"/>
    <n v="51.666666666666664"/>
    <x v="8"/>
    <s v="photobooks"/>
    <n v="2015"/>
    <n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x v="2"/>
    <m/>
    <d v="2016-03-11T18:34:05"/>
    <b v="0"/>
    <n v="25"/>
    <b v="1"/>
    <s v="photography/photobooks"/>
    <n v="885"/>
    <n v="35.4"/>
    <x v="8"/>
    <s v="photobooks"/>
    <n v="2016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x v="8"/>
    <m/>
    <d v="2016-10-23T15:50:40"/>
    <b v="0"/>
    <n v="118"/>
    <b v="1"/>
    <s v="photography/photobooks"/>
    <n v="101.90833333333333"/>
    <n v="103.63559322033899"/>
    <x v="8"/>
    <s v="photobooks"/>
    <n v="2016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x v="3"/>
    <m/>
    <d v="2014-08-03T06:39:39"/>
    <b v="1"/>
    <n v="39"/>
    <b v="0"/>
    <s v="photography/photobooks"/>
    <n v="19.600000000000001"/>
    <n v="55.282051282051285"/>
    <x v="8"/>
    <s v="photobooks"/>
    <n v="2014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x v="3"/>
    <m/>
    <d v="2014-08-13T18:31:52"/>
    <b v="1"/>
    <n v="103"/>
    <b v="0"/>
    <s v="photography/photobooks"/>
    <n v="59.467839999999995"/>
    <n v="72.16970873786407"/>
    <x v="8"/>
    <s v="photobooks"/>
    <n v="2014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x v="10"/>
    <m/>
    <d v="2014-08-25T15:38:08"/>
    <b v="1"/>
    <n v="0"/>
    <b v="0"/>
    <s v="photography/photobooks"/>
    <n v="0"/>
    <n v="0"/>
    <x v="8"/>
    <s v="photobooks"/>
    <n v="2014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x v="3"/>
    <m/>
    <d v="2014-08-03T10:48:04"/>
    <b v="1"/>
    <n v="39"/>
    <b v="0"/>
    <s v="photography/photobooks"/>
    <n v="45.72"/>
    <n v="58.615384615384613"/>
    <x v="8"/>
    <s v="photobooks"/>
    <n v="2014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x v="3"/>
    <m/>
    <d v="2014-09-27T08:27:24"/>
    <b v="1"/>
    <n v="15"/>
    <b v="0"/>
    <s v="photography/photobooks"/>
    <n v="3.74"/>
    <n v="12.466666666666667"/>
    <x v="8"/>
    <s v="photobooks"/>
    <n v="2014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x v="11"/>
    <m/>
    <d v="2015-01-13T14:39:19"/>
    <b v="1"/>
    <n v="22"/>
    <b v="0"/>
    <s v="photography/photobooks"/>
    <n v="2.7025000000000001"/>
    <n v="49.136363636363633"/>
    <x v="8"/>
    <s v="photobooks"/>
    <n v="2014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x v="8"/>
    <m/>
    <d v="2014-10-14T13:43:14"/>
    <b v="1"/>
    <n v="92"/>
    <b v="0"/>
    <s v="photography/photobooks"/>
    <n v="56.51428571428572"/>
    <n v="150.5"/>
    <x v="8"/>
    <s v="photobooks"/>
    <n v="2014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x v="8"/>
    <m/>
    <d v="2014-10-23T18:30:40"/>
    <b v="1"/>
    <n v="25"/>
    <b v="0"/>
    <s v="photography/photobooks"/>
    <n v="21.30952380952381"/>
    <n v="35.799999999999997"/>
    <x v="8"/>
    <s v="photobooks"/>
    <n v="2014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x v="5"/>
    <m/>
    <d v="2014-07-06T12:13:56"/>
    <b v="1"/>
    <n v="19"/>
    <b v="0"/>
    <s v="photography/photobooks"/>
    <n v="15.6"/>
    <n v="45.157894736842103"/>
    <x v="8"/>
    <s v="photobooks"/>
    <n v="2014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x v="11"/>
    <m/>
    <d v="2015-01-19T13:14:58"/>
    <b v="1"/>
    <n v="19"/>
    <b v="0"/>
    <s v="photography/photobooks"/>
    <n v="6.2566666666666677"/>
    <n v="98.78947368421052"/>
    <x v="8"/>
    <s v="photobooks"/>
    <n v="2014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x v="9"/>
    <m/>
    <d v="2014-11-29T09:59:00"/>
    <b v="1"/>
    <n v="13"/>
    <b v="0"/>
    <s v="photography/photobooks"/>
    <n v="45.92"/>
    <n v="88.307692307692307"/>
    <x v="8"/>
    <s v="photobooks"/>
    <n v="2014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x v="8"/>
    <m/>
    <d v="2014-10-24T18:26:00"/>
    <b v="1"/>
    <n v="124"/>
    <b v="0"/>
    <s v="photography/photobooks"/>
    <n v="65.101538461538468"/>
    <n v="170.62903225806451"/>
    <x v="8"/>
    <s v="photobooks"/>
    <n v="2014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x v="8"/>
    <m/>
    <d v="2014-10-29T17:57:51"/>
    <b v="1"/>
    <n v="4"/>
    <b v="0"/>
    <s v="photography/photobooks"/>
    <n v="6.7"/>
    <n v="83.75"/>
    <x v="8"/>
    <s v="photobooks"/>
    <n v="2014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x v="1"/>
    <m/>
    <d v="2015-02-20T03:34:13"/>
    <b v="1"/>
    <n v="10"/>
    <b v="0"/>
    <s v="photography/photobooks"/>
    <n v="13.5625"/>
    <n v="65.099999999999994"/>
    <x v="8"/>
    <s v="photobooks"/>
    <n v="2015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x v="2"/>
    <m/>
    <d v="2015-03-27T14:43:15"/>
    <b v="1"/>
    <n v="15"/>
    <b v="0"/>
    <s v="photography/photobooks"/>
    <n v="1.9900000000000002"/>
    <n v="66.333333333333329"/>
    <x v="8"/>
    <s v="photobooks"/>
    <n v="2015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x v="10"/>
    <m/>
    <d v="2016-09-02T11:36:20"/>
    <b v="1"/>
    <n v="38"/>
    <b v="0"/>
    <s v="photography/photobooks"/>
    <n v="36.236363636363642"/>
    <n v="104.89473684210526"/>
    <x v="8"/>
    <s v="photobooks"/>
    <n v="2016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x v="5"/>
    <m/>
    <d v="2016-07-02T09:25:10"/>
    <b v="1"/>
    <n v="152"/>
    <b v="0"/>
    <s v="photography/photobooks"/>
    <n v="39.743333333333339"/>
    <n v="78.440789473684205"/>
    <x v="8"/>
    <s v="photobooks"/>
    <n v="2016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x v="10"/>
    <m/>
    <d v="2016-09-15T09:49:05"/>
    <b v="1"/>
    <n v="24"/>
    <b v="0"/>
    <s v="photography/photobooks"/>
    <n v="25.763636363636365"/>
    <n v="59.041666666666664"/>
    <x v="8"/>
    <s v="photobooks"/>
    <n v="2016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x v="1"/>
    <m/>
    <d v="2016-02-21T08:48:09"/>
    <b v="1"/>
    <n v="76"/>
    <b v="0"/>
    <s v="photography/photobooks"/>
    <n v="15.491428571428573"/>
    <n v="71.34210526315789"/>
    <x v="8"/>
    <s v="photobooks"/>
    <n v="2016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x v="6"/>
    <m/>
    <d v="2015-05-21T17:47:58"/>
    <b v="1"/>
    <n v="185"/>
    <b v="0"/>
    <s v="photography/photobooks"/>
    <n v="23.692499999999999"/>
    <n v="51.227027027027027"/>
    <x v="8"/>
    <s v="photobooks"/>
    <n v="2015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x v="11"/>
    <m/>
    <d v="2015-01-30T22:25:00"/>
    <b v="1"/>
    <n v="33"/>
    <b v="0"/>
    <s v="photography/photobooks"/>
    <n v="39.76"/>
    <n v="60.242424242424242"/>
    <x v="8"/>
    <s v="photobooks"/>
    <n v="2014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x v="8"/>
    <m/>
    <d v="2014-10-15T19:00:00"/>
    <b v="1"/>
    <n v="108"/>
    <b v="0"/>
    <s v="photography/photobooks"/>
    <n v="20.220833333333331"/>
    <n v="44.935185185185183"/>
    <x v="8"/>
    <s v="photobooks"/>
    <n v="2014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x v="4"/>
    <m/>
    <d v="2014-12-15T08:12:57"/>
    <b v="1"/>
    <n v="29"/>
    <b v="0"/>
    <s v="photography/photobooks"/>
    <n v="47.631578947368418"/>
    <n v="31.206896551724139"/>
    <x v="8"/>
    <s v="photobooks"/>
    <n v="2014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x v="7"/>
    <m/>
    <d v="2015-04-04T09:43:57"/>
    <b v="1"/>
    <n v="24"/>
    <b v="0"/>
    <s v="photography/photobooks"/>
    <n v="15.329999999999998"/>
    <n v="63.875"/>
    <x v="8"/>
    <s v="photobooks"/>
    <n v="2015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x v="9"/>
    <m/>
    <d v="2014-10-31T17:45:42"/>
    <b v="1"/>
    <n v="4"/>
    <b v="0"/>
    <s v="photography/photobooks"/>
    <n v="1.3818181818181818"/>
    <n v="19"/>
    <x v="8"/>
    <s v="photobooks"/>
    <n v="2014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x v="4"/>
    <m/>
    <d v="2015-01-12T01:00:03"/>
    <b v="1"/>
    <n v="4"/>
    <b v="0"/>
    <s v="photography/photobooks"/>
    <n v="0.5"/>
    <n v="10"/>
    <x v="8"/>
    <s v="photobooks"/>
    <n v="2014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x v="1"/>
    <m/>
    <d v="2015-02-05T11:11:18"/>
    <b v="1"/>
    <n v="15"/>
    <b v="0"/>
    <s v="photography/photobooks"/>
    <n v="4.957575757575758"/>
    <n v="109.06666666666666"/>
    <x v="8"/>
    <s v="photobooks"/>
    <n v="2015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x v="4"/>
    <m/>
    <d v="2015-01-29T12:46:05"/>
    <b v="1"/>
    <n v="4"/>
    <b v="0"/>
    <s v="photography/photobooks"/>
    <n v="3.5666666666666664"/>
    <n v="26.75"/>
    <x v="8"/>
    <s v="photobooks"/>
    <n v="2014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x v="3"/>
    <m/>
    <d v="2015-08-10T01:59:00"/>
    <b v="1"/>
    <n v="139"/>
    <b v="0"/>
    <s v="photography/photobooks"/>
    <n v="61.124000000000002"/>
    <n v="109.93525179856115"/>
    <x v="8"/>
    <s v="photobooks"/>
    <n v="2015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x v="9"/>
    <m/>
    <d v="2014-11-27T17:24:00"/>
    <b v="1"/>
    <n v="2"/>
    <b v="0"/>
    <s v="photography/photobooks"/>
    <n v="1.3333333333333335"/>
    <n v="20"/>
    <x v="8"/>
    <s v="photobooks"/>
    <n v="2014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x v="1"/>
    <m/>
    <d v="2015-02-11T08:13:42"/>
    <b v="1"/>
    <n v="18"/>
    <b v="0"/>
    <s v="photography/photobooks"/>
    <n v="11.077777777777778"/>
    <n v="55.388888888888886"/>
    <x v="8"/>
    <s v="photobooks"/>
    <n v="2015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x v="8"/>
    <m/>
    <d v="2016-10-14T11:00:00"/>
    <b v="1"/>
    <n v="81"/>
    <b v="0"/>
    <s v="photography/photobooks"/>
    <n v="38.735714285714288"/>
    <n v="133.90123456790124"/>
    <x v="8"/>
    <s v="photobooks"/>
    <n v="2016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x v="5"/>
    <m/>
    <d v="2016-07-24T05:32:46"/>
    <b v="1"/>
    <n v="86"/>
    <b v="0"/>
    <s v="photography/photobooks"/>
    <n v="22.05263157894737"/>
    <n v="48.720930232558139"/>
    <x v="8"/>
    <s v="photobooks"/>
    <n v="2016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x v="4"/>
    <m/>
    <d v="2016-12-15T08:39:49"/>
    <b v="1"/>
    <n v="140"/>
    <b v="0"/>
    <s v="photography/photobooks"/>
    <n v="67.55"/>
    <n v="48.25"/>
    <x v="8"/>
    <s v="photobooks"/>
    <n v="2016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x v="11"/>
    <m/>
    <d v="2016-02-04T02:50:33"/>
    <b v="1"/>
    <n v="37"/>
    <b v="0"/>
    <s v="photography/photobooks"/>
    <n v="13.637499999999999"/>
    <n v="58.972972972972975"/>
    <x v="8"/>
    <s v="photobooks"/>
    <n v="2015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x v="9"/>
    <m/>
    <d v="2014-11-11T16:13:28"/>
    <b v="1"/>
    <n v="6"/>
    <b v="0"/>
    <s v="photography/photobooks"/>
    <n v="1.7457500000000001"/>
    <n v="11.638333333333334"/>
    <x v="8"/>
    <s v="photobooks"/>
    <n v="2014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x v="8"/>
    <m/>
    <d v="2016-10-10T09:32:50"/>
    <b v="1"/>
    <n v="113"/>
    <b v="0"/>
    <s v="photography/photobooks"/>
    <n v="20.44963251188932"/>
    <n v="83.716814159292042"/>
    <x v="8"/>
    <s v="photobooks"/>
    <n v="2016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x v="4"/>
    <m/>
    <d v="2015-12-15T07:10:00"/>
    <b v="1"/>
    <n v="37"/>
    <b v="0"/>
    <s v="photography/photobooks"/>
    <n v="13.852941176470587"/>
    <n v="63.648648648648646"/>
    <x v="8"/>
    <s v="photobooks"/>
    <n v="2015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x v="0"/>
    <m/>
    <d v="2015-06-27T16:59:00"/>
    <b v="1"/>
    <n v="18"/>
    <b v="0"/>
    <s v="photography/photobooks"/>
    <n v="48.485714285714288"/>
    <n v="94.277777777777771"/>
    <x v="8"/>
    <s v="photobooks"/>
    <n v="2015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x v="1"/>
    <m/>
    <d v="2015-02-13T20:43:02"/>
    <b v="1"/>
    <n v="75"/>
    <b v="0"/>
    <s v="photography/photobooks"/>
    <n v="30.8"/>
    <n v="71.86666666666666"/>
    <x v="8"/>
    <s v="photobooks"/>
    <n v="2015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x v="9"/>
    <m/>
    <d v="2015-11-14T12:16:44"/>
    <b v="1"/>
    <n v="52"/>
    <b v="0"/>
    <s v="photography/photobooks"/>
    <n v="35.174193548387095"/>
    <n v="104.84615384615384"/>
    <x v="8"/>
    <s v="photobooks"/>
    <n v="2015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x v="10"/>
    <m/>
    <d v="2015-10-02T13:00:00"/>
    <b v="1"/>
    <n v="122"/>
    <b v="0"/>
    <s v="photography/photobooks"/>
    <n v="36.404444444444444"/>
    <n v="67.139344262295083"/>
    <x v="8"/>
    <s v="photobooks"/>
    <n v="2015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x v="10"/>
    <m/>
    <d v="2014-09-30T10:19:09"/>
    <b v="1"/>
    <n v="8"/>
    <b v="0"/>
    <s v="photography/photobooks"/>
    <n v="2.9550000000000001"/>
    <n v="73.875"/>
    <x v="8"/>
    <s v="photobooks"/>
    <n v="2014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x v="10"/>
    <m/>
    <d v="2014-09-27T20:38:33"/>
    <b v="1"/>
    <n v="8"/>
    <b v="0"/>
    <s v="photography/photobooks"/>
    <n v="11.06"/>
    <n v="69.125"/>
    <x v="8"/>
    <s v="photobooks"/>
    <n v="2014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x v="1"/>
    <m/>
    <d v="2017-02-11T11:20:30"/>
    <b v="1"/>
    <n v="96"/>
    <b v="0"/>
    <s v="photography/photobooks"/>
    <n v="41.407142857142858"/>
    <n v="120.77083333333333"/>
    <x v="8"/>
    <s v="photobooks"/>
    <n v="2017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x v="1"/>
    <m/>
    <d v="2015-03-01T16:47:19"/>
    <b v="1"/>
    <n v="9"/>
    <b v="0"/>
    <s v="photography/photobooks"/>
    <n v="10.857142857142858"/>
    <n v="42.222222222222221"/>
    <x v="8"/>
    <s v="photobooks"/>
    <n v="2015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x v="10"/>
    <m/>
    <d v="2014-08-21T16:50:26"/>
    <b v="0"/>
    <n v="2"/>
    <b v="0"/>
    <s v="photography/photobooks"/>
    <n v="3.3333333333333335"/>
    <n v="7.5"/>
    <x v="8"/>
    <s v="photobooks"/>
    <n v="2014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x v="10"/>
    <m/>
    <d v="2014-10-23T23:00:00"/>
    <b v="0"/>
    <n v="26"/>
    <b v="0"/>
    <s v="photography/photobooks"/>
    <n v="7.407407407407407E-2"/>
    <n v="1.5384615384615385"/>
    <x v="8"/>
    <s v="photobooks"/>
    <n v="2014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x v="0"/>
    <m/>
    <d v="2016-07-03T02:38:56"/>
    <b v="0"/>
    <n v="23"/>
    <b v="0"/>
    <s v="photography/photobooks"/>
    <n v="13.307692307692307"/>
    <n v="37.608695652173914"/>
    <x v="8"/>
    <s v="photobooks"/>
    <n v="2016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x v="3"/>
    <m/>
    <d v="2014-08-08T16:20:12"/>
    <b v="0"/>
    <n v="0"/>
    <b v="0"/>
    <s v="photography/photobooks"/>
    <n v="0"/>
    <n v="0"/>
    <x v="8"/>
    <s v="photobooks"/>
    <n v="2014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x v="1"/>
    <m/>
    <d v="2015-02-28T02:32:16"/>
    <b v="0"/>
    <n v="140"/>
    <b v="0"/>
    <s v="photography/photobooks"/>
    <n v="49.183333333333337"/>
    <n v="42.157142857142858"/>
    <x v="8"/>
    <s v="photobooks"/>
    <n v="2015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x v="0"/>
    <m/>
    <d v="2015-07-01T16:45:37"/>
    <b v="0"/>
    <n v="0"/>
    <b v="0"/>
    <s v="photography/photobooks"/>
    <n v="0"/>
    <n v="0"/>
    <x v="8"/>
    <s v="photobooks"/>
    <n v="2015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x v="0"/>
    <m/>
    <d v="2016-07-25T14:00:00"/>
    <b v="0"/>
    <n v="6"/>
    <b v="0"/>
    <s v="photography/photobooks"/>
    <n v="2.036"/>
    <n v="84.833333333333329"/>
    <x v="8"/>
    <s v="photobooks"/>
    <n v="2016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x v="11"/>
    <m/>
    <d v="2017-01-30T01:59:00"/>
    <b v="0"/>
    <n v="100"/>
    <b v="0"/>
    <s v="photography/photobooks"/>
    <n v="52.327777777777776"/>
    <n v="94.19"/>
    <x v="8"/>
    <s v="photobooks"/>
    <n v="2016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x v="7"/>
    <m/>
    <d v="2015-04-02T23:37:30"/>
    <b v="0"/>
    <n v="0"/>
    <b v="0"/>
    <s v="photography/photobooks"/>
    <n v="0"/>
    <n v="0"/>
    <x v="8"/>
    <s v="photobooks"/>
    <n v="2015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x v="0"/>
    <m/>
    <d v="2014-07-30T13:03:16"/>
    <b v="0"/>
    <n v="4"/>
    <b v="0"/>
    <s v="photography/photobooks"/>
    <n v="2.083333333333333"/>
    <n v="6.25"/>
    <x v="8"/>
    <s v="photobooks"/>
    <n v="2014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x v="7"/>
    <m/>
    <d v="2015-03-31T20:01:30"/>
    <b v="0"/>
    <n v="8"/>
    <b v="0"/>
    <s v="photography/photobooks"/>
    <n v="6.565384615384616"/>
    <n v="213.375"/>
    <x v="8"/>
    <s v="photobooks"/>
    <n v="2015"/>
    <n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x v="1"/>
    <m/>
    <d v="2012-03-03T02:39:27"/>
    <b v="0"/>
    <n v="57"/>
    <b v="1"/>
    <s v="music/rock"/>
    <n v="134.88999999999999"/>
    <n v="59.162280701754383"/>
    <x v="4"/>
    <s v="rock"/>
    <n v="2012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x v="11"/>
    <m/>
    <d v="2014-01-31T14:01:00"/>
    <b v="0"/>
    <n v="11"/>
    <b v="1"/>
    <s v="music/rock"/>
    <n v="100"/>
    <n v="27.272727272727273"/>
    <x v="4"/>
    <s v="rock"/>
    <n v="2013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x v="8"/>
    <m/>
    <d v="2012-10-24T11:26:16"/>
    <b v="0"/>
    <n v="33"/>
    <b v="1"/>
    <s v="music/rock"/>
    <n v="115.85714285714286"/>
    <n v="24.575757575757574"/>
    <x v="4"/>
    <s v="rock"/>
    <n v="2012"/>
    <n v="9"/>
  </r>
  <r>
    <n v="1824"/>
    <s v="Tin Man's Broken Wisdom Fund"/>
    <s v="cd fund raiser"/>
    <n v="3000"/>
    <n v="3002"/>
    <x v="0"/>
    <s v="US"/>
    <s v="USD"/>
    <n v="1389146880"/>
    <n v="1387403967"/>
    <x v="1824"/>
    <x v="4"/>
    <x v="11"/>
    <m/>
    <d v="2014-01-07T21:08:00"/>
    <b v="0"/>
    <n v="40"/>
    <b v="1"/>
    <s v="music/rock"/>
    <n v="100.06666666666666"/>
    <n v="75.05"/>
    <x v="4"/>
    <s v="rock"/>
    <n v="2013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x v="0"/>
    <m/>
    <d v="2013-07-11T15:01:43"/>
    <b v="0"/>
    <n v="50"/>
    <b v="1"/>
    <s v="music/rock"/>
    <n v="105.05"/>
    <n v="42.02"/>
    <x v="4"/>
    <s v="rock"/>
    <n v="2013"/>
    <n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x v="1"/>
    <m/>
    <d v="2014-02-17T17:10:17"/>
    <b v="0"/>
    <n v="38"/>
    <b v="1"/>
    <s v="music/rock"/>
    <n v="101"/>
    <n v="53.157894736842103"/>
    <x v="4"/>
    <s v="rock"/>
    <n v="2014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x v="1"/>
    <m/>
    <d v="2011-03-03T02:49:21"/>
    <b v="0"/>
    <n v="96"/>
    <b v="1"/>
    <s v="music/rock"/>
    <n v="100.66250000000001"/>
    <n v="83.885416666666671"/>
    <x v="4"/>
    <s v="rock"/>
    <n v="201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x v="6"/>
    <m/>
    <d v="2014-05-09T17:00:00"/>
    <b v="0"/>
    <n v="48"/>
    <b v="1"/>
    <s v="music/rock"/>
    <n v="100.16000000000001"/>
    <n v="417.33333333333331"/>
    <x v="4"/>
    <s v="rock"/>
    <n v="2014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x v="11"/>
    <m/>
    <d v="2011-01-21T17:00:00"/>
    <b v="0"/>
    <n v="33"/>
    <b v="1"/>
    <s v="music/rock"/>
    <n v="166.68333333333334"/>
    <n v="75.765151515151516"/>
    <x v="4"/>
    <s v="rock"/>
    <n v="2010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x v="1"/>
    <m/>
    <d v="2014-02-24T11:25:07"/>
    <b v="0"/>
    <n v="226"/>
    <b v="1"/>
    <s v="music/rock"/>
    <n v="101.53333333333335"/>
    <n v="67.389380530973455"/>
    <x v="4"/>
    <s v="rock"/>
    <n v="2014"/>
    <n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x v="6"/>
    <m/>
    <d v="2012-05-12T18:54:23"/>
    <b v="0"/>
    <n v="14"/>
    <b v="1"/>
    <s v="music/rock"/>
    <n v="103"/>
    <n v="73.571428571428569"/>
    <x v="4"/>
    <s v="rock"/>
    <n v="2012"/>
    <n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x v="2"/>
    <m/>
    <d v="2011-03-04T07:57:07"/>
    <b v="0"/>
    <n v="20"/>
    <b v="1"/>
    <s v="music/rock"/>
    <n v="142.85714285714286"/>
    <n v="25"/>
    <x v="4"/>
    <s v="rock"/>
    <n v="2011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x v="1"/>
    <m/>
    <d v="2013-03-02T02:59:00"/>
    <b v="0"/>
    <n v="25"/>
    <b v="1"/>
    <s v="music/rock"/>
    <n v="262.5"/>
    <n v="42"/>
    <x v="4"/>
    <s v="rock"/>
    <n v="2013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x v="11"/>
    <m/>
    <d v="2015-01-24T18:08:15"/>
    <b v="0"/>
    <n v="90"/>
    <b v="1"/>
    <s v="music/rock"/>
    <n v="118.05000000000001"/>
    <n v="131.16666666666666"/>
    <x v="4"/>
    <s v="rock"/>
    <n v="2014"/>
    <n v="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x v="7"/>
    <m/>
    <d v="2016-03-31T10:51:11"/>
    <b v="0"/>
    <n v="11"/>
    <b v="1"/>
    <s v="music/rock"/>
    <n v="104"/>
    <n v="47.272727272727273"/>
    <x v="4"/>
    <s v="rock"/>
    <n v="2016"/>
    <n v="3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x v="1"/>
    <m/>
    <d v="2013-02-17T14:25:29"/>
    <b v="0"/>
    <n v="55"/>
    <b v="1"/>
    <s v="music/rock"/>
    <n v="200.34"/>
    <n v="182.12727272727273"/>
    <x v="4"/>
    <s v="rock"/>
    <n v="2013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x v="1"/>
    <m/>
    <d v="2012-03-17T19:08:55"/>
    <b v="0"/>
    <n v="30"/>
    <b v="1"/>
    <s v="music/rock"/>
    <n v="306.83333333333331"/>
    <n v="61.366666666666667"/>
    <x v="4"/>
    <s v="rock"/>
    <n v="2012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x v="8"/>
    <m/>
    <d v="2011-09-30T22:00:00"/>
    <b v="0"/>
    <n v="28"/>
    <b v="1"/>
    <s v="music/rock"/>
    <n v="100.149"/>
    <n v="35.767499999999998"/>
    <x v="4"/>
    <s v="rock"/>
    <n v="2011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x v="8"/>
    <m/>
    <d v="2016-10-01T12:19:42"/>
    <b v="0"/>
    <n v="45"/>
    <b v="1"/>
    <s v="music/rock"/>
    <n v="205.29999999999998"/>
    <n v="45.62222222222222"/>
    <x v="4"/>
    <s v="rock"/>
    <n v="2016"/>
    <n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x v="6"/>
    <m/>
    <d v="2013-05-06T23:59:00"/>
    <b v="0"/>
    <n v="13"/>
    <b v="1"/>
    <s v="music/rock"/>
    <n v="108.88888888888889"/>
    <n v="75.384615384615387"/>
    <x v="4"/>
    <s v="rock"/>
    <n v="2013"/>
    <n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x v="6"/>
    <m/>
    <d v="2014-05-19T23:59:00"/>
    <b v="0"/>
    <n v="40"/>
    <b v="1"/>
    <s v="music/rock"/>
    <n v="101.75"/>
    <n v="50.875"/>
    <x v="4"/>
    <s v="rock"/>
    <n v="2014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x v="1"/>
    <m/>
    <d v="2015-03-02T00:59:00"/>
    <b v="0"/>
    <n v="21"/>
    <b v="1"/>
    <s v="music/rock"/>
    <n v="125.25"/>
    <n v="119.28571428571429"/>
    <x v="4"/>
    <s v="rock"/>
    <n v="2015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x v="1"/>
    <m/>
    <d v="2011-02-20T18:52:34"/>
    <b v="0"/>
    <n v="134"/>
    <b v="1"/>
    <s v="music/rock"/>
    <n v="124.0061"/>
    <n v="92.541865671641801"/>
    <x v="4"/>
    <s v="rock"/>
    <n v="201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x v="5"/>
    <m/>
    <d v="2011-06-10T22:00:00"/>
    <b v="0"/>
    <n v="20"/>
    <b v="1"/>
    <s v="music/rock"/>
    <n v="101.4"/>
    <n v="76.05"/>
    <x v="4"/>
    <s v="rock"/>
    <n v="2011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x v="0"/>
    <m/>
    <d v="2016-06-16T23:55:00"/>
    <b v="0"/>
    <n v="19"/>
    <b v="1"/>
    <s v="music/rock"/>
    <n v="100"/>
    <n v="52.631578947368418"/>
    <x v="4"/>
    <s v="rock"/>
    <n v="2016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x v="4"/>
    <m/>
    <d v="2012-12-15T10:36:17"/>
    <b v="0"/>
    <n v="209"/>
    <b v="1"/>
    <s v="music/rock"/>
    <n v="137.92666666666668"/>
    <n v="98.990430622009569"/>
    <x v="4"/>
    <s v="rock"/>
    <n v="2012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x v="7"/>
    <m/>
    <d v="2015-04-21T00:40:32"/>
    <b v="0"/>
    <n v="38"/>
    <b v="1"/>
    <s v="music/rock"/>
    <n v="120.88000000000001"/>
    <n v="79.526315789473685"/>
    <x v="4"/>
    <s v="rock"/>
    <n v="2015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x v="5"/>
    <m/>
    <d v="2011-07-31T01:59:00"/>
    <b v="0"/>
    <n v="24"/>
    <b v="1"/>
    <s v="music/rock"/>
    <n v="107.36666666666667"/>
    <n v="134.20833333333334"/>
    <x v="4"/>
    <s v="rock"/>
    <n v="2011"/>
    <n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x v="8"/>
    <m/>
    <d v="2012-10-17T15:17:39"/>
    <b v="0"/>
    <n v="8"/>
    <b v="1"/>
    <s v="music/rock"/>
    <n v="100.33333333333334"/>
    <n v="37.625"/>
    <x v="4"/>
    <s v="rock"/>
    <n v="2012"/>
    <n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x v="0"/>
    <m/>
    <d v="2014-07-10T18:01:40"/>
    <b v="0"/>
    <n v="179"/>
    <b v="1"/>
    <s v="music/rock"/>
    <n v="101.52222222222223"/>
    <n v="51.044692737430168"/>
    <x v="4"/>
    <s v="rock"/>
    <n v="2014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x v="3"/>
    <m/>
    <d v="2014-07-27T20:00:00"/>
    <b v="0"/>
    <n v="26"/>
    <b v="1"/>
    <s v="music/rock"/>
    <n v="100.07692307692308"/>
    <n v="50.03846153846154"/>
    <x v="4"/>
    <s v="rock"/>
    <n v="2014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x v="7"/>
    <m/>
    <d v="2015-04-24T19:00:00"/>
    <b v="0"/>
    <n v="131"/>
    <b v="1"/>
    <s v="music/rock"/>
    <n v="116.96666666666667"/>
    <n v="133.93129770992365"/>
    <x v="4"/>
    <s v="rock"/>
    <n v="2015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x v="8"/>
    <m/>
    <d v="2012-11-13T21:26:57"/>
    <b v="0"/>
    <n v="14"/>
    <b v="1"/>
    <s v="music/rock"/>
    <n v="101.875"/>
    <n v="58.214285714285715"/>
    <x v="4"/>
    <s v="rock"/>
    <n v="2012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x v="6"/>
    <m/>
    <d v="2013-05-23T19:30:37"/>
    <b v="0"/>
    <n v="174"/>
    <b v="1"/>
    <s v="music/rock"/>
    <n v="102.12366666666665"/>
    <n v="88.037643678160919"/>
    <x v="4"/>
    <s v="rock"/>
    <n v="2013"/>
    <n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x v="4"/>
    <m/>
    <d v="2014-01-06T07:55:40"/>
    <b v="0"/>
    <n v="191"/>
    <b v="1"/>
    <s v="music/rock"/>
    <n v="154.05897142857143"/>
    <n v="70.576753926701571"/>
    <x v="4"/>
    <s v="rock"/>
    <n v="2013"/>
    <n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x v="0"/>
    <m/>
    <d v="2014-07-18T15:31:12"/>
    <b v="0"/>
    <n v="38"/>
    <b v="1"/>
    <s v="music/rock"/>
    <n v="101.25"/>
    <n v="53.289473684210527"/>
    <x v="4"/>
    <s v="rock"/>
    <n v="2014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x v="10"/>
    <m/>
    <d v="2014-09-12T13:26:53"/>
    <b v="0"/>
    <n v="22"/>
    <b v="1"/>
    <s v="music/rock"/>
    <n v="100"/>
    <n v="136.36363636363637"/>
    <x v="4"/>
    <s v="rock"/>
    <n v="2014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x v="9"/>
    <m/>
    <d v="2011-12-16T00:48:41"/>
    <b v="0"/>
    <n v="149"/>
    <b v="1"/>
    <s v="music/rock"/>
    <n v="108.74800874800874"/>
    <n v="40.547315436241611"/>
    <x v="4"/>
    <s v="rock"/>
    <n v="2011"/>
    <n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x v="10"/>
    <m/>
    <d v="2011-09-22T13:28:49"/>
    <b v="0"/>
    <n v="56"/>
    <b v="1"/>
    <s v="music/rock"/>
    <n v="131.83333333333334"/>
    <n v="70.625"/>
    <x v="4"/>
    <s v="rock"/>
    <n v="2011"/>
    <n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x v="1"/>
    <m/>
    <d v="2014-02-06T12:01:24"/>
    <b v="0"/>
    <n v="19"/>
    <b v="1"/>
    <s v="music/rock"/>
    <n v="133.46666666666667"/>
    <n v="52.684210526315788"/>
    <x v="4"/>
    <s v="rock"/>
    <n v="2014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x v="11"/>
    <m/>
    <d v="2015-01-26T02:12:21"/>
    <b v="0"/>
    <n v="0"/>
    <b v="0"/>
    <s v="games/mobile games"/>
    <n v="0"/>
    <n v="0"/>
    <x v="6"/>
    <s v="mobile games"/>
    <n v="2014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x v="1"/>
    <m/>
    <d v="2017-03-08T02:30:00"/>
    <b v="0"/>
    <n v="16"/>
    <b v="0"/>
    <s v="games/mobile games"/>
    <n v="8.0833333333333321"/>
    <n v="90.9375"/>
    <x v="6"/>
    <s v="mobile games"/>
    <n v="2017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x v="5"/>
    <m/>
    <d v="2014-06-12T14:08:05"/>
    <b v="0"/>
    <n v="2"/>
    <b v="0"/>
    <s v="games/mobile games"/>
    <n v="0.4"/>
    <n v="5"/>
    <x v="6"/>
    <s v="mobile games"/>
    <n v="201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x v="6"/>
    <m/>
    <d v="2014-05-04T12:11:40"/>
    <b v="0"/>
    <n v="48"/>
    <b v="0"/>
    <s v="games/mobile games"/>
    <n v="42.892307692307689"/>
    <n v="58.083333333333336"/>
    <x v="6"/>
    <s v="mobile games"/>
    <n v="2014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x v="9"/>
    <m/>
    <d v="2016-11-06T04:49:07"/>
    <b v="0"/>
    <n v="2"/>
    <b v="0"/>
    <s v="games/mobile games"/>
    <n v="3.6363636363636364E-3"/>
    <n v="2"/>
    <x v="6"/>
    <s v="mobile games"/>
    <n v="2016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x v="1"/>
    <m/>
    <d v="2017-02-28T23:00:00"/>
    <b v="0"/>
    <n v="2"/>
    <b v="0"/>
    <s v="games/mobile games"/>
    <n v="0.5"/>
    <n v="62.5"/>
    <x v="6"/>
    <s v="mobile games"/>
    <n v="2017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x v="9"/>
    <m/>
    <d v="2016-11-05T17:11:52"/>
    <b v="0"/>
    <n v="1"/>
    <b v="0"/>
    <s v="games/mobile games"/>
    <n v="0.05"/>
    <n v="10"/>
    <x v="6"/>
    <s v="mobile games"/>
    <n v="2016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x v="4"/>
    <m/>
    <d v="2015-12-15T02:59:00"/>
    <b v="0"/>
    <n v="17"/>
    <b v="0"/>
    <s v="games/mobile games"/>
    <n v="4.8680000000000003"/>
    <n v="71.588235294117652"/>
    <x v="6"/>
    <s v="mobile games"/>
    <n v="2015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x v="11"/>
    <m/>
    <d v="2017-01-03T19:04:09"/>
    <b v="0"/>
    <n v="0"/>
    <b v="0"/>
    <s v="games/mobile games"/>
    <n v="0"/>
    <n v="0"/>
    <x v="6"/>
    <s v="mobile games"/>
    <n v="2016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x v="1"/>
    <m/>
    <d v="2016-01-30T23:17:00"/>
    <b v="0"/>
    <n v="11"/>
    <b v="0"/>
    <s v="games/mobile games"/>
    <n v="10.314285714285715"/>
    <n v="32.81818181818182"/>
    <x v="6"/>
    <s v="mobile games"/>
    <n v="2016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x v="9"/>
    <m/>
    <d v="2014-11-20T14:48:21"/>
    <b v="0"/>
    <n v="95"/>
    <b v="0"/>
    <s v="games/mobile games"/>
    <n v="71.784615384615378"/>
    <n v="49.11578947368421"/>
    <x v="6"/>
    <s v="mobile games"/>
    <n v="2014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x v="5"/>
    <m/>
    <d v="2015-06-29T22:06:42"/>
    <b v="0"/>
    <n v="13"/>
    <b v="0"/>
    <s v="games/mobile games"/>
    <n v="1.06"/>
    <n v="16.307692307692307"/>
    <x v="6"/>
    <s v="mobile games"/>
    <n v="2015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x v="0"/>
    <m/>
    <d v="2015-07-08T11:45:00"/>
    <b v="0"/>
    <n v="2"/>
    <b v="0"/>
    <s v="games/mobile games"/>
    <n v="0.44999999999999996"/>
    <n v="18"/>
    <x v="6"/>
    <s v="mobile games"/>
    <n v="2015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x v="0"/>
    <m/>
    <d v="2016-06-28T18:15:33"/>
    <b v="0"/>
    <n v="2"/>
    <b v="0"/>
    <s v="games/mobile games"/>
    <n v="1.6250000000000001E-2"/>
    <n v="13"/>
    <x v="6"/>
    <s v="mobile games"/>
    <n v="2016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x v="0"/>
    <m/>
    <d v="2016-08-06T16:35:08"/>
    <b v="0"/>
    <n v="3"/>
    <b v="0"/>
    <s v="games/mobile games"/>
    <n v="0.51"/>
    <n v="17"/>
    <x v="6"/>
    <s v="mobile games"/>
    <n v="2016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x v="5"/>
    <m/>
    <d v="2014-06-16T01:50:05"/>
    <b v="0"/>
    <n v="0"/>
    <b v="0"/>
    <s v="games/mobile games"/>
    <n v="0"/>
    <n v="0"/>
    <x v="6"/>
    <s v="mobile games"/>
    <n v="2014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x v="1"/>
    <m/>
    <d v="2015-02-28T19:42:05"/>
    <b v="0"/>
    <n v="0"/>
    <b v="0"/>
    <s v="games/mobile games"/>
    <n v="0"/>
    <n v="0"/>
    <x v="6"/>
    <s v="mobile games"/>
    <n v="2015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x v="5"/>
    <m/>
    <d v="2014-06-12T19:12:35"/>
    <b v="0"/>
    <n v="0"/>
    <b v="0"/>
    <s v="games/mobile games"/>
    <n v="0"/>
    <n v="0"/>
    <x v="6"/>
    <s v="mobile games"/>
    <n v="2014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x v="2"/>
    <m/>
    <d v="2016-03-14T09:35:29"/>
    <b v="0"/>
    <n v="2"/>
    <b v="0"/>
    <s v="games/mobile games"/>
    <n v="0.12"/>
    <n v="3"/>
    <x v="6"/>
    <s v="mobile games"/>
    <n v="2016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x v="7"/>
    <m/>
    <d v="2016-03-30T07:36:20"/>
    <b v="0"/>
    <n v="24"/>
    <b v="0"/>
    <s v="games/mobile games"/>
    <n v="20.080000000000002"/>
    <n v="41.833333333333336"/>
    <x v="6"/>
    <s v="mobile games"/>
    <n v="2016"/>
    <n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x v="2"/>
    <m/>
    <d v="2015-03-09T21:39:49"/>
    <b v="0"/>
    <n v="70"/>
    <b v="1"/>
    <s v="music/indie rock"/>
    <n v="172.68449999999999"/>
    <n v="49.338428571428572"/>
    <x v="4"/>
    <s v="indie rock"/>
    <n v="2015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x v="0"/>
    <m/>
    <d v="2012-07-10T18:48:00"/>
    <b v="0"/>
    <n v="81"/>
    <b v="1"/>
    <s v="music/indie rock"/>
    <n v="100.8955223880597"/>
    <n v="41.728395061728392"/>
    <x v="4"/>
    <s v="indie rock"/>
    <n v="2012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x v="7"/>
    <m/>
    <d v="2012-04-08T16:45:08"/>
    <b v="0"/>
    <n v="32"/>
    <b v="1"/>
    <s v="music/indie rock"/>
    <n v="104.8048048048048"/>
    <n v="32.71875"/>
    <x v="4"/>
    <s v="indie rock"/>
    <n v="2012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x v="9"/>
    <m/>
    <d v="2012-11-27T07:00:00"/>
    <b v="0"/>
    <n v="26"/>
    <b v="1"/>
    <s v="music/indie rock"/>
    <n v="135.1"/>
    <n v="51.96153846153846"/>
    <x v="4"/>
    <s v="indie rock"/>
    <n v="2012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x v="3"/>
    <m/>
    <d v="2012-08-10T17:00:00"/>
    <b v="0"/>
    <n v="105"/>
    <b v="1"/>
    <s v="music/indie rock"/>
    <n v="116.32786885245903"/>
    <n v="50.685714285714283"/>
    <x v="4"/>
    <s v="indie rock"/>
    <n v="2012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x v="9"/>
    <m/>
    <d v="2014-11-12T17:45:38"/>
    <b v="0"/>
    <n v="29"/>
    <b v="1"/>
    <s v="music/indie rock"/>
    <n v="102.08333333333333"/>
    <n v="42.241379310344826"/>
    <x v="4"/>
    <s v="indie rock"/>
    <n v="2014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x v="4"/>
    <m/>
    <d v="2015-12-03T16:30:00"/>
    <b v="0"/>
    <n v="8"/>
    <b v="1"/>
    <s v="music/indie rock"/>
    <n v="111.16666666666666"/>
    <n v="416.875"/>
    <x v="4"/>
    <s v="indie rock"/>
    <n v="2015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x v="5"/>
    <m/>
    <d v="2010-05-31T23:59:00"/>
    <b v="0"/>
    <n v="89"/>
    <b v="1"/>
    <s v="music/indie rock"/>
    <n v="166.08"/>
    <n v="46.651685393258425"/>
    <x v="4"/>
    <s v="indie rock"/>
    <n v="2010"/>
    <n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x v="1"/>
    <m/>
    <d v="2013-03-11T13:02:26"/>
    <b v="0"/>
    <n v="44"/>
    <b v="1"/>
    <s v="music/indie rock"/>
    <n v="106.60000000000001"/>
    <n v="48.454545454545453"/>
    <x v="4"/>
    <s v="indie rock"/>
    <n v="2013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x v="4"/>
    <m/>
    <d v="2012-12-15T13:52:08"/>
    <b v="0"/>
    <n v="246"/>
    <b v="1"/>
    <s v="music/indie rock"/>
    <n v="144.58441666666667"/>
    <n v="70.5289837398374"/>
    <x v="4"/>
    <s v="indie rock"/>
    <n v="2012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x v="0"/>
    <m/>
    <d v="2010-07-22T01:00:00"/>
    <b v="0"/>
    <n v="120"/>
    <b v="1"/>
    <s v="music/indie rock"/>
    <n v="105.55000000000001"/>
    <n v="87.958333333333329"/>
    <x v="4"/>
    <s v="indie rock"/>
    <n v="2010"/>
    <n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x v="5"/>
    <m/>
    <d v="2011-06-07T10:18:01"/>
    <b v="0"/>
    <n v="26"/>
    <b v="1"/>
    <s v="music/indie rock"/>
    <n v="136.60000000000002"/>
    <n v="26.26923076923077"/>
    <x v="4"/>
    <s v="indie rock"/>
    <n v="2011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x v="7"/>
    <m/>
    <d v="2011-04-15T22:59:00"/>
    <b v="0"/>
    <n v="45"/>
    <b v="1"/>
    <s v="music/indie rock"/>
    <n v="104"/>
    <n v="57.777777777777779"/>
    <x v="4"/>
    <s v="indie rock"/>
    <n v="2011"/>
    <n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x v="1"/>
    <m/>
    <d v="2012-02-12T16:43:03"/>
    <b v="0"/>
    <n v="20"/>
    <b v="1"/>
    <s v="music/indie rock"/>
    <n v="114.5"/>
    <n v="57.25"/>
    <x v="4"/>
    <s v="indie rock"/>
    <n v="2012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x v="8"/>
    <m/>
    <d v="2015-10-20T12:55:22"/>
    <b v="0"/>
    <n v="47"/>
    <b v="1"/>
    <s v="music/indie rock"/>
    <n v="101.71957671957672"/>
    <n v="196.34042553191489"/>
    <x v="4"/>
    <s v="indie rock"/>
    <n v="2015"/>
    <n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x v="7"/>
    <m/>
    <d v="2012-04-12T12:02:45"/>
    <b v="0"/>
    <n v="13"/>
    <b v="1"/>
    <s v="music/indie rock"/>
    <n v="123.94678492239468"/>
    <n v="43"/>
    <x v="4"/>
    <s v="indie rock"/>
    <n v="2012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x v="2"/>
    <m/>
    <d v="2014-03-04T16:00:00"/>
    <b v="0"/>
    <n v="183"/>
    <b v="1"/>
    <s v="music/indie rock"/>
    <n v="102.45669291338582"/>
    <n v="35.551912568306008"/>
    <x v="4"/>
    <s v="indie rock"/>
    <n v="2014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x v="11"/>
    <m/>
    <d v="2016-02-01T13:00:00"/>
    <b v="0"/>
    <n v="21"/>
    <b v="1"/>
    <s v="music/indie rock"/>
    <n v="144.5"/>
    <n v="68.80952380952381"/>
    <x v="4"/>
    <s v="indie rock"/>
    <n v="2015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x v="2"/>
    <m/>
    <d v="2015-03-25T16:36:06"/>
    <b v="0"/>
    <n v="42"/>
    <b v="1"/>
    <s v="music/indie rock"/>
    <n v="133.33333333333331"/>
    <n v="28.571428571428573"/>
    <x v="4"/>
    <s v="indie rock"/>
    <n v="2015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x v="8"/>
    <m/>
    <d v="2012-10-06T04:59:00"/>
    <b v="0"/>
    <n v="54"/>
    <b v="1"/>
    <s v="music/indie rock"/>
    <n v="109.3644"/>
    <n v="50.631666666666668"/>
    <x v="4"/>
    <s v="indie rock"/>
    <n v="2012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x v="6"/>
    <m/>
    <d v="2015-05-22T08:00:00"/>
    <b v="0"/>
    <n v="25"/>
    <b v="0"/>
    <s v="technology/gadgets"/>
    <n v="2.6969696969696968"/>
    <n v="106.8"/>
    <x v="2"/>
    <s v="gadgets"/>
    <n v="2015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x v="2"/>
    <m/>
    <d v="2015-03-04T13:57:27"/>
    <b v="0"/>
    <n v="3"/>
    <b v="0"/>
    <s v="technology/gadgets"/>
    <n v="1.2"/>
    <n v="4"/>
    <x v="2"/>
    <s v="gadgets"/>
    <n v="2015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x v="4"/>
    <m/>
    <d v="2017-01-27T13:29:51"/>
    <b v="0"/>
    <n v="41"/>
    <b v="0"/>
    <s v="technology/gadgets"/>
    <n v="46.6"/>
    <n v="34.097560975609753"/>
    <x v="2"/>
    <s v="gadgets"/>
    <n v="2016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x v="4"/>
    <m/>
    <d v="2016-01-02T11:27:01"/>
    <b v="0"/>
    <n v="2"/>
    <b v="0"/>
    <s v="technology/gadgets"/>
    <n v="0.1"/>
    <n v="25"/>
    <x v="2"/>
    <s v="gadgets"/>
    <n v="2015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x v="10"/>
    <m/>
    <d v="2014-09-07T17:13:14"/>
    <b v="0"/>
    <n v="4"/>
    <b v="0"/>
    <s v="technology/gadgets"/>
    <n v="0.16800000000000001"/>
    <n v="10.5"/>
    <x v="2"/>
    <s v="gadgets"/>
    <n v="2014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x v="5"/>
    <m/>
    <d v="2016-06-23T11:06:23"/>
    <b v="0"/>
    <n v="99"/>
    <b v="0"/>
    <s v="technology/gadgets"/>
    <n v="42.76"/>
    <n v="215.95959595959596"/>
    <x v="2"/>
    <s v="gadgets"/>
    <n v="2016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x v="5"/>
    <m/>
    <d v="2014-05-23T09:05:25"/>
    <b v="0"/>
    <n v="4"/>
    <b v="0"/>
    <s v="technology/gadgets"/>
    <n v="0.28333333333333333"/>
    <n v="21.25"/>
    <x v="2"/>
    <s v="gadgets"/>
    <n v="2014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x v="4"/>
    <m/>
    <d v="2016-12-29T17:01:40"/>
    <b v="0"/>
    <n v="4"/>
    <b v="0"/>
    <s v="technology/gadgets"/>
    <n v="1.7319999999999998"/>
    <n v="108.25"/>
    <x v="2"/>
    <s v="gadgets"/>
    <n v="2016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x v="8"/>
    <m/>
    <d v="2014-10-23T05:17:59"/>
    <b v="0"/>
    <n v="38"/>
    <b v="0"/>
    <s v="technology/gadgets"/>
    <n v="14.111428571428572"/>
    <n v="129.97368421052633"/>
    <x v="2"/>
    <s v="gadgets"/>
    <n v="2014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x v="8"/>
    <m/>
    <d v="2015-10-31T17:45:00"/>
    <b v="0"/>
    <n v="285"/>
    <b v="0"/>
    <s v="technology/gadgets"/>
    <n v="39.395294117647055"/>
    <n v="117.49473684210527"/>
    <x v="2"/>
    <s v="gadgets"/>
    <n v="2015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x v="3"/>
    <m/>
    <d v="2014-08-08T19:48:54"/>
    <b v="0"/>
    <n v="1"/>
    <b v="0"/>
    <s v="technology/gadgets"/>
    <n v="2.3529411764705882E-2"/>
    <n v="10"/>
    <x v="2"/>
    <s v="gadgets"/>
    <n v="2014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x v="5"/>
    <m/>
    <d v="2015-06-04T00:26:00"/>
    <b v="0"/>
    <n v="42"/>
    <b v="0"/>
    <s v="technology/gadgets"/>
    <n v="59.3"/>
    <n v="70.595238095238102"/>
    <x v="2"/>
    <s v="gadgets"/>
    <n v="2015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x v="8"/>
    <m/>
    <d v="2014-10-08T07:16:18"/>
    <b v="0"/>
    <n v="26"/>
    <b v="0"/>
    <s v="technology/gadgets"/>
    <n v="1.3270833333333334"/>
    <n v="24.5"/>
    <x v="2"/>
    <s v="gadgets"/>
    <n v="2014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x v="9"/>
    <m/>
    <d v="2014-10-31T22:59:00"/>
    <b v="0"/>
    <n v="2"/>
    <b v="0"/>
    <s v="technology/gadgets"/>
    <n v="9.0090090090090094"/>
    <n v="30"/>
    <x v="2"/>
    <s v="gadgets"/>
    <n v="2014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x v="10"/>
    <m/>
    <d v="2014-09-01T20:10:22"/>
    <b v="0"/>
    <n v="4"/>
    <b v="0"/>
    <s v="technology/gadgets"/>
    <n v="1.6"/>
    <n v="2"/>
    <x v="2"/>
    <s v="gadgets"/>
    <n v="2014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x v="9"/>
    <m/>
    <d v="2016-11-07T13:12:55"/>
    <b v="0"/>
    <n v="6"/>
    <b v="0"/>
    <s v="technology/gadgets"/>
    <n v="0.51"/>
    <n v="17"/>
    <x v="2"/>
    <s v="gadgets"/>
    <n v="2016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x v="1"/>
    <m/>
    <d v="2017-02-10T01:28:53"/>
    <b v="0"/>
    <n v="70"/>
    <b v="0"/>
    <s v="technology/gadgets"/>
    <n v="52.570512820512818"/>
    <n v="2928.9285714285716"/>
    <x v="2"/>
    <s v="gadgets"/>
    <n v="2017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x v="3"/>
    <m/>
    <d v="2014-08-12T13:57:31"/>
    <b v="0"/>
    <n v="9"/>
    <b v="0"/>
    <s v="technology/gadgets"/>
    <n v="1.04"/>
    <n v="28.888888888888889"/>
    <x v="2"/>
    <s v="gadgets"/>
    <n v="2014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x v="6"/>
    <m/>
    <d v="2015-05-19T16:00:49"/>
    <b v="0"/>
    <n v="8"/>
    <b v="0"/>
    <s v="technology/gadgets"/>
    <n v="47.4"/>
    <n v="29.625"/>
    <x v="2"/>
    <s v="gadgets"/>
    <n v="2015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x v="8"/>
    <m/>
    <d v="2015-10-21T18:00:00"/>
    <b v="0"/>
    <n v="105"/>
    <b v="0"/>
    <s v="technology/gadgets"/>
    <n v="43.03"/>
    <n v="40.980952380952381"/>
    <x v="2"/>
    <s v="gadgets"/>
    <n v="2015"/>
    <n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x v="0"/>
    <m/>
    <d v="2012-07-14T00:19:03"/>
    <b v="0"/>
    <n v="38"/>
    <b v="1"/>
    <s v="music/indie rock"/>
    <n v="136.80000000000001"/>
    <n v="54"/>
    <x v="4"/>
    <s v="indie rock"/>
    <n v="2012"/>
    <n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x v="4"/>
    <m/>
    <d v="2013-12-12T01:08:27"/>
    <b v="0"/>
    <n v="64"/>
    <b v="1"/>
    <s v="music/indie rock"/>
    <n v="115.55"/>
    <n v="36.109375"/>
    <x v="4"/>
    <s v="indie rock"/>
    <n v="2013"/>
    <n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x v="10"/>
    <m/>
    <d v="2011-09-26T23:59:00"/>
    <b v="0"/>
    <n v="13"/>
    <b v="1"/>
    <s v="music/indie rock"/>
    <n v="240.79999999999998"/>
    <n v="23.153846153846153"/>
    <x v="4"/>
    <s v="indie rock"/>
    <n v="2011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x v="11"/>
    <m/>
    <d v="2014-01-15T14:33:00"/>
    <b v="0"/>
    <n v="33"/>
    <b v="1"/>
    <s v="music/indie rock"/>
    <n v="114.39999999999999"/>
    <n v="104"/>
    <x v="4"/>
    <s v="indie rock"/>
    <n v="2013"/>
    <n v="1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x v="8"/>
    <m/>
    <d v="2013-10-10T19:00:00"/>
    <b v="0"/>
    <n v="52"/>
    <b v="1"/>
    <s v="music/indie rock"/>
    <n v="110.33333333333333"/>
    <n v="31.826923076923077"/>
    <x v="4"/>
    <s v="indie rock"/>
    <n v="2013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x v="9"/>
    <m/>
    <d v="2010-11-01T19:26:00"/>
    <b v="0"/>
    <n v="107"/>
    <b v="1"/>
    <s v="music/indie rock"/>
    <n v="195.37933333333334"/>
    <n v="27.3896261682243"/>
    <x v="4"/>
    <s v="indie rock"/>
    <n v="2010"/>
    <n v="10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x v="2"/>
    <m/>
    <d v="2012-03-07T23:59:00"/>
    <b v="0"/>
    <n v="11"/>
    <b v="1"/>
    <s v="music/indie rock"/>
    <n v="103.33333333333334"/>
    <n v="56.363636363636367"/>
    <x v="4"/>
    <s v="indie rock"/>
    <n v="2012"/>
    <n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x v="6"/>
    <m/>
    <d v="2013-05-07T10:33:14"/>
    <b v="0"/>
    <n v="34"/>
    <b v="1"/>
    <s v="music/indie rock"/>
    <n v="103.1372549019608"/>
    <n v="77.352941176470594"/>
    <x v="4"/>
    <s v="indie rock"/>
    <n v="2013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x v="5"/>
    <m/>
    <d v="2011-07-04T19:31:06"/>
    <b v="0"/>
    <n v="75"/>
    <b v="1"/>
    <s v="music/indie rock"/>
    <n v="100.3125"/>
    <n v="42.8"/>
    <x v="4"/>
    <s v="indie rock"/>
    <n v="2011"/>
    <n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x v="5"/>
    <m/>
    <d v="2013-07-07T08:24:42"/>
    <b v="0"/>
    <n v="26"/>
    <b v="1"/>
    <s v="music/indie rock"/>
    <n v="127"/>
    <n v="48.846153846153847"/>
    <x v="4"/>
    <s v="indie rock"/>
    <n v="2013"/>
    <n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x v="5"/>
    <m/>
    <d v="2012-05-21T22:30:00"/>
    <b v="0"/>
    <n v="50"/>
    <b v="1"/>
    <s v="music/indie rock"/>
    <n v="120.601"/>
    <n v="48.240400000000001"/>
    <x v="4"/>
    <s v="indie rock"/>
    <n v="2012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x v="1"/>
    <m/>
    <d v="2012-01-24T14:26:13"/>
    <b v="0"/>
    <n v="80"/>
    <b v="1"/>
    <s v="music/indie rock"/>
    <n v="106.99047619047619"/>
    <n v="70.212500000000006"/>
    <x v="4"/>
    <s v="indie rock"/>
    <n v="2012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x v="10"/>
    <m/>
    <d v="2014-09-26T22:08:27"/>
    <b v="0"/>
    <n v="110"/>
    <b v="1"/>
    <s v="music/indie rock"/>
    <n v="172.43333333333334"/>
    <n v="94.054545454545448"/>
    <x v="4"/>
    <s v="indie rock"/>
    <n v="2014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x v="4"/>
    <m/>
    <d v="2011-12-25T00:00:00"/>
    <b v="0"/>
    <n v="77"/>
    <b v="1"/>
    <s v="music/indie rock"/>
    <n v="123.61999999999999"/>
    <n v="80.272727272727266"/>
    <x v="4"/>
    <s v="indie rock"/>
    <n v="2011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x v="5"/>
    <m/>
    <d v="2014-06-20T23:59:00"/>
    <b v="0"/>
    <n v="50"/>
    <b v="1"/>
    <s v="music/indie rock"/>
    <n v="108.4"/>
    <n v="54.2"/>
    <x v="4"/>
    <s v="indie rock"/>
    <n v="2014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x v="4"/>
    <m/>
    <d v="2011-12-06T00:59:00"/>
    <b v="0"/>
    <n v="145"/>
    <b v="1"/>
    <s v="music/indie rock"/>
    <n v="116.52013333333333"/>
    <n v="60.26903448275862"/>
    <x v="4"/>
    <s v="indie rock"/>
    <n v="2011"/>
    <n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x v="5"/>
    <m/>
    <d v="2012-06-14T22:59:00"/>
    <b v="0"/>
    <n v="29"/>
    <b v="1"/>
    <s v="music/indie rock"/>
    <n v="187.245"/>
    <n v="38.740344827586206"/>
    <x v="4"/>
    <s v="indie rock"/>
    <n v="2012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x v="0"/>
    <m/>
    <d v="2013-07-02T00:00:00"/>
    <b v="0"/>
    <n v="114"/>
    <b v="1"/>
    <s v="music/indie rock"/>
    <n v="115.93333333333334"/>
    <n v="152.54385964912279"/>
    <x v="4"/>
    <s v="indie rock"/>
    <n v="2013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x v="2"/>
    <m/>
    <d v="2013-03-10T17:38:28"/>
    <b v="0"/>
    <n v="96"/>
    <b v="1"/>
    <s v="music/indie rock"/>
    <n v="110.7"/>
    <n v="115.3125"/>
    <x v="4"/>
    <s v="indie rock"/>
    <n v="2013"/>
    <n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x v="5"/>
    <m/>
    <d v="2011-06-14T22:59:00"/>
    <b v="0"/>
    <n v="31"/>
    <b v="1"/>
    <s v="music/indie rock"/>
    <n v="170.92307692307693"/>
    <n v="35.838709677419352"/>
    <x v="4"/>
    <s v="indie rock"/>
    <n v="2011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x v="6"/>
    <m/>
    <d v="2014-05-15T01:58:51"/>
    <b v="1"/>
    <n v="4883"/>
    <b v="1"/>
    <s v="technology/hardware"/>
    <n v="126.11835600000001"/>
    <n v="64.570118779438872"/>
    <x v="2"/>
    <s v="hardware"/>
    <n v="2014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x v="6"/>
    <m/>
    <d v="2011-07-04T14:52:20"/>
    <b v="1"/>
    <n v="95"/>
    <b v="1"/>
    <s v="technology/hardware"/>
    <n v="138.44033333333334"/>
    <n v="87.436000000000007"/>
    <x v="2"/>
    <s v="hardware"/>
    <n v="2011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x v="0"/>
    <m/>
    <d v="2016-08-11T01:28:36"/>
    <b v="1"/>
    <n v="2478"/>
    <b v="1"/>
    <s v="technology/hardware"/>
    <n v="1705.2499999999998"/>
    <n v="68.815577078288939"/>
    <x v="2"/>
    <s v="hardware"/>
    <n v="2016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x v="6"/>
    <m/>
    <d v="2014-05-01T09:01:30"/>
    <b v="1"/>
    <n v="1789"/>
    <b v="1"/>
    <s v="technology/hardware"/>
    <n v="788.05550000000005"/>
    <n v="176.200223588597"/>
    <x v="2"/>
    <s v="hardware"/>
    <n v="2014"/>
    <n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x v="0"/>
    <m/>
    <d v="2015-07-12T01:02:38"/>
    <b v="1"/>
    <n v="680"/>
    <b v="1"/>
    <s v="technology/hardware"/>
    <n v="348.01799999999997"/>
    <n v="511.79117647058825"/>
    <x v="2"/>
    <s v="hardware"/>
    <n v="2015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x v="2"/>
    <m/>
    <d v="2014-04-19T21:36:01"/>
    <b v="1"/>
    <n v="70"/>
    <b v="1"/>
    <s v="technology/hardware"/>
    <n v="149.74666666666667"/>
    <n v="160.44285714285715"/>
    <x v="2"/>
    <s v="hardware"/>
    <n v="2014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x v="9"/>
    <m/>
    <d v="2009-11-23T00:59:00"/>
    <b v="1"/>
    <n v="23"/>
    <b v="1"/>
    <s v="technology/hardware"/>
    <n v="100.63375000000001"/>
    <n v="35.003043478260871"/>
    <x v="2"/>
    <s v="hardware"/>
    <n v="2009"/>
    <n v="1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x v="6"/>
    <m/>
    <d v="2016-06-06T12:02:00"/>
    <b v="1"/>
    <n v="4245"/>
    <b v="1"/>
    <s v="technology/hardware"/>
    <n v="800.21100000000001"/>
    <n v="188.50671378091872"/>
    <x v="2"/>
    <s v="hardware"/>
    <n v="2016"/>
    <n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x v="0"/>
    <m/>
    <d v="2014-07-10T05:09:11"/>
    <b v="1"/>
    <n v="943"/>
    <b v="1"/>
    <s v="technology/hardware"/>
    <n v="106.00260000000002"/>
    <n v="56.204984093319197"/>
    <x v="2"/>
    <s v="hardware"/>
    <n v="2014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x v="7"/>
    <m/>
    <d v="2011-04-21T23:21:13"/>
    <b v="1"/>
    <n v="1876"/>
    <b v="1"/>
    <s v="technology/hardware"/>
    <n v="200.51866666666669"/>
    <n v="51.3054157782516"/>
    <x v="2"/>
    <s v="hardware"/>
    <n v="2011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x v="9"/>
    <m/>
    <d v="2016-11-07T06:05:37"/>
    <b v="1"/>
    <n v="834"/>
    <b v="1"/>
    <s v="technology/hardware"/>
    <n v="212.44399999999999"/>
    <n v="127.36450839328538"/>
    <x v="2"/>
    <s v="hardware"/>
    <n v="2016"/>
    <n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x v="8"/>
    <m/>
    <d v="2013-10-16T09:33:35"/>
    <b v="1"/>
    <n v="682"/>
    <b v="1"/>
    <s v="technology/hardware"/>
    <n v="198.47237142857145"/>
    <n v="101.85532258064516"/>
    <x v="2"/>
    <s v="hardware"/>
    <n v="2013"/>
    <n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x v="2"/>
    <m/>
    <d v="2012-03-01T22:00:00"/>
    <b v="1"/>
    <n v="147"/>
    <b v="1"/>
    <s v="technology/hardware"/>
    <n v="225.94666666666666"/>
    <n v="230.55782312925169"/>
    <x v="2"/>
    <s v="hardware"/>
    <n v="2012"/>
    <n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x v="1"/>
    <m/>
    <d v="2016-03-12T00:00:00"/>
    <b v="1"/>
    <n v="415"/>
    <b v="1"/>
    <s v="technology/hardware"/>
    <n v="698.94800000000009"/>
    <n v="842.10602409638557"/>
    <x v="2"/>
    <s v="hardware"/>
    <n v="2016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x v="6"/>
    <m/>
    <d v="2012-05-23T14:00:00"/>
    <b v="1"/>
    <n v="290"/>
    <b v="1"/>
    <s v="technology/hardware"/>
    <n v="398.59528571428569"/>
    <n v="577.27593103448271"/>
    <x v="2"/>
    <s v="hardware"/>
    <n v="2012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x v="7"/>
    <m/>
    <d v="2015-04-18T16:10:05"/>
    <b v="1"/>
    <n v="365"/>
    <b v="1"/>
    <s v="technology/hardware"/>
    <n v="294.0333333333333"/>
    <n v="483.34246575342468"/>
    <x v="2"/>
    <s v="hardware"/>
    <n v="2015"/>
    <n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x v="8"/>
    <m/>
    <d v="2012-10-26T21:21:53"/>
    <b v="1"/>
    <n v="660"/>
    <b v="1"/>
    <s v="technology/hardware"/>
    <n v="167.50470000000001"/>
    <n v="76.138500000000008"/>
    <x v="2"/>
    <s v="hardware"/>
    <n v="2012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x v="2"/>
    <m/>
    <d v="2013-03-23T17:42:41"/>
    <b v="1"/>
    <n v="1356"/>
    <b v="1"/>
    <s v="technology/hardware"/>
    <n v="1435.5717142857143"/>
    <n v="74.107684365781708"/>
    <x v="2"/>
    <s v="hardware"/>
    <n v="2013"/>
    <n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x v="10"/>
    <m/>
    <d v="2014-09-30T19:00:00"/>
    <b v="1"/>
    <n v="424"/>
    <b v="1"/>
    <s v="technology/hardware"/>
    <n v="156.73439999999999"/>
    <n v="36.965660377358489"/>
    <x v="2"/>
    <s v="hardware"/>
    <n v="2014"/>
    <n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x v="4"/>
    <m/>
    <d v="2014-12-21T03:42:21"/>
    <b v="1"/>
    <n v="33"/>
    <b v="1"/>
    <s v="technology/hardware"/>
    <n v="117.90285714285716"/>
    <n v="2500.969696969697"/>
    <x v="2"/>
    <s v="hardware"/>
    <n v="2014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x v="10"/>
    <m/>
    <d v="2012-10-05T22:59:00"/>
    <b v="1"/>
    <n v="1633"/>
    <b v="1"/>
    <s v="technology/hardware"/>
    <n v="1105.3811999999998"/>
    <n v="67.690214329454989"/>
    <x v="2"/>
    <s v="hardware"/>
    <n v="2012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x v="6"/>
    <m/>
    <d v="2014-05-13T13:43:56"/>
    <b v="1"/>
    <n v="306"/>
    <b v="1"/>
    <s v="technology/hardware"/>
    <n v="192.92499999999998"/>
    <n v="63.04738562091503"/>
    <x v="2"/>
    <s v="hardware"/>
    <n v="2014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x v="10"/>
    <m/>
    <d v="2014-09-16T05:18:54"/>
    <b v="1"/>
    <n v="205"/>
    <b v="1"/>
    <s v="technology/hardware"/>
    <n v="126.8842105263158"/>
    <n v="117.6"/>
    <x v="2"/>
    <s v="hardware"/>
    <n v="2014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x v="7"/>
    <m/>
    <d v="2016-04-22T01:32:52"/>
    <b v="1"/>
    <n v="1281"/>
    <b v="1"/>
    <s v="technology/hardware"/>
    <n v="259.57748878923763"/>
    <n v="180.75185011709601"/>
    <x v="2"/>
    <s v="hardware"/>
    <n v="2016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x v="11"/>
    <m/>
    <d v="2012-01-11T20:00:00"/>
    <b v="1"/>
    <n v="103"/>
    <b v="1"/>
    <s v="technology/hardware"/>
    <n v="262.27999999999997"/>
    <n v="127.32038834951456"/>
    <x v="2"/>
    <s v="hardware"/>
    <n v="2011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x v="3"/>
    <m/>
    <d v="2014-08-14T07:58:18"/>
    <b v="1"/>
    <n v="1513"/>
    <b v="1"/>
    <s v="technology/hardware"/>
    <n v="206.74309000000002"/>
    <n v="136.6444745538665"/>
    <x v="2"/>
    <s v="hardware"/>
    <n v="2014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x v="6"/>
    <m/>
    <d v="2014-05-01T10:55:29"/>
    <b v="1"/>
    <n v="405"/>
    <b v="1"/>
    <s v="technology/hardware"/>
    <n v="370.13"/>
    <n v="182.78024691358024"/>
    <x v="2"/>
    <s v="hardware"/>
    <n v="2014"/>
    <n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x v="4"/>
    <m/>
    <d v="2016-12-03T10:05:15"/>
    <b v="1"/>
    <n v="510"/>
    <b v="1"/>
    <s v="technology/hardware"/>
    <n v="284.96600000000001"/>
    <n v="279.37843137254902"/>
    <x v="2"/>
    <s v="hardware"/>
    <n v="2016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x v="3"/>
    <m/>
    <d v="2016-08-05T14:01:08"/>
    <b v="1"/>
    <n v="1887"/>
    <b v="1"/>
    <s v="technology/hardware"/>
    <n v="579.08000000000004"/>
    <n v="61.375728669846318"/>
    <x v="2"/>
    <s v="hardware"/>
    <n v="2016"/>
    <n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x v="2"/>
    <m/>
    <d v="2013-04-19T22:38:21"/>
    <b v="1"/>
    <n v="701"/>
    <b v="1"/>
    <s v="technology/hardware"/>
    <n v="1131.8"/>
    <n v="80.727532097004286"/>
    <x v="2"/>
    <s v="hardware"/>
    <n v="2013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x v="9"/>
    <m/>
    <d v="2013-11-14T23:00:00"/>
    <b v="1"/>
    <n v="3863"/>
    <b v="1"/>
    <s v="technology/hardware"/>
    <n v="263.02771750000005"/>
    <n v="272.35590732591254"/>
    <x v="2"/>
    <s v="hardware"/>
    <n v="2013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x v="9"/>
    <m/>
    <d v="2012-11-17T20:17:24"/>
    <b v="1"/>
    <n v="238"/>
    <b v="1"/>
    <s v="technology/hardware"/>
    <n v="674.48"/>
    <n v="70.848739495798313"/>
    <x v="2"/>
    <s v="hardware"/>
    <n v="2012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x v="0"/>
    <m/>
    <d v="2016-08-06T02:00:00"/>
    <b v="1"/>
    <n v="2051"/>
    <b v="1"/>
    <s v="technology/hardware"/>
    <n v="256.83081313131316"/>
    <n v="247.94003412969283"/>
    <x v="2"/>
    <s v="hardware"/>
    <n v="2016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x v="0"/>
    <m/>
    <d v="2013-08-19T03:01:09"/>
    <b v="1"/>
    <n v="402"/>
    <b v="1"/>
    <s v="technology/hardware"/>
    <n v="375.49599999999998"/>
    <n v="186.81393034825871"/>
    <x v="2"/>
    <s v="hardware"/>
    <n v="2013"/>
    <n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x v="2"/>
    <m/>
    <d v="2013-03-10T13:07:31"/>
    <b v="1"/>
    <n v="253"/>
    <b v="1"/>
    <s v="technology/hardware"/>
    <n v="208.70837499999996"/>
    <n v="131.98948616600788"/>
    <x v="2"/>
    <s v="hardware"/>
    <n v="2013"/>
    <n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x v="0"/>
    <m/>
    <d v="2013-07-13T16:35:25"/>
    <b v="1"/>
    <n v="473"/>
    <b v="1"/>
    <s v="technology/hardware"/>
    <n v="346.6"/>
    <n v="29.310782241014799"/>
    <x v="2"/>
    <s v="hardware"/>
    <n v="2013"/>
    <n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x v="4"/>
    <m/>
    <d v="2015-12-19T02:59:00"/>
    <b v="1"/>
    <n v="821"/>
    <b v="1"/>
    <s v="technology/hardware"/>
    <n v="402.33"/>
    <n v="245.02436053593178"/>
    <x v="2"/>
    <s v="hardware"/>
    <n v="2015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x v="5"/>
    <m/>
    <d v="2012-06-12T02:00:00"/>
    <b v="1"/>
    <n v="388"/>
    <b v="1"/>
    <s v="technology/hardware"/>
    <n v="1026.8451399999999"/>
    <n v="1323.2540463917526"/>
    <x v="2"/>
    <s v="hardware"/>
    <n v="2012"/>
    <n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x v="9"/>
    <m/>
    <d v="2015-11-18T23:59:00"/>
    <b v="1"/>
    <n v="813"/>
    <b v="1"/>
    <s v="technology/hardware"/>
    <n v="114.901155"/>
    <n v="282.65966789667897"/>
    <x v="2"/>
    <s v="hardware"/>
    <n v="2015"/>
    <n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x v="2"/>
    <m/>
    <d v="2016-04-03T07:01:02"/>
    <b v="1"/>
    <n v="1945"/>
    <b v="1"/>
    <s v="technology/hardware"/>
    <n v="354.82402000000002"/>
    <n v="91.214401028277635"/>
    <x v="2"/>
    <s v="hardware"/>
    <n v="2016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x v="0"/>
    <m/>
    <d v="2014-07-09T12:24:25"/>
    <b v="0"/>
    <n v="12"/>
    <b v="0"/>
    <s v="photography/people"/>
    <n v="5.08"/>
    <n v="31.75"/>
    <x v="8"/>
    <s v="people"/>
    <n v="2014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x v="4"/>
    <m/>
    <d v="2016-12-04T10:04:47"/>
    <b v="0"/>
    <n v="0"/>
    <b v="0"/>
    <s v="photography/people"/>
    <n v="0"/>
    <n v="0"/>
    <x v="8"/>
    <s v="people"/>
    <n v="2016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x v="10"/>
    <m/>
    <d v="2016-09-02T02:00:00"/>
    <b v="0"/>
    <n v="16"/>
    <b v="0"/>
    <s v="photography/people"/>
    <n v="4.3"/>
    <n v="88.6875"/>
    <x v="8"/>
    <s v="people"/>
    <n v="2016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x v="9"/>
    <m/>
    <d v="2014-11-30T14:58:01"/>
    <b v="0"/>
    <n v="7"/>
    <b v="0"/>
    <s v="photography/people"/>
    <n v="21.146666666666665"/>
    <n v="453.14285714285717"/>
    <x v="8"/>
    <s v="people"/>
    <n v="2014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x v="3"/>
    <m/>
    <d v="2016-08-02T18:00:00"/>
    <b v="0"/>
    <n v="4"/>
    <b v="0"/>
    <s v="photography/people"/>
    <n v="3.1875"/>
    <n v="12.75"/>
    <x v="8"/>
    <s v="people"/>
    <n v="2016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x v="2"/>
    <m/>
    <d v="2016-03-14T04:24:43"/>
    <b v="0"/>
    <n v="1"/>
    <b v="0"/>
    <s v="photography/people"/>
    <n v="0.05"/>
    <n v="1"/>
    <x v="8"/>
    <s v="people"/>
    <n v="2016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x v="1"/>
    <m/>
    <d v="2015-03-01T10:21:16"/>
    <b v="0"/>
    <n v="28"/>
    <b v="0"/>
    <s v="photography/people"/>
    <n v="42.472727272727276"/>
    <n v="83.428571428571431"/>
    <x v="8"/>
    <s v="people"/>
    <n v="2015"/>
    <n v="1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x v="3"/>
    <m/>
    <d v="2015-08-20T13:19:02"/>
    <b v="0"/>
    <n v="1"/>
    <b v="0"/>
    <s v="photography/people"/>
    <n v="0.41666666666666669"/>
    <n v="25"/>
    <x v="8"/>
    <s v="people"/>
    <n v="2015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x v="4"/>
    <m/>
    <d v="2016-12-11T11:20:08"/>
    <b v="0"/>
    <n v="1"/>
    <b v="0"/>
    <s v="photography/people"/>
    <n v="1"/>
    <n v="50"/>
    <x v="8"/>
    <s v="people"/>
    <n v="2016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x v="1"/>
    <m/>
    <d v="2016-02-12T23:42:12"/>
    <b v="0"/>
    <n v="5"/>
    <b v="0"/>
    <s v="photography/people"/>
    <n v="16.966666666666665"/>
    <n v="101.8"/>
    <x v="8"/>
    <s v="people"/>
    <n v="2016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x v="0"/>
    <m/>
    <d v="2015-07-03T16:26:26"/>
    <b v="0"/>
    <n v="3"/>
    <b v="0"/>
    <s v="photography/people"/>
    <n v="7.0000000000000009"/>
    <n v="46.666666666666664"/>
    <x v="8"/>
    <s v="people"/>
    <n v="2015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x v="1"/>
    <m/>
    <d v="2015-02-17T22:26:31"/>
    <b v="0"/>
    <n v="2"/>
    <b v="0"/>
    <s v="photography/people"/>
    <n v="0.13333333333333333"/>
    <n v="1"/>
    <x v="8"/>
    <s v="people"/>
    <n v="2015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x v="4"/>
    <m/>
    <d v="2015-12-21T09:07:17"/>
    <b v="0"/>
    <n v="0"/>
    <b v="0"/>
    <s v="photography/people"/>
    <n v="0"/>
    <n v="0"/>
    <x v="8"/>
    <s v="people"/>
    <n v="2015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x v="9"/>
    <m/>
    <d v="2016-12-06T20:09:02"/>
    <b v="0"/>
    <n v="0"/>
    <b v="0"/>
    <s v="photography/people"/>
    <n v="0"/>
    <n v="0"/>
    <x v="8"/>
    <s v="people"/>
    <n v="2016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x v="0"/>
    <m/>
    <d v="2015-07-16T16:38:56"/>
    <b v="0"/>
    <n v="3"/>
    <b v="0"/>
    <s v="photography/people"/>
    <n v="7.8"/>
    <n v="26"/>
    <x v="8"/>
    <s v="people"/>
    <n v="2015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x v="0"/>
    <m/>
    <d v="2014-07-10T14:40:11"/>
    <b v="0"/>
    <n v="0"/>
    <b v="0"/>
    <s v="photography/people"/>
    <n v="0"/>
    <n v="0"/>
    <x v="8"/>
    <s v="people"/>
    <n v="2014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x v="3"/>
    <m/>
    <d v="2014-08-26T17:20:12"/>
    <b v="0"/>
    <n v="0"/>
    <b v="0"/>
    <s v="photography/people"/>
    <n v="0"/>
    <n v="0"/>
    <x v="8"/>
    <s v="people"/>
    <n v="2014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x v="0"/>
    <m/>
    <d v="2014-07-31T21:50:38"/>
    <b v="0"/>
    <n v="3"/>
    <b v="0"/>
    <s v="photography/people"/>
    <n v="26.200000000000003"/>
    <n v="218.33333333333334"/>
    <x v="8"/>
    <s v="people"/>
    <n v="2014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3"/>
    <x v="9"/>
    <m/>
    <d v="2014-11-13T07:35:08"/>
    <b v="0"/>
    <n v="7"/>
    <b v="0"/>
    <s v="photography/people"/>
    <n v="0.76129032258064511"/>
    <n v="33.714285714285715"/>
    <x v="8"/>
    <s v="people"/>
    <n v="2014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0"/>
    <x v="11"/>
    <m/>
    <d v="2016-01-06T17:50:13"/>
    <b v="0"/>
    <n v="25"/>
    <b v="0"/>
    <s v="photography/people"/>
    <n v="12.5"/>
    <n v="25"/>
    <x v="8"/>
    <s v="people"/>
    <n v="2015"/>
    <n v="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0"/>
    <x v="5"/>
    <m/>
    <d v="2015-06-12T15:00:00"/>
    <b v="1"/>
    <n v="1637"/>
    <b v="1"/>
    <s v="technology/hardware"/>
    <n v="382.12909090909091"/>
    <n v="128.38790470372632"/>
    <x v="2"/>
    <s v="hardware"/>
    <n v="2015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2"/>
    <x v="11"/>
    <m/>
    <d v="2017-01-23T12:05:43"/>
    <b v="1"/>
    <n v="1375"/>
    <b v="1"/>
    <s v="technology/hardware"/>
    <n v="216.79422000000002"/>
    <n v="78.834261818181815"/>
    <x v="2"/>
    <s v="hardware"/>
    <n v="2016"/>
    <n v="1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7"/>
    <x v="0"/>
    <m/>
    <d v="2010-07-02T18:00:00"/>
    <b v="1"/>
    <n v="17"/>
    <b v="1"/>
    <s v="technology/hardware"/>
    <n v="312"/>
    <n v="91.764705882352942"/>
    <x v="2"/>
    <s v="hardware"/>
    <n v="2010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3"/>
    <x v="0"/>
    <m/>
    <d v="2014-07-10T09:31:03"/>
    <b v="1"/>
    <n v="354"/>
    <b v="1"/>
    <s v="technology/hardware"/>
    <n v="234.42048"/>
    <n v="331.10237288135596"/>
    <x v="2"/>
    <s v="hardware"/>
    <n v="2014"/>
    <n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4"/>
    <x v="8"/>
    <m/>
    <d v="2013-10-15T22:59:00"/>
    <b v="1"/>
    <n v="191"/>
    <b v="1"/>
    <s v="technology/hardware"/>
    <n v="123.68010000000001"/>
    <n v="194.26193717277485"/>
    <x v="2"/>
    <s v="hardware"/>
    <n v="2013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3"/>
    <x v="9"/>
    <m/>
    <d v="2014-12-03T08:00:45"/>
    <b v="1"/>
    <n v="303"/>
    <b v="1"/>
    <s v="technology/hardware"/>
    <n v="247.84"/>
    <n v="408.97689768976898"/>
    <x v="2"/>
    <s v="hardware"/>
    <n v="2014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7"/>
    <x v="0"/>
    <m/>
    <d v="2010-08-23T23:00:00"/>
    <b v="1"/>
    <n v="137"/>
    <b v="1"/>
    <s v="technology/hardware"/>
    <n v="115.7092"/>
    <n v="84.459270072992695"/>
    <x v="2"/>
    <s v="hardware"/>
    <n v="2010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6"/>
    <x v="10"/>
    <m/>
    <d v="2011-09-19T09:30:22"/>
    <b v="1"/>
    <n v="41"/>
    <b v="1"/>
    <s v="technology/hardware"/>
    <n v="117.07484768810599"/>
    <n v="44.853658536585364"/>
    <x v="2"/>
    <s v="hardware"/>
    <n v="2011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2"/>
    <x v="9"/>
    <m/>
    <d v="2016-11-23T03:45:43"/>
    <b v="1"/>
    <n v="398"/>
    <b v="1"/>
    <s v="technology/hardware"/>
    <n v="305.15800000000002"/>
    <n v="383.3643216080402"/>
    <x v="2"/>
    <s v="hardware"/>
    <n v="2016"/>
    <n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2"/>
    <x v="3"/>
    <m/>
    <d v="2016-08-18T18:54:51"/>
    <b v="1"/>
    <n v="1737"/>
    <b v="1"/>
    <s v="technology/hardware"/>
    <n v="320.05299999999994"/>
    <n v="55.276856649395505"/>
    <x v="2"/>
    <s v="hardware"/>
    <n v="2016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0"/>
    <x v="11"/>
    <m/>
    <d v="2016-01-11T18:00:00"/>
    <b v="1"/>
    <n v="971"/>
    <b v="1"/>
    <s v="technology/hardware"/>
    <n v="819.56399999999996"/>
    <n v="422.02059732234807"/>
    <x v="2"/>
    <s v="hardware"/>
    <n v="2015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0"/>
    <x v="1"/>
    <m/>
    <d v="2015-02-05T14:44:01"/>
    <b v="1"/>
    <n v="183"/>
    <b v="1"/>
    <s v="technology/hardware"/>
    <n v="234.90000000000003"/>
    <n v="64.180327868852459"/>
    <x v="2"/>
    <s v="hardware"/>
    <n v="2015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2"/>
    <x v="5"/>
    <m/>
    <d v="2016-07-08T18:03:34"/>
    <b v="1"/>
    <n v="4562"/>
    <b v="1"/>
    <s v="technology/hardware"/>
    <n v="494.91374999999999"/>
    <n v="173.57781674704077"/>
    <x v="2"/>
    <s v="hardware"/>
    <n v="2016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4"/>
    <x v="2"/>
    <m/>
    <d v="2013-03-24T23:08:59"/>
    <b v="1"/>
    <n v="26457"/>
    <b v="1"/>
    <s v="technology/hardware"/>
    <n v="7813.7822333333334"/>
    <n v="88.601680840609291"/>
    <x v="2"/>
    <s v="hardware"/>
    <n v="2013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6"/>
    <x v="10"/>
    <m/>
    <d v="2011-09-09T16:02:43"/>
    <b v="1"/>
    <n v="162"/>
    <b v="1"/>
    <s v="technology/hardware"/>
    <n v="113.00013888888888"/>
    <n v="50.222283950617282"/>
    <x v="2"/>
    <s v="hardware"/>
    <n v="2011"/>
    <n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4"/>
    <x v="2"/>
    <m/>
    <d v="2013-03-09T16:08:19"/>
    <b v="1"/>
    <n v="479"/>
    <b v="1"/>
    <s v="technology/hardware"/>
    <n v="921.54219999999998"/>
    <n v="192.38876826722338"/>
    <x v="2"/>
    <s v="hardware"/>
    <n v="2013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5"/>
    <x v="2"/>
    <m/>
    <d v="2012-03-23T23:00:00"/>
    <b v="1"/>
    <n v="426"/>
    <b v="1"/>
    <s v="technology/hardware"/>
    <n v="125.10239999999999"/>
    <n v="73.416901408450698"/>
    <x v="2"/>
    <s v="hardware"/>
    <n v="2012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0"/>
    <x v="3"/>
    <m/>
    <d v="2015-08-13T03:46:49"/>
    <b v="1"/>
    <n v="450"/>
    <b v="1"/>
    <s v="technology/hardware"/>
    <n v="102.24343076923077"/>
    <n v="147.68495555555555"/>
    <x v="2"/>
    <s v="hardware"/>
    <n v="2015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2"/>
    <x v="10"/>
    <m/>
    <d v="2016-09-22T12:00:21"/>
    <b v="1"/>
    <n v="1780"/>
    <b v="1"/>
    <s v="technology/hardware"/>
    <n v="484.90975000000003"/>
    <n v="108.96848314606741"/>
    <x v="2"/>
    <s v="hardware"/>
    <n v="2016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3"/>
    <x v="6"/>
    <m/>
    <d v="2014-05-14T18:04:00"/>
    <b v="1"/>
    <n v="122"/>
    <b v="1"/>
    <s v="technology/hardware"/>
    <n v="192.33333333333334"/>
    <n v="23.647540983606557"/>
    <x v="2"/>
    <s v="hardware"/>
    <n v="2014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3"/>
    <x v="10"/>
    <m/>
    <d v="2014-09-23T20:41:37"/>
    <b v="1"/>
    <n v="95"/>
    <b v="1"/>
    <s v="technology/hardware"/>
    <n v="281.10000000000002"/>
    <n v="147.94736842105263"/>
    <x v="2"/>
    <s v="hardware"/>
    <n v="2014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2"/>
    <x v="5"/>
    <m/>
    <d v="2016-06-11T08:39:32"/>
    <b v="1"/>
    <n v="325"/>
    <b v="1"/>
    <s v="technology/hardware"/>
    <n v="125.13700000000001"/>
    <n v="385.03692307692307"/>
    <x v="2"/>
    <s v="hardware"/>
    <n v="2016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0"/>
    <x v="5"/>
    <m/>
    <d v="2015-06-11T05:05:53"/>
    <b v="1"/>
    <n v="353"/>
    <b v="1"/>
    <s v="technology/hardware"/>
    <n v="161.459"/>
    <n v="457.39093484419266"/>
    <x v="2"/>
    <s v="hardware"/>
    <n v="2015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5"/>
    <x v="3"/>
    <m/>
    <d v="2012-08-12T22:00:00"/>
    <b v="1"/>
    <n v="105"/>
    <b v="1"/>
    <s v="technology/hardware"/>
    <n v="585.35"/>
    <n v="222.99047619047619"/>
    <x v="2"/>
    <s v="hardware"/>
    <n v="2012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0"/>
    <x v="5"/>
    <m/>
    <d v="2015-06-10T23:25:46"/>
    <b v="1"/>
    <n v="729"/>
    <b v="1"/>
    <s v="technology/hardware"/>
    <n v="201.14999999999998"/>
    <n v="220.74074074074073"/>
    <x v="2"/>
    <s v="hardware"/>
    <n v="2015"/>
    <n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3"/>
    <x v="7"/>
    <m/>
    <d v="2014-04-20T22:59:00"/>
    <b v="1"/>
    <n v="454"/>
    <b v="1"/>
    <s v="technology/hardware"/>
    <n v="133.48307999999997"/>
    <n v="73.503898678414089"/>
    <x v="2"/>
    <s v="hardware"/>
    <n v="2014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0"/>
    <x v="2"/>
    <m/>
    <d v="2015-03-30T13:31:59"/>
    <b v="1"/>
    <n v="539"/>
    <b v="1"/>
    <s v="technology/hardware"/>
    <n v="120.24900000000001"/>
    <n v="223.09647495361781"/>
    <x v="2"/>
    <s v="hardware"/>
    <n v="2015"/>
    <n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7"/>
    <x v="2"/>
    <m/>
    <d v="2010-03-15T16:55:00"/>
    <b v="1"/>
    <n v="79"/>
    <b v="1"/>
    <s v="technology/hardware"/>
    <n v="126.16666666666667"/>
    <n v="47.911392405063289"/>
    <x v="2"/>
    <s v="hardware"/>
    <n v="2010"/>
    <n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3"/>
    <x v="3"/>
    <m/>
    <d v="2014-08-26T19:31:21"/>
    <b v="1"/>
    <n v="94"/>
    <b v="1"/>
    <s v="technology/hardware"/>
    <n v="361.2"/>
    <n v="96.063829787234042"/>
    <x v="2"/>
    <s v="hardware"/>
    <n v="2014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5"/>
    <x v="9"/>
    <m/>
    <d v="2012-11-29T18:54:56"/>
    <b v="1"/>
    <n v="625"/>
    <b v="1"/>
    <s v="technology/hardware"/>
    <n v="226.239013671875"/>
    <n v="118.6144"/>
    <x v="2"/>
    <s v="hardware"/>
    <n v="2012"/>
    <n v="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3"/>
    <x v="11"/>
    <m/>
    <d v="2015-01-08T20:00:00"/>
    <b v="1"/>
    <n v="508"/>
    <b v="1"/>
    <s v="technology/hardware"/>
    <n v="120.35"/>
    <n v="118.45472440944881"/>
    <x v="2"/>
    <s v="hardware"/>
    <n v="2014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2"/>
    <x v="4"/>
    <m/>
    <d v="2016-12-15T00:00:00"/>
    <b v="1"/>
    <n v="531"/>
    <b v="1"/>
    <s v="technology/hardware"/>
    <n v="304.18799999999999"/>
    <n v="143.21468926553672"/>
    <x v="2"/>
    <s v="hardware"/>
    <n v="2016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3"/>
    <x v="7"/>
    <m/>
    <d v="2014-04-25T20:58:38"/>
    <b v="1"/>
    <n v="158"/>
    <b v="1"/>
    <s v="technology/hardware"/>
    <n v="178.67599999999999"/>
    <n v="282.71518987341773"/>
    <x v="2"/>
    <s v="hardware"/>
    <n v="2014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0"/>
    <x v="7"/>
    <m/>
    <d v="2015-05-07T01:58:00"/>
    <b v="1"/>
    <n v="508"/>
    <b v="1"/>
    <s v="technology/hardware"/>
    <n v="386.81998717948721"/>
    <n v="593.93620078740162"/>
    <x v="2"/>
    <s v="hardware"/>
    <n v="2015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0"/>
    <x v="4"/>
    <m/>
    <d v="2015-12-18T20:00:00"/>
    <b v="1"/>
    <n v="644"/>
    <b v="1"/>
    <s v="technology/hardware"/>
    <n v="211.03642500000004"/>
    <n v="262.15704968944101"/>
    <x v="2"/>
    <s v="hardware"/>
    <n v="2015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3"/>
    <x v="6"/>
    <m/>
    <d v="2014-05-09T15:45:19"/>
    <b v="1"/>
    <n v="848"/>
    <b v="1"/>
    <s v="technology/hardware"/>
    <n v="131.66833333333335"/>
    <n v="46.580778301886795"/>
    <x v="2"/>
    <s v="hardware"/>
    <n v="2014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4"/>
    <x v="9"/>
    <m/>
    <d v="2013-12-30T01:02:33"/>
    <b v="1"/>
    <n v="429"/>
    <b v="1"/>
    <s v="technology/hardware"/>
    <n v="300.47639999999996"/>
    <n v="70.041118881118877"/>
    <x v="2"/>
    <s v="hardware"/>
    <n v="2013"/>
    <n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4"/>
    <x v="5"/>
    <m/>
    <d v="2013-07-01T13:00:00"/>
    <b v="1"/>
    <n v="204"/>
    <b v="1"/>
    <s v="technology/hardware"/>
    <n v="420.51249999999999"/>
    <n v="164.90686274509804"/>
    <x v="2"/>
    <s v="hardware"/>
    <n v="2013"/>
    <n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2"/>
    <x v="4"/>
    <m/>
    <d v="2016-11-30T23:59:00"/>
    <b v="1"/>
    <n v="379"/>
    <b v="1"/>
    <s v="technology/hardware"/>
    <n v="136.21680000000001"/>
    <n v="449.26385224274406"/>
    <x v="2"/>
    <s v="hardware"/>
    <n v="2016"/>
    <n v="1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4"/>
    <x v="9"/>
    <m/>
    <d v="2013-11-15T18:15:03"/>
    <b v="1"/>
    <n v="271"/>
    <b v="1"/>
    <s v="technology/hardware"/>
    <n v="248.17133333333334"/>
    <n v="27.472841328413285"/>
    <x v="2"/>
    <s v="hardware"/>
    <n v="2013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2"/>
    <x v="9"/>
    <m/>
    <d v="2016-11-10T08:37:07"/>
    <b v="0"/>
    <n v="120"/>
    <b v="1"/>
    <s v="technology/hardware"/>
    <n v="181.86315789473684"/>
    <n v="143.97499999999999"/>
    <x v="2"/>
    <s v="hardware"/>
    <n v="2016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0"/>
    <x v="4"/>
    <m/>
    <d v="2016-01-22T11:59:34"/>
    <b v="0"/>
    <n v="140"/>
    <b v="1"/>
    <s v="technology/hardware"/>
    <n v="123.53"/>
    <n v="88.23571428571428"/>
    <x v="2"/>
    <s v="hardware"/>
    <n v="2015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2"/>
    <x v="9"/>
    <m/>
    <d v="2016-12-10T23:59:00"/>
    <b v="0"/>
    <n v="193"/>
    <b v="1"/>
    <s v="technology/hardware"/>
    <n v="506.20938628158842"/>
    <n v="36.326424870466319"/>
    <x v="2"/>
    <s v="hardware"/>
    <n v="2016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0"/>
    <x v="5"/>
    <m/>
    <d v="2015-06-13T11:25:14"/>
    <b v="0"/>
    <n v="180"/>
    <b v="1"/>
    <s v="technology/hardware"/>
    <n v="108.21333333333334"/>
    <n v="90.177777777777777"/>
    <x v="2"/>
    <s v="hardware"/>
    <n v="2015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5"/>
    <x v="0"/>
    <m/>
    <d v="2012-07-08T21:07:27"/>
    <b v="0"/>
    <n v="263"/>
    <b v="1"/>
    <s v="technology/hardware"/>
    <n v="819.18387755102037"/>
    <n v="152.62361216730039"/>
    <x v="2"/>
    <s v="hardware"/>
    <n v="2012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4"/>
    <x v="6"/>
    <m/>
    <d v="2013-05-22T23:07:24"/>
    <b v="0"/>
    <n v="217"/>
    <b v="1"/>
    <s v="technology/hardware"/>
    <n v="121.10000000000001"/>
    <n v="55.806451612903224"/>
    <x v="2"/>
    <s v="hardware"/>
    <n v="2013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0"/>
    <x v="7"/>
    <m/>
    <d v="2015-04-16T19:00:00"/>
    <b v="0"/>
    <n v="443"/>
    <b v="1"/>
    <s v="technology/hardware"/>
    <n v="102.99897959183673"/>
    <n v="227.85327313769753"/>
    <x v="2"/>
    <s v="hardware"/>
    <n v="2015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4"/>
    <x v="6"/>
    <m/>
    <d v="2013-05-23T10:38:11"/>
    <b v="0"/>
    <n v="1373"/>
    <b v="1"/>
    <s v="technology/hardware"/>
    <n v="148.33229411764705"/>
    <n v="91.82989803350327"/>
    <x v="2"/>
    <s v="hardware"/>
    <n v="2013"/>
    <n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4"/>
    <x v="9"/>
    <m/>
    <d v="2013-12-02T17:59:00"/>
    <b v="0"/>
    <n v="742"/>
    <b v="1"/>
    <s v="technology/hardware"/>
    <n v="120.19070000000001"/>
    <n v="80.991037735849048"/>
    <x v="2"/>
    <s v="hardware"/>
    <n v="2013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0"/>
    <x v="6"/>
    <m/>
    <d v="2015-05-30T20:42:58"/>
    <b v="0"/>
    <n v="170"/>
    <b v="1"/>
    <s v="technology/hardware"/>
    <n v="473.27000000000004"/>
    <n v="278.39411764705881"/>
    <x v="2"/>
    <s v="hardware"/>
    <n v="2015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4"/>
    <x v="4"/>
    <m/>
    <d v="2013-12-25T19:32:17"/>
    <b v="0"/>
    <n v="242"/>
    <b v="1"/>
    <s v="technology/hardware"/>
    <n v="130.36250000000001"/>
    <n v="43.095041322314053"/>
    <x v="2"/>
    <s v="hardware"/>
    <n v="2013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2"/>
    <x v="1"/>
    <m/>
    <d v="2016-02-19T21:00:53"/>
    <b v="0"/>
    <n v="541"/>
    <b v="1"/>
    <s v="technology/hardware"/>
    <n v="353.048"/>
    <n v="326.29205175600737"/>
    <x v="2"/>
    <s v="hardware"/>
    <n v="2016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0"/>
    <x v="9"/>
    <m/>
    <d v="2015-11-25T10:49:11"/>
    <b v="0"/>
    <n v="121"/>
    <b v="1"/>
    <s v="technology/hardware"/>
    <n v="101.02"/>
    <n v="41.743801652892564"/>
    <x v="2"/>
    <s v="hardware"/>
    <n v="2015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3"/>
    <x v="6"/>
    <m/>
    <d v="2014-05-02T07:30:10"/>
    <b v="0"/>
    <n v="621"/>
    <b v="1"/>
    <s v="technology/hardware"/>
    <n v="113.59142857142857"/>
    <n v="64.020933977455712"/>
    <x v="2"/>
    <s v="hardware"/>
    <n v="2014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3"/>
    <x v="4"/>
    <m/>
    <d v="2014-12-02T23:00:00"/>
    <b v="0"/>
    <n v="101"/>
    <b v="1"/>
    <s v="technology/hardware"/>
    <n v="167.41666666666666"/>
    <n v="99.455445544554451"/>
    <x v="2"/>
    <s v="hardware"/>
    <n v="2014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4"/>
    <x v="7"/>
    <m/>
    <d v="2013-04-17T13:15:42"/>
    <b v="0"/>
    <n v="554"/>
    <b v="1"/>
    <s v="technology/hardware"/>
    <n v="153.452"/>
    <n v="138.49458483754512"/>
    <x v="2"/>
    <s v="hardware"/>
    <n v="2013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2"/>
    <x v="1"/>
    <m/>
    <d v="2016-02-26T06:52:12"/>
    <b v="0"/>
    <n v="666"/>
    <b v="1"/>
    <s v="technology/hardware"/>
    <n v="202.23220000000001"/>
    <n v="45.547792792792798"/>
    <x v="2"/>
    <s v="hardware"/>
    <n v="2016"/>
    <n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0"/>
    <x v="1"/>
    <m/>
    <d v="2015-03-02T15:00:00"/>
    <b v="0"/>
    <n v="410"/>
    <b v="1"/>
    <s v="technology/hardware"/>
    <n v="168.28125"/>
    <n v="10.507317073170732"/>
    <x v="2"/>
    <s v="hardware"/>
    <n v="2015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0"/>
    <x v="11"/>
    <m/>
    <d v="2016-01-31T16:59:00"/>
    <b v="0"/>
    <n v="375"/>
    <b v="1"/>
    <s v="technology/hardware"/>
    <n v="143.45666666666668"/>
    <n v="114.76533333333333"/>
    <x v="2"/>
    <s v="hardware"/>
    <n v="2015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3"/>
    <x v="5"/>
    <m/>
    <d v="2014-07-23T10:25:50"/>
    <b v="0"/>
    <n v="1364"/>
    <b v="1"/>
    <s v="technology/hardware"/>
    <n v="196.4"/>
    <n v="35.997067448680355"/>
    <x v="2"/>
    <s v="hardware"/>
    <n v="2014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2"/>
    <x v="11"/>
    <m/>
    <d v="2016-12-31T13:20:54"/>
    <b v="0"/>
    <n v="35"/>
    <b v="1"/>
    <s v="technology/hardware"/>
    <n v="107.91999999999999"/>
    <n v="154.17142857142858"/>
    <x v="2"/>
    <s v="hardware"/>
    <n v="2016"/>
    <n v="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2"/>
    <x v="2"/>
    <m/>
    <d v="2016-03-24T03:11:38"/>
    <b v="0"/>
    <n v="203"/>
    <b v="1"/>
    <s v="technology/hardware"/>
    <n v="114.97699999999999"/>
    <n v="566.38916256157631"/>
    <x v="2"/>
    <s v="hardware"/>
    <n v="2016"/>
    <n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2"/>
    <x v="6"/>
    <m/>
    <d v="2016-05-15T12:35:01"/>
    <b v="0"/>
    <n v="49"/>
    <b v="1"/>
    <s v="technology/hardware"/>
    <n v="148.04999999999998"/>
    <n v="120.85714285714286"/>
    <x v="2"/>
    <s v="hardware"/>
    <n v="2016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4"/>
    <x v="6"/>
    <m/>
    <d v="2013-05-31T07:00:00"/>
    <b v="0"/>
    <n v="5812"/>
    <b v="1"/>
    <s v="technology/hardware"/>
    <n v="191.16676082790633"/>
    <n v="86.163845492085343"/>
    <x v="2"/>
    <s v="hardware"/>
    <n v="2013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4"/>
    <x v="4"/>
    <m/>
    <d v="2013-12-25T03:00:29"/>
    <b v="0"/>
    <n v="1556"/>
    <b v="1"/>
    <s v="technology/hardware"/>
    <n v="199.215125"/>
    <n v="51.212114395886893"/>
    <x v="2"/>
    <s v="hardware"/>
    <n v="2013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3"/>
    <x v="3"/>
    <m/>
    <d v="2014-08-23T13:31:23"/>
    <b v="0"/>
    <n v="65"/>
    <b v="1"/>
    <s v="technology/hardware"/>
    <n v="218.6"/>
    <n v="67.261538461538464"/>
    <x v="2"/>
    <s v="hardware"/>
    <n v="2014"/>
    <n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0"/>
    <x v="6"/>
    <m/>
    <d v="2015-05-24T15:29:36"/>
    <b v="0"/>
    <n v="10"/>
    <b v="1"/>
    <s v="technology/hardware"/>
    <n v="126.86868686868686"/>
    <n v="62.8"/>
    <x v="2"/>
    <s v="hardware"/>
    <n v="2015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2"/>
    <x v="8"/>
    <m/>
    <d v="2016-10-20T15:11:55"/>
    <b v="0"/>
    <n v="76"/>
    <b v="1"/>
    <s v="technology/hardware"/>
    <n v="105.22388000000001"/>
    <n v="346.13118421052633"/>
    <x v="2"/>
    <s v="hardware"/>
    <n v="2016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0"/>
    <x v="11"/>
    <m/>
    <d v="2016-01-02T18:19:51"/>
    <b v="0"/>
    <n v="263"/>
    <b v="1"/>
    <s v="technology/hardware"/>
    <n v="128.40666000000002"/>
    <n v="244.11912547528519"/>
    <x v="2"/>
    <s v="hardware"/>
    <n v="2015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2"/>
    <x v="5"/>
    <m/>
    <d v="2016-06-28T10:45:23"/>
    <b v="0"/>
    <n v="1530"/>
    <b v="1"/>
    <s v="technology/hardware"/>
    <n v="317.3272"/>
    <n v="259.25424836601309"/>
    <x v="2"/>
    <s v="hardware"/>
    <n v="2016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2"/>
    <x v="10"/>
    <m/>
    <d v="2016-10-02T01:41:24"/>
    <b v="0"/>
    <n v="278"/>
    <b v="1"/>
    <s v="technology/hardware"/>
    <n v="280.73"/>
    <n v="201.96402877697841"/>
    <x v="2"/>
    <s v="hardware"/>
    <n v="2016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2"/>
    <x v="6"/>
    <m/>
    <d v="2016-05-07T08:57:12"/>
    <b v="0"/>
    <n v="350"/>
    <b v="1"/>
    <s v="technology/hardware"/>
    <n v="110.73146853146854"/>
    <n v="226.20857142857142"/>
    <x v="2"/>
    <s v="hardware"/>
    <n v="2016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0"/>
    <x v="7"/>
    <m/>
    <d v="2015-05-08T11:01:58"/>
    <b v="0"/>
    <n v="470"/>
    <b v="1"/>
    <s v="technology/hardware"/>
    <n v="152.60429999999999"/>
    <n v="324.69"/>
    <x v="2"/>
    <s v="hardware"/>
    <n v="2015"/>
    <n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2"/>
    <x v="6"/>
    <m/>
    <d v="2016-05-06T14:49:42"/>
    <b v="0"/>
    <n v="3"/>
    <b v="1"/>
    <s v="technology/hardware"/>
    <n v="102.49999999999999"/>
    <n v="205"/>
    <x v="2"/>
    <s v="hardware"/>
    <n v="2016"/>
    <n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4"/>
    <x v="0"/>
    <m/>
    <d v="2013-07-25T11:21:28"/>
    <b v="0"/>
    <n v="8200"/>
    <b v="1"/>
    <s v="technology/hardware"/>
    <n v="1678.3738373837384"/>
    <n v="20.465926829268295"/>
    <x v="2"/>
    <s v="hardware"/>
    <n v="2013"/>
    <n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3"/>
    <x v="0"/>
    <m/>
    <d v="2014-07-23T16:08:09"/>
    <b v="0"/>
    <n v="8359"/>
    <b v="1"/>
    <s v="technology/hardware"/>
    <n v="543.349156424581"/>
    <n v="116.35303146309367"/>
    <x v="2"/>
    <s v="hardware"/>
    <n v="2014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0"/>
    <x v="6"/>
    <m/>
    <d v="2015-06-05T16:00:00"/>
    <b v="0"/>
    <n v="188"/>
    <b v="1"/>
    <s v="technology/hardware"/>
    <n v="115.50800000000001"/>
    <n v="307.20212765957444"/>
    <x v="2"/>
    <s v="hardware"/>
    <n v="2015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2"/>
    <x v="4"/>
    <m/>
    <d v="2016-12-18T13:30:57"/>
    <b v="0"/>
    <n v="48"/>
    <b v="1"/>
    <s v="technology/hardware"/>
    <n v="131.20499999999998"/>
    <n v="546.6875"/>
    <x v="2"/>
    <s v="hardware"/>
    <n v="2016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0"/>
    <x v="5"/>
    <m/>
    <d v="2015-06-25T14:00:00"/>
    <b v="0"/>
    <n v="607"/>
    <b v="1"/>
    <s v="technology/hardware"/>
    <n v="288.17"/>
    <n v="47.474464579901152"/>
    <x v="2"/>
    <s v="hardware"/>
    <n v="2015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0"/>
    <x v="9"/>
    <m/>
    <d v="2015-11-11T18:58:20"/>
    <b v="0"/>
    <n v="50"/>
    <b v="1"/>
    <s v="technology/hardware"/>
    <n v="507.8"/>
    <n v="101.56"/>
    <x v="2"/>
    <s v="hardware"/>
    <n v="2015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5"/>
    <x v="6"/>
    <m/>
    <d v="2012-05-15T23:59:00"/>
    <b v="0"/>
    <n v="55"/>
    <b v="1"/>
    <s v="music/indie rock"/>
    <n v="114.57142857142857"/>
    <n v="72.909090909090907"/>
    <x v="4"/>
    <s v="indie rock"/>
    <n v="2012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6"/>
    <x v="8"/>
    <m/>
    <d v="2011-11-23T22:53:16"/>
    <b v="0"/>
    <n v="38"/>
    <b v="1"/>
    <s v="music/indie rock"/>
    <n v="110.73333333333333"/>
    <n v="43.710526315789473"/>
    <x v="4"/>
    <s v="indie rock"/>
    <n v="2011"/>
    <n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5"/>
    <x v="5"/>
    <m/>
    <d v="2012-06-04T12:19:55"/>
    <b v="0"/>
    <n v="25"/>
    <b v="1"/>
    <s v="music/indie rock"/>
    <n v="113.33333333333333"/>
    <n v="34"/>
    <x v="4"/>
    <s v="indie rock"/>
    <n v="2012"/>
    <n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3"/>
    <x v="6"/>
    <m/>
    <d v="2014-05-04T01:59:00"/>
    <b v="0"/>
    <n v="46"/>
    <b v="1"/>
    <s v="music/indie rock"/>
    <n v="108.33333333333333"/>
    <n v="70.652173913043484"/>
    <x v="4"/>
    <s v="indie rock"/>
    <n v="2014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5"/>
    <x v="0"/>
    <m/>
    <d v="2012-07-15T15:03:07"/>
    <b v="0"/>
    <n v="83"/>
    <b v="1"/>
    <s v="music/indie rock"/>
    <n v="123.53333333333335"/>
    <n v="89.301204819277103"/>
    <x v="4"/>
    <s v="indie rock"/>
    <n v="2012"/>
    <n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6"/>
    <x v="4"/>
    <m/>
    <d v="2011-12-13T23:59:00"/>
    <b v="0"/>
    <n v="35"/>
    <b v="1"/>
    <s v="music/indie rock"/>
    <n v="100.69999999999999"/>
    <n v="115.08571428571429"/>
    <x v="4"/>
    <s v="indie rock"/>
    <n v="2011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6"/>
    <x v="10"/>
    <m/>
    <d v="2011-09-07T23:54:18"/>
    <b v="0"/>
    <n v="25"/>
    <b v="1"/>
    <s v="music/indie rock"/>
    <n v="103.53333333333335"/>
    <n v="62.12"/>
    <x v="4"/>
    <s v="indie rock"/>
    <n v="2011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7"/>
    <x v="10"/>
    <m/>
    <d v="2010-09-10T22:59:00"/>
    <b v="0"/>
    <n v="75"/>
    <b v="1"/>
    <s v="music/indie rock"/>
    <n v="115.51066666666668"/>
    <n v="46.204266666666669"/>
    <x v="4"/>
    <s v="indie rock"/>
    <n v="2010"/>
    <n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4"/>
    <x v="0"/>
    <m/>
    <d v="2013-08-01T20:49:54"/>
    <b v="0"/>
    <n v="62"/>
    <b v="1"/>
    <s v="music/indie rock"/>
    <n v="120.4004"/>
    <n v="48.54854838709678"/>
    <x v="4"/>
    <s v="indie rock"/>
    <n v="2013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4"/>
    <x v="1"/>
    <m/>
    <d v="2013-02-24T04:09:15"/>
    <b v="0"/>
    <n v="160"/>
    <b v="1"/>
    <s v="music/indie rock"/>
    <n v="115.040375"/>
    <n v="57.520187499999999"/>
    <x v="4"/>
    <s v="indie rock"/>
    <n v="2013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6"/>
    <x v="1"/>
    <m/>
    <d v="2011-03-01T15:00:00"/>
    <b v="0"/>
    <n v="246"/>
    <b v="1"/>
    <s v="music/indie rock"/>
    <n v="120.46777777777777"/>
    <n v="88.147154471544724"/>
    <x v="4"/>
    <s v="indie rock"/>
    <n v="2011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6"/>
    <x v="10"/>
    <m/>
    <d v="2011-10-07T11:58:52"/>
    <b v="0"/>
    <n v="55"/>
    <b v="1"/>
    <s v="music/indie rock"/>
    <n v="101.28333333333333"/>
    <n v="110.49090909090908"/>
    <x v="4"/>
    <s v="indie rock"/>
    <n v="2011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5"/>
    <x v="9"/>
    <m/>
    <d v="2012-12-22T16:30:32"/>
    <b v="0"/>
    <n v="23"/>
    <b v="1"/>
    <s v="music/indie rock"/>
    <n v="102.46666666666667"/>
    <n v="66.826086956521735"/>
    <x v="4"/>
    <s v="indie rock"/>
    <n v="2012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5"/>
    <x v="1"/>
    <m/>
    <d v="2012-03-04T22:00:00"/>
    <b v="0"/>
    <n v="72"/>
    <b v="1"/>
    <s v="music/indie rock"/>
    <n v="120.54285714285714"/>
    <n v="58.597222222222221"/>
    <x v="4"/>
    <s v="indie rock"/>
    <n v="2012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6"/>
    <x v="10"/>
    <m/>
    <d v="2011-10-02T12:36:13"/>
    <b v="0"/>
    <n v="22"/>
    <b v="1"/>
    <s v="music/indie rock"/>
    <n v="100"/>
    <n v="113.63636363636364"/>
    <x v="4"/>
    <s v="indie rock"/>
    <n v="2011"/>
    <n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5"/>
    <x v="9"/>
    <m/>
    <d v="2012-10-25T22:59:00"/>
    <b v="0"/>
    <n v="14"/>
    <b v="1"/>
    <s v="music/indie rock"/>
    <n v="101.66666666666666"/>
    <n v="43.571428571428569"/>
    <x v="4"/>
    <s v="indie rock"/>
    <n v="2012"/>
    <n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6"/>
    <x v="9"/>
    <m/>
    <d v="2011-12-01T10:02:15"/>
    <b v="0"/>
    <n v="38"/>
    <b v="1"/>
    <s v="music/indie rock"/>
    <n v="100"/>
    <n v="78.94736842105263"/>
    <x v="4"/>
    <s v="indie rock"/>
    <n v="2011"/>
    <n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5"/>
    <x v="2"/>
    <m/>
    <d v="2012-03-07T21:43:55"/>
    <b v="0"/>
    <n v="32"/>
    <b v="1"/>
    <s v="music/indie rock"/>
    <n v="100.33333333333334"/>
    <n v="188.125"/>
    <x v="4"/>
    <s v="indie rock"/>
    <n v="2012"/>
    <n v="2"/>
  </r>
  <r>
    <n v="2099"/>
    <s v="Roosevelt Died."/>
    <s v="Our tour van died, we need help!"/>
    <n v="3000"/>
    <n v="3971"/>
    <x v="0"/>
    <s v="US"/>
    <s v="USD"/>
    <n v="1435808400"/>
    <n v="1434650084"/>
    <x v="2099"/>
    <x v="0"/>
    <x v="0"/>
    <m/>
    <d v="2015-07-01T22:40:00"/>
    <b v="0"/>
    <n v="63"/>
    <b v="1"/>
    <s v="music/indie rock"/>
    <n v="132.36666666666667"/>
    <n v="63.031746031746032"/>
    <x v="4"/>
    <s v="indie rock"/>
    <n v="2015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5"/>
    <x v="0"/>
    <m/>
    <d v="2012-06-29T22:59:00"/>
    <b v="0"/>
    <n v="27"/>
    <b v="1"/>
    <s v="music/indie rock"/>
    <n v="136.66666666666666"/>
    <n v="30.37037037037037"/>
    <x v="4"/>
    <s v="indie rock"/>
    <n v="2012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6"/>
    <x v="11"/>
    <m/>
    <d v="2012-02-12T22:35:14"/>
    <b v="0"/>
    <n v="44"/>
    <b v="1"/>
    <s v="music/indie rock"/>
    <n v="113.25"/>
    <n v="51.477272727272727"/>
    <x v="4"/>
    <s v="indie rock"/>
    <n v="2011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6"/>
    <x v="6"/>
    <m/>
    <d v="2011-05-05T15:50:48"/>
    <b v="0"/>
    <n v="38"/>
    <b v="1"/>
    <s v="music/indie rock"/>
    <n v="136"/>
    <n v="35.789473684210527"/>
    <x v="4"/>
    <s v="indie rock"/>
    <n v="2011"/>
    <n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5"/>
    <x v="9"/>
    <m/>
    <d v="2012-11-09T14:07:07"/>
    <b v="0"/>
    <n v="115"/>
    <b v="1"/>
    <s v="music/indie rock"/>
    <n v="146.12318374694613"/>
    <n v="98.817391304347822"/>
    <x v="4"/>
    <s v="indie rock"/>
    <n v="2012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4"/>
    <x v="6"/>
    <m/>
    <d v="2013-05-30T19:00:00"/>
    <b v="0"/>
    <n v="37"/>
    <b v="1"/>
    <s v="music/indie rock"/>
    <n v="129.5"/>
    <n v="28"/>
    <x v="4"/>
    <s v="indie rock"/>
    <n v="2013"/>
    <n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3"/>
    <x v="4"/>
    <m/>
    <d v="2014-11-20T23:00:00"/>
    <b v="0"/>
    <n v="99"/>
    <b v="1"/>
    <s v="music/indie rock"/>
    <n v="254"/>
    <n v="51.313131313131315"/>
    <x v="4"/>
    <s v="indie rock"/>
    <n v="2014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5"/>
    <x v="11"/>
    <m/>
    <d v="2013-01-26T00:09:34"/>
    <b v="0"/>
    <n v="44"/>
    <b v="1"/>
    <s v="music/indie rock"/>
    <n v="107.04545454545456"/>
    <n v="53.522727272727273"/>
    <x v="4"/>
    <s v="indie rock"/>
    <n v="2012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3"/>
    <x v="9"/>
    <m/>
    <d v="2014-11-12T13:03:13"/>
    <b v="0"/>
    <n v="58"/>
    <b v="1"/>
    <s v="music/indie rock"/>
    <n v="107.73299999999999"/>
    <n v="37.149310344827583"/>
    <x v="4"/>
    <s v="indie rock"/>
    <n v="2014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5"/>
    <x v="10"/>
    <m/>
    <d v="2012-09-09T22:55:00"/>
    <b v="0"/>
    <n v="191"/>
    <b v="1"/>
    <s v="music/indie rock"/>
    <n v="107.31250000000001"/>
    <n v="89.895287958115176"/>
    <x v="4"/>
    <s v="indie rock"/>
    <n v="2012"/>
    <n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0"/>
    <x v="0"/>
    <m/>
    <d v="2015-07-05T12:00:17"/>
    <b v="0"/>
    <n v="40"/>
    <b v="1"/>
    <s v="music/indie rock"/>
    <n v="106.52500000000001"/>
    <n v="106.52500000000001"/>
    <x v="4"/>
    <s v="indie rock"/>
    <n v="2015"/>
    <n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3"/>
    <x v="6"/>
    <m/>
    <d v="2014-05-27T23:59:00"/>
    <b v="0"/>
    <n v="38"/>
    <b v="1"/>
    <s v="music/indie rock"/>
    <n v="100.35000000000001"/>
    <n v="52.815789473684212"/>
    <x v="4"/>
    <s v="indie rock"/>
    <n v="2014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6"/>
    <x v="0"/>
    <m/>
    <d v="2011-08-14T20:00:00"/>
    <b v="0"/>
    <n v="39"/>
    <b v="1"/>
    <s v="music/indie rock"/>
    <n v="106.5"/>
    <n v="54.615384615384613"/>
    <x v="4"/>
    <s v="indie rock"/>
    <n v="2011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4"/>
    <x v="6"/>
    <m/>
    <d v="2013-04-15T17:16:33"/>
    <b v="0"/>
    <n v="11"/>
    <b v="1"/>
    <s v="music/indie rock"/>
    <n v="100"/>
    <n v="27.272727272727273"/>
    <x v="4"/>
    <s v="indie rock"/>
    <n v="2013"/>
    <n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3"/>
    <x v="10"/>
    <m/>
    <d v="2014-09-23T15:46:16"/>
    <b v="0"/>
    <n v="107"/>
    <b v="1"/>
    <s v="music/indie rock"/>
    <n v="104.85714285714285"/>
    <n v="68.598130841121488"/>
    <x v="4"/>
    <s v="indie rock"/>
    <n v="2014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7"/>
    <x v="9"/>
    <m/>
    <d v="2010-12-08T23:59:00"/>
    <b v="0"/>
    <n v="147"/>
    <b v="1"/>
    <s v="music/indie rock"/>
    <n v="104.69999999999999"/>
    <n v="35.612244897959187"/>
    <x v="4"/>
    <s v="indie rock"/>
    <n v="2010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6"/>
    <x v="1"/>
    <m/>
    <d v="2011-02-19T20:56:41"/>
    <b v="0"/>
    <n v="36"/>
    <b v="1"/>
    <s v="music/indie rock"/>
    <n v="225.66666666666669"/>
    <n v="94.027777777777771"/>
    <x v="4"/>
    <s v="indie rock"/>
    <n v="2011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5"/>
    <x v="10"/>
    <m/>
    <d v="2012-10-02T13:40:03"/>
    <b v="0"/>
    <n v="92"/>
    <b v="1"/>
    <s v="music/indie rock"/>
    <n v="100.90416666666667"/>
    <n v="526.45652173913038"/>
    <x v="4"/>
    <s v="indie rock"/>
    <n v="2012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0"/>
    <x v="9"/>
    <m/>
    <d v="2015-10-26T23:59:00"/>
    <b v="0"/>
    <n v="35"/>
    <b v="1"/>
    <s v="music/indie rock"/>
    <n v="147.75"/>
    <n v="50.657142857142858"/>
    <x v="4"/>
    <s v="indie rock"/>
    <n v="2015"/>
    <n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6"/>
    <x v="0"/>
    <m/>
    <d v="2011-07-24T15:08:56"/>
    <b v="0"/>
    <n v="17"/>
    <b v="1"/>
    <s v="music/indie rock"/>
    <n v="134.61099999999999"/>
    <n v="79.182941176470578"/>
    <x v="4"/>
    <s v="indie rock"/>
    <n v="2011"/>
    <n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5"/>
    <x v="3"/>
    <m/>
    <d v="2012-08-15T22:07:25"/>
    <b v="0"/>
    <n v="22"/>
    <b v="1"/>
    <s v="music/indie rock"/>
    <n v="100.75"/>
    <n v="91.590909090909093"/>
    <x v="4"/>
    <s v="indie rock"/>
    <n v="2012"/>
    <n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4"/>
    <x v="4"/>
    <m/>
    <d v="2014-01-01T18:08:56"/>
    <b v="0"/>
    <n v="69"/>
    <b v="1"/>
    <s v="music/indie rock"/>
    <n v="100.880375"/>
    <n v="116.96275362318841"/>
    <x v="4"/>
    <s v="indie rock"/>
    <n v="2013"/>
    <n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2"/>
    <x v="11"/>
    <m/>
    <d v="2017-01-11T12:49:08"/>
    <b v="0"/>
    <n v="10"/>
    <b v="0"/>
    <s v="games/video games"/>
    <n v="0.56800000000000006"/>
    <n v="28.4"/>
    <x v="6"/>
    <s v="video games"/>
    <n v="2016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2"/>
    <x v="11"/>
    <m/>
    <d v="2017-01-07T02:12:49"/>
    <b v="0"/>
    <n v="3"/>
    <b v="0"/>
    <s v="games/video games"/>
    <n v="0.38750000000000001"/>
    <n v="103.33333333333333"/>
    <x v="6"/>
    <s v="video games"/>
    <n v="2016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7"/>
    <x v="1"/>
    <m/>
    <d v="2010-03-15T01:59:00"/>
    <b v="0"/>
    <n v="5"/>
    <b v="0"/>
    <s v="games/video games"/>
    <n v="10"/>
    <n v="10"/>
    <x v="6"/>
    <s v="video games"/>
    <n v="2010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7"/>
    <x v="9"/>
    <m/>
    <d v="2010-11-30T00:00:00"/>
    <b v="0"/>
    <n v="5"/>
    <b v="0"/>
    <s v="games/video games"/>
    <n v="10.454545454545453"/>
    <n v="23"/>
    <x v="6"/>
    <s v="video games"/>
    <n v="2010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0"/>
    <x v="3"/>
    <m/>
    <d v="2015-08-04T19:33:53"/>
    <b v="0"/>
    <n v="27"/>
    <b v="0"/>
    <s v="games/video games"/>
    <n v="1.4200000000000002"/>
    <n v="31.555555555555557"/>
    <x v="6"/>
    <s v="video games"/>
    <n v="2015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3"/>
    <x v="4"/>
    <m/>
    <d v="2014-12-08T18:21:27"/>
    <b v="0"/>
    <n v="2"/>
    <b v="0"/>
    <s v="games/video games"/>
    <n v="0.05"/>
    <n v="5"/>
    <x v="6"/>
    <s v="video games"/>
    <n v="2014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0"/>
    <x v="2"/>
    <m/>
    <d v="2015-03-12T06:07:43"/>
    <b v="0"/>
    <n v="236"/>
    <b v="0"/>
    <s v="games/video games"/>
    <n v="28.842857142857142"/>
    <n v="34.220338983050844"/>
    <x v="6"/>
    <s v="video games"/>
    <n v="2015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3"/>
    <x v="3"/>
    <m/>
    <d v="2014-09-21T13:32:49"/>
    <b v="0"/>
    <n v="1"/>
    <b v="0"/>
    <s v="games/video games"/>
    <n v="0.16666666666666669"/>
    <n v="25"/>
    <x v="6"/>
    <s v="video games"/>
    <n v="2014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2"/>
    <x v="2"/>
    <m/>
    <d v="2016-03-09T19:35:00"/>
    <b v="0"/>
    <n v="12"/>
    <b v="0"/>
    <s v="games/video games"/>
    <n v="11.799999999999999"/>
    <n v="19.666666666666668"/>
    <x v="6"/>
    <s v="video games"/>
    <n v="2016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3"/>
    <x v="3"/>
    <m/>
    <d v="2014-08-15T21:04:23"/>
    <b v="0"/>
    <n v="4"/>
    <b v="0"/>
    <s v="games/video games"/>
    <n v="0.20238095238095236"/>
    <n v="21.25"/>
    <x v="6"/>
    <s v="video games"/>
    <n v="2014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0"/>
    <x v="0"/>
    <m/>
    <d v="2015-07-11T23:58:11"/>
    <b v="0"/>
    <n v="3"/>
    <b v="0"/>
    <s v="games/video games"/>
    <n v="5"/>
    <n v="8.3333333333333339"/>
    <x v="6"/>
    <s v="video games"/>
    <n v="2015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3"/>
    <x v="1"/>
    <m/>
    <d v="2014-02-03T06:41:32"/>
    <b v="0"/>
    <n v="99"/>
    <b v="0"/>
    <s v="games/video games"/>
    <n v="2.1129899999999995"/>
    <n v="21.34333333333333"/>
    <x v="6"/>
    <s v="video games"/>
    <n v="2014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6"/>
    <x v="7"/>
    <m/>
    <d v="2011-04-24T01:59:00"/>
    <b v="0"/>
    <n v="3"/>
    <b v="0"/>
    <s v="games/video games"/>
    <n v="1.6"/>
    <n v="5.333333333333333"/>
    <x v="6"/>
    <s v="video games"/>
    <n v="2011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4"/>
    <x v="7"/>
    <m/>
    <d v="2013-04-27T16:16:31"/>
    <b v="0"/>
    <n v="3"/>
    <b v="0"/>
    <s v="games/video games"/>
    <n v="1.7333333333333332"/>
    <n v="34.666666666666664"/>
    <x v="6"/>
    <s v="video games"/>
    <n v="2013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5"/>
    <x v="8"/>
    <m/>
    <d v="2012-10-04T18:07:13"/>
    <b v="0"/>
    <n v="22"/>
    <b v="0"/>
    <s v="games/video games"/>
    <n v="9.56"/>
    <n v="21.727272727272727"/>
    <x v="6"/>
    <s v="video games"/>
    <n v="2012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4"/>
    <x v="8"/>
    <m/>
    <d v="2013-10-19T07:13:06"/>
    <b v="0"/>
    <n v="4"/>
    <b v="0"/>
    <s v="games/video games"/>
    <n v="5.9612499999999999E-2"/>
    <n v="11.922499999999999"/>
    <x v="6"/>
    <s v="video games"/>
    <n v="2013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3"/>
    <x v="4"/>
    <m/>
    <d v="2014-12-05T13:30:29"/>
    <b v="0"/>
    <n v="534"/>
    <b v="0"/>
    <s v="games/video games"/>
    <n v="28.405999999999999"/>
    <n v="26.59737827715356"/>
    <x v="6"/>
    <s v="video games"/>
    <n v="2014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4"/>
    <x v="9"/>
    <m/>
    <d v="2013-11-08T20:18:59"/>
    <b v="0"/>
    <n v="12"/>
    <b v="0"/>
    <s v="games/video games"/>
    <n v="12.8"/>
    <n v="10.666666666666666"/>
    <x v="6"/>
    <s v="video games"/>
    <n v="2013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2"/>
    <x v="9"/>
    <m/>
    <d v="2016-11-03T13:00:08"/>
    <b v="0"/>
    <n v="56"/>
    <b v="0"/>
    <s v="games/video games"/>
    <n v="5.42"/>
    <n v="29.035714285714285"/>
    <x v="6"/>
    <s v="video games"/>
    <n v="2016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5"/>
    <x v="11"/>
    <m/>
    <d v="2013-01-11T15:00:24"/>
    <b v="0"/>
    <n v="11"/>
    <b v="0"/>
    <s v="games/video games"/>
    <n v="0.11199999999999999"/>
    <n v="50.909090909090907"/>
    <x v="6"/>
    <s v="video games"/>
    <n v="2012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3"/>
    <x v="9"/>
    <m/>
    <d v="2014-11-14T01:39:19"/>
    <b v="0"/>
    <n v="0"/>
    <b v="0"/>
    <s v="games/video games"/>
    <n v="0"/>
    <n v="0"/>
    <x v="6"/>
    <s v="video games"/>
    <n v="2014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0"/>
    <x v="11"/>
    <m/>
    <d v="2015-12-30T11:50:10"/>
    <b v="0"/>
    <n v="12"/>
    <b v="0"/>
    <s v="games/video games"/>
    <n v="5.7238095238095239"/>
    <n v="50.083333333333336"/>
    <x v="6"/>
    <s v="video games"/>
    <n v="2015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7"/>
    <x v="0"/>
    <m/>
    <d v="2010-07-21T14:00:00"/>
    <b v="0"/>
    <n v="5"/>
    <b v="0"/>
    <s v="games/video games"/>
    <n v="11.25"/>
    <n v="45"/>
    <x v="6"/>
    <s v="video games"/>
    <n v="2010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4"/>
    <x v="10"/>
    <m/>
    <d v="2013-09-14T08:07:20"/>
    <b v="0"/>
    <n v="24"/>
    <b v="0"/>
    <s v="games/video games"/>
    <n v="1.7098591549295776"/>
    <n v="25.291666666666668"/>
    <x v="6"/>
    <s v="video games"/>
    <n v="2013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4"/>
    <x v="9"/>
    <m/>
    <d v="2013-11-27T01:41:54"/>
    <b v="0"/>
    <n v="89"/>
    <b v="0"/>
    <s v="games/video games"/>
    <n v="30.433333333333334"/>
    <n v="51.292134831460672"/>
    <x v="6"/>
    <s v="video games"/>
    <n v="2013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2"/>
    <x v="1"/>
    <m/>
    <d v="2016-02-11T11:18:30"/>
    <b v="0"/>
    <n v="1"/>
    <b v="0"/>
    <s v="games/video games"/>
    <n v="0.02"/>
    <n v="1"/>
    <x v="6"/>
    <s v="video games"/>
    <n v="2016"/>
    <n v="1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3"/>
    <x v="9"/>
    <m/>
    <d v="2014-11-16T03:05:48"/>
    <b v="0"/>
    <n v="55"/>
    <b v="0"/>
    <s v="games/video games"/>
    <n v="0.69641025641025645"/>
    <n v="49.381818181818183"/>
    <x v="6"/>
    <s v="video games"/>
    <n v="2014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0"/>
    <x v="7"/>
    <m/>
    <d v="2015-04-02T11:36:22"/>
    <b v="0"/>
    <n v="2"/>
    <b v="0"/>
    <s v="games/video games"/>
    <n v="2"/>
    <n v="1"/>
    <x v="6"/>
    <s v="video games"/>
    <n v="2015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7"/>
    <x v="0"/>
    <m/>
    <d v="2010-07-30T19:00:00"/>
    <b v="0"/>
    <n v="0"/>
    <b v="0"/>
    <s v="games/video games"/>
    <n v="0"/>
    <n v="0"/>
    <x v="6"/>
    <s v="video games"/>
    <n v="2010"/>
    <n v="6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2"/>
    <x v="0"/>
    <m/>
    <d v="2016-07-13T01:49:59"/>
    <b v="0"/>
    <n v="4"/>
    <b v="0"/>
    <s v="games/video games"/>
    <n v="0.80999999999999994"/>
    <n v="101.25"/>
    <x v="6"/>
    <s v="video games"/>
    <n v="2016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2"/>
    <x v="5"/>
    <m/>
    <d v="2016-06-29T15:20:14"/>
    <b v="0"/>
    <n v="6"/>
    <b v="0"/>
    <s v="games/video games"/>
    <n v="0.26222222222222225"/>
    <n v="19.666666666666668"/>
    <x v="6"/>
    <s v="video games"/>
    <n v="2016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3"/>
    <x v="2"/>
    <m/>
    <d v="2014-03-15T13:58:29"/>
    <b v="0"/>
    <n v="4"/>
    <b v="0"/>
    <s v="games/video games"/>
    <n v="0.16666666666666669"/>
    <n v="12.5"/>
    <x v="6"/>
    <s v="video games"/>
    <n v="2014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3"/>
    <x v="11"/>
    <m/>
    <d v="2015-01-10T02:59:00"/>
    <b v="0"/>
    <n v="4"/>
    <b v="0"/>
    <s v="games/video games"/>
    <n v="9.124454880912446E-3"/>
    <n v="8.5"/>
    <x v="6"/>
    <s v="video games"/>
    <n v="2014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3"/>
    <x v="1"/>
    <m/>
    <d v="2014-01-28T10:10:27"/>
    <b v="0"/>
    <n v="2"/>
    <b v="0"/>
    <s v="games/video games"/>
    <n v="0.8"/>
    <n v="1"/>
    <x v="6"/>
    <s v="video games"/>
    <n v="2014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2"/>
    <x v="7"/>
    <m/>
    <d v="2016-03-31T11:56:25"/>
    <b v="0"/>
    <n v="5"/>
    <b v="0"/>
    <s v="games/video games"/>
    <n v="2.2999999999999998"/>
    <n v="23"/>
    <x v="6"/>
    <s v="video games"/>
    <n v="2016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4"/>
    <x v="10"/>
    <m/>
    <d v="2013-09-16T15:30:06"/>
    <b v="0"/>
    <n v="83"/>
    <b v="0"/>
    <s v="games/video games"/>
    <n v="2.6660714285714282"/>
    <n v="17.987951807228917"/>
    <x v="6"/>
    <s v="video games"/>
    <n v="2013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2"/>
    <x v="4"/>
    <m/>
    <d v="2016-12-23T02:59:00"/>
    <b v="0"/>
    <n v="57"/>
    <b v="0"/>
    <s v="games/video games"/>
    <n v="28.192"/>
    <n v="370.94736842105266"/>
    <x v="6"/>
    <s v="video games"/>
    <n v="2016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5"/>
    <x v="11"/>
    <m/>
    <d v="2013-02-04T15:29:34"/>
    <b v="0"/>
    <n v="311"/>
    <b v="0"/>
    <s v="games/video games"/>
    <n v="6.5900366666666672"/>
    <n v="63.569485530546629"/>
    <x v="6"/>
    <s v="video games"/>
    <n v="2012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6"/>
    <x v="0"/>
    <m/>
    <d v="2011-07-16T12:32:54"/>
    <b v="0"/>
    <n v="2"/>
    <b v="0"/>
    <s v="games/video games"/>
    <n v="0.72222222222222221"/>
    <n v="13"/>
    <x v="6"/>
    <s v="video games"/>
    <n v="2011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5"/>
    <x v="6"/>
    <m/>
    <d v="2012-05-19T12:05:05"/>
    <b v="0"/>
    <n v="16"/>
    <b v="0"/>
    <s v="games/video games"/>
    <n v="0.85000000000000009"/>
    <n v="5.3125"/>
    <x v="6"/>
    <s v="video games"/>
    <n v="2012"/>
    <n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0"/>
    <x v="10"/>
    <m/>
    <d v="2015-09-23T15:27:39"/>
    <b v="0"/>
    <n v="13"/>
    <b v="1"/>
    <s v="music/rock"/>
    <n v="115.75"/>
    <n v="35.615384615384613"/>
    <x v="4"/>
    <s v="rock"/>
    <n v="2015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3"/>
    <x v="0"/>
    <m/>
    <d v="2014-07-24T13:23:11"/>
    <b v="0"/>
    <n v="58"/>
    <b v="1"/>
    <s v="music/rock"/>
    <n v="112.26666666666667"/>
    <n v="87.103448275862064"/>
    <x v="4"/>
    <s v="rock"/>
    <n v="2014"/>
    <n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0"/>
    <x v="6"/>
    <m/>
    <d v="2015-06-07T22:50:00"/>
    <b v="0"/>
    <n v="44"/>
    <b v="1"/>
    <s v="music/rock"/>
    <n v="132.20000000000002"/>
    <n v="75.11363636363636"/>
    <x v="4"/>
    <s v="rock"/>
    <n v="2015"/>
    <n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2"/>
    <x v="5"/>
    <m/>
    <d v="2016-06-24T22:59:00"/>
    <b v="0"/>
    <n v="83"/>
    <b v="1"/>
    <s v="music/rock"/>
    <n v="102.63636363636364"/>
    <n v="68.01204819277109"/>
    <x v="4"/>
    <s v="rock"/>
    <n v="2016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2"/>
    <x v="7"/>
    <m/>
    <d v="2016-04-08T10:00:35"/>
    <b v="0"/>
    <n v="117"/>
    <b v="1"/>
    <s v="music/rock"/>
    <n v="138.64000000000001"/>
    <n v="29.623931623931625"/>
    <x v="4"/>
    <s v="rock"/>
    <n v="2016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3"/>
    <x v="9"/>
    <m/>
    <d v="2014-12-05T16:06:58"/>
    <b v="0"/>
    <n v="32"/>
    <b v="1"/>
    <s v="music/rock"/>
    <n v="146.6"/>
    <n v="91.625"/>
    <x v="4"/>
    <s v="rock"/>
    <n v="2014"/>
    <n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5"/>
    <x v="10"/>
    <m/>
    <d v="2012-09-14T20:35:37"/>
    <b v="0"/>
    <n v="8"/>
    <b v="1"/>
    <s v="music/rock"/>
    <n v="120"/>
    <n v="22.5"/>
    <x v="4"/>
    <s v="rock"/>
    <n v="2012"/>
    <n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1"/>
    <x v="1"/>
    <m/>
    <d v="2017-02-10T00:00:00"/>
    <b v="0"/>
    <n v="340"/>
    <b v="1"/>
    <s v="music/rock"/>
    <n v="121.5816111111111"/>
    <n v="64.366735294117646"/>
    <x v="4"/>
    <s v="rock"/>
    <n v="2017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1"/>
    <x v="2"/>
    <m/>
    <d v="2017-03-02T11:49:11"/>
    <b v="0"/>
    <n v="7"/>
    <b v="1"/>
    <s v="music/rock"/>
    <n v="100"/>
    <n v="21.857142857142858"/>
    <x v="4"/>
    <s v="rock"/>
    <n v="2017"/>
    <n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0"/>
    <x v="3"/>
    <m/>
    <d v="2015-08-22T13:00:22"/>
    <b v="0"/>
    <n v="19"/>
    <b v="1"/>
    <s v="music/rock"/>
    <n v="180.85714285714286"/>
    <n v="33.315789473684212"/>
    <x v="4"/>
    <s v="rock"/>
    <n v="2015"/>
    <n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0"/>
    <x v="5"/>
    <m/>
    <d v="2015-06-22T00:00:00"/>
    <b v="0"/>
    <n v="47"/>
    <b v="1"/>
    <s v="music/rock"/>
    <n v="106.075"/>
    <n v="90.276595744680847"/>
    <x v="4"/>
    <s v="rock"/>
    <n v="2015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0"/>
    <x v="7"/>
    <m/>
    <d v="2015-04-18T08:55:20"/>
    <b v="0"/>
    <n v="13"/>
    <b v="1"/>
    <s v="music/rock"/>
    <n v="100"/>
    <n v="76.92307692307692"/>
    <x v="4"/>
    <s v="rock"/>
    <n v="2015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4"/>
    <x v="10"/>
    <m/>
    <d v="2013-09-09T22:59:00"/>
    <b v="0"/>
    <n v="90"/>
    <b v="1"/>
    <s v="music/rock"/>
    <n v="126.92857142857143"/>
    <n v="59.233333333333334"/>
    <x v="4"/>
    <s v="rock"/>
    <n v="2013"/>
    <n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2"/>
    <x v="6"/>
    <m/>
    <d v="2016-05-05T08:01:47"/>
    <b v="0"/>
    <n v="63"/>
    <b v="1"/>
    <s v="music/rock"/>
    <n v="102.97499999999999"/>
    <n v="65.38095238095238"/>
    <x v="4"/>
    <s v="rock"/>
    <n v="2016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2"/>
    <x v="3"/>
    <m/>
    <d v="2016-07-20T19:13:06"/>
    <b v="0"/>
    <n v="26"/>
    <b v="1"/>
    <s v="music/rock"/>
    <n v="250"/>
    <n v="67.307692307692307"/>
    <x v="4"/>
    <s v="rock"/>
    <n v="201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0"/>
    <x v="6"/>
    <m/>
    <d v="2015-05-02T10:11:49"/>
    <b v="0"/>
    <n v="71"/>
    <b v="1"/>
    <s v="music/rock"/>
    <n v="126.02"/>
    <n v="88.74647887323944"/>
    <x v="4"/>
    <s v="rock"/>
    <n v="2015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2"/>
    <x v="5"/>
    <m/>
    <d v="2016-06-06T01:01:07"/>
    <b v="0"/>
    <n v="38"/>
    <b v="1"/>
    <s v="music/rock"/>
    <n v="100.12"/>
    <n v="65.868421052631575"/>
    <x v="4"/>
    <s v="rock"/>
    <n v="2016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2"/>
    <x v="11"/>
    <m/>
    <d v="2017-01-18T10:16:37"/>
    <b v="0"/>
    <n v="859"/>
    <b v="1"/>
    <s v="music/rock"/>
    <n v="138.64000000000001"/>
    <n v="40.349243306169967"/>
    <x v="4"/>
    <s v="rock"/>
    <n v="2016"/>
    <n v="1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0"/>
    <x v="7"/>
    <m/>
    <d v="2015-04-10T23:06:32"/>
    <b v="0"/>
    <n v="21"/>
    <b v="1"/>
    <s v="music/rock"/>
    <n v="161.4"/>
    <n v="76.857142857142861"/>
    <x v="4"/>
    <s v="rock"/>
    <n v="2015"/>
    <n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0"/>
    <x v="9"/>
    <m/>
    <d v="2015-11-13T12:04:28"/>
    <b v="0"/>
    <n v="78"/>
    <b v="1"/>
    <s v="music/rock"/>
    <n v="107.18419999999999"/>
    <n v="68.707820512820518"/>
    <x v="4"/>
    <s v="rock"/>
    <n v="2015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1"/>
    <x v="2"/>
    <m/>
    <d v="2017-02-20T19:07:33"/>
    <b v="0"/>
    <n v="53"/>
    <b v="1"/>
    <s v="games/tabletop games"/>
    <n v="153.1"/>
    <n v="57.773584905660378"/>
    <x v="6"/>
    <s v="tabletop games"/>
    <n v="2017"/>
    <n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3"/>
    <x v="10"/>
    <m/>
    <d v="2014-10-02T16:37:05"/>
    <b v="0"/>
    <n v="356"/>
    <b v="1"/>
    <s v="games/tabletop games"/>
    <n v="524.16666666666663"/>
    <n v="44.171348314606739"/>
    <x v="6"/>
    <s v="tabletop games"/>
    <n v="2014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1"/>
    <x v="1"/>
    <m/>
    <d v="2017-02-09T00:00:00"/>
    <b v="0"/>
    <n v="279"/>
    <b v="1"/>
    <s v="games/tabletop games"/>
    <n v="489.27777777777777"/>
    <n v="31.566308243727597"/>
    <x v="6"/>
    <s v="tabletop games"/>
    <n v="2017"/>
    <n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2"/>
    <x v="1"/>
    <m/>
    <d v="2016-01-25T11:00:00"/>
    <b v="1"/>
    <n v="266"/>
    <b v="1"/>
    <s v="games/tabletop games"/>
    <n v="284.74"/>
    <n v="107.04511278195488"/>
    <x v="6"/>
    <s v="tabletop games"/>
    <n v="2016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4"/>
    <x v="2"/>
    <m/>
    <d v="2013-03-26T03:23:59"/>
    <b v="0"/>
    <n v="623"/>
    <b v="1"/>
    <s v="games/tabletop games"/>
    <n v="1856.97"/>
    <n v="149.03451043338683"/>
    <x v="6"/>
    <s v="tabletop games"/>
    <n v="2013"/>
    <n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2"/>
    <x v="10"/>
    <m/>
    <d v="2016-09-06T21:00:00"/>
    <b v="0"/>
    <n v="392"/>
    <b v="1"/>
    <s v="games/tabletop games"/>
    <n v="109.67499999999998"/>
    <n v="55.956632653061227"/>
    <x v="6"/>
    <s v="tabletop games"/>
    <n v="2016"/>
    <n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0"/>
    <x v="7"/>
    <m/>
    <d v="2015-04-02T22:59:00"/>
    <b v="1"/>
    <n v="3562"/>
    <b v="1"/>
    <s v="games/tabletop games"/>
    <n v="1014.6425"/>
    <n v="56.970381807973048"/>
    <x v="6"/>
    <s v="tabletop games"/>
    <n v="2015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2"/>
    <x v="8"/>
    <m/>
    <d v="2016-10-25T12:00:00"/>
    <b v="0"/>
    <n v="514"/>
    <b v="1"/>
    <s v="games/tabletop games"/>
    <n v="412.17692027666544"/>
    <n v="44.056420233463037"/>
    <x v="6"/>
    <s v="tabletop games"/>
    <n v="2016"/>
    <n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2"/>
    <x v="6"/>
    <m/>
    <d v="2016-04-21T17:00:00"/>
    <b v="0"/>
    <n v="88"/>
    <b v="1"/>
    <s v="games/tabletop games"/>
    <n v="503.25"/>
    <n v="68.625"/>
    <x v="6"/>
    <s v="tabletop games"/>
    <n v="2016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2"/>
    <x v="2"/>
    <m/>
    <d v="2016-03-23T01:59:00"/>
    <b v="0"/>
    <n v="537"/>
    <b v="1"/>
    <s v="games/tabletop games"/>
    <n v="184.61052631578946"/>
    <n v="65.318435754189949"/>
    <x v="6"/>
    <s v="tabletop games"/>
    <n v="2016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1"/>
    <x v="2"/>
    <m/>
    <d v="2017-02-14T15:00:27"/>
    <b v="0"/>
    <n v="25"/>
    <b v="1"/>
    <s v="games/tabletop games"/>
    <n v="119.73333333333333"/>
    <n v="35.92"/>
    <x v="6"/>
    <s v="tabletop games"/>
    <n v="2017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2"/>
    <x v="4"/>
    <m/>
    <d v="2016-12-15T18:00:00"/>
    <b v="0"/>
    <n v="3238"/>
    <b v="1"/>
    <s v="games/tabletop games"/>
    <n v="1081.2401666666667"/>
    <n v="40.070667078443485"/>
    <x v="6"/>
    <s v="tabletop games"/>
    <n v="2016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2"/>
    <x v="9"/>
    <m/>
    <d v="2016-11-20T23:59:00"/>
    <b v="0"/>
    <n v="897"/>
    <b v="1"/>
    <s v="games/tabletop games"/>
    <n v="452.37333333333333"/>
    <n v="75.647714604236342"/>
    <x v="6"/>
    <s v="tabletop games"/>
    <n v="2016"/>
    <n v="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2"/>
    <x v="2"/>
    <m/>
    <d v="2016-03-26T12:11:30"/>
    <b v="0"/>
    <n v="878"/>
    <b v="1"/>
    <s v="games/tabletop games"/>
    <n v="537.37"/>
    <n v="61.203872437357631"/>
    <x v="6"/>
    <s v="tabletop games"/>
    <n v="2016"/>
    <n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0"/>
    <x v="3"/>
    <m/>
    <d v="2015-08-11T13:31:40"/>
    <b v="0"/>
    <n v="115"/>
    <b v="1"/>
    <s v="games/tabletop games"/>
    <n v="120.32608695652173"/>
    <n v="48.130434782608695"/>
    <x v="6"/>
    <s v="tabletop games"/>
    <n v="2015"/>
    <n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2"/>
    <x v="4"/>
    <m/>
    <d v="2016-12-02T02:00:00"/>
    <b v="0"/>
    <n v="234"/>
    <b v="1"/>
    <s v="games/tabletop games"/>
    <n v="113.83571428571429"/>
    <n v="68.106837606837601"/>
    <x v="6"/>
    <s v="tabletop games"/>
    <n v="2016"/>
    <n v="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0"/>
    <x v="1"/>
    <m/>
    <d v="2015-02-28T09:00:59"/>
    <b v="0"/>
    <n v="4330"/>
    <b v="1"/>
    <s v="games/tabletop games"/>
    <n v="951.03109999999992"/>
    <n v="65.891300230946882"/>
    <x v="6"/>
    <s v="tabletop games"/>
    <n v="2015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0"/>
    <x v="9"/>
    <m/>
    <d v="2015-11-14T08:20:00"/>
    <b v="0"/>
    <n v="651"/>
    <b v="1"/>
    <s v="games/tabletop games"/>
    <n v="132.89249999999998"/>
    <n v="81.654377880184327"/>
    <x v="6"/>
    <s v="tabletop games"/>
    <n v="2015"/>
    <n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0"/>
    <x v="8"/>
    <m/>
    <d v="2015-10-15T04:59:58"/>
    <b v="1"/>
    <n v="251"/>
    <b v="1"/>
    <s v="games/tabletop games"/>
    <n v="146.97777777777779"/>
    <n v="52.701195219123505"/>
    <x v="6"/>
    <s v="tabletop games"/>
    <n v="2015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0"/>
    <x v="0"/>
    <m/>
    <d v="2015-07-05T22:00:00"/>
    <b v="0"/>
    <n v="263"/>
    <b v="1"/>
    <s v="games/tabletop games"/>
    <n v="542.15"/>
    <n v="41.228136882129277"/>
    <x v="6"/>
    <s v="tabletop games"/>
    <n v="2015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4"/>
    <x v="1"/>
    <m/>
    <d v="2013-01-16T15:19:25"/>
    <b v="0"/>
    <n v="28"/>
    <b v="1"/>
    <s v="music/electronic music"/>
    <n v="382.71818181818185"/>
    <n v="15.035357142857142"/>
    <x v="4"/>
    <s v="electronic music"/>
    <n v="2013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5"/>
    <x v="9"/>
    <m/>
    <d v="2012-11-01T15:22:48"/>
    <b v="0"/>
    <n v="721"/>
    <b v="1"/>
    <s v="music/electronic music"/>
    <n v="704.18124999999998"/>
    <n v="39.066920943134534"/>
    <x v="4"/>
    <s v="electronic music"/>
    <n v="2012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0"/>
    <x v="10"/>
    <m/>
    <d v="2015-09-24T15:38:02"/>
    <b v="0"/>
    <n v="50"/>
    <b v="1"/>
    <s v="music/electronic music"/>
    <n v="109.55"/>
    <n v="43.82"/>
    <x v="4"/>
    <s v="electronic music"/>
    <n v="2015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4"/>
    <x v="2"/>
    <m/>
    <d v="2013-03-09T02:28:39"/>
    <b v="0"/>
    <n v="73"/>
    <b v="1"/>
    <s v="music/electronic music"/>
    <n v="132.86666666666667"/>
    <n v="27.301369863013697"/>
    <x v="4"/>
    <s v="electronic music"/>
    <n v="2013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5"/>
    <x v="5"/>
    <m/>
    <d v="2012-06-01T14:43:09"/>
    <b v="0"/>
    <n v="27"/>
    <b v="1"/>
    <s v="music/electronic music"/>
    <n v="152"/>
    <n v="42.222222222222221"/>
    <x v="4"/>
    <s v="electronic music"/>
    <n v="2012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5"/>
    <x v="7"/>
    <m/>
    <d v="2012-04-16T01:10:24"/>
    <b v="0"/>
    <n v="34"/>
    <b v="1"/>
    <s v="music/electronic music"/>
    <n v="102.72727272727273"/>
    <n v="33.235294117647058"/>
    <x v="4"/>
    <s v="electronic music"/>
    <n v="2012"/>
    <n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4"/>
    <x v="9"/>
    <m/>
    <d v="2013-11-16T00:39:33"/>
    <b v="0"/>
    <n v="7"/>
    <b v="1"/>
    <s v="music/electronic music"/>
    <n v="100"/>
    <n v="285.71428571428572"/>
    <x v="4"/>
    <s v="electronic music"/>
    <n v="2013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5"/>
    <x v="2"/>
    <m/>
    <d v="2012-04-06T23:00:00"/>
    <b v="0"/>
    <n v="24"/>
    <b v="1"/>
    <s v="music/electronic music"/>
    <n v="101.6"/>
    <n v="42.333333333333336"/>
    <x v="4"/>
    <s v="electronic music"/>
    <n v="2012"/>
    <n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3"/>
    <x v="6"/>
    <m/>
    <d v="2014-04-14T18:00:00"/>
    <b v="0"/>
    <n v="15"/>
    <b v="1"/>
    <s v="music/electronic music"/>
    <n v="150.80000000000001"/>
    <n v="50.266666666666666"/>
    <x v="4"/>
    <s v="electronic music"/>
    <n v="2014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5"/>
    <x v="2"/>
    <m/>
    <d v="2012-04-14T12:36:00"/>
    <b v="0"/>
    <n v="72"/>
    <b v="1"/>
    <s v="music/electronic music"/>
    <n v="111.425"/>
    <n v="61.902777777777779"/>
    <x v="4"/>
    <s v="electronic music"/>
    <n v="2012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3"/>
    <x v="7"/>
    <m/>
    <d v="2014-04-10T01:59:00"/>
    <b v="0"/>
    <n v="120"/>
    <b v="1"/>
    <s v="music/electronic music"/>
    <n v="195.6"/>
    <n v="40.75"/>
    <x v="4"/>
    <s v="electronic music"/>
    <n v="2014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4"/>
    <x v="9"/>
    <m/>
    <d v="2013-11-03T20:00:00"/>
    <b v="0"/>
    <n v="123"/>
    <b v="1"/>
    <s v="music/electronic music"/>
    <n v="114.38333333333333"/>
    <n v="55.796747967479675"/>
    <x v="4"/>
    <s v="electronic music"/>
    <n v="2013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0"/>
    <x v="6"/>
    <m/>
    <d v="2015-05-15T14:49:39"/>
    <b v="0"/>
    <n v="1"/>
    <b v="1"/>
    <s v="music/electronic music"/>
    <n v="200"/>
    <n v="10"/>
    <x v="4"/>
    <s v="electronic music"/>
    <n v="2015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3"/>
    <x v="1"/>
    <m/>
    <d v="2014-02-06T14:00:48"/>
    <b v="0"/>
    <n v="24"/>
    <b v="1"/>
    <s v="music/electronic music"/>
    <n v="292.50166666666667"/>
    <n v="73.125416666666666"/>
    <x v="4"/>
    <s v="electronic music"/>
    <n v="2014"/>
    <n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5"/>
    <x v="2"/>
    <m/>
    <d v="2012-03-13T01:59:00"/>
    <b v="0"/>
    <n v="33"/>
    <b v="1"/>
    <s v="music/electronic music"/>
    <n v="156.36363636363637"/>
    <n v="26.060606060606062"/>
    <x v="4"/>
    <s v="electronic music"/>
    <n v="2012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0"/>
    <x v="3"/>
    <m/>
    <d v="2015-07-23T13:02:25"/>
    <b v="0"/>
    <n v="14"/>
    <b v="1"/>
    <s v="music/electronic music"/>
    <n v="105.66666666666666"/>
    <n v="22.642857142857142"/>
    <x v="4"/>
    <s v="electronic music"/>
    <n v="2015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0"/>
    <x v="9"/>
    <m/>
    <d v="2015-11-02T03:00:00"/>
    <b v="0"/>
    <n v="9"/>
    <b v="1"/>
    <s v="music/electronic music"/>
    <n v="101.19047619047619"/>
    <n v="47.222222222222221"/>
    <x v="4"/>
    <s v="electronic music"/>
    <n v="2015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5"/>
    <x v="10"/>
    <m/>
    <d v="2012-08-28T19:00:00"/>
    <b v="0"/>
    <n v="76"/>
    <b v="1"/>
    <s v="music/electronic music"/>
    <n v="122.833"/>
    <n v="32.324473684210524"/>
    <x v="4"/>
    <s v="electronic music"/>
    <n v="2012"/>
    <n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0"/>
    <x v="3"/>
    <m/>
    <d v="2015-08-19T12:15:12"/>
    <b v="0"/>
    <n v="19"/>
    <b v="1"/>
    <s v="music/electronic music"/>
    <n v="101.49999999999999"/>
    <n v="53.421052631578945"/>
    <x v="4"/>
    <s v="electronic music"/>
    <n v="2015"/>
    <n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4"/>
    <x v="0"/>
    <m/>
    <d v="2013-07-26T20:27:16"/>
    <b v="0"/>
    <n v="69"/>
    <b v="1"/>
    <s v="music/electronic music"/>
    <n v="101.14285714285714"/>
    <n v="51.304347826086953"/>
    <x v="4"/>
    <s v="electronic music"/>
    <n v="2013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2"/>
    <x v="7"/>
    <m/>
    <d v="2016-04-22T19:00:00"/>
    <b v="0"/>
    <n v="218"/>
    <b v="1"/>
    <s v="games/tabletop games"/>
    <n v="108.11999999999999"/>
    <n v="37.197247706422019"/>
    <x v="6"/>
    <s v="tabletop games"/>
    <n v="2016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6"/>
    <x v="11"/>
    <m/>
    <d v="2012-01-28T13:54:07"/>
    <b v="0"/>
    <n v="30"/>
    <b v="1"/>
    <s v="games/tabletop games"/>
    <n v="162.6"/>
    <n v="27.1"/>
    <x v="6"/>
    <s v="tabletop games"/>
    <n v="2011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0"/>
    <x v="5"/>
    <m/>
    <d v="2015-06-27T10:22:48"/>
    <b v="0"/>
    <n v="100"/>
    <b v="1"/>
    <s v="games/tabletop games"/>
    <n v="105.80000000000001"/>
    <n v="206.31"/>
    <x v="6"/>
    <s v="tabletop games"/>
    <n v="2015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2"/>
    <x v="9"/>
    <m/>
    <d v="2016-10-29T14:00:00"/>
    <b v="0"/>
    <n v="296"/>
    <b v="1"/>
    <s v="games/tabletop games"/>
    <n v="243.15000000000003"/>
    <n v="82.145270270270274"/>
    <x v="6"/>
    <s v="tabletop games"/>
    <n v="2016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3"/>
    <x v="10"/>
    <m/>
    <d v="2014-09-21T14:00:15"/>
    <b v="0"/>
    <n v="1204"/>
    <b v="1"/>
    <s v="games/tabletop games"/>
    <n v="944.83338095238094"/>
    <n v="164.79651993355483"/>
    <x v="6"/>
    <s v="tabletop games"/>
    <n v="2014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2"/>
    <x v="1"/>
    <m/>
    <d v="2016-02-11T23:59:00"/>
    <b v="0"/>
    <n v="321"/>
    <b v="1"/>
    <s v="games/tabletop games"/>
    <n v="108.46283333333334"/>
    <n v="60.820280373831778"/>
    <x v="6"/>
    <s v="tabletop games"/>
    <n v="2016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4"/>
    <x v="9"/>
    <m/>
    <d v="2013-11-13T15:22:35"/>
    <b v="0"/>
    <n v="301"/>
    <b v="1"/>
    <s v="games/tabletop games"/>
    <n v="157.37692307692308"/>
    <n v="67.970099667774093"/>
    <x v="6"/>
    <s v="tabletop games"/>
    <n v="2013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0"/>
    <x v="3"/>
    <m/>
    <d v="2015-08-16T01:40:36"/>
    <b v="0"/>
    <n v="144"/>
    <b v="1"/>
    <s v="games/tabletop games"/>
    <n v="1174.49"/>
    <n v="81.561805555555551"/>
    <x v="6"/>
    <s v="tabletop games"/>
    <n v="2015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4"/>
    <x v="3"/>
    <m/>
    <d v="2013-09-02T23:00:00"/>
    <b v="0"/>
    <n v="539"/>
    <b v="1"/>
    <s v="games/tabletop games"/>
    <n v="171.04755366949576"/>
    <n v="25.42547309833024"/>
    <x v="6"/>
    <s v="tabletop games"/>
    <n v="2013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3"/>
    <x v="7"/>
    <m/>
    <d v="2014-04-25T16:08:47"/>
    <b v="0"/>
    <n v="498"/>
    <b v="1"/>
    <s v="games/tabletop games"/>
    <n v="125.95294117647057"/>
    <n v="21.497991967871485"/>
    <x v="6"/>
    <s v="tabletop games"/>
    <n v="2014"/>
    <n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4"/>
    <x v="5"/>
    <m/>
    <d v="2013-06-25T00:00:00"/>
    <b v="0"/>
    <n v="1113"/>
    <b v="1"/>
    <s v="games/tabletop games"/>
    <n v="1212.1296000000002"/>
    <n v="27.226630727762803"/>
    <x v="6"/>
    <s v="tabletop games"/>
    <n v="2013"/>
    <n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3"/>
    <x v="0"/>
    <m/>
    <d v="2014-07-18T22:00:00"/>
    <b v="0"/>
    <n v="988"/>
    <b v="1"/>
    <s v="games/tabletop games"/>
    <n v="495.8"/>
    <n v="25.091093117408906"/>
    <x v="6"/>
    <s v="tabletop games"/>
    <n v="2014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0"/>
    <x v="4"/>
    <m/>
    <d v="2015-12-13T19:00:00"/>
    <b v="0"/>
    <n v="391"/>
    <b v="1"/>
    <s v="games/tabletop games"/>
    <n v="332.03999999999996"/>
    <n v="21.230179028132991"/>
    <x v="6"/>
    <s v="tabletop games"/>
    <n v="2015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2"/>
    <x v="11"/>
    <m/>
    <d v="2017-01-05T14:47:27"/>
    <b v="0"/>
    <n v="28"/>
    <b v="1"/>
    <s v="games/tabletop games"/>
    <n v="1165"/>
    <n v="41.607142857142854"/>
    <x v="6"/>
    <s v="tabletop games"/>
    <n v="2016"/>
    <n v="1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0"/>
    <x v="2"/>
    <m/>
    <d v="2015-03-28T18:31:51"/>
    <b v="0"/>
    <n v="147"/>
    <b v="1"/>
    <s v="games/tabletop games"/>
    <n v="153.3153846153846"/>
    <n v="135.58503401360545"/>
    <x v="6"/>
    <s v="tabletop games"/>
    <n v="2015"/>
    <n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2"/>
    <x v="1"/>
    <m/>
    <d v="2016-02-01T09:48:43"/>
    <b v="0"/>
    <n v="680"/>
    <b v="1"/>
    <s v="games/tabletop games"/>
    <n v="537.10714285714289"/>
    <n v="22.116176470588236"/>
    <x v="6"/>
    <s v="tabletop games"/>
    <n v="2016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3"/>
    <x v="9"/>
    <m/>
    <d v="2014-11-12T02:59:00"/>
    <b v="0"/>
    <n v="983"/>
    <b v="1"/>
    <s v="games/tabletop games"/>
    <n v="352.92777777777775"/>
    <n v="64.625635808748726"/>
    <x v="6"/>
    <s v="tabletop games"/>
    <n v="2014"/>
    <n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1"/>
    <x v="2"/>
    <m/>
    <d v="2017-03-10T09:55:16"/>
    <b v="0"/>
    <n v="79"/>
    <b v="1"/>
    <s v="games/tabletop games"/>
    <n v="137.4"/>
    <n v="69.569620253164558"/>
    <x v="6"/>
    <s v="tabletop games"/>
    <n v="2017"/>
    <n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4"/>
    <x v="9"/>
    <m/>
    <d v="2013-11-30T23:02:00"/>
    <b v="0"/>
    <n v="426"/>
    <b v="1"/>
    <s v="games/tabletop games"/>
    <n v="128.02668"/>
    <n v="75.133028169014082"/>
    <x v="6"/>
    <s v="tabletop games"/>
    <n v="2013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2"/>
    <x v="7"/>
    <m/>
    <d v="2016-04-22T14:49:04"/>
    <b v="0"/>
    <n v="96"/>
    <b v="1"/>
    <s v="games/tabletop games"/>
    <n v="270.68"/>
    <n v="140.97916666666666"/>
    <x v="6"/>
    <s v="tabletop games"/>
    <n v="2016"/>
    <n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1"/>
    <x v="1"/>
    <m/>
    <d v="2017-03-02T14:51:40"/>
    <b v="0"/>
    <n v="163"/>
    <b v="1"/>
    <s v="games/tabletop games"/>
    <n v="806.4"/>
    <n v="49.472392638036808"/>
    <x v="6"/>
    <s v="tabletop games"/>
    <n v="2017"/>
    <n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4"/>
    <x v="9"/>
    <m/>
    <d v="2013-11-26T22:02:00"/>
    <b v="0"/>
    <n v="2525"/>
    <b v="1"/>
    <s v="games/tabletop games"/>
    <n v="1360.0976000000001"/>
    <n v="53.865251485148519"/>
    <x v="6"/>
    <s v="tabletop games"/>
    <n v="2013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1"/>
    <x v="7"/>
    <m/>
    <d v="2017-03-12T22:00:00"/>
    <b v="0"/>
    <n v="2035"/>
    <b v="1"/>
    <s v="games/tabletop games"/>
    <n v="930250"/>
    <n v="4.5712530712530715"/>
    <x v="6"/>
    <s v="tabletop games"/>
    <n v="2017"/>
    <n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2"/>
    <x v="9"/>
    <m/>
    <d v="2016-10-16T15:30:00"/>
    <b v="0"/>
    <n v="290"/>
    <b v="1"/>
    <s v="games/tabletop games"/>
    <n v="377.02"/>
    <n v="65.00344827586207"/>
    <x v="6"/>
    <s v="tabletop games"/>
    <n v="2016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3"/>
    <x v="1"/>
    <m/>
    <d v="2014-02-21T13:00:00"/>
    <b v="0"/>
    <n v="1980"/>
    <b v="1"/>
    <s v="games/tabletop games"/>
    <n v="2647.0250000000001"/>
    <n v="53.475252525252522"/>
    <x v="6"/>
    <s v="tabletop games"/>
    <n v="2014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0"/>
    <x v="10"/>
    <m/>
    <d v="2015-09-04T14:00:10"/>
    <b v="0"/>
    <n v="57"/>
    <b v="1"/>
    <s v="games/tabletop games"/>
    <n v="100.12"/>
    <n v="43.912280701754383"/>
    <x v="6"/>
    <s v="tabletop games"/>
    <n v="2015"/>
    <n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0"/>
    <x v="3"/>
    <m/>
    <d v="2015-07-29T10:59:25"/>
    <b v="0"/>
    <n v="380"/>
    <b v="1"/>
    <s v="games/tabletop games"/>
    <n v="104.45405405405405"/>
    <n v="50.852631578947367"/>
    <x v="6"/>
    <s v="tabletop games"/>
    <n v="2015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2"/>
    <x v="4"/>
    <m/>
    <d v="2016-12-14T16:01:18"/>
    <b v="0"/>
    <n v="128"/>
    <b v="1"/>
    <s v="games/tabletop games"/>
    <n v="107.21428571428571"/>
    <n v="58.6328125"/>
    <x v="6"/>
    <s v="tabletop games"/>
    <n v="2016"/>
    <n v="1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4"/>
    <x v="7"/>
    <m/>
    <d v="2013-04-02T10:52:45"/>
    <b v="0"/>
    <n v="180"/>
    <b v="1"/>
    <s v="games/tabletop games"/>
    <n v="168.77142857142857"/>
    <n v="32.81666666666667"/>
    <x v="6"/>
    <s v="tabletop games"/>
    <n v="2013"/>
    <n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2"/>
    <x v="4"/>
    <m/>
    <d v="2016-12-02T20:07:53"/>
    <b v="0"/>
    <n v="571"/>
    <b v="1"/>
    <s v="games/tabletop games"/>
    <n v="975.11200000000008"/>
    <n v="426.93169877408059"/>
    <x v="6"/>
    <s v="tabletop games"/>
    <n v="2016"/>
    <n v="1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3"/>
    <x v="3"/>
    <m/>
    <d v="2014-08-16T03:17:57"/>
    <b v="0"/>
    <n v="480"/>
    <b v="1"/>
    <s v="games/tabletop games"/>
    <n v="134.44929411764704"/>
    <n v="23.808729166666669"/>
    <x v="6"/>
    <s v="tabletop games"/>
    <n v="2014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2"/>
    <x v="3"/>
    <m/>
    <d v="2016-08-06T02:52:18"/>
    <b v="0"/>
    <n v="249"/>
    <b v="1"/>
    <s v="games/tabletop games"/>
    <n v="272.27777777777777"/>
    <n v="98.413654618473899"/>
    <x v="6"/>
    <s v="tabletop games"/>
    <n v="2016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0"/>
    <x v="9"/>
    <m/>
    <d v="2015-11-18T11:09:07"/>
    <b v="0"/>
    <n v="84"/>
    <b v="1"/>
    <s v="games/tabletop games"/>
    <n v="112.6875"/>
    <n v="107.32142857142857"/>
    <x v="6"/>
    <s v="tabletop games"/>
    <n v="2015"/>
    <n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1"/>
    <x v="1"/>
    <m/>
    <d v="2017-01-24T10:32:48"/>
    <b v="0"/>
    <n v="197"/>
    <b v="1"/>
    <s v="games/tabletop games"/>
    <n v="459.8"/>
    <n v="11.67005076142132"/>
    <x v="6"/>
    <s v="tabletop games"/>
    <n v="2017"/>
    <n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2"/>
    <x v="6"/>
    <m/>
    <d v="2016-05-07T17:50:51"/>
    <b v="0"/>
    <n v="271"/>
    <b v="1"/>
    <s v="games/tabletop games"/>
    <n v="286.65822784810126"/>
    <n v="41.782287822878232"/>
    <x v="6"/>
    <s v="tabletop games"/>
    <n v="2016"/>
    <n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2"/>
    <x v="4"/>
    <m/>
    <d v="2016-11-22T05:50:46"/>
    <b v="0"/>
    <n v="50"/>
    <b v="1"/>
    <s v="games/tabletop games"/>
    <n v="222.70833333333334"/>
    <n v="21.38"/>
    <x v="6"/>
    <s v="tabletop games"/>
    <n v="2016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2"/>
    <x v="5"/>
    <m/>
    <d v="2016-06-19T18:00:00"/>
    <b v="0"/>
    <n v="169"/>
    <b v="1"/>
    <s v="games/tabletop games"/>
    <n v="636.14"/>
    <n v="94.103550295857985"/>
    <x v="6"/>
    <s v="tabletop games"/>
    <n v="2016"/>
    <n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0"/>
    <x v="5"/>
    <m/>
    <d v="2015-06-11T13:01:27"/>
    <b v="0"/>
    <n v="205"/>
    <b v="1"/>
    <s v="games/tabletop games"/>
    <n v="146.5"/>
    <n v="15.721951219512196"/>
    <x v="6"/>
    <s v="tabletop games"/>
    <n v="2015"/>
    <n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2"/>
    <x v="4"/>
    <m/>
    <d v="2016-12-08T14:18:56"/>
    <b v="0"/>
    <n v="206"/>
    <b v="1"/>
    <s v="games/tabletop games"/>
    <n v="1867.1"/>
    <n v="90.635922330097088"/>
    <x v="6"/>
    <s v="tabletop games"/>
    <n v="2016"/>
    <n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3"/>
    <x v="2"/>
    <m/>
    <d v="2014-03-26T18:24:10"/>
    <b v="0"/>
    <n v="84"/>
    <b v="1"/>
    <s v="games/tabletop games"/>
    <n v="326.92"/>
    <n v="97.297619047619051"/>
    <x v="6"/>
    <s v="tabletop games"/>
    <n v="2014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1"/>
    <x v="1"/>
    <m/>
    <d v="2017-02-14T12:23:40"/>
    <b v="0"/>
    <n v="210"/>
    <b v="1"/>
    <s v="games/tabletop games"/>
    <n v="779.5"/>
    <n v="37.11904761904762"/>
    <x v="6"/>
    <s v="tabletop games"/>
    <n v="2017"/>
    <n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3"/>
    <x v="9"/>
    <m/>
    <d v="2014-11-17T19:00:00"/>
    <b v="0"/>
    <n v="181"/>
    <b v="1"/>
    <s v="games/tabletop games"/>
    <n v="154.15151515151516"/>
    <n v="28.104972375690608"/>
    <x v="6"/>
    <s v="tabletop games"/>
    <n v="2014"/>
    <n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0"/>
    <x v="1"/>
    <m/>
    <d v="2015-01-31T14:58:33"/>
    <b v="0"/>
    <n v="60"/>
    <b v="1"/>
    <s v="games/tabletop games"/>
    <n v="115.54666666666667"/>
    <n v="144.43333333333334"/>
    <x v="6"/>
    <s v="tabletop games"/>
    <n v="2015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2"/>
    <x v="5"/>
    <m/>
    <d v="2016-05-22T22:00:00"/>
    <b v="0"/>
    <n v="445"/>
    <b v="1"/>
    <s v="games/tabletop games"/>
    <n v="180.03333333333333"/>
    <n v="24.274157303370785"/>
    <x v="6"/>
    <s v="tabletop games"/>
    <n v="2016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2"/>
    <x v="4"/>
    <m/>
    <d v="2016-11-22T15:28:27"/>
    <b v="0"/>
    <n v="17"/>
    <b v="1"/>
    <s v="games/tabletop games"/>
    <n v="298.5"/>
    <n v="35.117647058823529"/>
    <x v="6"/>
    <s v="tabletop games"/>
    <n v="2016"/>
    <n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2"/>
    <x v="6"/>
    <m/>
    <d v="2016-04-26T21:00:00"/>
    <b v="0"/>
    <n v="194"/>
    <b v="1"/>
    <s v="games/tabletop games"/>
    <n v="320.26666666666665"/>
    <n v="24.762886597938145"/>
    <x v="6"/>
    <s v="tabletop games"/>
    <n v="2016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3"/>
    <x v="4"/>
    <m/>
    <d v="2014-12-20T20:00:00"/>
    <b v="0"/>
    <n v="404"/>
    <b v="1"/>
    <s v="games/tabletop games"/>
    <n v="380.52499999999998"/>
    <n v="188.37871287128712"/>
    <x v="6"/>
    <s v="tabletop games"/>
    <n v="2014"/>
    <n v="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1"/>
    <x v="2"/>
    <m/>
    <d v="2017-03-11T20:58:35"/>
    <b v="0"/>
    <n v="194"/>
    <b v="1"/>
    <s v="games/tabletop games"/>
    <n v="102.60000000000001"/>
    <n v="148.08247422680412"/>
    <x v="6"/>
    <s v="tabletop games"/>
    <n v="2017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1"/>
    <x v="2"/>
    <m/>
    <d v="2017-03-07T00:00:00"/>
    <b v="0"/>
    <n v="902"/>
    <b v="1"/>
    <s v="games/tabletop games"/>
    <n v="1801.64"/>
    <n v="49.934589800443462"/>
    <x v="6"/>
    <s v="tabletop games"/>
    <n v="2017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2"/>
    <x v="11"/>
    <m/>
    <d v="2017-01-10T16:59:00"/>
    <b v="0"/>
    <n v="1670"/>
    <b v="1"/>
    <s v="games/tabletop games"/>
    <n v="720.24800000000005"/>
    <n v="107.82155688622754"/>
    <x v="6"/>
    <s v="tabletop games"/>
    <n v="2016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2"/>
    <x v="4"/>
    <m/>
    <d v="2016-12-09T19:00:04"/>
    <b v="0"/>
    <n v="1328"/>
    <b v="1"/>
    <s v="games/tabletop games"/>
    <n v="283.09000000000003"/>
    <n v="42.63403614457831"/>
    <x v="6"/>
    <s v="tabletop games"/>
    <n v="2016"/>
    <n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0"/>
    <x v="4"/>
    <m/>
    <d v="2015-12-07T11:47:16"/>
    <b v="0"/>
    <n v="944"/>
    <b v="1"/>
    <s v="games/tabletop games"/>
    <n v="1356.6000000000001"/>
    <n v="14.370762711864407"/>
    <x v="6"/>
    <s v="tabletop games"/>
    <n v="2015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1"/>
    <x v="2"/>
    <m/>
    <d v="2017-03-12T07:10:42"/>
    <b v="0"/>
    <n v="147"/>
    <b v="1"/>
    <s v="games/tabletop games"/>
    <n v="220.35999999999999"/>
    <n v="37.476190476190474"/>
    <x v="6"/>
    <s v="tabletop games"/>
    <n v="2017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3"/>
    <x v="1"/>
    <m/>
    <d v="2014-02-23T07:00:57"/>
    <b v="0"/>
    <n v="99"/>
    <b v="1"/>
    <s v="games/tabletop games"/>
    <n v="119.6"/>
    <n v="30.202020202020201"/>
    <x v="6"/>
    <s v="tabletop games"/>
    <n v="2014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3"/>
    <x v="4"/>
    <m/>
    <d v="2014-12-22T09:47:59"/>
    <b v="0"/>
    <n v="79"/>
    <b v="1"/>
    <s v="games/tabletop games"/>
    <n v="407.76923076923077"/>
    <n v="33.550632911392405"/>
    <x v="6"/>
    <s v="tabletop games"/>
    <n v="2014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4"/>
    <x v="11"/>
    <m/>
    <d v="2014-01-05T10:38:09"/>
    <b v="0"/>
    <n v="75"/>
    <b v="1"/>
    <s v="games/tabletop games"/>
    <n v="105.81826105905425"/>
    <n v="64.74666666666667"/>
    <x v="6"/>
    <s v="tabletop games"/>
    <n v="2013"/>
    <n v="1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5"/>
    <x v="1"/>
    <m/>
    <d v="2012-02-27T11:17:03"/>
    <b v="0"/>
    <n v="207"/>
    <b v="1"/>
    <s v="games/tabletop games"/>
    <n v="141.08235294117648"/>
    <n v="57.932367149758456"/>
    <x v="6"/>
    <s v="tabletop games"/>
    <n v="2012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0"/>
    <x v="4"/>
    <m/>
    <d v="2016-01-03T17:59:00"/>
    <b v="0"/>
    <n v="102"/>
    <b v="1"/>
    <s v="games/tabletop games"/>
    <n v="270.7"/>
    <n v="53.078431372549019"/>
    <x v="6"/>
    <s v="tabletop games"/>
    <n v="2015"/>
    <n v="1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0"/>
    <x v="1"/>
    <m/>
    <d v="2015-02-03T23:00:00"/>
    <b v="0"/>
    <n v="32"/>
    <b v="1"/>
    <s v="games/tabletop games"/>
    <n v="153.80000000000001"/>
    <n v="48.0625"/>
    <x v="6"/>
    <s v="tabletop games"/>
    <n v="2015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0"/>
    <x v="10"/>
    <m/>
    <d v="2015-09-17T09:59:51"/>
    <b v="0"/>
    <n v="480"/>
    <b v="1"/>
    <s v="games/tabletop games"/>
    <n v="403.57653061224488"/>
    <n v="82.396874999999994"/>
    <x v="6"/>
    <s v="tabletop games"/>
    <n v="2015"/>
    <n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6"/>
    <x v="5"/>
    <m/>
    <d v="2011-07-25T01:50:00"/>
    <b v="0"/>
    <n v="11"/>
    <b v="1"/>
    <s v="music/rock"/>
    <n v="185"/>
    <n v="50.454545454545453"/>
    <x v="4"/>
    <s v="rock"/>
    <n v="2011"/>
    <n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0"/>
    <x v="4"/>
    <m/>
    <d v="2016-01-13T23:11:26"/>
    <b v="0"/>
    <n v="12"/>
    <b v="1"/>
    <s v="music/rock"/>
    <n v="185.33333333333331"/>
    <n v="115.83333333333333"/>
    <x v="4"/>
    <s v="rock"/>
    <n v="2015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5"/>
    <x v="7"/>
    <m/>
    <d v="2012-05-08T21:00:04"/>
    <b v="0"/>
    <n v="48"/>
    <b v="1"/>
    <s v="music/rock"/>
    <n v="100.85533333333332"/>
    <n v="63.03458333333333"/>
    <x v="4"/>
    <s v="rock"/>
    <n v="2012"/>
    <n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6"/>
    <x v="2"/>
    <m/>
    <d v="2011-03-11T23:00:00"/>
    <b v="0"/>
    <n v="59"/>
    <b v="1"/>
    <s v="music/rock"/>
    <n v="106.22116666666668"/>
    <n v="108.02152542372882"/>
    <x v="4"/>
    <s v="rock"/>
    <n v="2011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5"/>
    <x v="5"/>
    <m/>
    <d v="2012-06-28T23:27:23"/>
    <b v="0"/>
    <n v="79"/>
    <b v="1"/>
    <s v="music/rock"/>
    <n v="121.36666666666667"/>
    <n v="46.088607594936711"/>
    <x v="4"/>
    <s v="rock"/>
    <n v="2012"/>
    <n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4"/>
    <x v="10"/>
    <m/>
    <d v="2013-09-05T22:59:00"/>
    <b v="0"/>
    <n v="14"/>
    <b v="1"/>
    <s v="music/rock"/>
    <n v="100.06666666666666"/>
    <n v="107.21428571428571"/>
    <x v="4"/>
    <s v="rock"/>
    <n v="2013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3"/>
    <x v="0"/>
    <m/>
    <d v="2014-06-23T11:01:00"/>
    <b v="0"/>
    <n v="106"/>
    <b v="1"/>
    <s v="music/rock"/>
    <n v="119.97755555555555"/>
    <n v="50.9338679245283"/>
    <x v="4"/>
    <s v="rock"/>
    <n v="2014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5"/>
    <x v="0"/>
    <m/>
    <d v="2012-06-26T13:00:00"/>
    <b v="0"/>
    <n v="25"/>
    <b v="1"/>
    <s v="music/rock"/>
    <n v="100.1"/>
    <n v="40.04"/>
    <x v="4"/>
    <s v="rock"/>
    <n v="2012"/>
    <n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4"/>
    <x v="9"/>
    <m/>
    <d v="2013-12-06T18:22:00"/>
    <b v="0"/>
    <n v="25"/>
    <b v="1"/>
    <s v="music/rock"/>
    <n v="107.4"/>
    <n v="64.44"/>
    <x v="4"/>
    <s v="rock"/>
    <n v="2013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8"/>
    <x v="8"/>
    <m/>
    <d v="2009-12-01T12:00:00"/>
    <b v="0"/>
    <n v="29"/>
    <b v="1"/>
    <s v="music/rock"/>
    <n v="104.06666666666666"/>
    <n v="53.827586206896555"/>
    <x v="4"/>
    <s v="rock"/>
    <n v="2009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5"/>
    <x v="7"/>
    <m/>
    <d v="2012-04-22T23:00:00"/>
    <b v="0"/>
    <n v="43"/>
    <b v="1"/>
    <s v="music/rock"/>
    <n v="172.8"/>
    <n v="100.46511627906976"/>
    <x v="4"/>
    <s v="rock"/>
    <n v="2012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5"/>
    <x v="7"/>
    <m/>
    <d v="2012-04-18T11:44:36"/>
    <b v="0"/>
    <n v="46"/>
    <b v="1"/>
    <s v="music/rock"/>
    <n v="107.2505"/>
    <n v="46.630652173913049"/>
    <x v="4"/>
    <s v="rock"/>
    <n v="2012"/>
    <n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5"/>
    <x v="10"/>
    <m/>
    <d v="2012-09-24T22:59:00"/>
    <b v="0"/>
    <n v="27"/>
    <b v="1"/>
    <s v="music/rock"/>
    <n v="108.23529411764706"/>
    <n v="34.074074074074076"/>
    <x v="4"/>
    <s v="rock"/>
    <n v="2012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5"/>
    <x v="11"/>
    <m/>
    <d v="2013-01-20T12:21:20"/>
    <b v="0"/>
    <n v="112"/>
    <b v="1"/>
    <s v="music/rock"/>
    <n v="146.08079999999998"/>
    <n v="65.214642857142863"/>
    <x v="4"/>
    <s v="rock"/>
    <n v="2012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5"/>
    <x v="11"/>
    <m/>
    <d v="2013-01-26T17:54:16"/>
    <b v="0"/>
    <n v="34"/>
    <b v="1"/>
    <s v="music/rock"/>
    <n v="125.25"/>
    <n v="44.205882352941174"/>
    <x v="4"/>
    <s v="rock"/>
    <n v="2012"/>
    <n v="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5"/>
    <x v="1"/>
    <m/>
    <d v="2012-02-23T12:33:46"/>
    <b v="0"/>
    <n v="145"/>
    <b v="1"/>
    <s v="music/rock"/>
    <n v="149.07142857142856"/>
    <n v="71.965517241379317"/>
    <x v="4"/>
    <s v="rock"/>
    <n v="2012"/>
    <n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5"/>
    <x v="2"/>
    <m/>
    <d v="2012-03-13T22:59:00"/>
    <b v="0"/>
    <n v="19"/>
    <b v="1"/>
    <s v="music/rock"/>
    <n v="100.6"/>
    <n v="52.94736842105263"/>
    <x v="4"/>
    <s v="rock"/>
    <n v="2012"/>
    <n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3"/>
    <x v="2"/>
    <m/>
    <d v="2014-03-26T14:10:33"/>
    <b v="0"/>
    <n v="288"/>
    <b v="1"/>
    <s v="music/rock"/>
    <n v="105.07333333333332"/>
    <n v="109.45138888888889"/>
    <x v="4"/>
    <s v="rock"/>
    <n v="2014"/>
    <n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6"/>
    <x v="1"/>
    <m/>
    <d v="2011-02-05T19:46:49"/>
    <b v="0"/>
    <n v="14"/>
    <b v="1"/>
    <s v="music/rock"/>
    <n v="350.16666666666663"/>
    <n v="75.035714285714292"/>
    <x v="4"/>
    <s v="rock"/>
    <n v="201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5"/>
    <x v="0"/>
    <m/>
    <d v="2012-06-28T12:26:56"/>
    <b v="0"/>
    <n v="7"/>
    <b v="1"/>
    <s v="music/rock"/>
    <n v="101.25"/>
    <n v="115.71428571428571"/>
    <x v="4"/>
    <s v="rock"/>
    <n v="2012"/>
    <n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4"/>
    <x v="5"/>
    <m/>
    <d v="2013-06-20T22:31:36"/>
    <b v="1"/>
    <n v="211"/>
    <b v="1"/>
    <s v="music/indie rock"/>
    <n v="133.6044"/>
    <n v="31.659810426540286"/>
    <x v="4"/>
    <s v="indie rock"/>
    <n v="2013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4"/>
    <x v="4"/>
    <m/>
    <d v="2013-12-31T02:00:00"/>
    <b v="1"/>
    <n v="85"/>
    <b v="1"/>
    <s v="music/indie rock"/>
    <n v="170.65217391304347"/>
    <n v="46.176470588235297"/>
    <x v="4"/>
    <s v="indie rock"/>
    <n v="2013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6"/>
    <x v="4"/>
    <m/>
    <d v="2011-12-12T22:39:56"/>
    <b v="1"/>
    <n v="103"/>
    <b v="1"/>
    <s v="music/indie rock"/>
    <n v="109.35829457364341"/>
    <n v="68.481650485436887"/>
    <x v="4"/>
    <s v="indie rock"/>
    <n v="2011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7"/>
    <x v="4"/>
    <m/>
    <d v="2010-12-31T23:59:00"/>
    <b v="1"/>
    <n v="113"/>
    <b v="1"/>
    <s v="music/indie rock"/>
    <n v="100.70033333333335"/>
    <n v="53.469203539823013"/>
    <x v="4"/>
    <s v="indie rock"/>
    <n v="2010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3"/>
    <x v="3"/>
    <m/>
    <d v="2014-08-08T13:00:00"/>
    <b v="1"/>
    <n v="167"/>
    <b v="1"/>
    <s v="music/indie rock"/>
    <n v="101.22777777777779"/>
    <n v="109.10778443113773"/>
    <x v="4"/>
    <s v="indie rock"/>
    <n v="2014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5"/>
    <x v="2"/>
    <m/>
    <d v="2012-03-09T23:02:09"/>
    <b v="1"/>
    <n v="73"/>
    <b v="1"/>
    <s v="music/indie rock"/>
    <n v="106.75857142857143"/>
    <n v="51.185616438356163"/>
    <x v="4"/>
    <s v="indie rock"/>
    <n v="2012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5"/>
    <x v="6"/>
    <m/>
    <d v="2012-05-05T14:15:28"/>
    <b v="1"/>
    <n v="75"/>
    <b v="1"/>
    <s v="music/indie rock"/>
    <n v="106.65777537961894"/>
    <n v="27.936800000000002"/>
    <x v="4"/>
    <s v="indie rock"/>
    <n v="2012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3"/>
    <x v="3"/>
    <m/>
    <d v="2014-08-28T20:00:00"/>
    <b v="1"/>
    <n v="614"/>
    <b v="1"/>
    <s v="music/indie rock"/>
    <n v="101.30622"/>
    <n v="82.496921824104234"/>
    <x v="4"/>
    <s v="indie rock"/>
    <n v="2014"/>
    <n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4"/>
    <x v="2"/>
    <m/>
    <d v="2013-03-09T18:42:17"/>
    <b v="1"/>
    <n v="107"/>
    <b v="1"/>
    <s v="music/indie rock"/>
    <n v="106.67450000000001"/>
    <n v="59.817476635514019"/>
    <x v="4"/>
    <s v="indie rock"/>
    <n v="2013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4"/>
    <x v="2"/>
    <m/>
    <d v="2013-03-21T13:03:35"/>
    <b v="1"/>
    <n v="1224"/>
    <b v="1"/>
    <s v="music/indie rock"/>
    <n v="428.83978378378379"/>
    <n v="64.816470588235291"/>
    <x v="4"/>
    <s v="indie rock"/>
    <n v="2013"/>
    <n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3"/>
    <x v="6"/>
    <m/>
    <d v="2014-05-06T19:06:29"/>
    <b v="1"/>
    <n v="104"/>
    <b v="1"/>
    <s v="music/indie rock"/>
    <n v="104.11111111111111"/>
    <n v="90.09615384615384"/>
    <x v="4"/>
    <s v="indie rock"/>
    <n v="2014"/>
    <n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3"/>
    <x v="7"/>
    <m/>
    <d v="2014-04-18T18:00:00"/>
    <b v="1"/>
    <n v="79"/>
    <b v="1"/>
    <s v="music/indie rock"/>
    <n v="107.86666666666666"/>
    <n v="40.962025316455694"/>
    <x v="4"/>
    <s v="indie rock"/>
    <n v="2014"/>
    <n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5"/>
    <x v="6"/>
    <m/>
    <d v="2012-05-03T18:00:26"/>
    <b v="1"/>
    <n v="157"/>
    <b v="1"/>
    <s v="music/indie rock"/>
    <n v="175.84040000000002"/>
    <n v="56.000127388535034"/>
    <x v="4"/>
    <s v="indie rock"/>
    <n v="2012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5"/>
    <x v="5"/>
    <m/>
    <d v="2012-06-07T08:14:17"/>
    <b v="1"/>
    <n v="50"/>
    <b v="1"/>
    <s v="music/indie rock"/>
    <n v="156.97"/>
    <n v="37.672800000000002"/>
    <x v="4"/>
    <s v="indie rock"/>
    <n v="2012"/>
    <n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5"/>
    <x v="6"/>
    <m/>
    <d v="2012-05-05T12:25:43"/>
    <b v="1"/>
    <n v="64"/>
    <b v="1"/>
    <s v="music/indie rock"/>
    <n v="102.60000000000001"/>
    <n v="40.078125"/>
    <x v="4"/>
    <s v="indie rock"/>
    <n v="2012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8"/>
    <x v="8"/>
    <m/>
    <d v="2009-12-09T13:24:00"/>
    <b v="1"/>
    <n v="200"/>
    <b v="1"/>
    <s v="music/indie rock"/>
    <n v="104.04266666666666"/>
    <n v="78.031999999999996"/>
    <x v="4"/>
    <s v="indie rock"/>
    <n v="2009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7"/>
    <x v="1"/>
    <m/>
    <d v="2010-02-15T00:00:00"/>
    <b v="1"/>
    <n v="22"/>
    <b v="1"/>
    <s v="music/indie rock"/>
    <n v="104"/>
    <n v="18.90909090909091"/>
    <x v="4"/>
    <s v="indie rock"/>
    <n v="2010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8"/>
    <x v="10"/>
    <m/>
    <d v="2009-09-25T22:59:00"/>
    <b v="1"/>
    <n v="163"/>
    <b v="1"/>
    <s v="music/indie rock"/>
    <n v="121.05999999999999"/>
    <n v="37.134969325153371"/>
    <x v="4"/>
    <s v="indie rock"/>
    <n v="2009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4"/>
    <x v="4"/>
    <m/>
    <d v="2013-12-14T20:58:05"/>
    <b v="1"/>
    <n v="77"/>
    <b v="1"/>
    <s v="music/indie rock"/>
    <n v="107.69999999999999"/>
    <n v="41.961038961038959"/>
    <x v="4"/>
    <s v="indie rock"/>
    <n v="2013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3"/>
    <x v="2"/>
    <m/>
    <d v="2014-04-02T13:36:40"/>
    <b v="1"/>
    <n v="89"/>
    <b v="1"/>
    <s v="music/indie rock"/>
    <n v="108.66"/>
    <n v="61.044943820224717"/>
    <x v="4"/>
    <s v="indie rock"/>
    <n v="2014"/>
    <n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1"/>
    <x v="7"/>
    <m/>
    <d v="2017-04-04T00:15:01"/>
    <b v="0"/>
    <n v="64"/>
    <b v="0"/>
    <s v="food/small batch"/>
    <n v="39.120962394619681"/>
    <n v="64.53125"/>
    <x v="7"/>
    <s v="small batch"/>
    <n v="2017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1"/>
    <x v="7"/>
    <m/>
    <d v="2017-04-09T15:29:29"/>
    <b v="0"/>
    <n v="4"/>
    <b v="0"/>
    <s v="food/small batch"/>
    <n v="3.1481481481481479"/>
    <n v="21.25"/>
    <x v="7"/>
    <s v="small batch"/>
    <n v="2017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1"/>
    <x v="7"/>
    <m/>
    <d v="2017-03-20T13:07:27"/>
    <b v="0"/>
    <n v="4"/>
    <b v="0"/>
    <s v="food/small batch"/>
    <n v="48"/>
    <n v="30"/>
    <x v="7"/>
    <s v="small batch"/>
    <n v="2017"/>
    <n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1"/>
    <x v="2"/>
    <m/>
    <d v="2017-03-26T15:14:45"/>
    <b v="0"/>
    <n v="61"/>
    <b v="0"/>
    <s v="food/small batch"/>
    <n v="20.733333333333334"/>
    <n v="25.491803278688526"/>
    <x v="7"/>
    <s v="small batch"/>
    <n v="2017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1"/>
    <x v="2"/>
    <m/>
    <d v="2017-03-29T18:32:11"/>
    <b v="0"/>
    <n v="7"/>
    <b v="0"/>
    <s v="food/small batch"/>
    <n v="8"/>
    <n v="11.428571428571429"/>
    <x v="7"/>
    <s v="small batch"/>
    <n v="2017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1"/>
    <x v="7"/>
    <m/>
    <d v="2017-04-30T12:00:00"/>
    <b v="0"/>
    <n v="1"/>
    <b v="0"/>
    <s v="food/small batch"/>
    <n v="0.72"/>
    <n v="108"/>
    <x v="7"/>
    <s v="small batch"/>
    <n v="2017"/>
    <n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3"/>
    <x v="3"/>
    <m/>
    <d v="2014-08-26T17:00:40"/>
    <b v="1"/>
    <n v="3355"/>
    <b v="1"/>
    <s v="food/small batch"/>
    <n v="526.09431428571429"/>
    <n v="54.883162444113267"/>
    <x v="7"/>
    <s v="small batch"/>
    <n v="2014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0"/>
    <x v="5"/>
    <m/>
    <d v="2015-06-14T13:45:37"/>
    <b v="1"/>
    <n v="537"/>
    <b v="1"/>
    <s v="food/small batch"/>
    <n v="254.45000000000002"/>
    <n v="47.383612662942269"/>
    <x v="7"/>
    <s v="small batch"/>
    <n v="2015"/>
    <n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3"/>
    <x v="0"/>
    <m/>
    <d v="2014-07-17T09:59:06"/>
    <b v="1"/>
    <n v="125"/>
    <b v="1"/>
    <s v="food/small batch"/>
    <n v="105.91999999999999"/>
    <n v="211.84"/>
    <x v="7"/>
    <s v="small batch"/>
    <n v="2014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0"/>
    <x v="4"/>
    <m/>
    <d v="2015-12-24T19:00:00"/>
    <b v="1"/>
    <n v="163"/>
    <b v="1"/>
    <s v="food/small batch"/>
    <n v="102.42285714285715"/>
    <n v="219.92638036809817"/>
    <x v="7"/>
    <s v="small batch"/>
    <n v="2015"/>
    <n v="1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3"/>
    <x v="3"/>
    <m/>
    <d v="2014-08-17T19:08:10"/>
    <b v="1"/>
    <n v="283"/>
    <b v="1"/>
    <s v="food/small batch"/>
    <n v="144.31375"/>
    <n v="40.795406360424032"/>
    <x v="7"/>
    <s v="small batch"/>
    <n v="2014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0"/>
    <x v="1"/>
    <m/>
    <d v="2015-02-06T10:04:31"/>
    <b v="1"/>
    <n v="352"/>
    <b v="1"/>
    <s v="food/small batch"/>
    <n v="106.30800000000001"/>
    <n v="75.502840909090907"/>
    <x v="7"/>
    <s v="small batch"/>
    <n v="2015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3"/>
    <x v="5"/>
    <m/>
    <d v="2014-05-29T12:50:00"/>
    <b v="1"/>
    <n v="94"/>
    <b v="1"/>
    <s v="food/small batch"/>
    <n v="212.16666666666666"/>
    <n v="13.542553191489361"/>
    <x v="7"/>
    <s v="small batch"/>
    <n v="2014"/>
    <n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3"/>
    <x v="9"/>
    <m/>
    <d v="2014-11-05T12:34:00"/>
    <b v="1"/>
    <n v="67"/>
    <b v="1"/>
    <s v="food/small batch"/>
    <n v="101.95"/>
    <n v="60.865671641791046"/>
    <x v="7"/>
    <s v="small batch"/>
    <n v="2014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3"/>
    <x v="5"/>
    <m/>
    <d v="2014-06-11T08:44:03"/>
    <b v="1"/>
    <n v="221"/>
    <b v="1"/>
    <s v="food/small batch"/>
    <n v="102.27200000000001"/>
    <n v="115.69230769230769"/>
    <x v="7"/>
    <s v="small batch"/>
    <n v="2014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3"/>
    <x v="1"/>
    <m/>
    <d v="2014-03-08T17:11:35"/>
    <b v="1"/>
    <n v="2165"/>
    <b v="1"/>
    <s v="food/small batch"/>
    <n v="520.73254999999995"/>
    <n v="48.104623556581984"/>
    <x v="7"/>
    <s v="small batch"/>
    <n v="2014"/>
    <n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3"/>
    <x v="5"/>
    <m/>
    <d v="2014-06-26T10:22:23"/>
    <b v="1"/>
    <n v="179"/>
    <b v="1"/>
    <s v="food/small batch"/>
    <n v="110.65833333333333"/>
    <n v="74.184357541899445"/>
    <x v="7"/>
    <s v="small batch"/>
    <n v="2014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3"/>
    <x v="5"/>
    <m/>
    <d v="2014-06-29T16:31:24"/>
    <b v="1"/>
    <n v="123"/>
    <b v="1"/>
    <s v="food/small batch"/>
    <n v="101.14333333333335"/>
    <n v="123.34552845528455"/>
    <x v="7"/>
    <s v="small batch"/>
    <n v="2014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2"/>
    <x v="4"/>
    <m/>
    <d v="2016-12-19T02:59:00"/>
    <b v="1"/>
    <n v="1104"/>
    <b v="1"/>
    <s v="food/small batch"/>
    <n v="294.20799999999997"/>
    <n v="66.623188405797094"/>
    <x v="7"/>
    <s v="small batch"/>
    <n v="2016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2"/>
    <x v="8"/>
    <m/>
    <d v="2016-10-30T10:25:38"/>
    <b v="1"/>
    <n v="403"/>
    <b v="1"/>
    <s v="food/small batch"/>
    <n v="105.77749999999999"/>
    <n v="104.99007444168734"/>
    <x v="7"/>
    <s v="small batch"/>
    <n v="2016"/>
    <n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0"/>
    <x v="0"/>
    <m/>
    <d v="2015-07-12T14:31:44"/>
    <b v="0"/>
    <n v="0"/>
    <b v="0"/>
    <s v="technology/web"/>
    <n v="0"/>
    <n v="0"/>
    <x v="2"/>
    <s v="web"/>
    <n v="2015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3"/>
    <x v="8"/>
    <m/>
    <d v="2014-10-06T00:00:00"/>
    <b v="0"/>
    <n v="0"/>
    <b v="0"/>
    <s v="technology/web"/>
    <n v="0"/>
    <n v="0"/>
    <x v="2"/>
    <s v="web"/>
    <n v="2014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0"/>
    <x v="4"/>
    <m/>
    <d v="2016-01-08T14:47:00"/>
    <b v="0"/>
    <n v="1"/>
    <b v="0"/>
    <s v="technology/web"/>
    <n v="3"/>
    <n v="300"/>
    <x v="2"/>
    <s v="web"/>
    <n v="2015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2"/>
    <x v="5"/>
    <m/>
    <d v="2016-06-24T12:27:49"/>
    <b v="0"/>
    <n v="1"/>
    <b v="0"/>
    <s v="technology/web"/>
    <n v="0.1"/>
    <n v="1"/>
    <x v="2"/>
    <s v="web"/>
    <n v="2016"/>
    <n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0"/>
    <x v="2"/>
    <m/>
    <d v="2015-03-31T18:39:00"/>
    <b v="0"/>
    <n v="0"/>
    <b v="0"/>
    <s v="technology/web"/>
    <n v="0"/>
    <n v="0"/>
    <x v="2"/>
    <s v="web"/>
    <n v="2015"/>
    <n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2"/>
    <x v="8"/>
    <m/>
    <d v="2016-10-17T14:10:31"/>
    <b v="0"/>
    <n v="3"/>
    <b v="0"/>
    <s v="technology/web"/>
    <n v="6.5000000000000002E-2"/>
    <n v="13"/>
    <x v="2"/>
    <s v="web"/>
    <n v="2016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2"/>
    <x v="3"/>
    <m/>
    <d v="2016-08-25T09:34:36"/>
    <b v="0"/>
    <n v="1"/>
    <b v="0"/>
    <s v="technology/web"/>
    <n v="1.5"/>
    <n v="15"/>
    <x v="2"/>
    <s v="web"/>
    <n v="2016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0"/>
    <x v="11"/>
    <m/>
    <d v="2016-02-20T17:22:18"/>
    <b v="0"/>
    <n v="5"/>
    <b v="0"/>
    <s v="technology/web"/>
    <n v="0.38571428571428573"/>
    <n v="54"/>
    <x v="2"/>
    <s v="web"/>
    <n v="2015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0"/>
    <x v="3"/>
    <m/>
    <d v="2015-08-11T13:37:08"/>
    <b v="0"/>
    <n v="0"/>
    <b v="0"/>
    <s v="technology/web"/>
    <n v="0"/>
    <n v="0"/>
    <x v="2"/>
    <s v="web"/>
    <n v="2015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2"/>
    <x v="11"/>
    <m/>
    <d v="2017-01-03T15:12:50"/>
    <b v="0"/>
    <n v="0"/>
    <b v="0"/>
    <s v="technology/web"/>
    <n v="0"/>
    <n v="0"/>
    <x v="2"/>
    <s v="web"/>
    <n v="2016"/>
    <n v="1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0"/>
    <x v="7"/>
    <m/>
    <d v="2015-04-29T21:25:39"/>
    <b v="0"/>
    <n v="7"/>
    <b v="0"/>
    <s v="technology/web"/>
    <n v="0.5714285714285714"/>
    <n v="15.428571428571429"/>
    <x v="2"/>
    <s v="web"/>
    <n v="2015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0"/>
    <x v="6"/>
    <m/>
    <d v="2015-06-06T10:12:32"/>
    <b v="0"/>
    <n v="0"/>
    <b v="0"/>
    <s v="technology/web"/>
    <n v="0"/>
    <n v="0"/>
    <x v="2"/>
    <s v="web"/>
    <n v="2015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0"/>
    <x v="6"/>
    <m/>
    <d v="2015-04-21T11:13:42"/>
    <b v="0"/>
    <n v="0"/>
    <b v="0"/>
    <s v="technology/web"/>
    <n v="0"/>
    <n v="0"/>
    <x v="2"/>
    <s v="web"/>
    <n v="2015"/>
    <n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3"/>
    <x v="4"/>
    <m/>
    <d v="2015-01-10T12:21:00"/>
    <b v="0"/>
    <n v="1"/>
    <b v="0"/>
    <s v="technology/web"/>
    <n v="7.1428571428571425E-2"/>
    <n v="25"/>
    <x v="2"/>
    <s v="web"/>
    <n v="2014"/>
    <n v="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0"/>
    <x v="6"/>
    <m/>
    <d v="2015-05-02T17:02:16"/>
    <b v="0"/>
    <n v="2"/>
    <b v="0"/>
    <s v="technology/web"/>
    <n v="0.6875"/>
    <n v="27.5"/>
    <x v="2"/>
    <s v="web"/>
    <n v="2015"/>
    <n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0"/>
    <x v="5"/>
    <m/>
    <d v="2015-06-05T13:48:24"/>
    <b v="0"/>
    <n v="0"/>
    <b v="0"/>
    <s v="technology/web"/>
    <n v="0"/>
    <n v="0"/>
    <x v="2"/>
    <s v="web"/>
    <n v="2015"/>
    <n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0"/>
    <x v="8"/>
    <m/>
    <d v="2015-10-17T09:52:58"/>
    <b v="0"/>
    <n v="0"/>
    <b v="0"/>
    <s v="technology/web"/>
    <n v="0"/>
    <n v="0"/>
    <x v="2"/>
    <s v="web"/>
    <n v="2015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3"/>
    <x v="11"/>
    <m/>
    <d v="2015-01-30T19:39:00"/>
    <b v="0"/>
    <n v="0"/>
    <b v="0"/>
    <s v="technology/web"/>
    <n v="0"/>
    <n v="0"/>
    <x v="2"/>
    <s v="web"/>
    <n v="2014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0"/>
    <x v="0"/>
    <m/>
    <d v="2015-08-03T10:35:24"/>
    <b v="0"/>
    <n v="3"/>
    <b v="0"/>
    <s v="technology/web"/>
    <n v="14.680000000000001"/>
    <n v="367"/>
    <x v="2"/>
    <s v="web"/>
    <n v="2015"/>
    <n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2"/>
    <x v="1"/>
    <m/>
    <d v="2016-02-07T11:58:00"/>
    <b v="0"/>
    <n v="1"/>
    <b v="0"/>
    <s v="technology/web"/>
    <n v="0.04"/>
    <n v="2"/>
    <x v="2"/>
    <s v="web"/>
    <n v="2016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2"/>
    <x v="6"/>
    <m/>
    <d v="2016-04-30T17:00:00"/>
    <b v="0"/>
    <n v="0"/>
    <b v="0"/>
    <s v="technology/web"/>
    <n v="0"/>
    <n v="0"/>
    <x v="2"/>
    <s v="web"/>
    <n v="2016"/>
    <n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3"/>
    <x v="4"/>
    <m/>
    <d v="2014-12-11T11:31:10"/>
    <b v="0"/>
    <n v="2"/>
    <b v="0"/>
    <s v="technology/web"/>
    <n v="28.571428571428569"/>
    <n v="60"/>
    <x v="2"/>
    <s v="web"/>
    <n v="2014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0"/>
    <x v="4"/>
    <m/>
    <d v="2015-12-28T19:16:40"/>
    <b v="0"/>
    <n v="0"/>
    <b v="0"/>
    <s v="technology/web"/>
    <n v="0"/>
    <n v="0"/>
    <x v="2"/>
    <s v="web"/>
    <n v="2015"/>
    <n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0"/>
    <x v="8"/>
    <m/>
    <d v="2015-10-26T17:25:56"/>
    <b v="0"/>
    <n v="0"/>
    <b v="0"/>
    <s v="technology/web"/>
    <n v="0"/>
    <n v="0"/>
    <x v="2"/>
    <s v="web"/>
    <n v="2015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0"/>
    <x v="11"/>
    <m/>
    <d v="2016-01-17T18:00:00"/>
    <b v="0"/>
    <n v="0"/>
    <b v="0"/>
    <s v="technology/web"/>
    <n v="0"/>
    <n v="0"/>
    <x v="2"/>
    <s v="web"/>
    <n v="2015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0"/>
    <x v="8"/>
    <m/>
    <d v="2015-10-21T07:45:33"/>
    <b v="0"/>
    <n v="27"/>
    <b v="0"/>
    <s v="technology/web"/>
    <n v="10.52"/>
    <n v="97.407407407407405"/>
    <x v="2"/>
    <s v="web"/>
    <n v="2015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2"/>
    <x v="2"/>
    <m/>
    <d v="2016-04-25T17:16:56"/>
    <b v="0"/>
    <n v="14"/>
    <b v="0"/>
    <s v="technology/web"/>
    <n v="1.34"/>
    <n v="47.857142857142854"/>
    <x v="2"/>
    <s v="web"/>
    <n v="2016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0"/>
    <x v="2"/>
    <m/>
    <d v="2015-04-14T11:19:25"/>
    <b v="0"/>
    <n v="2"/>
    <b v="0"/>
    <s v="technology/web"/>
    <n v="0.25"/>
    <n v="50"/>
    <x v="2"/>
    <s v="web"/>
    <n v="2015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2"/>
    <x v="1"/>
    <m/>
    <d v="2016-02-10T14:30:11"/>
    <b v="0"/>
    <n v="0"/>
    <b v="0"/>
    <s v="technology/web"/>
    <n v="0"/>
    <n v="0"/>
    <x v="2"/>
    <s v="web"/>
    <n v="2016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3"/>
    <x v="4"/>
    <m/>
    <d v="2014-12-17T23:32:21"/>
    <b v="0"/>
    <n v="4"/>
    <b v="0"/>
    <s v="technology/web"/>
    <n v="0.32800000000000001"/>
    <n v="20.5"/>
    <x v="2"/>
    <s v="web"/>
    <n v="2014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0"/>
    <x v="5"/>
    <m/>
    <d v="2015-06-25T13:39:56"/>
    <b v="0"/>
    <n v="0"/>
    <b v="0"/>
    <s v="technology/web"/>
    <n v="0"/>
    <n v="0"/>
    <x v="2"/>
    <s v="web"/>
    <n v="2015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0"/>
    <x v="7"/>
    <m/>
    <d v="2015-04-23T20:39:31"/>
    <b v="0"/>
    <n v="6"/>
    <b v="0"/>
    <s v="technology/web"/>
    <n v="3.2727272727272729"/>
    <n v="30"/>
    <x v="2"/>
    <s v="web"/>
    <n v="2015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0"/>
    <x v="3"/>
    <m/>
    <d v="2015-08-29T10:53:44"/>
    <b v="0"/>
    <n v="1"/>
    <b v="0"/>
    <s v="technology/web"/>
    <n v="5.8823529411764705E-3"/>
    <n v="50"/>
    <x v="2"/>
    <s v="web"/>
    <n v="2015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0"/>
    <x v="1"/>
    <m/>
    <d v="2015-02-12T15:14:20"/>
    <b v="0"/>
    <n v="1"/>
    <b v="0"/>
    <s v="technology/web"/>
    <n v="4.5454545454545456E-2"/>
    <n v="10"/>
    <x v="2"/>
    <s v="web"/>
    <n v="2015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2"/>
    <x v="10"/>
    <m/>
    <d v="2016-09-09T15:03:57"/>
    <b v="0"/>
    <n v="0"/>
    <b v="0"/>
    <s v="technology/web"/>
    <n v="0"/>
    <n v="0"/>
    <x v="2"/>
    <s v="web"/>
    <n v="2016"/>
    <n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0"/>
    <x v="4"/>
    <m/>
    <d v="2015-12-10T17:12:46"/>
    <b v="0"/>
    <n v="4"/>
    <b v="0"/>
    <s v="technology/web"/>
    <n v="10.877666666666666"/>
    <n v="81.582499999999996"/>
    <x v="2"/>
    <s v="web"/>
    <n v="2015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2"/>
    <x v="9"/>
    <m/>
    <d v="2016-11-25T16:53:03"/>
    <b v="0"/>
    <n v="0"/>
    <b v="0"/>
    <s v="technology/web"/>
    <n v="0"/>
    <n v="0"/>
    <x v="2"/>
    <s v="web"/>
    <n v="2016"/>
    <n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0"/>
    <x v="3"/>
    <m/>
    <d v="2015-08-25T19:18:50"/>
    <b v="0"/>
    <n v="0"/>
    <b v="0"/>
    <s v="technology/web"/>
    <n v="0"/>
    <n v="0"/>
    <x v="2"/>
    <s v="web"/>
    <n v="2015"/>
    <n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0"/>
    <x v="10"/>
    <m/>
    <d v="2015-10-04T19:23:36"/>
    <b v="0"/>
    <n v="0"/>
    <b v="0"/>
    <s v="technology/web"/>
    <n v="0"/>
    <n v="0"/>
    <x v="2"/>
    <s v="web"/>
    <n v="2015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0"/>
    <x v="8"/>
    <m/>
    <d v="2015-10-01T14:02:22"/>
    <b v="0"/>
    <n v="3"/>
    <b v="0"/>
    <s v="technology/web"/>
    <n v="0.36666666666666664"/>
    <n v="18.333333333333332"/>
    <x v="2"/>
    <s v="web"/>
    <n v="2015"/>
    <n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0"/>
    <x v="7"/>
    <m/>
    <d v="2015-04-10T17:27:28"/>
    <b v="0"/>
    <n v="7"/>
    <b v="0"/>
    <s v="technology/web"/>
    <n v="1.8193398957730169"/>
    <n v="224.42857142857142"/>
    <x v="2"/>
    <s v="web"/>
    <n v="2015"/>
    <n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0"/>
    <x v="3"/>
    <m/>
    <d v="2015-08-03T23:30:03"/>
    <b v="0"/>
    <n v="2"/>
    <b v="0"/>
    <s v="technology/web"/>
    <n v="2.5"/>
    <n v="37.5"/>
    <x v="2"/>
    <s v="web"/>
    <n v="2015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0"/>
    <x v="1"/>
    <m/>
    <d v="2015-02-21T20:21:47"/>
    <b v="0"/>
    <n v="3"/>
    <b v="0"/>
    <s v="technology/web"/>
    <n v="4.3499999999999996"/>
    <n v="145"/>
    <x v="2"/>
    <s v="web"/>
    <n v="2015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3"/>
    <x v="9"/>
    <m/>
    <d v="2014-11-13T21:37:23"/>
    <b v="0"/>
    <n v="8"/>
    <b v="0"/>
    <s v="technology/web"/>
    <n v="0.8"/>
    <n v="1"/>
    <x v="2"/>
    <s v="web"/>
    <n v="2014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0"/>
    <x v="3"/>
    <m/>
    <d v="2015-08-05T11:50:32"/>
    <b v="0"/>
    <n v="7"/>
    <b v="0"/>
    <s v="technology/web"/>
    <n v="1.2123076923076923"/>
    <n v="112.57142857142857"/>
    <x v="2"/>
    <s v="web"/>
    <n v="2015"/>
    <n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3"/>
    <x v="4"/>
    <m/>
    <d v="2015-01-10T15:07:04"/>
    <b v="0"/>
    <n v="0"/>
    <b v="0"/>
    <s v="technology/web"/>
    <n v="0"/>
    <n v="0"/>
    <x v="2"/>
    <s v="web"/>
    <n v="2014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2"/>
    <x v="0"/>
    <m/>
    <d v="2016-07-22T10:02:20"/>
    <b v="0"/>
    <n v="3"/>
    <b v="0"/>
    <s v="technology/web"/>
    <n v="0.68399999999999994"/>
    <n v="342"/>
    <x v="2"/>
    <s v="web"/>
    <n v="2016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3"/>
    <x v="11"/>
    <m/>
    <d v="2015-01-15T14:29:00"/>
    <b v="0"/>
    <n v="8"/>
    <b v="0"/>
    <s v="technology/web"/>
    <n v="1.2513513513513512"/>
    <n v="57.875"/>
    <x v="2"/>
    <s v="web"/>
    <n v="2014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0"/>
    <x v="0"/>
    <m/>
    <d v="2015-07-25T16:59:00"/>
    <b v="0"/>
    <n v="1"/>
    <b v="0"/>
    <s v="technology/web"/>
    <n v="0.1875"/>
    <n v="30"/>
    <x v="2"/>
    <s v="web"/>
    <n v="2015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3"/>
    <x v="4"/>
    <m/>
    <d v="2015-01-04T01:17:44"/>
    <b v="0"/>
    <n v="0"/>
    <b v="0"/>
    <s v="technology/web"/>
    <n v="0"/>
    <n v="0"/>
    <x v="2"/>
    <s v="web"/>
    <n v="2014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0"/>
    <x v="7"/>
    <m/>
    <d v="2015-03-31T13:04:04"/>
    <b v="0"/>
    <n v="1"/>
    <b v="0"/>
    <s v="technology/web"/>
    <n v="0.125"/>
    <n v="25"/>
    <x v="2"/>
    <s v="web"/>
    <n v="2015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0"/>
    <x v="8"/>
    <m/>
    <d v="2015-10-28T21:53:43"/>
    <b v="0"/>
    <n v="0"/>
    <b v="0"/>
    <s v="technology/web"/>
    <n v="0"/>
    <n v="0"/>
    <x v="2"/>
    <s v="web"/>
    <n v="2015"/>
    <n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0"/>
    <x v="3"/>
    <m/>
    <d v="2015-08-08T10:33:37"/>
    <b v="0"/>
    <n v="1"/>
    <b v="0"/>
    <s v="technology/web"/>
    <n v="0.05"/>
    <n v="50"/>
    <x v="2"/>
    <s v="web"/>
    <n v="2015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0"/>
    <x v="1"/>
    <m/>
    <d v="2015-02-26T03:41:33"/>
    <b v="0"/>
    <n v="2"/>
    <b v="0"/>
    <s v="technology/web"/>
    <n v="0.06"/>
    <n v="1.5"/>
    <x v="2"/>
    <s v="web"/>
    <n v="2015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2"/>
    <x v="11"/>
    <m/>
    <d v="2017-01-10T03:57:00"/>
    <b v="0"/>
    <n v="0"/>
    <b v="0"/>
    <s v="technology/web"/>
    <n v="0"/>
    <n v="0"/>
    <x v="2"/>
    <s v="web"/>
    <n v="2016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0"/>
    <x v="8"/>
    <m/>
    <d v="2015-10-15T15:22:38"/>
    <b v="0"/>
    <n v="1"/>
    <b v="0"/>
    <s v="technology/web"/>
    <n v="0.2"/>
    <n v="10"/>
    <x v="2"/>
    <s v="web"/>
    <n v="2015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3"/>
    <x v="11"/>
    <m/>
    <d v="2015-01-02T16:14:16"/>
    <b v="0"/>
    <n v="0"/>
    <b v="0"/>
    <s v="technology/web"/>
    <n v="0"/>
    <n v="0"/>
    <x v="2"/>
    <s v="web"/>
    <n v="2014"/>
    <n v="1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0"/>
    <x v="0"/>
    <m/>
    <d v="2015-07-02T16:59:44"/>
    <b v="0"/>
    <n v="0"/>
    <b v="0"/>
    <s v="technology/web"/>
    <n v="0"/>
    <n v="0"/>
    <x v="2"/>
    <s v="web"/>
    <n v="2015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3"/>
    <x v="4"/>
    <m/>
    <d v="2014-12-18T15:28:26"/>
    <b v="0"/>
    <n v="0"/>
    <b v="0"/>
    <s v="technology/web"/>
    <n v="0"/>
    <n v="0"/>
    <x v="2"/>
    <s v="web"/>
    <n v="2014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2"/>
    <x v="7"/>
    <m/>
    <d v="2016-04-14T01:26:04"/>
    <b v="0"/>
    <n v="0"/>
    <b v="0"/>
    <s v="technology/web"/>
    <n v="0"/>
    <n v="0"/>
    <x v="2"/>
    <s v="web"/>
    <n v="2016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2"/>
    <x v="1"/>
    <m/>
    <d v="2016-03-05T14:44:56"/>
    <b v="0"/>
    <n v="9"/>
    <b v="0"/>
    <s v="food/food trucks"/>
    <n v="0.71785714285714286"/>
    <n v="22.333333333333332"/>
    <x v="7"/>
    <s v="food trucks"/>
    <n v="2016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0"/>
    <x v="6"/>
    <m/>
    <d v="2015-05-13T11:18:51"/>
    <b v="0"/>
    <n v="1"/>
    <b v="0"/>
    <s v="food/food trucks"/>
    <n v="0.43333333333333329"/>
    <n v="52"/>
    <x v="7"/>
    <s v="food trucks"/>
    <n v="2015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2"/>
    <x v="1"/>
    <m/>
    <d v="2016-03-30T15:10:58"/>
    <b v="0"/>
    <n v="12"/>
    <b v="0"/>
    <s v="food/food trucks"/>
    <n v="16.833333333333332"/>
    <n v="16.833333333333332"/>
    <x v="7"/>
    <s v="food trucks"/>
    <n v="2016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0"/>
    <x v="11"/>
    <m/>
    <d v="2016-01-02T19:56:47"/>
    <b v="0"/>
    <n v="0"/>
    <b v="0"/>
    <s v="food/food trucks"/>
    <n v="0"/>
    <n v="0"/>
    <x v="7"/>
    <s v="food trucks"/>
    <n v="2015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2"/>
    <x v="10"/>
    <m/>
    <d v="2016-09-03T09:02:55"/>
    <b v="0"/>
    <n v="20"/>
    <b v="0"/>
    <s v="food/food trucks"/>
    <n v="22.52"/>
    <n v="56.3"/>
    <x v="7"/>
    <s v="food trucks"/>
    <n v="2016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3"/>
    <x v="11"/>
    <m/>
    <d v="2015-01-18T21:39:50"/>
    <b v="0"/>
    <n v="16"/>
    <b v="0"/>
    <s v="food/food trucks"/>
    <n v="41.384615384615387"/>
    <n v="84.0625"/>
    <x v="7"/>
    <s v="food trucks"/>
    <n v="2014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0"/>
    <x v="7"/>
    <m/>
    <d v="2015-04-11T01:00:00"/>
    <b v="0"/>
    <n v="33"/>
    <b v="0"/>
    <s v="food/food trucks"/>
    <n v="25.259090909090908"/>
    <n v="168.39393939393941"/>
    <x v="7"/>
    <s v="food trucks"/>
    <n v="2015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3"/>
    <x v="9"/>
    <m/>
    <d v="2014-11-05T23:22:37"/>
    <b v="0"/>
    <n v="2"/>
    <b v="0"/>
    <s v="food/food trucks"/>
    <n v="0.2"/>
    <n v="15"/>
    <x v="7"/>
    <s v="food trucks"/>
    <n v="2014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0"/>
    <x v="3"/>
    <m/>
    <d v="2015-08-18T16:01:15"/>
    <b v="0"/>
    <n v="6"/>
    <b v="0"/>
    <s v="food/food trucks"/>
    <n v="1.8399999999999999"/>
    <n v="76.666666666666671"/>
    <x v="7"/>
    <s v="food trucks"/>
    <n v="2015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0"/>
    <x v="10"/>
    <m/>
    <d v="2015-09-07T04:47:55"/>
    <b v="0"/>
    <n v="0"/>
    <b v="0"/>
    <s v="food/food trucks"/>
    <n v="0"/>
    <n v="0"/>
    <x v="7"/>
    <s v="food trucks"/>
    <n v="2015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0"/>
    <x v="3"/>
    <m/>
    <d v="2015-08-25T12:34:42"/>
    <b v="0"/>
    <n v="3"/>
    <b v="0"/>
    <s v="food/food trucks"/>
    <n v="0.60399999999999998"/>
    <n v="50.333333333333336"/>
    <x v="7"/>
    <s v="food trucks"/>
    <n v="2015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2"/>
    <x v="9"/>
    <m/>
    <d v="2016-11-26T13:41:13"/>
    <b v="0"/>
    <n v="0"/>
    <b v="0"/>
    <s v="food/food trucks"/>
    <n v="0"/>
    <n v="0"/>
    <x v="7"/>
    <s v="food trucks"/>
    <n v="2016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3"/>
    <x v="6"/>
    <m/>
    <d v="2014-05-31T18:30:00"/>
    <b v="0"/>
    <n v="3"/>
    <b v="0"/>
    <s v="food/food trucks"/>
    <n v="0.83333333333333337"/>
    <n v="8.3333333333333339"/>
    <x v="7"/>
    <s v="food trucks"/>
    <n v="2014"/>
    <n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0"/>
    <x v="3"/>
    <m/>
    <d v="2015-08-21T22:59:00"/>
    <b v="0"/>
    <n v="13"/>
    <b v="0"/>
    <s v="food/food trucks"/>
    <n v="3.0666666666666664"/>
    <n v="35.384615384615387"/>
    <x v="7"/>
    <s v="food trucks"/>
    <n v="201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2"/>
    <x v="0"/>
    <m/>
    <d v="2016-07-15T15:42:26"/>
    <b v="0"/>
    <n v="6"/>
    <b v="0"/>
    <s v="food/food trucks"/>
    <n v="0.55833333333333335"/>
    <n v="55.833333333333336"/>
    <x v="7"/>
    <s v="food trucks"/>
    <n v="2016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0"/>
    <x v="1"/>
    <m/>
    <d v="2015-03-14T10:00:00"/>
    <b v="0"/>
    <n v="1"/>
    <b v="0"/>
    <s v="food/food trucks"/>
    <n v="2.5000000000000001E-2"/>
    <n v="5"/>
    <x v="7"/>
    <s v="food trucks"/>
    <n v="2015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3"/>
    <x v="3"/>
    <m/>
    <d v="2014-08-10T16:13:07"/>
    <b v="0"/>
    <n v="0"/>
    <b v="0"/>
    <s v="food/food trucks"/>
    <n v="0"/>
    <n v="0"/>
    <x v="7"/>
    <s v="food trucks"/>
    <n v="2014"/>
    <n v="7"/>
  </r>
  <r>
    <n v="2418"/>
    <s v="Mexican food truck"/>
    <s v="I want to start my food truck business."/>
    <n v="25000"/>
    <n v="5"/>
    <x v="2"/>
    <s v="US"/>
    <s v="USD"/>
    <n v="1427225644"/>
    <n v="1422045244"/>
    <x v="2418"/>
    <x v="0"/>
    <x v="1"/>
    <m/>
    <d v="2015-03-24T14:34:04"/>
    <b v="0"/>
    <n v="5"/>
    <b v="0"/>
    <s v="food/food trucks"/>
    <n v="0.02"/>
    <n v="1"/>
    <x v="7"/>
    <s v="food trucks"/>
    <n v="2015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3"/>
    <x v="11"/>
    <m/>
    <d v="2015-02-18T12:43:09"/>
    <b v="0"/>
    <n v="0"/>
    <b v="0"/>
    <s v="food/food trucks"/>
    <n v="0"/>
    <n v="0"/>
    <x v="7"/>
    <s v="food trucks"/>
    <n v="2014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3"/>
    <x v="8"/>
    <m/>
    <d v="2014-11-09T20:41:35"/>
    <b v="0"/>
    <n v="36"/>
    <b v="0"/>
    <s v="food/food trucks"/>
    <n v="14.825133372851216"/>
    <n v="69.472222222222229"/>
    <x v="7"/>
    <s v="food trucks"/>
    <n v="2014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0"/>
    <x v="1"/>
    <m/>
    <d v="2015-02-21T11:29:56"/>
    <b v="0"/>
    <n v="1"/>
    <b v="0"/>
    <s v="food/food trucks"/>
    <n v="1.6666666666666666E-2"/>
    <n v="1"/>
    <x v="7"/>
    <s v="food trucks"/>
    <n v="2015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0"/>
    <x v="2"/>
    <m/>
    <d v="2015-03-11T11:23:56"/>
    <b v="0"/>
    <n v="1"/>
    <b v="0"/>
    <s v="food/food trucks"/>
    <n v="0.2"/>
    <n v="1"/>
    <x v="7"/>
    <s v="food trucks"/>
    <n v="2015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3"/>
    <x v="11"/>
    <m/>
    <d v="2014-12-31T11:54:50"/>
    <b v="0"/>
    <n v="1"/>
    <b v="0"/>
    <s v="food/food trucks"/>
    <n v="1.3333333333333334E-2"/>
    <n v="8"/>
    <x v="7"/>
    <s v="food trucks"/>
    <n v="2014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3"/>
    <x v="8"/>
    <m/>
    <d v="2014-10-27T16:25:08"/>
    <b v="0"/>
    <n v="9"/>
    <b v="0"/>
    <s v="food/food trucks"/>
    <n v="1.24"/>
    <n v="34.444444444444443"/>
    <x v="7"/>
    <s v="food trucks"/>
    <n v="2014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2"/>
    <x v="5"/>
    <m/>
    <d v="2016-05-27T17:04:00"/>
    <b v="0"/>
    <n v="1"/>
    <b v="0"/>
    <s v="food/food trucks"/>
    <n v="2.8571428571428574E-2"/>
    <n v="1"/>
    <x v="7"/>
    <s v="food trucks"/>
    <n v="2016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0"/>
    <x v="0"/>
    <m/>
    <d v="2015-08-07T23:04:52"/>
    <b v="0"/>
    <n v="0"/>
    <b v="0"/>
    <s v="food/food trucks"/>
    <n v="0"/>
    <n v="0"/>
    <x v="7"/>
    <s v="food trucks"/>
    <n v="2015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2"/>
    <x v="2"/>
    <m/>
    <d v="2016-03-23T01:38:53"/>
    <b v="0"/>
    <n v="1"/>
    <b v="0"/>
    <s v="food/food trucks"/>
    <n v="2E-3"/>
    <n v="1"/>
    <x v="7"/>
    <s v="food trucks"/>
    <n v="2016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0"/>
    <x v="2"/>
    <m/>
    <d v="2015-03-12T12:49:11"/>
    <b v="0"/>
    <n v="1"/>
    <b v="0"/>
    <s v="food/food trucks"/>
    <n v="2.8571428571428571E-3"/>
    <n v="1"/>
    <x v="7"/>
    <s v="food trucks"/>
    <n v="2015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2"/>
    <x v="11"/>
    <m/>
    <d v="2017-02-05T11:44:00"/>
    <b v="0"/>
    <n v="4"/>
    <b v="0"/>
    <s v="food/food trucks"/>
    <n v="1.4321428571428572"/>
    <n v="501.25"/>
    <x v="7"/>
    <s v="food trucks"/>
    <n v="2016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2"/>
    <x v="1"/>
    <m/>
    <d v="2016-02-11T22:08:24"/>
    <b v="0"/>
    <n v="2"/>
    <b v="0"/>
    <s v="food/food trucks"/>
    <n v="0.70000000000000007"/>
    <n v="10.5"/>
    <x v="7"/>
    <s v="food trucks"/>
    <n v="2016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2"/>
    <x v="6"/>
    <m/>
    <d v="2016-06-27T21:23:33"/>
    <b v="0"/>
    <n v="2"/>
    <b v="0"/>
    <s v="food/food trucks"/>
    <n v="2E-3"/>
    <n v="1"/>
    <x v="7"/>
    <s v="food trucks"/>
    <n v="2016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0"/>
    <x v="2"/>
    <m/>
    <d v="2015-03-08T00:14:57"/>
    <b v="0"/>
    <n v="2"/>
    <b v="0"/>
    <s v="food/food trucks"/>
    <n v="1.4285714285714287E-2"/>
    <n v="1"/>
    <x v="7"/>
    <s v="food trucks"/>
    <n v="2015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2"/>
    <x v="1"/>
    <m/>
    <d v="2016-02-27T16:35:43"/>
    <b v="0"/>
    <n v="0"/>
    <b v="0"/>
    <s v="food/food trucks"/>
    <n v="0"/>
    <n v="0"/>
    <x v="7"/>
    <s v="food trucks"/>
    <n v="2016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0"/>
    <x v="0"/>
    <m/>
    <d v="2015-08-03T23:27:54"/>
    <b v="0"/>
    <n v="2"/>
    <b v="0"/>
    <s v="food/food trucks"/>
    <n v="0.13"/>
    <n v="13"/>
    <x v="7"/>
    <s v="food trucks"/>
    <n v="2015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0"/>
    <x v="8"/>
    <m/>
    <d v="2015-10-05T01:39:46"/>
    <b v="0"/>
    <n v="4"/>
    <b v="0"/>
    <s v="food/food trucks"/>
    <n v="0.48960000000000004"/>
    <n v="306"/>
    <x v="7"/>
    <s v="food trucks"/>
    <n v="2015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0"/>
    <x v="4"/>
    <m/>
    <d v="2016-01-29T09:46:10"/>
    <b v="0"/>
    <n v="2"/>
    <b v="0"/>
    <s v="food/food trucks"/>
    <n v="3.8461538461538464E-2"/>
    <n v="22.5"/>
    <x v="7"/>
    <s v="food trucks"/>
    <n v="2015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0"/>
    <x v="1"/>
    <m/>
    <d v="2015-03-17T13:00:00"/>
    <b v="0"/>
    <n v="0"/>
    <b v="0"/>
    <s v="food/food trucks"/>
    <n v="0"/>
    <n v="0"/>
    <x v="7"/>
    <s v="food trucks"/>
    <n v="2015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0"/>
    <x v="9"/>
    <m/>
    <d v="2015-12-07T17:57:42"/>
    <b v="0"/>
    <n v="1"/>
    <b v="0"/>
    <s v="food/food trucks"/>
    <n v="0.33333333333333337"/>
    <n v="50"/>
    <x v="7"/>
    <s v="food trucks"/>
    <n v="2015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0"/>
    <x v="8"/>
    <m/>
    <d v="2015-10-18T14:38:49"/>
    <b v="0"/>
    <n v="0"/>
    <b v="0"/>
    <s v="food/food trucks"/>
    <n v="0"/>
    <n v="0"/>
    <x v="7"/>
    <s v="food trucks"/>
    <n v="2015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2"/>
    <x v="1"/>
    <m/>
    <d v="2016-02-13T16:35:13"/>
    <b v="0"/>
    <n v="2"/>
    <b v="0"/>
    <s v="food/food trucks"/>
    <n v="0.2"/>
    <n v="5"/>
    <x v="7"/>
    <s v="food trucks"/>
    <n v="2016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0"/>
    <x v="3"/>
    <m/>
    <d v="2015-07-22T23:59:00"/>
    <b v="0"/>
    <n v="109"/>
    <b v="1"/>
    <s v="food/small batch"/>
    <n v="107.88"/>
    <n v="74.22935779816514"/>
    <x v="7"/>
    <s v="small batch"/>
    <n v="2015"/>
    <n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0"/>
    <x v="2"/>
    <m/>
    <d v="2015-03-19T10:00:28"/>
    <b v="0"/>
    <n v="372"/>
    <b v="1"/>
    <s v="food/small batch"/>
    <n v="125.94166666666666"/>
    <n v="81.252688172043008"/>
    <x v="7"/>
    <s v="small batch"/>
    <n v="2015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3"/>
    <x v="3"/>
    <m/>
    <d v="2014-08-15T10:00:22"/>
    <b v="0"/>
    <n v="311"/>
    <b v="1"/>
    <s v="food/small batch"/>
    <n v="202.51495"/>
    <n v="130.23469453376205"/>
    <x v="7"/>
    <s v="small batch"/>
    <n v="2014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2"/>
    <x v="6"/>
    <m/>
    <d v="2016-05-25T13:06:31"/>
    <b v="0"/>
    <n v="61"/>
    <b v="1"/>
    <s v="food/small batch"/>
    <n v="108.60000000000001"/>
    <n v="53.409836065573771"/>
    <x v="7"/>
    <s v="small batch"/>
    <n v="2016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0"/>
    <x v="10"/>
    <m/>
    <d v="2015-09-25T23:33:41"/>
    <b v="0"/>
    <n v="115"/>
    <b v="1"/>
    <s v="food/small batch"/>
    <n v="172.8"/>
    <n v="75.130434782608702"/>
    <x v="7"/>
    <s v="small batch"/>
    <n v="2015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2"/>
    <x v="9"/>
    <m/>
    <d v="2016-11-26T10:27:51"/>
    <b v="0"/>
    <n v="111"/>
    <b v="1"/>
    <s v="food/small batch"/>
    <n v="167.98"/>
    <n v="75.666666666666671"/>
    <x v="7"/>
    <s v="small batch"/>
    <n v="2016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2"/>
    <x v="9"/>
    <m/>
    <d v="2016-11-11T23:00:00"/>
    <b v="0"/>
    <n v="337"/>
    <b v="1"/>
    <s v="food/small batch"/>
    <n v="427.20000000000005"/>
    <n v="31.691394658753708"/>
    <x v="7"/>
    <s v="small batch"/>
    <n v="2016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2"/>
    <x v="10"/>
    <m/>
    <d v="2016-08-31T00:36:00"/>
    <b v="0"/>
    <n v="9"/>
    <b v="1"/>
    <s v="food/small batch"/>
    <n v="107.5"/>
    <n v="47.777777777777779"/>
    <x v="7"/>
    <s v="small batch"/>
    <n v="2016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3"/>
    <x v="9"/>
    <m/>
    <d v="2014-11-29T23:25:15"/>
    <b v="0"/>
    <n v="120"/>
    <b v="1"/>
    <s v="food/small batch"/>
    <n v="108"/>
    <n v="90"/>
    <x v="7"/>
    <s v="small batch"/>
    <n v="2014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3"/>
    <x v="8"/>
    <m/>
    <d v="2014-10-27T22:11:00"/>
    <b v="0"/>
    <n v="102"/>
    <b v="1"/>
    <s v="food/small batch"/>
    <n v="101.53353333333335"/>
    <n v="149.31401960784314"/>
    <x v="7"/>
    <s v="small batch"/>
    <n v="2014"/>
    <n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1"/>
    <x v="2"/>
    <m/>
    <d v="2017-03-05T16:48:10"/>
    <b v="0"/>
    <n v="186"/>
    <b v="1"/>
    <s v="food/small batch"/>
    <n v="115.45"/>
    <n v="62.06989247311828"/>
    <x v="7"/>
    <s v="small batch"/>
    <n v="2017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0"/>
    <x v="4"/>
    <m/>
    <d v="2015-12-29T18:00:00"/>
    <b v="0"/>
    <n v="15"/>
    <b v="1"/>
    <s v="food/small batch"/>
    <n v="133.5"/>
    <n v="53.4"/>
    <x v="7"/>
    <s v="small batch"/>
    <n v="2015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1"/>
    <x v="1"/>
    <m/>
    <d v="2017-02-02T11:36:49"/>
    <b v="0"/>
    <n v="67"/>
    <b v="1"/>
    <s v="food/small batch"/>
    <n v="154.69999999999999"/>
    <n v="69.268656716417908"/>
    <x v="7"/>
    <s v="small batch"/>
    <n v="2017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1"/>
    <x v="2"/>
    <m/>
    <d v="2017-03-10T23:50:08"/>
    <b v="0"/>
    <n v="130"/>
    <b v="1"/>
    <s v="food/small batch"/>
    <n v="100.84571428571429"/>
    <n v="271.50769230769231"/>
    <x v="7"/>
    <s v="small batch"/>
    <n v="2017"/>
    <n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2"/>
    <x v="7"/>
    <m/>
    <d v="2016-04-20T13:45:50"/>
    <b v="0"/>
    <n v="16"/>
    <b v="1"/>
    <s v="food/small batch"/>
    <n v="182"/>
    <n v="34.125"/>
    <x v="7"/>
    <s v="small batch"/>
    <n v="2016"/>
    <n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1"/>
    <x v="1"/>
    <m/>
    <d v="2017-02-25T18:03:59"/>
    <b v="0"/>
    <n v="67"/>
    <b v="1"/>
    <s v="food/small batch"/>
    <n v="180.86666666666667"/>
    <n v="40.492537313432834"/>
    <x v="7"/>
    <s v="small batch"/>
    <n v="2017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2"/>
    <x v="2"/>
    <m/>
    <d v="2016-03-24T08:27:36"/>
    <b v="0"/>
    <n v="124"/>
    <b v="1"/>
    <s v="food/small batch"/>
    <n v="102.30434782608695"/>
    <n v="189.75806451612902"/>
    <x v="7"/>
    <s v="small batch"/>
    <n v="2016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2"/>
    <x v="5"/>
    <m/>
    <d v="2016-06-09T14:00:00"/>
    <b v="0"/>
    <n v="80"/>
    <b v="1"/>
    <s v="food/small batch"/>
    <n v="110.17999999999999"/>
    <n v="68.862499999999997"/>
    <x v="7"/>
    <s v="small batch"/>
    <n v="2016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2"/>
    <x v="2"/>
    <m/>
    <d v="2016-03-23T09:18:05"/>
    <b v="0"/>
    <n v="282"/>
    <b v="1"/>
    <s v="food/small batch"/>
    <n v="102.25"/>
    <n v="108.77659574468085"/>
    <x v="7"/>
    <s v="small batch"/>
    <n v="2016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2"/>
    <x v="4"/>
    <m/>
    <d v="2017-01-02T23:17:00"/>
    <b v="0"/>
    <n v="68"/>
    <b v="1"/>
    <s v="food/small batch"/>
    <n v="100.78823529411764"/>
    <n v="125.98529411764706"/>
    <x v="7"/>
    <s v="small batch"/>
    <n v="2016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6"/>
    <x v="10"/>
    <m/>
    <d v="2011-09-30T22:00:00"/>
    <b v="0"/>
    <n v="86"/>
    <b v="1"/>
    <s v="music/indie rock"/>
    <n v="103.8"/>
    <n v="90.523255813953483"/>
    <x v="4"/>
    <s v="indie rock"/>
    <n v="2011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5"/>
    <x v="0"/>
    <m/>
    <d v="2012-07-18T23:28:16"/>
    <b v="0"/>
    <n v="115"/>
    <b v="1"/>
    <s v="music/indie rock"/>
    <n v="110.70833333333334"/>
    <n v="28.880434782608695"/>
    <x v="4"/>
    <s v="indie rock"/>
    <n v="2012"/>
    <n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4"/>
    <x v="7"/>
    <m/>
    <d v="2013-04-16T14:00:00"/>
    <b v="0"/>
    <n v="75"/>
    <b v="1"/>
    <s v="music/indie rock"/>
    <n v="116.25000000000001"/>
    <n v="31"/>
    <x v="4"/>
    <s v="indie rock"/>
    <n v="2013"/>
    <n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0"/>
    <x v="8"/>
    <m/>
    <d v="2015-09-30T14:29:00"/>
    <b v="0"/>
    <n v="43"/>
    <b v="1"/>
    <s v="music/indie rock"/>
    <n v="111.1"/>
    <n v="51.674418604651166"/>
    <x v="4"/>
    <s v="indie rock"/>
    <n v="2015"/>
    <n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5"/>
    <x v="10"/>
    <m/>
    <d v="2012-09-23T12:15:48"/>
    <b v="0"/>
    <n v="48"/>
    <b v="1"/>
    <s v="music/indie rock"/>
    <n v="180.14285714285714"/>
    <n v="26.270833333333332"/>
    <x v="4"/>
    <s v="indie rock"/>
    <n v="2012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4"/>
    <x v="6"/>
    <m/>
    <d v="2013-05-08T21:27:33"/>
    <b v="0"/>
    <n v="52"/>
    <b v="1"/>
    <s v="music/indie rock"/>
    <n v="100"/>
    <n v="48.07692307692308"/>
    <x v="4"/>
    <s v="indie rock"/>
    <n v="2013"/>
    <n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5"/>
    <x v="6"/>
    <m/>
    <d v="2012-05-10T12:00:00"/>
    <b v="0"/>
    <n v="43"/>
    <b v="1"/>
    <s v="music/indie rock"/>
    <n v="118.5"/>
    <n v="27.558139534883722"/>
    <x v="4"/>
    <s v="indie rock"/>
    <n v="2012"/>
    <n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5"/>
    <x v="8"/>
    <m/>
    <d v="2012-10-28T00:00:00"/>
    <b v="0"/>
    <n v="58"/>
    <b v="1"/>
    <s v="music/indie rock"/>
    <n v="107.21700000000001"/>
    <n v="36.97137931034483"/>
    <x v="4"/>
    <s v="indie rock"/>
    <n v="2012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6"/>
    <x v="1"/>
    <m/>
    <d v="2011-02-08T05:18:49"/>
    <b v="0"/>
    <n v="47"/>
    <b v="1"/>
    <s v="music/indie rock"/>
    <n v="113.66666666666667"/>
    <n v="29.021276595744681"/>
    <x v="4"/>
    <s v="indie rock"/>
    <n v="2011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5"/>
    <x v="6"/>
    <m/>
    <d v="2012-05-23T20:47:35"/>
    <b v="0"/>
    <n v="36"/>
    <b v="1"/>
    <s v="music/indie rock"/>
    <n v="103.16400000000002"/>
    <n v="28.65666666666667"/>
    <x v="4"/>
    <s v="indie rock"/>
    <n v="2012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6"/>
    <x v="11"/>
    <m/>
    <d v="2012-01-25T18:49:52"/>
    <b v="0"/>
    <n v="17"/>
    <b v="1"/>
    <s v="music/indie rock"/>
    <n v="128"/>
    <n v="37.647058823529413"/>
    <x v="4"/>
    <s v="indie rock"/>
    <n v="2011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7"/>
    <x v="0"/>
    <m/>
    <d v="2010-09-03T20:03:00"/>
    <b v="0"/>
    <n v="104"/>
    <b v="1"/>
    <s v="music/indie rock"/>
    <n v="135.76026666666667"/>
    <n v="97.904038461538462"/>
    <x v="4"/>
    <s v="indie rock"/>
    <n v="2010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5"/>
    <x v="9"/>
    <m/>
    <d v="2012-11-10T13:57:49"/>
    <b v="0"/>
    <n v="47"/>
    <b v="1"/>
    <s v="music/indie rock"/>
    <n v="100"/>
    <n v="42.553191489361701"/>
    <x v="4"/>
    <s v="indie rock"/>
    <n v="2012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7"/>
    <x v="10"/>
    <m/>
    <d v="2010-10-10T19:16:16"/>
    <b v="0"/>
    <n v="38"/>
    <b v="1"/>
    <s v="music/indie rock"/>
    <n v="100.00360000000002"/>
    <n v="131.58368421052631"/>
    <x v="4"/>
    <s v="indie rock"/>
    <n v="2010"/>
    <n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7"/>
    <x v="5"/>
    <m/>
    <d v="2010-07-10T17:00:00"/>
    <b v="0"/>
    <n v="81"/>
    <b v="1"/>
    <s v="music/indie rock"/>
    <n v="104.71999999999998"/>
    <n v="32.320987654320987"/>
    <x v="4"/>
    <s v="indie rock"/>
    <n v="2010"/>
    <n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3"/>
    <x v="9"/>
    <m/>
    <d v="2014-11-03T03:52:50"/>
    <b v="0"/>
    <n v="55"/>
    <b v="1"/>
    <s v="music/indie rock"/>
    <n v="105.02249999999999"/>
    <n v="61.103999999999999"/>
    <x v="4"/>
    <s v="indie rock"/>
    <n v="2014"/>
    <n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5"/>
    <x v="0"/>
    <m/>
    <d v="2012-08-12T11:35:45"/>
    <b v="0"/>
    <n v="41"/>
    <b v="1"/>
    <s v="music/indie rock"/>
    <n v="171.33333333333334"/>
    <n v="31.341463414634145"/>
    <x v="4"/>
    <s v="indie rock"/>
    <n v="2012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5"/>
    <x v="11"/>
    <m/>
    <d v="2013-01-13T17:48:33"/>
    <b v="0"/>
    <n v="79"/>
    <b v="1"/>
    <s v="music/indie rock"/>
    <n v="127.49999999999999"/>
    <n v="129.1139240506329"/>
    <x v="4"/>
    <s v="indie rock"/>
    <n v="2012"/>
    <n v="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5"/>
    <x v="3"/>
    <m/>
    <d v="2012-07-27T21:00:00"/>
    <b v="0"/>
    <n v="16"/>
    <b v="1"/>
    <s v="music/indie rock"/>
    <n v="133.44333333333333"/>
    <n v="25.020624999999999"/>
    <x v="4"/>
    <s v="indie rock"/>
    <n v="2012"/>
    <n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0"/>
    <x v="10"/>
    <m/>
    <d v="2015-10-10T17:28:04"/>
    <b v="0"/>
    <n v="8"/>
    <b v="1"/>
    <s v="music/indie rock"/>
    <n v="100"/>
    <n v="250"/>
    <x v="4"/>
    <s v="indie rock"/>
    <n v="2015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5"/>
    <x v="7"/>
    <m/>
    <d v="2012-04-30T10:30:08"/>
    <b v="0"/>
    <n v="95"/>
    <b v="1"/>
    <s v="music/indie rock"/>
    <n v="112.91099999999999"/>
    <n v="47.541473684210523"/>
    <x v="4"/>
    <s v="indie rock"/>
    <n v="2012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6"/>
    <x v="0"/>
    <m/>
    <d v="2011-08-01T13:46:23"/>
    <b v="0"/>
    <n v="25"/>
    <b v="1"/>
    <s v="music/indie rock"/>
    <n v="100.1"/>
    <n v="40.04"/>
    <x v="4"/>
    <s v="indie rock"/>
    <n v="2011"/>
    <n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5"/>
    <x v="7"/>
    <m/>
    <d v="2012-05-01T12:00:03"/>
    <b v="0"/>
    <n v="19"/>
    <b v="1"/>
    <s v="music/indie rock"/>
    <n v="113.72727272727272"/>
    <n v="65.84210526315789"/>
    <x v="4"/>
    <s v="indie rock"/>
    <n v="2012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6"/>
    <x v="10"/>
    <m/>
    <d v="2011-09-15T17:00:03"/>
    <b v="0"/>
    <n v="90"/>
    <b v="1"/>
    <s v="music/indie rock"/>
    <n v="119.31742857142855"/>
    <n v="46.401222222222216"/>
    <x v="4"/>
    <s v="indie rock"/>
    <n v="2011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6"/>
    <x v="8"/>
    <m/>
    <d v="2011-10-12T18:57:59"/>
    <b v="0"/>
    <n v="41"/>
    <b v="1"/>
    <s v="music/indie rock"/>
    <n v="103.25"/>
    <n v="50.365853658536587"/>
    <x v="4"/>
    <s v="indie rock"/>
    <n v="2011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5"/>
    <x v="7"/>
    <m/>
    <d v="2012-04-22T11:59:36"/>
    <b v="0"/>
    <n v="30"/>
    <b v="1"/>
    <s v="music/indie rock"/>
    <n v="265.66666666666669"/>
    <n v="26.566666666666666"/>
    <x v="4"/>
    <s v="indie rock"/>
    <n v="2012"/>
    <n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5"/>
    <x v="6"/>
    <m/>
    <d v="2012-05-26T20:59:57"/>
    <b v="0"/>
    <n v="38"/>
    <b v="1"/>
    <s v="music/indie rock"/>
    <n v="100.05066666666667"/>
    <n v="39.493684210526318"/>
    <x v="4"/>
    <s v="indie rock"/>
    <n v="2012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6"/>
    <x v="9"/>
    <m/>
    <d v="2011-11-16T11:11:48"/>
    <b v="0"/>
    <n v="65"/>
    <b v="1"/>
    <s v="music/indie rock"/>
    <n v="106.69999999999999"/>
    <n v="49.246153846153845"/>
    <x v="4"/>
    <s v="indie rock"/>
    <n v="2011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4"/>
    <x v="6"/>
    <m/>
    <d v="2013-05-09T11:33:59"/>
    <b v="0"/>
    <n v="75"/>
    <b v="1"/>
    <s v="music/indie rock"/>
    <n v="133.67142857142858"/>
    <n v="62.38"/>
    <x v="4"/>
    <s v="indie rock"/>
    <n v="2013"/>
    <n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5"/>
    <x v="6"/>
    <m/>
    <d v="2012-06-23T00:27:56"/>
    <b v="0"/>
    <n v="16"/>
    <b v="1"/>
    <s v="music/indie rock"/>
    <n v="121.39999999999999"/>
    <n v="37.9375"/>
    <x v="4"/>
    <s v="indie rock"/>
    <n v="2012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7"/>
    <x v="11"/>
    <m/>
    <d v="2011-01-15T20:51:00"/>
    <b v="0"/>
    <n v="10"/>
    <b v="1"/>
    <s v="music/indie rock"/>
    <n v="103.2"/>
    <n v="51.6"/>
    <x v="4"/>
    <s v="indie rock"/>
    <n v="2010"/>
    <n v="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5"/>
    <x v="6"/>
    <m/>
    <d v="2012-06-16T04:59:00"/>
    <b v="0"/>
    <n v="27"/>
    <b v="1"/>
    <s v="music/indie rock"/>
    <n v="125"/>
    <n v="27.777777777777779"/>
    <x v="4"/>
    <s v="indie rock"/>
    <n v="2012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4"/>
    <x v="7"/>
    <m/>
    <d v="2013-04-28T23:02:20"/>
    <b v="0"/>
    <n v="259"/>
    <b v="1"/>
    <s v="music/indie rock"/>
    <n v="128.69999999999999"/>
    <n v="99.382239382239376"/>
    <x v="4"/>
    <s v="indie rock"/>
    <n v="2013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5"/>
    <x v="6"/>
    <m/>
    <d v="2012-05-23T10:29:04"/>
    <b v="0"/>
    <n v="39"/>
    <b v="1"/>
    <s v="music/indie rock"/>
    <n v="101.00533333333333"/>
    <n v="38.848205128205123"/>
    <x v="4"/>
    <s v="indie rock"/>
    <n v="2012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5"/>
    <x v="5"/>
    <m/>
    <d v="2012-06-06T17:42:55"/>
    <b v="0"/>
    <n v="42"/>
    <b v="1"/>
    <s v="music/indie rock"/>
    <n v="127.53666666666665"/>
    <n v="45.548809523809524"/>
    <x v="4"/>
    <s v="indie rock"/>
    <n v="2012"/>
    <n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4"/>
    <x v="2"/>
    <m/>
    <d v="2013-03-29T17:54:52"/>
    <b v="0"/>
    <n v="10"/>
    <b v="1"/>
    <s v="music/indie rock"/>
    <n v="100"/>
    <n v="600"/>
    <x v="4"/>
    <s v="indie rock"/>
    <n v="2013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6"/>
    <x v="3"/>
    <m/>
    <d v="2011-08-05T16:05:38"/>
    <b v="0"/>
    <n v="56"/>
    <b v="1"/>
    <s v="music/indie rock"/>
    <n v="112.7715"/>
    <n v="80.551071428571419"/>
    <x v="4"/>
    <s v="indie rock"/>
    <n v="2011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0"/>
    <x v="1"/>
    <m/>
    <d v="2015-01-27T18:13:07"/>
    <b v="0"/>
    <n v="20"/>
    <b v="1"/>
    <s v="music/indie rock"/>
    <n v="105.60000000000001"/>
    <n v="52.8"/>
    <x v="4"/>
    <s v="indie rock"/>
    <n v="2015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5"/>
    <x v="4"/>
    <m/>
    <d v="2012-12-31T13:00:00"/>
    <b v="0"/>
    <n v="170"/>
    <b v="1"/>
    <s v="music/indie rock"/>
    <n v="202.625"/>
    <n v="47.676470588235297"/>
    <x v="4"/>
    <s v="indie rock"/>
    <n v="2012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5"/>
    <x v="5"/>
    <m/>
    <d v="2012-06-23T13:32:55"/>
    <b v="0"/>
    <n v="29"/>
    <b v="1"/>
    <s v="music/indie rock"/>
    <n v="113.33333333333333"/>
    <n v="23.448275862068964"/>
    <x v="4"/>
    <s v="indie rock"/>
    <n v="2012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0"/>
    <x v="10"/>
    <m/>
    <d v="2015-09-27T13:38:24"/>
    <b v="0"/>
    <n v="7"/>
    <b v="0"/>
    <s v="food/restaurants"/>
    <n v="2.5545454545454547"/>
    <n v="40.142857142857146"/>
    <x v="7"/>
    <s v="restaurants"/>
    <n v="2015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3"/>
    <x v="10"/>
    <m/>
    <d v="2014-09-21T14:48:38"/>
    <b v="0"/>
    <n v="5"/>
    <b v="0"/>
    <s v="food/restaurants"/>
    <n v="7.8181818181818186E-2"/>
    <n v="17.2"/>
    <x v="7"/>
    <s v="restaurants"/>
    <n v="2014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2"/>
    <x v="5"/>
    <m/>
    <d v="2016-06-07T16:06:00"/>
    <b v="0"/>
    <n v="0"/>
    <b v="0"/>
    <s v="food/restaurants"/>
    <n v="0"/>
    <n v="0"/>
    <x v="7"/>
    <s v="restaurants"/>
    <n v="2016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3"/>
    <x v="9"/>
    <m/>
    <d v="2014-11-14T20:22:14"/>
    <b v="0"/>
    <n v="0"/>
    <b v="0"/>
    <s v="food/restaurants"/>
    <n v="0"/>
    <n v="0"/>
    <x v="7"/>
    <s v="restaurants"/>
    <n v="2014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0"/>
    <x v="2"/>
    <m/>
    <d v="2015-03-13T19:20:16"/>
    <b v="0"/>
    <n v="0"/>
    <b v="0"/>
    <s v="food/restaurants"/>
    <n v="0"/>
    <n v="0"/>
    <x v="7"/>
    <s v="restaurants"/>
    <n v="2015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0"/>
    <x v="8"/>
    <m/>
    <d v="2015-10-03T16:00:00"/>
    <b v="0"/>
    <n v="2"/>
    <b v="0"/>
    <s v="food/restaurants"/>
    <n v="0.6"/>
    <n v="15"/>
    <x v="7"/>
    <s v="restaurants"/>
    <n v="2015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0"/>
    <x v="6"/>
    <m/>
    <d v="2015-05-10T20:45:04"/>
    <b v="0"/>
    <n v="0"/>
    <b v="0"/>
    <s v="food/restaurants"/>
    <n v="0"/>
    <n v="0"/>
    <x v="7"/>
    <s v="restaurants"/>
    <n v="2015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3"/>
    <x v="3"/>
    <m/>
    <d v="2014-08-14T17:50:34"/>
    <b v="0"/>
    <n v="0"/>
    <b v="0"/>
    <s v="food/restaurants"/>
    <n v="0"/>
    <n v="0"/>
    <x v="7"/>
    <s v="restaurants"/>
    <n v="2014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0"/>
    <x v="2"/>
    <m/>
    <d v="2015-04-20T13:25:49"/>
    <b v="0"/>
    <n v="28"/>
    <b v="0"/>
    <s v="food/restaurants"/>
    <n v="1.0526315789473684"/>
    <n v="35.714285714285715"/>
    <x v="7"/>
    <s v="restaurants"/>
    <n v="2015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0"/>
    <x v="7"/>
    <m/>
    <d v="2015-05-14T18:56:12"/>
    <b v="0"/>
    <n v="2"/>
    <b v="0"/>
    <s v="food/restaurants"/>
    <n v="0.15"/>
    <n v="37.5"/>
    <x v="7"/>
    <s v="restaurants"/>
    <n v="2015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2"/>
    <x v="1"/>
    <m/>
    <d v="2016-02-01T05:43:33"/>
    <b v="0"/>
    <n v="0"/>
    <b v="0"/>
    <s v="food/restaurants"/>
    <n v="0"/>
    <n v="0"/>
    <x v="7"/>
    <s v="restaurants"/>
    <n v="2016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3"/>
    <x v="4"/>
    <m/>
    <d v="2014-12-13T16:02:41"/>
    <b v="0"/>
    <n v="0"/>
    <b v="0"/>
    <s v="food/restaurants"/>
    <n v="0"/>
    <n v="0"/>
    <x v="7"/>
    <s v="restaurants"/>
    <n v="2014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2"/>
    <x v="11"/>
    <m/>
    <d v="2017-02-25T19:09:49"/>
    <b v="0"/>
    <n v="0"/>
    <b v="0"/>
    <s v="food/restaurants"/>
    <n v="0"/>
    <n v="0"/>
    <x v="7"/>
    <s v="restaurants"/>
    <n v="2016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3"/>
    <x v="10"/>
    <m/>
    <d v="2014-08-20T04:21:17"/>
    <b v="0"/>
    <n v="4"/>
    <b v="0"/>
    <s v="food/restaurants"/>
    <n v="1.7500000000000002"/>
    <n v="52.5"/>
    <x v="7"/>
    <s v="restaurants"/>
    <n v="2014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0"/>
    <x v="1"/>
    <m/>
    <d v="2015-02-22T15:09:13"/>
    <b v="0"/>
    <n v="12"/>
    <b v="0"/>
    <s v="food/restaurants"/>
    <n v="18.600000000000001"/>
    <n v="77.5"/>
    <x v="7"/>
    <s v="restaurants"/>
    <n v="2015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3"/>
    <x v="9"/>
    <m/>
    <d v="2014-11-29T11:40:52"/>
    <b v="0"/>
    <n v="0"/>
    <b v="0"/>
    <s v="food/restaurants"/>
    <n v="0"/>
    <n v="0"/>
    <x v="7"/>
    <s v="restaurants"/>
    <n v="2014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0"/>
    <x v="2"/>
    <m/>
    <d v="2015-03-19T13:15:30"/>
    <b v="0"/>
    <n v="33"/>
    <b v="0"/>
    <s v="food/restaurants"/>
    <n v="9.8166666666666664"/>
    <n v="53.545454545454547"/>
    <x v="7"/>
    <s v="restaurants"/>
    <n v="2015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3"/>
    <x v="9"/>
    <m/>
    <d v="2014-11-13T12:20:28"/>
    <b v="0"/>
    <n v="0"/>
    <b v="0"/>
    <s v="food/restaurants"/>
    <n v="0"/>
    <n v="0"/>
    <x v="7"/>
    <s v="restaurants"/>
    <n v="2014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3"/>
    <x v="0"/>
    <m/>
    <d v="2014-07-18T22:43:24"/>
    <b v="0"/>
    <n v="4"/>
    <b v="0"/>
    <s v="food/restaurants"/>
    <n v="4.3333333333333335E-2"/>
    <n v="16.25"/>
    <x v="7"/>
    <s v="restaurants"/>
    <n v="2014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2"/>
    <x v="10"/>
    <m/>
    <d v="2016-10-15T14:21:00"/>
    <b v="0"/>
    <n v="0"/>
    <b v="0"/>
    <s v="food/restaurants"/>
    <n v="0"/>
    <n v="0"/>
    <x v="7"/>
    <s v="restaurants"/>
    <n v="2016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0"/>
    <x v="8"/>
    <m/>
    <d v="2015-10-13T18:13:41"/>
    <b v="0"/>
    <n v="132"/>
    <b v="1"/>
    <s v="music/classical music"/>
    <n v="109.48792"/>
    <n v="103.68174242424243"/>
    <x v="4"/>
    <s v="classical music"/>
    <n v="2015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2"/>
    <x v="7"/>
    <m/>
    <d v="2016-04-22T09:52:00"/>
    <b v="0"/>
    <n v="27"/>
    <b v="1"/>
    <s v="music/classical music"/>
    <n v="100"/>
    <n v="185.18518518518519"/>
    <x v="4"/>
    <s v="classical music"/>
    <n v="2016"/>
    <n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3"/>
    <x v="9"/>
    <m/>
    <d v="2014-11-17T19:24:52"/>
    <b v="0"/>
    <n v="26"/>
    <b v="1"/>
    <s v="music/classical music"/>
    <n v="156.44444444444446"/>
    <n v="54.153846153846153"/>
    <x v="4"/>
    <s v="classical music"/>
    <n v="2014"/>
    <n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3"/>
    <x v="4"/>
    <m/>
    <d v="2014-12-20T23:30:00"/>
    <b v="0"/>
    <n v="43"/>
    <b v="1"/>
    <s v="music/classical music"/>
    <n v="101.6"/>
    <n v="177.2093023255814"/>
    <x v="4"/>
    <s v="classical music"/>
    <n v="2014"/>
    <n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5"/>
    <x v="5"/>
    <m/>
    <d v="2012-06-28T15:16:11"/>
    <b v="0"/>
    <n v="80"/>
    <b v="1"/>
    <s v="music/classical music"/>
    <n v="100.325"/>
    <n v="100.325"/>
    <x v="4"/>
    <s v="classical music"/>
    <n v="2012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3"/>
    <x v="4"/>
    <m/>
    <d v="2014-12-07T23:59:00"/>
    <b v="0"/>
    <n v="33"/>
    <b v="1"/>
    <s v="music/classical music"/>
    <n v="112.94999999999999"/>
    <n v="136.90909090909091"/>
    <x v="4"/>
    <s v="classical music"/>
    <n v="2014"/>
    <n v="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4"/>
    <x v="8"/>
    <m/>
    <d v="2013-10-17T22:59:00"/>
    <b v="0"/>
    <n v="71"/>
    <b v="1"/>
    <s v="music/classical music"/>
    <n v="102.125"/>
    <n v="57.535211267605632"/>
    <x v="4"/>
    <s v="classical music"/>
    <n v="2013"/>
    <n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0"/>
    <x v="10"/>
    <m/>
    <d v="2015-08-20T06:00:00"/>
    <b v="0"/>
    <n v="81"/>
    <b v="1"/>
    <s v="music/classical music"/>
    <n v="107.24974999999999"/>
    <n v="52.962839506172834"/>
    <x v="4"/>
    <s v="classical music"/>
    <n v="2015"/>
    <n v="8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5"/>
    <x v="2"/>
    <m/>
    <d v="2012-03-24T19:56:15"/>
    <b v="0"/>
    <n v="76"/>
    <b v="1"/>
    <s v="music/classical music"/>
    <n v="104.28333333333333"/>
    <n v="82.328947368421055"/>
    <x v="4"/>
    <s v="classical music"/>
    <n v="2012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0"/>
    <x v="7"/>
    <m/>
    <d v="2015-04-19T23:50:00"/>
    <b v="0"/>
    <n v="48"/>
    <b v="1"/>
    <s v="music/classical music"/>
    <n v="100"/>
    <n v="135.41666666666666"/>
    <x v="4"/>
    <s v="classical music"/>
    <n v="2015"/>
    <n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0"/>
    <x v="3"/>
    <m/>
    <d v="2015-08-14T22:59:00"/>
    <b v="0"/>
    <n v="61"/>
    <b v="1"/>
    <s v="music/classical music"/>
    <n v="100.4"/>
    <n v="74.06557377049181"/>
    <x v="4"/>
    <s v="classical music"/>
    <n v="2015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5"/>
    <x v="3"/>
    <m/>
    <d v="2012-08-16T15:22:46"/>
    <b v="0"/>
    <n v="60"/>
    <b v="1"/>
    <s v="music/classical music"/>
    <n v="126.125"/>
    <n v="84.083333333333329"/>
    <x v="4"/>
    <s v="classical music"/>
    <n v="2012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4"/>
    <x v="1"/>
    <m/>
    <d v="2013-03-01T13:01:08"/>
    <b v="0"/>
    <n v="136"/>
    <b v="1"/>
    <s v="music/classical music"/>
    <n v="110.66666666666667"/>
    <n v="61.029411764705884"/>
    <x v="4"/>
    <s v="classical music"/>
    <n v="2013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8"/>
    <x v="4"/>
    <m/>
    <d v="2010-01-01T01:00:00"/>
    <b v="0"/>
    <n v="14"/>
    <b v="1"/>
    <s v="music/classical music"/>
    <n v="105"/>
    <n v="150"/>
    <x v="4"/>
    <s v="classical music"/>
    <n v="2009"/>
    <n v="11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3"/>
    <x v="9"/>
    <m/>
    <d v="2014-12-01T14:59:05"/>
    <b v="0"/>
    <n v="78"/>
    <b v="1"/>
    <s v="music/classical music"/>
    <n v="103.77499999999999"/>
    <n v="266.08974358974359"/>
    <x v="4"/>
    <s v="classical music"/>
    <n v="2014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4"/>
    <x v="3"/>
    <m/>
    <d v="2013-07-29T21:32:46"/>
    <b v="0"/>
    <n v="4"/>
    <b v="1"/>
    <s v="music/classical music"/>
    <n v="115.99999999999999"/>
    <n v="7.25"/>
    <x v="4"/>
    <s v="classical music"/>
    <n v="2013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6"/>
    <x v="0"/>
    <m/>
    <d v="2011-08-01T10:34:15"/>
    <b v="0"/>
    <n v="11"/>
    <b v="1"/>
    <s v="music/classical music"/>
    <n v="110.00000000000001"/>
    <n v="100"/>
    <x v="4"/>
    <s v="classical music"/>
    <n v="2011"/>
    <n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4"/>
    <x v="1"/>
    <m/>
    <d v="2013-02-23T23:59:00"/>
    <b v="0"/>
    <n v="185"/>
    <b v="1"/>
    <s v="music/classical music"/>
    <n v="113.01761111111111"/>
    <n v="109.96308108108107"/>
    <x v="4"/>
    <s v="classical music"/>
    <n v="2013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3"/>
    <x v="11"/>
    <m/>
    <d v="2015-02-02T16:39:12"/>
    <b v="0"/>
    <n v="59"/>
    <b v="1"/>
    <s v="music/classical music"/>
    <n v="100.25"/>
    <n v="169.91525423728814"/>
    <x v="4"/>
    <s v="classical music"/>
    <n v="2014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6"/>
    <x v="10"/>
    <m/>
    <d v="2011-10-29T11:12:01"/>
    <b v="0"/>
    <n v="27"/>
    <b v="1"/>
    <s v="music/classical music"/>
    <n v="103.4"/>
    <n v="95.740740740740748"/>
    <x v="4"/>
    <s v="classical music"/>
    <n v="2011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4"/>
    <x v="3"/>
    <m/>
    <d v="2013-09-26T05:46:58"/>
    <b v="0"/>
    <n v="63"/>
    <b v="1"/>
    <s v="music/classical music"/>
    <n v="107.02857142857142"/>
    <n v="59.460317460317462"/>
    <x v="4"/>
    <s v="classical music"/>
    <n v="2013"/>
    <n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4"/>
    <x v="10"/>
    <m/>
    <d v="2013-09-30T22:59:00"/>
    <b v="0"/>
    <n v="13"/>
    <b v="1"/>
    <s v="music/classical music"/>
    <n v="103.57142857142858"/>
    <n v="55.769230769230766"/>
    <x v="4"/>
    <s v="classical music"/>
    <n v="2013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7"/>
    <x v="11"/>
    <m/>
    <d v="2011-01-01T22:00:00"/>
    <b v="0"/>
    <n v="13"/>
    <b v="1"/>
    <s v="music/classical music"/>
    <n v="156.4"/>
    <n v="30.076923076923077"/>
    <x v="4"/>
    <s v="classical music"/>
    <n v="2010"/>
    <n v="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5"/>
    <x v="0"/>
    <m/>
    <d v="2012-07-08T07:29:29"/>
    <b v="0"/>
    <n v="57"/>
    <b v="1"/>
    <s v="music/classical music"/>
    <n v="100.82"/>
    <n v="88.438596491228068"/>
    <x v="4"/>
    <s v="classical music"/>
    <n v="2012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0"/>
    <x v="1"/>
    <m/>
    <d v="2015-02-26T19:30:00"/>
    <b v="0"/>
    <n v="61"/>
    <b v="1"/>
    <s v="music/classical music"/>
    <n v="195.3"/>
    <n v="64.032786885245898"/>
    <x v="4"/>
    <s v="classical music"/>
    <n v="2015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4"/>
    <x v="8"/>
    <m/>
    <d v="2013-10-05T00:00:00"/>
    <b v="0"/>
    <n v="65"/>
    <b v="1"/>
    <s v="music/classical music"/>
    <n v="111.71428571428572"/>
    <n v="60.153846153846153"/>
    <x v="4"/>
    <s v="classical music"/>
    <n v="2013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5"/>
    <x v="7"/>
    <m/>
    <d v="2012-04-04T12:33:23"/>
    <b v="0"/>
    <n v="134"/>
    <b v="1"/>
    <s v="music/classical music"/>
    <n v="119.85454545454546"/>
    <n v="49.194029850746269"/>
    <x v="4"/>
    <s v="classical music"/>
    <n v="2012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2"/>
    <x v="8"/>
    <m/>
    <d v="2016-09-29T23:27:00"/>
    <b v="0"/>
    <n v="37"/>
    <b v="1"/>
    <s v="music/classical music"/>
    <n v="101.85"/>
    <n v="165.16216216216216"/>
    <x v="4"/>
    <s v="classical music"/>
    <n v="2016"/>
    <n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4"/>
    <x v="6"/>
    <m/>
    <d v="2013-05-31T12:00:00"/>
    <b v="0"/>
    <n v="37"/>
    <b v="1"/>
    <s v="music/classical music"/>
    <n v="102.80254777070064"/>
    <n v="43.621621621621621"/>
    <x v="4"/>
    <s v="classical music"/>
    <n v="2013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0"/>
    <x v="10"/>
    <m/>
    <d v="2015-10-07T22:59:00"/>
    <b v="0"/>
    <n v="150"/>
    <b v="1"/>
    <s v="music/classical music"/>
    <n v="100.84615384615385"/>
    <n v="43.7"/>
    <x v="4"/>
    <s v="classical music"/>
    <n v="2015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5"/>
    <x v="2"/>
    <m/>
    <d v="2012-03-21T15:48:00"/>
    <b v="0"/>
    <n v="56"/>
    <b v="1"/>
    <s v="music/classical music"/>
    <n v="102.73469387755102"/>
    <n v="67.419642857142861"/>
    <x v="4"/>
    <s v="classical music"/>
    <n v="2012"/>
    <n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1"/>
    <x v="2"/>
    <m/>
    <d v="2017-03-05T14:26:21"/>
    <b v="0"/>
    <n v="18"/>
    <b v="1"/>
    <s v="music/classical music"/>
    <n v="106.5"/>
    <n v="177.5"/>
    <x v="4"/>
    <s v="classical music"/>
    <n v="2017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5"/>
    <x v="3"/>
    <m/>
    <d v="2012-09-20T23:46:47"/>
    <b v="0"/>
    <n v="60"/>
    <b v="1"/>
    <s v="music/classical music"/>
    <n v="155.53333333333333"/>
    <n v="38.883333333333333"/>
    <x v="4"/>
    <s v="classical music"/>
    <n v="2012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0"/>
    <x v="6"/>
    <m/>
    <d v="2015-05-31T22:59:00"/>
    <b v="0"/>
    <n v="67"/>
    <b v="1"/>
    <s v="music/classical music"/>
    <n v="122.8"/>
    <n v="54.985074626865675"/>
    <x v="4"/>
    <s v="classical music"/>
    <n v="2015"/>
    <n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5"/>
    <x v="6"/>
    <m/>
    <d v="2012-05-28T10:43:13"/>
    <b v="0"/>
    <n v="35"/>
    <b v="1"/>
    <s v="music/classical music"/>
    <n v="107.35"/>
    <n v="61.342857142857142"/>
    <x v="4"/>
    <s v="classical music"/>
    <n v="2012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5"/>
    <x v="4"/>
    <m/>
    <d v="2012-12-24T18:47:37"/>
    <b v="0"/>
    <n v="34"/>
    <b v="1"/>
    <s v="music/classical music"/>
    <n v="105.50335570469798"/>
    <n v="23.117647058823529"/>
    <x v="4"/>
    <s v="classical music"/>
    <n v="2012"/>
    <n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3"/>
    <x v="6"/>
    <m/>
    <d v="2014-05-15T12:53:06"/>
    <b v="0"/>
    <n v="36"/>
    <b v="1"/>
    <s v="music/classical music"/>
    <n v="118.44444444444444"/>
    <n v="29.611111111111111"/>
    <x v="4"/>
    <s v="classical music"/>
    <n v="2014"/>
    <n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0"/>
    <x v="7"/>
    <m/>
    <d v="2015-05-01T08:59:00"/>
    <b v="0"/>
    <n v="18"/>
    <b v="1"/>
    <s v="music/classical music"/>
    <n v="108.88"/>
    <n v="75.611111111111114"/>
    <x v="4"/>
    <s v="classical music"/>
    <n v="2015"/>
    <n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6"/>
    <x v="9"/>
    <m/>
    <d v="2011-11-15T14:37:00"/>
    <b v="0"/>
    <n v="25"/>
    <b v="1"/>
    <s v="music/classical music"/>
    <n v="111.25"/>
    <n v="35.6"/>
    <x v="4"/>
    <s v="classical music"/>
    <n v="2011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0"/>
    <x v="2"/>
    <m/>
    <d v="2015-03-06T17:49:34"/>
    <b v="0"/>
    <n v="21"/>
    <b v="1"/>
    <s v="music/classical music"/>
    <n v="100.1"/>
    <n v="143"/>
    <x v="4"/>
    <s v="classical music"/>
    <n v="2015"/>
    <n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0"/>
    <x v="8"/>
    <m/>
    <d v="2015-10-13T07:41:29"/>
    <b v="0"/>
    <n v="0"/>
    <b v="0"/>
    <s v="food/food trucks"/>
    <n v="0"/>
    <n v="0"/>
    <x v="7"/>
    <s v="food trucks"/>
    <n v="2015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2"/>
    <x v="10"/>
    <m/>
    <d v="2016-10-11T07:35:39"/>
    <b v="0"/>
    <n v="3"/>
    <b v="0"/>
    <s v="food/food trucks"/>
    <n v="0.75"/>
    <n v="25"/>
    <x v="7"/>
    <s v="food trucks"/>
    <n v="2016"/>
    <n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0"/>
    <x v="5"/>
    <m/>
    <d v="2015-07-29T22:20:51"/>
    <b v="0"/>
    <n v="0"/>
    <b v="0"/>
    <s v="food/food trucks"/>
    <n v="0"/>
    <n v="0"/>
    <x v="7"/>
    <s v="food trucks"/>
    <n v="2015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3"/>
    <x v="3"/>
    <m/>
    <d v="2014-07-31T19:58:19"/>
    <b v="0"/>
    <n v="0"/>
    <b v="0"/>
    <s v="food/food trucks"/>
    <n v="0"/>
    <n v="0"/>
    <x v="7"/>
    <s v="food trucks"/>
    <n v="2014"/>
    <n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2"/>
    <x v="7"/>
    <m/>
    <d v="2016-05-09T15:50:00"/>
    <b v="0"/>
    <n v="1"/>
    <b v="0"/>
    <s v="food/food trucks"/>
    <n v="1"/>
    <n v="100"/>
    <x v="7"/>
    <s v="food trucks"/>
    <n v="2016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3"/>
    <x v="3"/>
    <m/>
    <d v="2014-08-21T18:32:28"/>
    <b v="0"/>
    <n v="0"/>
    <b v="0"/>
    <s v="food/food trucks"/>
    <n v="0"/>
    <n v="0"/>
    <x v="7"/>
    <s v="food trucks"/>
    <n v="2014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0"/>
    <x v="7"/>
    <m/>
    <d v="2015-04-23T16:05:38"/>
    <b v="0"/>
    <n v="2"/>
    <b v="0"/>
    <s v="food/food trucks"/>
    <n v="0.26666666666666666"/>
    <n v="60"/>
    <x v="7"/>
    <s v="food trucks"/>
    <n v="2015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2"/>
    <x v="10"/>
    <m/>
    <d v="2016-09-01T10:59:54"/>
    <b v="0"/>
    <n v="1"/>
    <b v="0"/>
    <s v="food/food trucks"/>
    <n v="0.5"/>
    <n v="50"/>
    <x v="7"/>
    <s v="food trucks"/>
    <n v="2016"/>
    <n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0"/>
    <x v="10"/>
    <m/>
    <d v="2015-09-16T21:31:52"/>
    <b v="0"/>
    <n v="2"/>
    <b v="0"/>
    <s v="food/food trucks"/>
    <n v="2.2307692307692308"/>
    <n v="72.5"/>
    <x v="7"/>
    <s v="food trucks"/>
    <n v="2015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1"/>
    <x v="1"/>
    <m/>
    <d v="2017-02-08T16:40:35"/>
    <b v="0"/>
    <n v="2"/>
    <b v="0"/>
    <s v="food/food trucks"/>
    <n v="0.84285714285714297"/>
    <n v="29.5"/>
    <x v="7"/>
    <s v="food trucks"/>
    <n v="2017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2"/>
    <x v="7"/>
    <m/>
    <d v="2016-05-19T03:12:01"/>
    <b v="0"/>
    <n v="4"/>
    <b v="0"/>
    <s v="food/food trucks"/>
    <n v="0.25"/>
    <n v="62.5"/>
    <x v="7"/>
    <s v="food trucks"/>
    <n v="2016"/>
    <n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0"/>
    <x v="7"/>
    <m/>
    <d v="2015-04-12T21:51:57"/>
    <b v="0"/>
    <n v="0"/>
    <b v="0"/>
    <s v="food/food trucks"/>
    <n v="0"/>
    <n v="0"/>
    <x v="7"/>
    <s v="food trucks"/>
    <n v="2015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3"/>
    <x v="3"/>
    <m/>
    <d v="2014-08-23T09:12:29"/>
    <b v="0"/>
    <n v="0"/>
    <b v="0"/>
    <s v="food/food trucks"/>
    <n v="0"/>
    <n v="0"/>
    <x v="7"/>
    <s v="food trucks"/>
    <n v="2014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2"/>
    <x v="6"/>
    <m/>
    <d v="2016-05-18T14:49:05"/>
    <b v="0"/>
    <n v="0"/>
    <b v="0"/>
    <s v="food/food trucks"/>
    <n v="0"/>
    <n v="0"/>
    <x v="7"/>
    <s v="food trucks"/>
    <n v="2016"/>
    <n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3"/>
    <x v="11"/>
    <m/>
    <d v="2015-01-11T21:36:34"/>
    <b v="0"/>
    <n v="0"/>
    <b v="0"/>
    <s v="food/food trucks"/>
    <n v="0"/>
    <n v="0"/>
    <x v="7"/>
    <s v="food trucks"/>
    <n v="2014"/>
    <n v="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0"/>
    <x v="2"/>
    <m/>
    <d v="2015-04-10T18:14:07"/>
    <b v="0"/>
    <n v="0"/>
    <b v="0"/>
    <s v="food/food trucks"/>
    <n v="0"/>
    <n v="0"/>
    <x v="7"/>
    <s v="food trucks"/>
    <n v="2015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3"/>
    <x v="3"/>
    <m/>
    <d v="2014-08-04T14:41:37"/>
    <b v="0"/>
    <n v="0"/>
    <b v="0"/>
    <s v="food/food trucks"/>
    <n v="0"/>
    <n v="0"/>
    <x v="7"/>
    <s v="food trucks"/>
    <n v="2014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0"/>
    <x v="10"/>
    <m/>
    <d v="2015-10-09T12:00:00"/>
    <b v="0"/>
    <n v="0"/>
    <b v="0"/>
    <s v="food/food trucks"/>
    <n v="0"/>
    <n v="0"/>
    <x v="7"/>
    <s v="food trucks"/>
    <n v="2015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3"/>
    <x v="3"/>
    <m/>
    <d v="2014-09-15T14:55:03"/>
    <b v="0"/>
    <n v="12"/>
    <b v="0"/>
    <s v="food/food trucks"/>
    <n v="0.13849999999999998"/>
    <n v="23.083333333333332"/>
    <x v="7"/>
    <s v="food trucks"/>
    <n v="2014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0"/>
    <x v="6"/>
    <m/>
    <d v="2015-05-15T22:00:00"/>
    <b v="0"/>
    <n v="2"/>
    <b v="0"/>
    <s v="food/food trucks"/>
    <n v="0.6"/>
    <n v="25.5"/>
    <x v="7"/>
    <s v="food trucks"/>
    <n v="2015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0"/>
    <x v="9"/>
    <m/>
    <d v="2015-11-16T11:04:58"/>
    <b v="0"/>
    <n v="11"/>
    <b v="0"/>
    <s v="food/food trucks"/>
    <n v="10.6"/>
    <n v="48.18181818181818"/>
    <x v="7"/>
    <s v="food trucks"/>
    <n v="2015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2"/>
    <x v="8"/>
    <m/>
    <d v="2016-10-29T18:43:54"/>
    <b v="0"/>
    <n v="1"/>
    <b v="0"/>
    <s v="food/food trucks"/>
    <n v="1.1111111111111111E-3"/>
    <n v="1"/>
    <x v="7"/>
    <s v="food trucks"/>
    <n v="2016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0"/>
    <x v="1"/>
    <m/>
    <d v="2015-03-16T12:28:00"/>
    <b v="0"/>
    <n v="5"/>
    <b v="0"/>
    <s v="food/food trucks"/>
    <n v="0.5"/>
    <n v="1"/>
    <x v="7"/>
    <s v="food trucks"/>
    <n v="2015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0"/>
    <x v="5"/>
    <m/>
    <d v="2015-06-14T23:09:29"/>
    <b v="0"/>
    <n v="0"/>
    <b v="0"/>
    <s v="food/food trucks"/>
    <n v="0"/>
    <n v="0"/>
    <x v="7"/>
    <s v="food trucks"/>
    <n v="2015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3"/>
    <x v="0"/>
    <m/>
    <d v="2014-07-05T18:07:12"/>
    <b v="0"/>
    <n v="1"/>
    <b v="0"/>
    <s v="food/food trucks"/>
    <n v="0.16666666666666669"/>
    <n v="50"/>
    <x v="7"/>
    <s v="food trucks"/>
    <n v="2014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0"/>
    <x v="4"/>
    <m/>
    <d v="2015-12-25T02:55:36"/>
    <b v="0"/>
    <n v="1"/>
    <b v="0"/>
    <s v="food/food trucks"/>
    <n v="0.16666666666666669"/>
    <n v="5"/>
    <x v="7"/>
    <s v="food trucks"/>
    <n v="2015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0"/>
    <x v="4"/>
    <m/>
    <d v="2015-12-30T11:12:33"/>
    <b v="0"/>
    <n v="6"/>
    <b v="0"/>
    <s v="food/food trucks"/>
    <n v="2.4340000000000002"/>
    <n v="202.83333333333334"/>
    <x v="7"/>
    <s v="food trucks"/>
    <n v="2015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0"/>
    <x v="2"/>
    <m/>
    <d v="2015-03-31T08:14:00"/>
    <b v="0"/>
    <n v="8"/>
    <b v="0"/>
    <s v="food/food trucks"/>
    <n v="3.8833333333333329"/>
    <n v="29.125"/>
    <x v="7"/>
    <s v="food trucks"/>
    <n v="2015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2"/>
    <x v="2"/>
    <m/>
    <d v="2016-03-23T06:52:07"/>
    <b v="0"/>
    <n v="1"/>
    <b v="0"/>
    <s v="food/food trucks"/>
    <n v="0.01"/>
    <n v="5"/>
    <x v="7"/>
    <s v="food trucks"/>
    <n v="2016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2"/>
    <x v="1"/>
    <m/>
    <d v="2016-01-26T09:08:17"/>
    <b v="0"/>
    <n v="0"/>
    <b v="0"/>
    <s v="food/food trucks"/>
    <n v="0"/>
    <n v="0"/>
    <x v="7"/>
    <s v="food trucks"/>
    <n v="2016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2"/>
    <x v="1"/>
    <m/>
    <d v="2016-03-13T15:45:24"/>
    <b v="0"/>
    <n v="2"/>
    <b v="0"/>
    <s v="food/food trucks"/>
    <n v="1.7333333333333332"/>
    <n v="13"/>
    <x v="7"/>
    <s v="food trucks"/>
    <n v="2016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3"/>
    <x v="8"/>
    <m/>
    <d v="2014-10-05T14:13:41"/>
    <b v="0"/>
    <n v="1"/>
    <b v="0"/>
    <s v="food/food trucks"/>
    <n v="0.16666666666666669"/>
    <n v="50"/>
    <x v="7"/>
    <s v="food trucks"/>
    <n v="2014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0"/>
    <x v="7"/>
    <m/>
    <d v="2015-04-25T15:17:06"/>
    <b v="0"/>
    <n v="0"/>
    <b v="0"/>
    <s v="food/food trucks"/>
    <n v="0"/>
    <n v="0"/>
    <x v="7"/>
    <s v="food trucks"/>
    <n v="2015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3"/>
    <x v="3"/>
    <m/>
    <d v="2014-08-07T18:13:48"/>
    <b v="0"/>
    <n v="1"/>
    <b v="0"/>
    <s v="food/food trucks"/>
    <n v="1.25E-3"/>
    <n v="1"/>
    <x v="7"/>
    <s v="food trucks"/>
    <n v="2014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1"/>
    <x v="1"/>
    <m/>
    <d v="2017-02-24T00:51:40"/>
    <b v="0"/>
    <n v="19"/>
    <b v="0"/>
    <s v="food/food trucks"/>
    <n v="12.166666666666668"/>
    <n v="96.05263157894737"/>
    <x v="7"/>
    <s v="food trucks"/>
    <n v="2017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3"/>
    <x v="3"/>
    <m/>
    <d v="2014-08-07T10:56:49"/>
    <b v="0"/>
    <n v="27"/>
    <b v="0"/>
    <s v="food/food trucks"/>
    <n v="23.588571428571427"/>
    <n v="305.77777777777777"/>
    <x v="7"/>
    <s v="food trucks"/>
    <n v="2014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2"/>
    <x v="5"/>
    <m/>
    <d v="2016-06-19T03:11:57"/>
    <b v="0"/>
    <n v="7"/>
    <b v="0"/>
    <s v="food/food trucks"/>
    <n v="5.6666666666666661"/>
    <n v="12.142857142857142"/>
    <x v="7"/>
    <s v="food trucks"/>
    <n v="2016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0"/>
    <x v="10"/>
    <m/>
    <d v="2015-09-23T15:10:01"/>
    <b v="0"/>
    <n v="14"/>
    <b v="0"/>
    <s v="food/food trucks"/>
    <n v="39"/>
    <n v="83.571428571428569"/>
    <x v="7"/>
    <s v="food trucks"/>
    <n v="2015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3"/>
    <x v="0"/>
    <m/>
    <d v="2014-08-03T13:05:47"/>
    <b v="0"/>
    <n v="5"/>
    <b v="0"/>
    <s v="food/food trucks"/>
    <n v="0.99546510341776351"/>
    <n v="18"/>
    <x v="7"/>
    <s v="food trucks"/>
    <n v="2014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2"/>
    <x v="1"/>
    <m/>
    <d v="2016-03-25T15:36:40"/>
    <b v="0"/>
    <n v="30"/>
    <b v="0"/>
    <s v="food/food trucks"/>
    <n v="6.9320000000000004"/>
    <n v="115.53333333333333"/>
    <x v="7"/>
    <s v="food trucks"/>
    <n v="2016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5"/>
    <x v="10"/>
    <m/>
    <d v="2012-09-12T22:59:00"/>
    <b v="1"/>
    <n v="151"/>
    <b v="1"/>
    <s v="technology/space exploration"/>
    <n v="661.4"/>
    <n v="21.900662251655628"/>
    <x v="2"/>
    <s v="space exploration"/>
    <n v="2012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3"/>
    <x v="9"/>
    <m/>
    <d v="2014-11-12T16:20:00"/>
    <b v="1"/>
    <n v="489"/>
    <b v="1"/>
    <s v="technology/space exploration"/>
    <n v="326.0916666666667"/>
    <n v="80.022494887525568"/>
    <x v="2"/>
    <s v="space exploration"/>
    <n v="2014"/>
    <n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4"/>
    <x v="11"/>
    <m/>
    <d v="2013-12-23T16:54:14"/>
    <b v="1"/>
    <n v="50"/>
    <b v="1"/>
    <s v="technology/space exploration"/>
    <n v="101.48571428571429"/>
    <n v="35.520000000000003"/>
    <x v="2"/>
    <s v="space exploration"/>
    <n v="2013"/>
    <n v="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5"/>
    <x v="7"/>
    <m/>
    <d v="2012-04-28T20:13:43"/>
    <b v="1"/>
    <n v="321"/>
    <b v="1"/>
    <s v="technology/space exploration"/>
    <n v="104.21799999999999"/>
    <n v="64.933333333333323"/>
    <x v="2"/>
    <s v="space exploration"/>
    <n v="2012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2"/>
    <x v="5"/>
    <m/>
    <d v="2016-06-17T07:59:50"/>
    <b v="1"/>
    <n v="1762"/>
    <b v="1"/>
    <s v="technology/space exploration"/>
    <n v="107.42157000000002"/>
    <n v="60.965703745743475"/>
    <x v="2"/>
    <s v="space exploration"/>
    <n v="2016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3"/>
    <x v="7"/>
    <m/>
    <d v="2014-04-29T12:06:22"/>
    <b v="1"/>
    <n v="385"/>
    <b v="1"/>
    <s v="technology/space exploration"/>
    <n v="110.05454545454545"/>
    <n v="31.444155844155844"/>
    <x v="2"/>
    <s v="space exploration"/>
    <n v="2014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0"/>
    <x v="0"/>
    <m/>
    <d v="2015-08-11T21:00:00"/>
    <b v="1"/>
    <n v="398"/>
    <b v="1"/>
    <s v="technology/space exploration"/>
    <n v="407.7"/>
    <n v="81.949748743718587"/>
    <x v="2"/>
    <s v="space exploration"/>
    <n v="2015"/>
    <n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1"/>
    <x v="2"/>
    <m/>
    <d v="2017-03-14T19:00:00"/>
    <b v="1"/>
    <n v="304"/>
    <b v="1"/>
    <s v="technology/space exploration"/>
    <n v="223.92500000000001"/>
    <n v="58.92763157894737"/>
    <x v="2"/>
    <s v="space exploration"/>
    <n v="2017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5"/>
    <x v="0"/>
    <m/>
    <d v="2012-07-15T00:42:31"/>
    <b v="1"/>
    <n v="676"/>
    <b v="1"/>
    <s v="technology/space exploration"/>
    <n v="303.80111428571428"/>
    <n v="157.29347633136095"/>
    <x v="2"/>
    <s v="space exploration"/>
    <n v="2012"/>
    <n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2"/>
    <x v="3"/>
    <m/>
    <d v="2016-08-22T01:59:00"/>
    <b v="1"/>
    <n v="577"/>
    <b v="1"/>
    <s v="technology/space exploration"/>
    <n v="141.3251043268175"/>
    <n v="55.758509532062391"/>
    <x v="2"/>
    <s v="space exploration"/>
    <n v="2016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2"/>
    <x v="4"/>
    <m/>
    <d v="2017-01-02T17:59:00"/>
    <b v="1"/>
    <n v="3663"/>
    <b v="1"/>
    <s v="technology/space exploration"/>
    <n v="2790.6363636363635"/>
    <n v="83.802893802893806"/>
    <x v="2"/>
    <s v="space exploration"/>
    <n v="2016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3"/>
    <x v="11"/>
    <m/>
    <d v="2015-01-08T22:26:10"/>
    <b v="1"/>
    <n v="294"/>
    <b v="1"/>
    <s v="technology/space exploration"/>
    <n v="171.76130000000001"/>
    <n v="58.422210884353746"/>
    <x v="2"/>
    <s v="space exploration"/>
    <n v="2014"/>
    <n v="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5"/>
    <x v="10"/>
    <m/>
    <d v="2012-09-21T14:38:14"/>
    <b v="1"/>
    <n v="28"/>
    <b v="1"/>
    <s v="technology/space exploration"/>
    <n v="101.01333333333334"/>
    <n v="270.57142857142856"/>
    <x v="2"/>
    <s v="space exploration"/>
    <n v="2012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3"/>
    <x v="6"/>
    <m/>
    <d v="2014-04-30T00:00:00"/>
    <b v="1"/>
    <n v="100"/>
    <b v="1"/>
    <s v="technology/space exploration"/>
    <n v="102"/>
    <n v="107.1"/>
    <x v="2"/>
    <s v="space exploration"/>
    <n v="2014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2"/>
    <x v="7"/>
    <m/>
    <d v="2016-04-30T07:00:00"/>
    <b v="0"/>
    <n v="72"/>
    <b v="1"/>
    <s v="technology/space exploration"/>
    <n v="169.76511744127936"/>
    <n v="47.180555555555557"/>
    <x v="2"/>
    <s v="space exploration"/>
    <n v="2016"/>
    <n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0"/>
    <x v="3"/>
    <m/>
    <d v="2015-08-25T18:52:09"/>
    <b v="1"/>
    <n v="238"/>
    <b v="1"/>
    <s v="technology/space exploration"/>
    <n v="114.53400000000001"/>
    <n v="120.30882352941177"/>
    <x v="2"/>
    <s v="space exploration"/>
    <n v="2015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3"/>
    <x v="8"/>
    <m/>
    <d v="2014-10-20T15:59:11"/>
    <b v="1"/>
    <n v="159"/>
    <b v="1"/>
    <s v="technology/space exploration"/>
    <n v="877.6"/>
    <n v="27.59748427672956"/>
    <x v="2"/>
    <s v="space exploration"/>
    <n v="2014"/>
    <n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0"/>
    <x v="9"/>
    <m/>
    <d v="2015-12-01T15:01:01"/>
    <b v="1"/>
    <n v="77"/>
    <b v="1"/>
    <s v="technology/space exploration"/>
    <n v="105.38666666666667"/>
    <n v="205.2987012987013"/>
    <x v="2"/>
    <s v="space exploration"/>
    <n v="2015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0"/>
    <x v="8"/>
    <m/>
    <d v="2015-10-23T06:00:00"/>
    <b v="1"/>
    <n v="53"/>
    <b v="1"/>
    <s v="technology/space exploration"/>
    <n v="188.39999999999998"/>
    <n v="35.547169811320757"/>
    <x v="2"/>
    <s v="space exploration"/>
    <n v="2015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0"/>
    <x v="8"/>
    <m/>
    <d v="2015-10-10T20:00:00"/>
    <b v="1"/>
    <n v="1251"/>
    <b v="1"/>
    <s v="technology/space exploration"/>
    <n v="143.65230769230772"/>
    <n v="74.639488409272587"/>
    <x v="2"/>
    <s v="space exploration"/>
    <n v="2015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0"/>
    <x v="6"/>
    <m/>
    <d v="2015-05-21T12:56:28"/>
    <b v="1"/>
    <n v="465"/>
    <b v="1"/>
    <s v="technology/space exploration"/>
    <n v="145.88"/>
    <n v="47.058064516129029"/>
    <x v="2"/>
    <s v="space exploration"/>
    <n v="2015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2"/>
    <x v="4"/>
    <m/>
    <d v="2016-12-30T12:50:16"/>
    <b v="0"/>
    <n v="74"/>
    <b v="1"/>
    <s v="technology/space exploration"/>
    <n v="131.184"/>
    <n v="26.591351351351353"/>
    <x v="2"/>
    <s v="space exploration"/>
    <n v="2016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2"/>
    <x v="4"/>
    <m/>
    <d v="2016-12-02T01:09:26"/>
    <b v="0"/>
    <n v="62"/>
    <b v="1"/>
    <s v="technology/space exploration"/>
    <n v="113.99999999999999"/>
    <n v="36.774193548387096"/>
    <x v="2"/>
    <s v="space exploration"/>
    <n v="2016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5"/>
    <x v="10"/>
    <m/>
    <d v="2012-09-13T05:07:02"/>
    <b v="0"/>
    <n v="3468"/>
    <b v="1"/>
    <s v="technology/space exploration"/>
    <n v="1379.4206249999997"/>
    <n v="31.820544982698959"/>
    <x v="2"/>
    <s v="space exploration"/>
    <n v="2012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2"/>
    <x v="9"/>
    <m/>
    <d v="2016-11-09T15:26:48"/>
    <b v="0"/>
    <n v="52"/>
    <b v="1"/>
    <s v="technology/space exploration"/>
    <n v="956"/>
    <n v="27.576923076923077"/>
    <x v="2"/>
    <s v="space exploration"/>
    <n v="2016"/>
    <n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0"/>
    <x v="5"/>
    <m/>
    <d v="2015-06-03T10:04:29"/>
    <b v="0"/>
    <n v="50"/>
    <b v="1"/>
    <s v="technology/space exploration"/>
    <n v="112.00000000000001"/>
    <n v="56"/>
    <x v="2"/>
    <s v="space exploration"/>
    <n v="2015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0"/>
    <x v="9"/>
    <m/>
    <d v="2015-11-26T15:54:21"/>
    <b v="0"/>
    <n v="45"/>
    <b v="1"/>
    <s v="technology/space exploration"/>
    <n v="646.66666666666663"/>
    <n v="21.555555555555557"/>
    <x v="2"/>
    <s v="space exploration"/>
    <n v="2015"/>
    <n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3"/>
    <x v="4"/>
    <m/>
    <d v="2014-11-30T18:11:07"/>
    <b v="0"/>
    <n v="21"/>
    <b v="1"/>
    <s v="technology/space exploration"/>
    <n v="110.36948748510132"/>
    <n v="44.095238095238095"/>
    <x v="2"/>
    <s v="space exploration"/>
    <n v="2014"/>
    <n v="1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0"/>
    <x v="6"/>
    <m/>
    <d v="2015-05-14T07:55:22"/>
    <b v="0"/>
    <n v="100"/>
    <b v="1"/>
    <s v="technology/space exploration"/>
    <n v="127.74000000000001"/>
    <n v="63.87"/>
    <x v="2"/>
    <s v="space exploration"/>
    <n v="2015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2"/>
    <x v="0"/>
    <m/>
    <d v="2016-06-30T05:00:00"/>
    <b v="0"/>
    <n v="81"/>
    <b v="1"/>
    <s v="technology/space exploration"/>
    <n v="157.9"/>
    <n v="38.987654320987652"/>
    <x v="2"/>
    <s v="space exploration"/>
    <n v="2016"/>
    <n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0"/>
    <x v="10"/>
    <m/>
    <d v="2015-08-29T23:03:47"/>
    <b v="0"/>
    <n v="286"/>
    <b v="1"/>
    <s v="technology/space exploration"/>
    <n v="114.66525000000001"/>
    <n v="80.185489510489504"/>
    <x v="2"/>
    <s v="space exploration"/>
    <n v="2015"/>
    <n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2"/>
    <x v="5"/>
    <m/>
    <d v="2016-05-28T20:28:59"/>
    <b v="0"/>
    <n v="42"/>
    <b v="1"/>
    <s v="technology/space exploration"/>
    <n v="137.00934579439252"/>
    <n v="34.904761904761905"/>
    <x v="2"/>
    <s v="space exploration"/>
    <n v="2016"/>
    <n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3"/>
    <x v="1"/>
    <m/>
    <d v="2014-02-27T18:00:00"/>
    <b v="0"/>
    <n v="199"/>
    <b v="1"/>
    <s v="technology/space exploration"/>
    <n v="354.62"/>
    <n v="89.100502512562812"/>
    <x v="2"/>
    <s v="space exploration"/>
    <n v="2014"/>
    <n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2"/>
    <x v="10"/>
    <m/>
    <d v="2016-09-29T10:45:21"/>
    <b v="0"/>
    <n v="25"/>
    <b v="1"/>
    <s v="technology/space exploration"/>
    <n v="106.02150537634409"/>
    <n v="39.44"/>
    <x v="2"/>
    <s v="space exploration"/>
    <n v="2016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0"/>
    <x v="2"/>
    <m/>
    <d v="2015-03-09T16:49:21"/>
    <b v="0"/>
    <n v="84"/>
    <b v="1"/>
    <s v="technology/space exploration"/>
    <n v="100"/>
    <n v="136.9047619047619"/>
    <x v="2"/>
    <s v="space exploration"/>
    <n v="2015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2"/>
    <x v="8"/>
    <m/>
    <d v="2016-10-15T20:00:00"/>
    <b v="0"/>
    <n v="50"/>
    <b v="1"/>
    <s v="technology/space exploration"/>
    <n v="187.3"/>
    <n v="37.46"/>
    <x v="2"/>
    <s v="space exploration"/>
    <n v="2016"/>
    <n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2"/>
    <x v="8"/>
    <m/>
    <d v="2016-10-12T08:11:15"/>
    <b v="0"/>
    <n v="26"/>
    <b v="1"/>
    <s v="technology/space exploration"/>
    <n v="166.2"/>
    <n v="31.96153846153846"/>
    <x v="2"/>
    <s v="space exploration"/>
    <n v="2016"/>
    <n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3"/>
    <x v="11"/>
    <m/>
    <d v="2015-01-15T16:54:55"/>
    <b v="0"/>
    <n v="14"/>
    <b v="1"/>
    <s v="technology/space exploration"/>
    <n v="101.72910662824208"/>
    <n v="25.214285714285715"/>
    <x v="2"/>
    <s v="space exploration"/>
    <n v="2014"/>
    <n v="1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0"/>
    <x v="1"/>
    <m/>
    <d v="2015-02-19T15:45:48"/>
    <b v="0"/>
    <n v="49"/>
    <b v="1"/>
    <s v="technology/space exploration"/>
    <n v="164"/>
    <n v="10.040816326530612"/>
    <x v="2"/>
    <s v="space exploration"/>
    <n v="2015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0"/>
    <x v="6"/>
    <m/>
    <d v="2015-06-07T22:51:14"/>
    <b v="0"/>
    <n v="69"/>
    <b v="1"/>
    <s v="technology/space exploration"/>
    <n v="105.66666666666666"/>
    <n v="45.94202898550725"/>
    <x v="2"/>
    <s v="space exploration"/>
    <n v="2015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3"/>
    <x v="10"/>
    <m/>
    <d v="2014-09-15T15:09:00"/>
    <b v="0"/>
    <n v="1"/>
    <b v="0"/>
    <s v="technology/space exploration"/>
    <n v="1"/>
    <n v="15"/>
    <x v="2"/>
    <s v="space exploration"/>
    <n v="2014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2"/>
    <x v="0"/>
    <m/>
    <d v="2016-07-15T01:57:00"/>
    <b v="0"/>
    <n v="0"/>
    <b v="0"/>
    <s v="technology/space exploration"/>
    <n v="0"/>
    <n v="0"/>
    <x v="2"/>
    <s v="space exploration"/>
    <n v="2016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2"/>
    <x v="4"/>
    <m/>
    <d v="2016-12-21T02:59:00"/>
    <b v="1"/>
    <n v="1501"/>
    <b v="0"/>
    <s v="technology/space exploration"/>
    <n v="33.559730999999999"/>
    <n v="223.58248500999335"/>
    <x v="2"/>
    <s v="space exploration"/>
    <n v="2016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1"/>
    <x v="2"/>
    <m/>
    <d v="2017-03-10T14:00:35"/>
    <b v="1"/>
    <n v="52"/>
    <b v="0"/>
    <s v="technology/space exploration"/>
    <n v="2.0529999999999999"/>
    <n v="39.480769230769234"/>
    <x v="2"/>
    <s v="space exploration"/>
    <n v="2017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3"/>
    <x v="9"/>
    <m/>
    <d v="2014-11-08T16:13:23"/>
    <b v="1"/>
    <n v="23"/>
    <b v="0"/>
    <s v="technology/space exploration"/>
    <n v="10.5"/>
    <n v="91.304347826086953"/>
    <x v="2"/>
    <s v="space exploration"/>
    <n v="2014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0"/>
    <x v="10"/>
    <m/>
    <d v="2015-09-09T02:31:09"/>
    <b v="1"/>
    <n v="535"/>
    <b v="0"/>
    <s v="technology/space exploration"/>
    <n v="8.4172840000000004"/>
    <n v="78.666205607476627"/>
    <x v="2"/>
    <s v="space exploration"/>
    <n v="2015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0"/>
    <x v="3"/>
    <m/>
    <d v="2015-08-14T01:16:59"/>
    <b v="0"/>
    <n v="3"/>
    <b v="0"/>
    <s v="technology/space exploration"/>
    <n v="1.44"/>
    <n v="12"/>
    <x v="2"/>
    <s v="space exploration"/>
    <n v="2015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2"/>
    <x v="2"/>
    <m/>
    <d v="2016-03-09T12:09:20"/>
    <b v="0"/>
    <n v="6"/>
    <b v="0"/>
    <s v="technology/space exploration"/>
    <n v="0.88333333333333341"/>
    <n v="17.666666666666668"/>
    <x v="2"/>
    <s v="space exploration"/>
    <n v="2016"/>
    <n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0"/>
    <x v="11"/>
    <m/>
    <d v="2016-02-01T18:55:41"/>
    <b v="0"/>
    <n v="3"/>
    <b v="0"/>
    <s v="technology/space exploration"/>
    <n v="9.920000000000001E-2"/>
    <n v="41.333333333333336"/>
    <x v="2"/>
    <s v="space exploration"/>
    <n v="2015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2"/>
    <x v="4"/>
    <m/>
    <d v="2016-12-21T09:59:03"/>
    <b v="0"/>
    <n v="5"/>
    <b v="0"/>
    <s v="technology/space exploration"/>
    <n v="0.59666666666666668"/>
    <n v="71.599999999999994"/>
    <x v="2"/>
    <s v="space exploration"/>
    <n v="2016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0"/>
    <x v="4"/>
    <m/>
    <d v="2015-12-17T14:20:09"/>
    <b v="0"/>
    <n v="17"/>
    <b v="0"/>
    <s v="technology/space exploration"/>
    <n v="1.8689285714285715"/>
    <n v="307.8235294117647"/>
    <x v="2"/>
    <s v="space exploration"/>
    <n v="2015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3"/>
    <x v="4"/>
    <m/>
    <d v="2014-12-09T22:48:45"/>
    <b v="0"/>
    <n v="11"/>
    <b v="0"/>
    <s v="technology/space exploration"/>
    <n v="0.88500000000000001"/>
    <n v="80.454545454545453"/>
    <x v="2"/>
    <s v="space exploration"/>
    <n v="2014"/>
    <n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3"/>
    <x v="5"/>
    <m/>
    <d v="2014-06-12T23:00:00"/>
    <b v="0"/>
    <n v="70"/>
    <b v="0"/>
    <s v="technology/space exploration"/>
    <n v="11.52156862745098"/>
    <n v="83.942857142857136"/>
    <x v="2"/>
    <s v="space exploration"/>
    <n v="2014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0"/>
    <x v="2"/>
    <m/>
    <d v="2015-04-21T08:25:26"/>
    <b v="0"/>
    <n v="6"/>
    <b v="0"/>
    <s v="technology/space exploration"/>
    <n v="5.1000000000000004E-2"/>
    <n v="8.5"/>
    <x v="2"/>
    <s v="space exploration"/>
    <n v="2015"/>
    <n v="2"/>
  </r>
  <r>
    <n v="2655"/>
    <s v="Balloons (Canceled)"/>
    <s v="Thank you for your support!"/>
    <n v="15000"/>
    <n v="3155"/>
    <x v="1"/>
    <s v="US"/>
    <s v="USD"/>
    <n v="1455048000"/>
    <n v="1452631647"/>
    <x v="2655"/>
    <x v="2"/>
    <x v="1"/>
    <m/>
    <d v="2016-02-09T15:00:00"/>
    <b v="0"/>
    <n v="43"/>
    <b v="0"/>
    <s v="technology/space exploration"/>
    <n v="21.033333333333335"/>
    <n v="73.372093023255815"/>
    <x v="2"/>
    <s v="space exploration"/>
    <n v="2016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1"/>
    <x v="2"/>
    <m/>
    <d v="2017-03-12T14:00:00"/>
    <b v="0"/>
    <n v="152"/>
    <b v="0"/>
    <s v="technology/space exploration"/>
    <n v="11.436666666666667"/>
    <n v="112.86184210526316"/>
    <x v="2"/>
    <s v="space exploration"/>
    <n v="2017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2"/>
    <x v="0"/>
    <m/>
    <d v="2016-08-02T20:30:00"/>
    <b v="0"/>
    <n v="59"/>
    <b v="0"/>
    <s v="technology/space exploration"/>
    <n v="18.737933333333334"/>
    <n v="95.277627118644077"/>
    <x v="2"/>
    <s v="space exploration"/>
    <n v="2016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2"/>
    <x v="0"/>
    <m/>
    <d v="2016-07-30T16:13:14"/>
    <b v="0"/>
    <n v="4"/>
    <b v="0"/>
    <s v="technology/space exploration"/>
    <n v="9.285714285714286E-2"/>
    <n v="22.75"/>
    <x v="2"/>
    <s v="space exploration"/>
    <n v="2016"/>
    <n v="6"/>
  </r>
  <r>
    <n v="2659"/>
    <s v="test (Canceled)"/>
    <s v="test"/>
    <n v="49000"/>
    <n v="1333"/>
    <x v="1"/>
    <s v="US"/>
    <s v="USD"/>
    <n v="1429321210"/>
    <n v="1426729210"/>
    <x v="2659"/>
    <x v="0"/>
    <x v="7"/>
    <m/>
    <d v="2015-04-17T20:40:10"/>
    <b v="0"/>
    <n v="10"/>
    <b v="0"/>
    <s v="technology/space exploration"/>
    <n v="2.7204081632653061"/>
    <n v="133.30000000000001"/>
    <x v="2"/>
    <s v="space exploration"/>
    <n v="2015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0"/>
    <x v="8"/>
    <m/>
    <d v="2015-11-24T13:06:58"/>
    <b v="0"/>
    <n v="5"/>
    <b v="0"/>
    <s v="technology/space exploration"/>
    <n v="9.5000000000000001E-2"/>
    <n v="3.8"/>
    <x v="2"/>
    <s v="space exploration"/>
    <n v="2015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4"/>
    <x v="8"/>
    <m/>
    <d v="2013-10-25T18:00:10"/>
    <b v="0"/>
    <n v="60"/>
    <b v="1"/>
    <s v="technology/makerspaces"/>
    <n v="102.89999999999999"/>
    <n v="85.75"/>
    <x v="2"/>
    <s v="makerspaces"/>
    <n v="2013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0"/>
    <x v="3"/>
    <m/>
    <d v="2015-08-21T12:55:13"/>
    <b v="0"/>
    <n v="80"/>
    <b v="1"/>
    <s v="technology/makerspaces"/>
    <n v="106.80000000000001"/>
    <n v="267"/>
    <x v="2"/>
    <s v="makerspaces"/>
    <n v="2015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0"/>
    <x v="10"/>
    <m/>
    <d v="2015-09-04T10:00:00"/>
    <b v="0"/>
    <n v="56"/>
    <b v="1"/>
    <s v="technology/makerspaces"/>
    <n v="104.59625"/>
    <n v="373.55803571428572"/>
    <x v="2"/>
    <s v="makerspaces"/>
    <n v="2015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0"/>
    <x v="4"/>
    <m/>
    <d v="2015-12-09T01:59:00"/>
    <b v="0"/>
    <n v="104"/>
    <b v="1"/>
    <s v="technology/makerspaces"/>
    <n v="103.42857142857143"/>
    <n v="174.03846153846155"/>
    <x v="2"/>
    <s v="makerspaces"/>
    <n v="2015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0"/>
    <x v="7"/>
    <m/>
    <d v="2015-05-04T16:29:34"/>
    <b v="0"/>
    <n v="46"/>
    <b v="1"/>
    <s v="technology/makerspaces"/>
    <n v="123.14285714285715"/>
    <n v="93.695652173913047"/>
    <x v="2"/>
    <s v="makerspaces"/>
    <n v="2015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0"/>
    <x v="10"/>
    <m/>
    <d v="2015-09-25T16:00:00"/>
    <b v="0"/>
    <n v="206"/>
    <b v="1"/>
    <s v="technology/makerspaces"/>
    <n v="159.29509999999999"/>
    <n v="77.327718446601949"/>
    <x v="2"/>
    <s v="makerspaces"/>
    <n v="2015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2"/>
    <x v="1"/>
    <m/>
    <d v="2016-02-10T17:13:36"/>
    <b v="0"/>
    <n v="18"/>
    <b v="1"/>
    <s v="technology/makerspaces"/>
    <n v="110.66666666666667"/>
    <n v="92.222222222222229"/>
    <x v="2"/>
    <s v="makerspaces"/>
    <n v="2016"/>
    <n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0"/>
    <x v="8"/>
    <m/>
    <d v="2015-11-09T09:32:00"/>
    <b v="0"/>
    <n v="28"/>
    <b v="1"/>
    <s v="technology/makerspaces"/>
    <n v="170.70000000000002"/>
    <n v="60.964285714285715"/>
    <x v="2"/>
    <s v="makerspaces"/>
    <n v="2015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0"/>
    <x v="4"/>
    <m/>
    <d v="2016-01-09T19:51:36"/>
    <b v="0"/>
    <n v="11"/>
    <b v="1"/>
    <s v="technology/makerspaces"/>
    <n v="125.125"/>
    <n v="91"/>
    <x v="2"/>
    <s v="makerspaces"/>
    <n v="2015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3"/>
    <x v="0"/>
    <m/>
    <d v="2014-07-28T19:29:40"/>
    <b v="1"/>
    <n v="60"/>
    <b v="0"/>
    <s v="technology/makerspaces"/>
    <n v="6.4158609339642041"/>
    <n v="41.583333333333336"/>
    <x v="2"/>
    <s v="makerspaces"/>
    <n v="2014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3"/>
    <x v="4"/>
    <m/>
    <d v="2014-12-19T14:38:00"/>
    <b v="1"/>
    <n v="84"/>
    <b v="0"/>
    <s v="technology/makerspaces"/>
    <n v="11.343999999999999"/>
    <n v="33.761904761904759"/>
    <x v="2"/>
    <s v="makerspaces"/>
    <n v="2014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0"/>
    <x v="11"/>
    <m/>
    <d v="2015-12-28T01:00:00"/>
    <b v="1"/>
    <n v="47"/>
    <b v="0"/>
    <s v="technology/makerspaces"/>
    <n v="33.19"/>
    <n v="70.61702127659575"/>
    <x v="2"/>
    <s v="makerspaces"/>
    <n v="2015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3"/>
    <x v="8"/>
    <m/>
    <d v="2014-10-29T17:45:00"/>
    <b v="1"/>
    <n v="66"/>
    <b v="0"/>
    <s v="technology/makerspaces"/>
    <n v="27.58"/>
    <n v="167.15151515151516"/>
    <x v="2"/>
    <s v="makerspaces"/>
    <n v="2014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2"/>
    <x v="0"/>
    <m/>
    <d v="2016-07-04T23:59:00"/>
    <b v="1"/>
    <n v="171"/>
    <b v="0"/>
    <s v="technology/makerspaces"/>
    <n v="62.839999999999996"/>
    <n v="128.61988304093566"/>
    <x v="2"/>
    <s v="makerspaces"/>
    <n v="2016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3"/>
    <x v="9"/>
    <m/>
    <d v="2014-11-10T16:34:49"/>
    <b v="1"/>
    <n v="29"/>
    <b v="0"/>
    <s v="technology/makerspaces"/>
    <n v="7.5880000000000001"/>
    <n v="65.41379310344827"/>
    <x v="2"/>
    <s v="makerspaces"/>
    <n v="2014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2"/>
    <x v="6"/>
    <m/>
    <d v="2016-05-22T09:59:34"/>
    <b v="0"/>
    <n v="9"/>
    <b v="0"/>
    <s v="technology/makerspaces"/>
    <n v="50.38095238095238"/>
    <n v="117.55555555555556"/>
    <x v="2"/>
    <s v="makerspaces"/>
    <n v="2016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3"/>
    <x v="0"/>
    <m/>
    <d v="2014-07-02T19:42:23"/>
    <b v="0"/>
    <n v="27"/>
    <b v="0"/>
    <s v="technology/makerspaces"/>
    <n v="17.512820512820511"/>
    <n v="126.48148148148148"/>
    <x v="2"/>
    <s v="makerspaces"/>
    <n v="2014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0"/>
    <x v="10"/>
    <m/>
    <d v="2015-09-24T14:09:25"/>
    <b v="0"/>
    <n v="2"/>
    <b v="0"/>
    <s v="technology/makerspaces"/>
    <n v="1.375E-2"/>
    <n v="550"/>
    <x v="2"/>
    <s v="makerspaces"/>
    <n v="2015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0"/>
    <x v="1"/>
    <m/>
    <d v="2015-02-27T19:01:34"/>
    <b v="0"/>
    <n v="3"/>
    <b v="0"/>
    <s v="technology/makerspaces"/>
    <n v="0.33"/>
    <n v="44"/>
    <x v="2"/>
    <s v="makerspaces"/>
    <n v="2015"/>
    <n v="1"/>
  </r>
  <r>
    <n v="2680"/>
    <s v="iHeart Pillow"/>
    <s v="iHeartPillow, Connecting loved ones"/>
    <n v="32000"/>
    <n v="276"/>
    <x v="2"/>
    <s v="ES"/>
    <s v="EUR"/>
    <n v="1459915491"/>
    <n v="1457327091"/>
    <x v="2680"/>
    <x v="2"/>
    <x v="7"/>
    <m/>
    <d v="2016-04-05T23:04:51"/>
    <b v="0"/>
    <n v="4"/>
    <b v="0"/>
    <s v="technology/makerspaces"/>
    <n v="0.86250000000000004"/>
    <n v="69"/>
    <x v="2"/>
    <s v="makerspaces"/>
    <n v="2016"/>
    <n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3"/>
    <x v="0"/>
    <m/>
    <d v="2014-07-10T16:29:10"/>
    <b v="0"/>
    <n v="2"/>
    <b v="0"/>
    <s v="food/food trucks"/>
    <n v="0.6875"/>
    <n v="27.5"/>
    <x v="7"/>
    <s v="food trucks"/>
    <n v="2014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3"/>
    <x v="9"/>
    <m/>
    <d v="2014-11-22T00:59:00"/>
    <b v="0"/>
    <n v="20"/>
    <b v="0"/>
    <s v="food/food trucks"/>
    <n v="28.299999999999997"/>
    <n v="84.9"/>
    <x v="7"/>
    <s v="food trucks"/>
    <n v="2014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0"/>
    <x v="1"/>
    <m/>
    <d v="2015-03-01T13:07:20"/>
    <b v="0"/>
    <n v="3"/>
    <b v="0"/>
    <s v="food/food trucks"/>
    <n v="0.24"/>
    <n v="12"/>
    <x v="7"/>
    <s v="food trucks"/>
    <n v="2015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3"/>
    <x v="0"/>
    <m/>
    <d v="2014-08-09T16:57:05"/>
    <b v="0"/>
    <n v="4"/>
    <b v="0"/>
    <s v="food/food trucks"/>
    <n v="1.1428571428571428"/>
    <n v="200"/>
    <x v="7"/>
    <s v="food trucks"/>
    <n v="2014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0"/>
    <x v="2"/>
    <m/>
    <d v="2015-04-27T10:42:10"/>
    <b v="0"/>
    <n v="1"/>
    <b v="0"/>
    <s v="food/food trucks"/>
    <n v="0.02"/>
    <n v="10"/>
    <x v="7"/>
    <s v="food trucks"/>
    <n v="2015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3"/>
    <x v="8"/>
    <m/>
    <d v="2014-09-30T18:23:43"/>
    <b v="0"/>
    <n v="0"/>
    <b v="0"/>
    <s v="food/food trucks"/>
    <n v="0"/>
    <n v="0"/>
    <x v="7"/>
    <s v="food trucks"/>
    <n v="2014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0"/>
    <x v="5"/>
    <m/>
    <d v="2015-06-29T10:21:58"/>
    <b v="0"/>
    <n v="0"/>
    <b v="0"/>
    <s v="food/food trucks"/>
    <n v="0"/>
    <n v="0"/>
    <x v="7"/>
    <s v="food trucks"/>
    <n v="2015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0"/>
    <x v="1"/>
    <m/>
    <d v="2015-02-23T22:00:00"/>
    <b v="0"/>
    <n v="14"/>
    <b v="0"/>
    <s v="food/food trucks"/>
    <n v="0.14799999999999999"/>
    <n v="5.2857142857142856"/>
    <x v="7"/>
    <s v="food trucks"/>
    <n v="2015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2"/>
    <x v="0"/>
    <m/>
    <d v="2016-07-30T18:04:50"/>
    <b v="0"/>
    <n v="1"/>
    <b v="0"/>
    <s v="food/food trucks"/>
    <n v="2.8571428571428571E-3"/>
    <n v="1"/>
    <x v="7"/>
    <s v="food trucks"/>
    <n v="2016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0"/>
    <x v="6"/>
    <m/>
    <d v="2015-06-02T21:31:16"/>
    <b v="0"/>
    <n v="118"/>
    <b v="0"/>
    <s v="food/food trucks"/>
    <n v="10.7325"/>
    <n v="72.762711864406782"/>
    <x v="7"/>
    <s v="food trucks"/>
    <n v="2015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0"/>
    <x v="7"/>
    <m/>
    <d v="2015-05-10T12:22:37"/>
    <b v="0"/>
    <n v="2"/>
    <b v="0"/>
    <s v="food/food trucks"/>
    <n v="5.3846153846153842E-2"/>
    <n v="17.5"/>
    <x v="7"/>
    <s v="food trucks"/>
    <n v="2015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0"/>
    <x v="2"/>
    <m/>
    <d v="2015-03-25T02:01:00"/>
    <b v="0"/>
    <n v="1"/>
    <b v="0"/>
    <s v="food/food trucks"/>
    <n v="0.7142857142857143"/>
    <n v="25"/>
    <x v="7"/>
    <s v="food trucks"/>
    <n v="2015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3"/>
    <x v="3"/>
    <m/>
    <d v="2014-08-12T22:19:26"/>
    <b v="0"/>
    <n v="3"/>
    <b v="0"/>
    <s v="food/food trucks"/>
    <n v="0.8"/>
    <n v="13.333333333333334"/>
    <x v="7"/>
    <s v="food trucks"/>
    <n v="2014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3"/>
    <x v="10"/>
    <m/>
    <d v="2014-09-25T22:22:19"/>
    <b v="0"/>
    <n v="1"/>
    <b v="0"/>
    <s v="food/food trucks"/>
    <n v="3.3333333333333335E-3"/>
    <n v="1"/>
    <x v="7"/>
    <s v="food trucks"/>
    <n v="2014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0"/>
    <x v="2"/>
    <m/>
    <d v="2015-04-13T22:21:58"/>
    <b v="0"/>
    <n v="3"/>
    <b v="0"/>
    <s v="food/food trucks"/>
    <n v="0.47333333333333333"/>
    <n v="23.666666666666668"/>
    <x v="7"/>
    <s v="food trucks"/>
    <n v="2015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3"/>
    <x v="4"/>
    <m/>
    <d v="2014-12-25T15:16:00"/>
    <b v="0"/>
    <n v="38"/>
    <b v="0"/>
    <s v="food/food trucks"/>
    <n v="5.65"/>
    <n v="89.21052631578948"/>
    <x v="7"/>
    <s v="food trucks"/>
    <n v="2014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0"/>
    <x v="3"/>
    <m/>
    <d v="2015-08-02T17:00:00"/>
    <b v="0"/>
    <n v="52"/>
    <b v="0"/>
    <s v="food/food trucks"/>
    <n v="26.35217391304348"/>
    <n v="116.55769230769231"/>
    <x v="7"/>
    <s v="food trucks"/>
    <n v="2015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3"/>
    <x v="5"/>
    <m/>
    <d v="2014-06-27T16:33:28"/>
    <b v="0"/>
    <n v="2"/>
    <b v="0"/>
    <s v="food/food trucks"/>
    <n v="0.325125"/>
    <n v="13.005000000000001"/>
    <x v="7"/>
    <s v="food trucks"/>
    <n v="2014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3"/>
    <x v="3"/>
    <m/>
    <d v="2014-08-08T16:31:03"/>
    <b v="0"/>
    <n v="0"/>
    <b v="0"/>
    <s v="food/food trucks"/>
    <n v="0"/>
    <n v="0"/>
    <x v="7"/>
    <s v="food trucks"/>
    <n v="2014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3"/>
    <x v="10"/>
    <m/>
    <d v="2014-09-18T15:59:32"/>
    <b v="0"/>
    <n v="4"/>
    <b v="0"/>
    <s v="food/food trucks"/>
    <n v="0.7000700070007001"/>
    <n v="17.5"/>
    <x v="7"/>
    <s v="food trucks"/>
    <n v="2014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1"/>
    <x v="7"/>
    <m/>
    <d v="2017-04-07T12:35:34"/>
    <b v="0"/>
    <n v="46"/>
    <b v="0"/>
    <s v="theater/spaces"/>
    <n v="46.176470588235297"/>
    <n v="34.130434782608695"/>
    <x v="1"/>
    <s v="spaces"/>
    <n v="2017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1"/>
    <x v="7"/>
    <m/>
    <d v="2017-04-05T13:14:37"/>
    <b v="1"/>
    <n v="26"/>
    <b v="0"/>
    <s v="theater/spaces"/>
    <n v="34.410000000000004"/>
    <n v="132.34615384615384"/>
    <x v="1"/>
    <s v="spaces"/>
    <n v="2017"/>
    <n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1"/>
    <x v="1"/>
    <m/>
    <d v="2017-03-22T10:33:50"/>
    <b v="0"/>
    <n v="45"/>
    <b v="0"/>
    <s v="theater/spaces"/>
    <n v="103.75000000000001"/>
    <n v="922.22222222222217"/>
    <x v="1"/>
    <s v="spaces"/>
    <n v="2017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1"/>
    <x v="2"/>
    <m/>
    <d v="2017-04-05T14:41:54"/>
    <b v="0"/>
    <n v="7"/>
    <b v="0"/>
    <s v="theater/spaces"/>
    <n v="6.0263157894736841"/>
    <n v="163.57142857142858"/>
    <x v="1"/>
    <s v="spaces"/>
    <n v="2017"/>
    <n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1"/>
    <x v="2"/>
    <m/>
    <d v="2017-03-24T15:59:18"/>
    <b v="0"/>
    <n v="8"/>
    <b v="0"/>
    <s v="theater/spaces"/>
    <n v="10.539393939393939"/>
    <n v="217.375"/>
    <x v="1"/>
    <s v="spaces"/>
    <n v="2017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3"/>
    <x v="8"/>
    <m/>
    <d v="2014-10-16T01:59:00"/>
    <b v="1"/>
    <n v="263"/>
    <b v="1"/>
    <s v="theater/spaces"/>
    <n v="112.29714285714284"/>
    <n v="149.44486692015209"/>
    <x v="1"/>
    <s v="spaces"/>
    <n v="2014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4"/>
    <x v="6"/>
    <m/>
    <d v="2013-05-27T01:59:00"/>
    <b v="1"/>
    <n v="394"/>
    <b v="1"/>
    <s v="theater/spaces"/>
    <n v="350.84462500000001"/>
    <n v="71.237487309644663"/>
    <x v="1"/>
    <s v="spaces"/>
    <n v="2013"/>
    <n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2"/>
    <x v="5"/>
    <m/>
    <d v="2016-07-21T11:45:26"/>
    <b v="1"/>
    <n v="1049"/>
    <b v="1"/>
    <s v="theater/spaces"/>
    <n v="233.21535"/>
    <n v="44.464318398474738"/>
    <x v="1"/>
    <s v="spaces"/>
    <n v="2016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2"/>
    <x v="10"/>
    <m/>
    <d v="2016-10-03T22:59:00"/>
    <b v="1"/>
    <n v="308"/>
    <b v="1"/>
    <s v="theater/spaces"/>
    <n v="101.60599999999999"/>
    <n v="164.94480519480518"/>
    <x v="1"/>
    <s v="spaces"/>
    <n v="2016"/>
    <n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3"/>
    <x v="3"/>
    <m/>
    <d v="2014-08-08T21:00:00"/>
    <b v="1"/>
    <n v="1088"/>
    <b v="1"/>
    <s v="theater/spaces"/>
    <n v="153.90035000000003"/>
    <n v="84.871516544117654"/>
    <x v="1"/>
    <s v="spaces"/>
    <n v="2014"/>
    <n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3"/>
    <x v="5"/>
    <m/>
    <d v="2014-06-20T17:01:00"/>
    <b v="1"/>
    <n v="73"/>
    <b v="1"/>
    <s v="theater/spaces"/>
    <n v="100.7161125319693"/>
    <n v="53.945205479452056"/>
    <x v="1"/>
    <s v="spaces"/>
    <n v="2014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4"/>
    <x v="0"/>
    <m/>
    <d v="2013-07-13T13:00:00"/>
    <b v="1"/>
    <n v="143"/>
    <b v="1"/>
    <s v="theater/spaces"/>
    <n v="131.38181818181818"/>
    <n v="50.531468531468533"/>
    <x v="1"/>
    <s v="spaces"/>
    <n v="2013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0"/>
    <x v="4"/>
    <m/>
    <d v="2015-12-24T10:41:24"/>
    <b v="1"/>
    <n v="1420"/>
    <b v="1"/>
    <s v="theater/spaces"/>
    <n v="102.24133333333334"/>
    <n v="108.00140845070422"/>
    <x v="1"/>
    <s v="spaces"/>
    <n v="2015"/>
    <n v="1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2"/>
    <x v="8"/>
    <m/>
    <d v="2016-10-14T18:00:00"/>
    <b v="1"/>
    <n v="305"/>
    <b v="1"/>
    <s v="theater/spaces"/>
    <n v="116.35599999999999"/>
    <n v="95.373770491803285"/>
    <x v="1"/>
    <s v="spaces"/>
    <n v="2016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2"/>
    <x v="1"/>
    <m/>
    <d v="2016-02-21T04:33:48"/>
    <b v="1"/>
    <n v="551"/>
    <b v="1"/>
    <s v="theater/spaces"/>
    <n v="264.62241666666665"/>
    <n v="57.631016333938291"/>
    <x v="1"/>
    <s v="spaces"/>
    <n v="2016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0"/>
    <x v="8"/>
    <m/>
    <d v="2015-10-08T02:59:53"/>
    <b v="1"/>
    <n v="187"/>
    <b v="1"/>
    <s v="theater/spaces"/>
    <n v="119.98010000000001"/>
    <n v="64.160481283422456"/>
    <x v="1"/>
    <s v="spaces"/>
    <n v="2015"/>
    <n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3"/>
    <x v="9"/>
    <m/>
    <d v="2014-12-06T17:57:29"/>
    <b v="1"/>
    <n v="325"/>
    <b v="1"/>
    <s v="theater/spaces"/>
    <n v="120.10400000000001"/>
    <n v="92.387692307692305"/>
    <x v="1"/>
    <s v="spaces"/>
    <n v="2014"/>
    <n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2"/>
    <x v="6"/>
    <m/>
    <d v="2016-05-03T18:00:00"/>
    <b v="1"/>
    <n v="148"/>
    <b v="1"/>
    <s v="theater/spaces"/>
    <n v="103.58333333333334"/>
    <n v="125.97972972972973"/>
    <x v="1"/>
    <s v="spaces"/>
    <n v="2016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"/>
    <x v="2"/>
    <m/>
    <d v="2016-04-17T18:44:54"/>
    <b v="0"/>
    <n v="69"/>
    <b v="1"/>
    <s v="theater/spaces"/>
    <n v="108.83333333333334"/>
    <n v="94.637681159420296"/>
    <x v="1"/>
    <s v="spaces"/>
    <n v="2016"/>
    <n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2"/>
    <x v="9"/>
    <m/>
    <d v="2016-11-11T07:10:53"/>
    <b v="0"/>
    <n v="173"/>
    <b v="1"/>
    <s v="theater/spaces"/>
    <n v="118.12400000000001"/>
    <n v="170.69942196531792"/>
    <x v="1"/>
    <s v="spaces"/>
    <n v="2016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4"/>
    <x v="10"/>
    <m/>
    <d v="2013-09-06T14:00:00"/>
    <b v="0"/>
    <n v="269"/>
    <b v="1"/>
    <s v="technology/hardware"/>
    <n v="1462"/>
    <n v="40.762081784386616"/>
    <x v="2"/>
    <s v="hardware"/>
    <n v="2013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2"/>
    <x v="4"/>
    <m/>
    <d v="2017-01-29T15:34:13"/>
    <b v="0"/>
    <n v="185"/>
    <b v="1"/>
    <s v="technology/hardware"/>
    <n v="252.54"/>
    <n v="68.254054054054052"/>
    <x v="2"/>
    <s v="hardware"/>
    <n v="2016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3"/>
    <x v="4"/>
    <m/>
    <d v="2014-12-31T16:08:08"/>
    <b v="0"/>
    <n v="176"/>
    <b v="1"/>
    <s v="technology/hardware"/>
    <n v="140.05000000000001"/>
    <n v="95.48863636363636"/>
    <x v="2"/>
    <s v="hardware"/>
    <n v="2014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0"/>
    <x v="3"/>
    <m/>
    <d v="2015-08-15T02:50:59"/>
    <b v="0"/>
    <n v="1019"/>
    <b v="1"/>
    <s v="technology/hardware"/>
    <n v="296.87520259319291"/>
    <n v="7.1902649656526005"/>
    <x v="2"/>
    <s v="hardware"/>
    <n v="2015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1"/>
    <x v="1"/>
    <m/>
    <d v="2017-03-01T12:52:15"/>
    <b v="0"/>
    <n v="113"/>
    <b v="1"/>
    <s v="technology/hardware"/>
    <n v="144.54249999999999"/>
    <n v="511.65486725663715"/>
    <x v="2"/>
    <s v="hardware"/>
    <n v="2017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2"/>
    <x v="7"/>
    <m/>
    <d v="2016-04-22T08:55:11"/>
    <b v="0"/>
    <n v="404"/>
    <b v="1"/>
    <s v="technology/hardware"/>
    <n v="105.745"/>
    <n v="261.74504950495049"/>
    <x v="2"/>
    <s v="hardware"/>
    <n v="2016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0"/>
    <x v="3"/>
    <m/>
    <d v="2015-08-07T11:14:23"/>
    <b v="0"/>
    <n v="707"/>
    <b v="1"/>
    <s v="technology/hardware"/>
    <n v="493.21000000000004"/>
    <n v="69.760961810466767"/>
    <x v="2"/>
    <s v="hardware"/>
    <n v="2015"/>
    <n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0"/>
    <x v="4"/>
    <m/>
    <d v="2015-12-30T09:23:54"/>
    <b v="0"/>
    <n v="392"/>
    <b v="1"/>
    <s v="technology/hardware"/>
    <n v="201.82666666666668"/>
    <n v="77.229591836734699"/>
    <x v="2"/>
    <s v="hardware"/>
    <n v="2015"/>
    <n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0"/>
    <x v="6"/>
    <m/>
    <d v="2015-05-01T00:46:37"/>
    <b v="0"/>
    <n v="23"/>
    <b v="1"/>
    <s v="technology/hardware"/>
    <n v="104.44"/>
    <n v="340.56521739130437"/>
    <x v="2"/>
    <s v="hardware"/>
    <n v="2015"/>
    <n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4"/>
    <x v="7"/>
    <m/>
    <d v="2013-04-22T07:59:35"/>
    <b v="0"/>
    <n v="682"/>
    <b v="1"/>
    <s v="technology/hardware"/>
    <n v="170.29262962962963"/>
    <n v="67.417903225806455"/>
    <x v="2"/>
    <s v="hardware"/>
    <n v="2013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3"/>
    <x v="10"/>
    <m/>
    <d v="2014-10-17T23:00:00"/>
    <b v="0"/>
    <n v="37"/>
    <b v="1"/>
    <s v="technology/hardware"/>
    <n v="104.30333333333333"/>
    <n v="845.70270270270271"/>
    <x v="2"/>
    <s v="hardware"/>
    <n v="2014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4"/>
    <x v="6"/>
    <m/>
    <d v="2013-05-27T19:00:00"/>
    <b v="0"/>
    <n v="146"/>
    <b v="1"/>
    <s v="technology/hardware"/>
    <n v="118.25000000000001"/>
    <n v="97.191780821917803"/>
    <x v="2"/>
    <s v="hardware"/>
    <n v="2013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0"/>
    <x v="2"/>
    <m/>
    <d v="2015-04-10T00:32:54"/>
    <b v="0"/>
    <n v="119"/>
    <b v="1"/>
    <s v="technology/hardware"/>
    <n v="107.538"/>
    <n v="451.84033613445376"/>
    <x v="2"/>
    <s v="hardware"/>
    <n v="2015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2"/>
    <x v="8"/>
    <m/>
    <d v="2016-10-13T16:59:00"/>
    <b v="0"/>
    <n v="163"/>
    <b v="1"/>
    <s v="technology/hardware"/>
    <n v="2260300"/>
    <n v="138.66871165644173"/>
    <x v="2"/>
    <s v="hardware"/>
    <n v="2016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4"/>
    <x v="2"/>
    <m/>
    <d v="2013-03-13T15:00:00"/>
    <b v="0"/>
    <n v="339"/>
    <b v="1"/>
    <s v="technology/hardware"/>
    <n v="978.13466666666682"/>
    <n v="21.640147492625371"/>
    <x v="2"/>
    <s v="hardware"/>
    <n v="2013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3"/>
    <x v="7"/>
    <m/>
    <d v="2014-04-23T10:59:33"/>
    <b v="0"/>
    <n v="58"/>
    <b v="1"/>
    <s v="technology/hardware"/>
    <n v="122.9"/>
    <n v="169.51724137931035"/>
    <x v="2"/>
    <s v="hardware"/>
    <n v="2014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4"/>
    <x v="11"/>
    <m/>
    <d v="2014-01-15T14:00:00"/>
    <b v="0"/>
    <n v="456"/>
    <b v="1"/>
    <s v="technology/hardware"/>
    <n v="246.0608"/>
    <n v="161.88210526315791"/>
    <x v="2"/>
    <s v="hardware"/>
    <n v="2013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2"/>
    <x v="8"/>
    <m/>
    <d v="2016-11-05T22:26:44"/>
    <b v="0"/>
    <n v="15"/>
    <b v="1"/>
    <s v="technology/hardware"/>
    <n v="147.94"/>
    <n v="493.13333333333333"/>
    <x v="2"/>
    <s v="hardware"/>
    <n v="2016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3"/>
    <x v="7"/>
    <m/>
    <d v="2014-05-05T16:18:37"/>
    <b v="0"/>
    <n v="191"/>
    <b v="1"/>
    <s v="technology/hardware"/>
    <n v="384.09090909090907"/>
    <n v="22.120418848167539"/>
    <x v="2"/>
    <s v="hardware"/>
    <n v="2014"/>
    <n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0"/>
    <x v="2"/>
    <m/>
    <d v="2015-03-11T18:45:52"/>
    <b v="0"/>
    <n v="17"/>
    <b v="1"/>
    <s v="technology/hardware"/>
    <n v="103.33333333333334"/>
    <n v="18.235294117647058"/>
    <x v="2"/>
    <s v="hardware"/>
    <n v="2015"/>
    <n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3"/>
    <x v="8"/>
    <m/>
    <d v="2014-10-19T21:07:00"/>
    <b v="0"/>
    <n v="4"/>
    <b v="0"/>
    <s v="publishing/children's books"/>
    <n v="0.43750000000000006"/>
    <n v="8.75"/>
    <x v="3"/>
    <s v="children's books"/>
    <n v="2014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5"/>
    <x v="5"/>
    <m/>
    <d v="2012-05-15T12:16:27"/>
    <b v="0"/>
    <n v="18"/>
    <b v="0"/>
    <s v="publishing/children's books"/>
    <n v="29.24"/>
    <n v="40.611111111111114"/>
    <x v="3"/>
    <s v="children's books"/>
    <n v="2012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2"/>
    <x v="8"/>
    <m/>
    <d v="2016-10-19T02:53:27"/>
    <b v="0"/>
    <n v="0"/>
    <b v="0"/>
    <s v="publishing/children's books"/>
    <n v="0"/>
    <n v="0"/>
    <x v="3"/>
    <s v="children's books"/>
    <n v="2016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5"/>
    <x v="1"/>
    <m/>
    <d v="2012-02-28T20:29:58"/>
    <b v="0"/>
    <n v="22"/>
    <b v="0"/>
    <s v="publishing/children's books"/>
    <n v="5.21875"/>
    <n v="37.954545454545453"/>
    <x v="3"/>
    <s v="children's books"/>
    <n v="2012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5"/>
    <x v="5"/>
    <m/>
    <d v="2012-07-14T18:42:48"/>
    <b v="0"/>
    <n v="49"/>
    <b v="0"/>
    <s v="publishing/children's books"/>
    <n v="21.887499999999999"/>
    <n v="35.734693877551024"/>
    <x v="3"/>
    <s v="children's books"/>
    <n v="2012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3"/>
    <x v="3"/>
    <m/>
    <d v="2014-08-29T13:45:11"/>
    <b v="0"/>
    <n v="19"/>
    <b v="0"/>
    <s v="publishing/children's books"/>
    <n v="26.700000000000003"/>
    <n v="42.157894736842103"/>
    <x v="3"/>
    <s v="children's books"/>
    <n v="2014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5"/>
    <x v="5"/>
    <m/>
    <d v="2012-06-15T22:10:00"/>
    <b v="0"/>
    <n v="4"/>
    <b v="0"/>
    <s v="publishing/children's books"/>
    <n v="28.000000000000004"/>
    <n v="35"/>
    <x v="3"/>
    <s v="children's books"/>
    <n v="2012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2"/>
    <x v="10"/>
    <m/>
    <d v="2016-09-02T12:03:22"/>
    <b v="0"/>
    <n v="4"/>
    <b v="0"/>
    <s v="publishing/children's books"/>
    <n v="1.06"/>
    <n v="13.25"/>
    <x v="3"/>
    <s v="children's books"/>
    <n v="2016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0"/>
    <x v="7"/>
    <m/>
    <d v="2015-04-04T13:10:37"/>
    <b v="0"/>
    <n v="2"/>
    <b v="0"/>
    <s v="publishing/children's books"/>
    <n v="1.0999999999999999"/>
    <n v="55"/>
    <x v="3"/>
    <s v="children's books"/>
    <n v="2015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5"/>
    <x v="0"/>
    <m/>
    <d v="2012-06-30T15:00:00"/>
    <b v="0"/>
    <n v="0"/>
    <b v="0"/>
    <s v="publishing/children's books"/>
    <n v="0"/>
    <n v="0"/>
    <x v="3"/>
    <s v="children's books"/>
    <n v="2012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3"/>
    <x v="6"/>
    <m/>
    <d v="2014-06-17T16:17:22"/>
    <b v="0"/>
    <n v="0"/>
    <b v="0"/>
    <s v="publishing/children's books"/>
    <n v="0"/>
    <n v="0"/>
    <x v="3"/>
    <s v="children's books"/>
    <n v="2014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6"/>
    <x v="4"/>
    <m/>
    <d v="2011-12-18T13:21:44"/>
    <b v="0"/>
    <n v="14"/>
    <b v="0"/>
    <s v="publishing/children's books"/>
    <n v="11.458333333333332"/>
    <n v="39.285714285714285"/>
    <x v="3"/>
    <s v="children's books"/>
    <n v="2011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5"/>
    <x v="3"/>
    <m/>
    <d v="2012-08-26T16:37:03"/>
    <b v="0"/>
    <n v="8"/>
    <b v="0"/>
    <s v="publishing/children's books"/>
    <n v="19"/>
    <n v="47.5"/>
    <x v="3"/>
    <s v="children's books"/>
    <n v="2012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3"/>
    <x v="10"/>
    <m/>
    <d v="2014-09-11T10:15:51"/>
    <b v="0"/>
    <n v="0"/>
    <b v="0"/>
    <s v="publishing/children's books"/>
    <n v="0"/>
    <n v="0"/>
    <x v="3"/>
    <s v="children's books"/>
    <n v="2014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0"/>
    <x v="7"/>
    <m/>
    <d v="2015-04-08T13:58:47"/>
    <b v="0"/>
    <n v="15"/>
    <b v="0"/>
    <s v="publishing/children's books"/>
    <n v="52"/>
    <n v="17.333333333333332"/>
    <x v="3"/>
    <s v="children's books"/>
    <n v="2015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4"/>
    <x v="11"/>
    <m/>
    <d v="2014-01-11T16:36:41"/>
    <b v="0"/>
    <n v="33"/>
    <b v="0"/>
    <s v="publishing/children's books"/>
    <n v="10.48"/>
    <n v="31.757575757575758"/>
    <x v="3"/>
    <s v="children's books"/>
    <n v="2013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2"/>
    <x v="3"/>
    <m/>
    <d v="2016-08-06T10:45:32"/>
    <b v="0"/>
    <n v="2"/>
    <b v="0"/>
    <s v="publishing/children's books"/>
    <n v="0.66666666666666674"/>
    <n v="5"/>
    <x v="3"/>
    <s v="children's books"/>
    <n v="2016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2"/>
    <x v="8"/>
    <m/>
    <d v="2016-10-10T05:36:23"/>
    <b v="0"/>
    <n v="6"/>
    <b v="0"/>
    <s v="publishing/children's books"/>
    <n v="11.700000000000001"/>
    <n v="39"/>
    <x v="3"/>
    <s v="children's books"/>
    <n v="2016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2"/>
    <x v="0"/>
    <m/>
    <d v="2016-07-16T03:47:46"/>
    <b v="0"/>
    <n v="2"/>
    <b v="0"/>
    <s v="publishing/children's books"/>
    <n v="10.5"/>
    <n v="52.5"/>
    <x v="3"/>
    <s v="children's books"/>
    <n v="2016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4"/>
    <x v="5"/>
    <m/>
    <d v="2013-06-20T06:04:18"/>
    <b v="0"/>
    <n v="0"/>
    <b v="0"/>
    <s v="publishing/children's books"/>
    <n v="0"/>
    <n v="0"/>
    <x v="3"/>
    <s v="children's books"/>
    <n v="2013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5"/>
    <x v="11"/>
    <m/>
    <d v="2013-01-02T20:31:33"/>
    <b v="0"/>
    <n v="4"/>
    <b v="0"/>
    <s v="publishing/children's books"/>
    <n v="0.72"/>
    <n v="9"/>
    <x v="3"/>
    <s v="children's books"/>
    <n v="2012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5"/>
    <x v="1"/>
    <m/>
    <d v="2012-03-18T18:53:15"/>
    <b v="0"/>
    <n v="1"/>
    <b v="0"/>
    <s v="publishing/children's books"/>
    <n v="0.76923076923076927"/>
    <n v="25"/>
    <x v="3"/>
    <s v="children's books"/>
    <n v="2012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4"/>
    <x v="6"/>
    <m/>
    <d v="2013-05-24T08:54:44"/>
    <b v="0"/>
    <n v="3"/>
    <b v="0"/>
    <s v="publishing/children's books"/>
    <n v="0.22842639593908631"/>
    <n v="30"/>
    <x v="3"/>
    <s v="children's books"/>
    <n v="2013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5"/>
    <x v="5"/>
    <m/>
    <d v="2012-05-30T14:00:00"/>
    <b v="0"/>
    <n v="4"/>
    <b v="0"/>
    <s v="publishing/children's books"/>
    <n v="1.125"/>
    <n v="11.25"/>
    <x v="3"/>
    <s v="children's books"/>
    <n v="2012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5"/>
    <x v="9"/>
    <m/>
    <d v="2012-10-28T08:53:48"/>
    <b v="0"/>
    <n v="0"/>
    <b v="0"/>
    <s v="publishing/children's books"/>
    <n v="0"/>
    <n v="0"/>
    <x v="3"/>
    <s v="children's books"/>
    <n v="2012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6"/>
    <x v="3"/>
    <m/>
    <d v="2011-08-11T11:01:58"/>
    <b v="0"/>
    <n v="4"/>
    <b v="0"/>
    <s v="publishing/children's books"/>
    <n v="2"/>
    <n v="25"/>
    <x v="3"/>
    <s v="children's books"/>
    <n v="2011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0"/>
    <x v="0"/>
    <m/>
    <d v="2015-08-16T18:00:50"/>
    <b v="0"/>
    <n v="3"/>
    <b v="0"/>
    <s v="publishing/children's books"/>
    <n v="0.85000000000000009"/>
    <n v="11.333333333333334"/>
    <x v="3"/>
    <s v="children's books"/>
    <n v="2015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5"/>
    <x v="2"/>
    <m/>
    <d v="2012-03-29T08:45:23"/>
    <b v="0"/>
    <n v="34"/>
    <b v="0"/>
    <s v="publishing/children's books"/>
    <n v="14.314285714285715"/>
    <n v="29.470588235294116"/>
    <x v="3"/>
    <s v="children's books"/>
    <n v="2012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3"/>
    <x v="6"/>
    <m/>
    <d v="2014-06-05T14:49:50"/>
    <b v="0"/>
    <n v="2"/>
    <b v="0"/>
    <s v="publishing/children's books"/>
    <n v="0.25"/>
    <n v="1"/>
    <x v="3"/>
    <s v="children's books"/>
    <n v="2014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3"/>
    <x v="2"/>
    <m/>
    <d v="2014-03-18T10:55:30"/>
    <b v="0"/>
    <n v="33"/>
    <b v="0"/>
    <s v="publishing/children's books"/>
    <n v="10.411249999999999"/>
    <n v="63.098484848484851"/>
    <x v="3"/>
    <s v="children's books"/>
    <n v="2014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5"/>
    <x v="11"/>
    <m/>
    <d v="2013-02-01T12:00:00"/>
    <b v="0"/>
    <n v="0"/>
    <b v="0"/>
    <s v="publishing/children's books"/>
    <n v="0"/>
    <n v="0"/>
    <x v="3"/>
    <s v="children's books"/>
    <n v="2012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4"/>
    <x v="8"/>
    <m/>
    <d v="2013-10-05T15:51:34"/>
    <b v="0"/>
    <n v="0"/>
    <b v="0"/>
    <s v="publishing/children's books"/>
    <n v="0"/>
    <n v="0"/>
    <x v="3"/>
    <s v="children's books"/>
    <n v="2013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2"/>
    <x v="6"/>
    <m/>
    <d v="2016-04-24T15:45:21"/>
    <b v="0"/>
    <n v="1"/>
    <b v="0"/>
    <s v="publishing/children's books"/>
    <n v="0.18867924528301888"/>
    <n v="1"/>
    <x v="3"/>
    <s v="children's books"/>
    <n v="2016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4"/>
    <x v="2"/>
    <m/>
    <d v="2013-03-07T22:02:08"/>
    <b v="0"/>
    <n v="13"/>
    <b v="0"/>
    <s v="publishing/children's books"/>
    <n v="14.249999999999998"/>
    <n v="43.846153846153847"/>
    <x v="3"/>
    <s v="children's books"/>
    <n v="2013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6"/>
    <x v="4"/>
    <m/>
    <d v="2011-12-15T19:19:14"/>
    <b v="0"/>
    <n v="2"/>
    <b v="0"/>
    <s v="publishing/children's books"/>
    <n v="3"/>
    <n v="75"/>
    <x v="3"/>
    <s v="children's books"/>
    <n v="2011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0"/>
    <x v="5"/>
    <m/>
    <d v="2015-06-12T02:07:56"/>
    <b v="0"/>
    <n v="36"/>
    <b v="0"/>
    <s v="publishing/children's books"/>
    <n v="7.8809523809523814"/>
    <n v="45.972222222222221"/>
    <x v="3"/>
    <s v="children's books"/>
    <n v="2015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0"/>
    <x v="0"/>
    <m/>
    <d v="2015-07-17T11:03:24"/>
    <b v="0"/>
    <n v="1"/>
    <b v="0"/>
    <s v="publishing/children's books"/>
    <n v="0.33333333333333337"/>
    <n v="10"/>
    <x v="3"/>
    <s v="children's books"/>
    <n v="2015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3"/>
    <x v="3"/>
    <m/>
    <d v="2014-08-25T18:28:26"/>
    <b v="0"/>
    <n v="15"/>
    <b v="0"/>
    <s v="publishing/children's books"/>
    <n v="25.545454545454543"/>
    <n v="93.666666666666671"/>
    <x v="3"/>
    <s v="children's books"/>
    <n v="2014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0"/>
    <x v="9"/>
    <m/>
    <d v="2015-11-22T10:03:41"/>
    <b v="0"/>
    <n v="1"/>
    <b v="0"/>
    <s v="publishing/children's books"/>
    <n v="2.12"/>
    <n v="53"/>
    <x v="3"/>
    <s v="children's books"/>
    <n v="2015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1"/>
    <x v="2"/>
    <m/>
    <d v="2017-03-10T05:44:48"/>
    <b v="0"/>
    <n v="0"/>
    <b v="0"/>
    <s v="publishing/children's books"/>
    <n v="0"/>
    <n v="0"/>
    <x v="3"/>
    <s v="children's books"/>
    <n v="2017"/>
    <n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0"/>
    <x v="1"/>
    <m/>
    <d v="2015-02-12T02:00:00"/>
    <b v="0"/>
    <n v="28"/>
    <b v="1"/>
    <s v="theater/plays"/>
    <n v="105.28"/>
    <n v="47"/>
    <x v="1"/>
    <s v="plays"/>
    <n v="2015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0"/>
    <x v="1"/>
    <m/>
    <d v="2015-02-16T23:59:00"/>
    <b v="0"/>
    <n v="18"/>
    <b v="1"/>
    <s v="theater/plays"/>
    <n v="120"/>
    <n v="66.666666666666671"/>
    <x v="1"/>
    <s v="plays"/>
    <n v="2015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0"/>
    <x v="6"/>
    <m/>
    <d v="2015-04-23T07:50:46"/>
    <b v="0"/>
    <n v="61"/>
    <b v="1"/>
    <s v="theater/plays"/>
    <n v="114.5"/>
    <n v="18.770491803278688"/>
    <x v="1"/>
    <s v="plays"/>
    <n v="2015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3"/>
    <x v="9"/>
    <m/>
    <d v="2014-10-29T13:54:03"/>
    <b v="0"/>
    <n v="108"/>
    <b v="1"/>
    <s v="theater/plays"/>
    <n v="119"/>
    <n v="66.111111111111114"/>
    <x v="1"/>
    <s v="plays"/>
    <n v="2014"/>
    <n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2"/>
    <x v="3"/>
    <m/>
    <d v="2016-08-05T16:00:00"/>
    <b v="0"/>
    <n v="142"/>
    <b v="1"/>
    <s v="theater/plays"/>
    <n v="104.67999999999999"/>
    <n v="36.859154929577464"/>
    <x v="1"/>
    <s v="plays"/>
    <n v="2016"/>
    <n v="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3"/>
    <x v="0"/>
    <m/>
    <d v="2014-07-09T08:39:40"/>
    <b v="0"/>
    <n v="74"/>
    <b v="1"/>
    <s v="theater/plays"/>
    <n v="117.83999999999999"/>
    <n v="39.810810810810814"/>
    <x v="1"/>
    <s v="plays"/>
    <n v="2014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3"/>
    <x v="0"/>
    <m/>
    <d v="2014-07-17T23:45:52"/>
    <b v="0"/>
    <n v="38"/>
    <b v="1"/>
    <s v="theater/plays"/>
    <n v="119.7"/>
    <n v="31.5"/>
    <x v="1"/>
    <s v="plays"/>
    <n v="2014"/>
    <n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2"/>
    <x v="0"/>
    <m/>
    <d v="2016-07-29T11:50:43"/>
    <b v="0"/>
    <n v="20"/>
    <b v="1"/>
    <s v="theater/plays"/>
    <n v="102.49999999999999"/>
    <n v="102.5"/>
    <x v="1"/>
    <s v="plays"/>
    <n v="2016"/>
    <n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0"/>
    <x v="2"/>
    <m/>
    <d v="2015-03-11T23:00:00"/>
    <b v="0"/>
    <n v="24"/>
    <b v="1"/>
    <s v="theater/plays"/>
    <n v="101.16666666666667"/>
    <n v="126.45833333333333"/>
    <x v="1"/>
    <s v="plays"/>
    <n v="2015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0"/>
    <x v="1"/>
    <m/>
    <d v="2015-02-11T17:31:43"/>
    <b v="0"/>
    <n v="66"/>
    <b v="1"/>
    <s v="theater/plays"/>
    <n v="105.33333333333333"/>
    <n v="47.878787878787875"/>
    <x v="1"/>
    <s v="plays"/>
    <n v="2015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2"/>
    <x v="10"/>
    <m/>
    <d v="2016-09-08T23:00:00"/>
    <b v="0"/>
    <n v="28"/>
    <b v="1"/>
    <s v="theater/plays"/>
    <n v="102.49999999999999"/>
    <n v="73.214285714285708"/>
    <x v="1"/>
    <s v="plays"/>
    <n v="2016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0"/>
    <x v="0"/>
    <m/>
    <d v="2015-08-12T00:32:39"/>
    <b v="0"/>
    <n v="24"/>
    <b v="1"/>
    <s v="theater/plays"/>
    <n v="107.60000000000001"/>
    <n v="89.666666666666671"/>
    <x v="1"/>
    <s v="plays"/>
    <n v="2015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0"/>
    <x v="0"/>
    <m/>
    <d v="2015-07-21T05:03:25"/>
    <b v="0"/>
    <n v="73"/>
    <b v="1"/>
    <s v="theater/plays"/>
    <n v="110.5675"/>
    <n v="151.4623287671233"/>
    <x v="1"/>
    <s v="plays"/>
    <n v="2015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"/>
    <x v="2"/>
    <m/>
    <d v="2016-03-03T14:00:00"/>
    <b v="0"/>
    <n v="3"/>
    <b v="1"/>
    <s v="theater/plays"/>
    <n v="150"/>
    <n v="25"/>
    <x v="1"/>
    <s v="plays"/>
    <n v="2016"/>
    <n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3"/>
    <x v="5"/>
    <m/>
    <d v="2014-06-06T18:00:00"/>
    <b v="0"/>
    <n v="20"/>
    <b v="1"/>
    <s v="theater/plays"/>
    <n v="104.28571428571429"/>
    <n v="36.5"/>
    <x v="1"/>
    <s v="plays"/>
    <n v="2014"/>
    <n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3"/>
    <x v="0"/>
    <m/>
    <d v="2014-07-05T07:40:28"/>
    <b v="0"/>
    <n v="21"/>
    <b v="1"/>
    <s v="theater/plays"/>
    <n v="115.5"/>
    <n v="44"/>
    <x v="1"/>
    <s v="plays"/>
    <n v="2014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3"/>
    <x v="0"/>
    <m/>
    <d v="2014-07-08T17:34:00"/>
    <b v="0"/>
    <n v="94"/>
    <b v="1"/>
    <s v="theater/plays"/>
    <n v="102.64512500000001"/>
    <n v="87.357553191489373"/>
    <x v="1"/>
    <s v="plays"/>
    <n v="2014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0"/>
    <x v="3"/>
    <m/>
    <d v="2015-07-31T11:00:00"/>
    <b v="0"/>
    <n v="139"/>
    <b v="1"/>
    <s v="theater/plays"/>
    <n v="101.4"/>
    <n v="36.474820143884891"/>
    <x v="1"/>
    <s v="plays"/>
    <n v="2015"/>
    <n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2"/>
    <x v="5"/>
    <m/>
    <d v="2016-06-17T11:00:00"/>
    <b v="0"/>
    <n v="130"/>
    <b v="1"/>
    <s v="theater/plays"/>
    <n v="116.6348"/>
    <n v="44.859538461538463"/>
    <x v="1"/>
    <s v="plays"/>
    <n v="2016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3"/>
    <x v="4"/>
    <m/>
    <d v="2015-01-04T08:16:06"/>
    <b v="0"/>
    <n v="31"/>
    <b v="1"/>
    <s v="theater/plays"/>
    <n v="133"/>
    <n v="42.903225806451616"/>
    <x v="1"/>
    <s v="plays"/>
    <n v="2014"/>
    <n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3"/>
    <x v="8"/>
    <m/>
    <d v="2014-10-10T06:00:00"/>
    <b v="0"/>
    <n v="13"/>
    <b v="1"/>
    <s v="theater/plays"/>
    <n v="133.20000000000002"/>
    <n v="51.230769230769234"/>
    <x v="1"/>
    <s v="plays"/>
    <n v="2014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0"/>
    <x v="3"/>
    <m/>
    <d v="2015-08-06T10:31:47"/>
    <b v="0"/>
    <n v="90"/>
    <b v="1"/>
    <s v="theater/plays"/>
    <n v="101.83333333333333"/>
    <n v="33.944444444444443"/>
    <x v="1"/>
    <s v="plays"/>
    <n v="2015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0"/>
    <x v="0"/>
    <m/>
    <d v="2015-07-15T19:00:00"/>
    <b v="0"/>
    <n v="141"/>
    <b v="1"/>
    <s v="theater/plays"/>
    <n v="127.95"/>
    <n v="90.744680851063833"/>
    <x v="1"/>
    <s v="plays"/>
    <n v="2015"/>
    <n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3"/>
    <x v="10"/>
    <m/>
    <d v="2014-09-29T05:53:10"/>
    <b v="0"/>
    <n v="23"/>
    <b v="1"/>
    <s v="theater/plays"/>
    <n v="114.99999999999999"/>
    <n v="50"/>
    <x v="1"/>
    <s v="plays"/>
    <n v="2014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0"/>
    <x v="3"/>
    <m/>
    <d v="2015-08-22T07:07:53"/>
    <b v="0"/>
    <n v="18"/>
    <b v="1"/>
    <s v="theater/plays"/>
    <n v="110.00000000000001"/>
    <n v="24.444444444444443"/>
    <x v="1"/>
    <s v="plays"/>
    <n v="2015"/>
    <n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0"/>
    <x v="0"/>
    <m/>
    <d v="2015-08-05T06:00:00"/>
    <b v="0"/>
    <n v="76"/>
    <b v="1"/>
    <s v="theater/plays"/>
    <n v="112.1"/>
    <n v="44.25"/>
    <x v="1"/>
    <s v="plays"/>
    <n v="2015"/>
    <n v="6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0"/>
    <x v="5"/>
    <m/>
    <d v="2015-06-29T15:57:18"/>
    <b v="0"/>
    <n v="93"/>
    <b v="1"/>
    <s v="theater/plays"/>
    <n v="126"/>
    <n v="67.741935483870961"/>
    <x v="1"/>
    <s v="plays"/>
    <n v="2015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0"/>
    <x v="3"/>
    <m/>
    <d v="2015-08-22T15:18:55"/>
    <b v="0"/>
    <n v="69"/>
    <b v="1"/>
    <s v="theater/plays"/>
    <n v="100.24444444444444"/>
    <n v="65.376811594202906"/>
    <x v="1"/>
    <s v="plays"/>
    <n v="2015"/>
    <n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2"/>
    <x v="7"/>
    <m/>
    <d v="2016-03-30T09:39:00"/>
    <b v="0"/>
    <n v="21"/>
    <b v="1"/>
    <s v="theater/plays"/>
    <n v="102.4"/>
    <n v="121.9047619047619"/>
    <x v="1"/>
    <s v="plays"/>
    <n v="2016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3"/>
    <x v="6"/>
    <m/>
    <d v="2014-05-31T22:59:00"/>
    <b v="0"/>
    <n v="57"/>
    <b v="1"/>
    <s v="theater/plays"/>
    <n v="108.2"/>
    <n v="47.456140350877192"/>
    <x v="1"/>
    <s v="plays"/>
    <n v="2014"/>
    <n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0"/>
    <x v="1"/>
    <m/>
    <d v="2015-02-23T06:55:03"/>
    <b v="0"/>
    <n v="108"/>
    <b v="1"/>
    <s v="theater/plays"/>
    <n v="100.27"/>
    <n v="92.842592592592595"/>
    <x v="1"/>
    <s v="plays"/>
    <n v="2015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0"/>
    <x v="2"/>
    <m/>
    <d v="2015-04-05T23:00:00"/>
    <b v="0"/>
    <n v="83"/>
    <b v="1"/>
    <s v="theater/plays"/>
    <n v="113.3"/>
    <n v="68.253012048192772"/>
    <x v="1"/>
    <s v="plays"/>
    <n v="2015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2"/>
    <x v="4"/>
    <m/>
    <d v="2016-12-14T12:49:21"/>
    <b v="0"/>
    <n v="96"/>
    <b v="1"/>
    <s v="theater/plays"/>
    <n v="127.57571428571428"/>
    <n v="37.209583333333335"/>
    <x v="1"/>
    <s v="plays"/>
    <n v="2016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0"/>
    <x v="6"/>
    <m/>
    <d v="2015-05-09T04:35:15"/>
    <b v="0"/>
    <n v="64"/>
    <b v="1"/>
    <s v="theater/plays"/>
    <n v="107.73333333333332"/>
    <n v="25.25"/>
    <x v="1"/>
    <s v="plays"/>
    <n v="2015"/>
    <n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2"/>
    <x v="3"/>
    <m/>
    <d v="2016-08-07T13:38:29"/>
    <b v="0"/>
    <n v="14"/>
    <b v="1"/>
    <s v="theater/plays"/>
    <n v="242"/>
    <n v="43.214285714285715"/>
    <x v="1"/>
    <s v="plays"/>
    <n v="2016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0"/>
    <x v="3"/>
    <m/>
    <d v="2015-08-02T11:00:00"/>
    <b v="0"/>
    <n v="169"/>
    <b v="1"/>
    <s v="theater/plays"/>
    <n v="141.56666666666666"/>
    <n v="25.130177514792898"/>
    <x v="1"/>
    <s v="plays"/>
    <n v="2015"/>
    <n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0"/>
    <x v="1"/>
    <m/>
    <d v="2015-02-28T10:14:22"/>
    <b v="0"/>
    <n v="33"/>
    <b v="1"/>
    <s v="theater/plays"/>
    <n v="130"/>
    <n v="23.636363636363637"/>
    <x v="1"/>
    <s v="plays"/>
    <n v="2015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0"/>
    <x v="8"/>
    <m/>
    <d v="2015-09-23T09:21:26"/>
    <b v="0"/>
    <n v="102"/>
    <b v="1"/>
    <s v="theater/plays"/>
    <n v="106.03"/>
    <n v="103.95098039215686"/>
    <x v="1"/>
    <s v="plays"/>
    <n v="2015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0"/>
    <x v="5"/>
    <m/>
    <d v="2015-06-14T07:36:49"/>
    <b v="0"/>
    <n v="104"/>
    <b v="1"/>
    <s v="theater/plays"/>
    <n v="104.80000000000001"/>
    <n v="50.384615384615387"/>
    <x v="1"/>
    <s v="plays"/>
    <n v="2015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"/>
    <x v="2"/>
    <m/>
    <d v="2016-02-25T19:00:00"/>
    <b v="0"/>
    <n v="20"/>
    <b v="1"/>
    <s v="theater/plays"/>
    <n v="136"/>
    <n v="13.6"/>
    <x v="1"/>
    <s v="plays"/>
    <n v="2016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3"/>
    <x v="10"/>
    <m/>
    <d v="2014-09-23T17:08:55"/>
    <b v="0"/>
    <n v="35"/>
    <b v="1"/>
    <s v="theater/plays"/>
    <n v="100"/>
    <n v="28.571428571428573"/>
    <x v="1"/>
    <s v="plays"/>
    <n v="2014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0"/>
    <x v="2"/>
    <m/>
    <d v="2015-03-27T10:24:52"/>
    <b v="0"/>
    <n v="94"/>
    <b v="1"/>
    <s v="theater/plays"/>
    <n v="100"/>
    <n v="63.829787234042556"/>
    <x v="1"/>
    <s v="plays"/>
    <n v="2015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0"/>
    <x v="7"/>
    <m/>
    <d v="2015-03-31T17:59:00"/>
    <b v="0"/>
    <n v="14"/>
    <b v="1"/>
    <s v="theater/plays"/>
    <n v="124"/>
    <n v="8.8571428571428577"/>
    <x v="1"/>
    <s v="plays"/>
    <n v="2015"/>
    <n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0"/>
    <x v="5"/>
    <m/>
    <d v="2015-06-12T20:43:00"/>
    <b v="0"/>
    <n v="15"/>
    <b v="1"/>
    <s v="theater/plays"/>
    <n v="116.92307692307693"/>
    <n v="50.666666666666664"/>
    <x v="1"/>
    <s v="plays"/>
    <n v="2015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0"/>
    <x v="4"/>
    <m/>
    <d v="2015-12-04T14:01:26"/>
    <b v="0"/>
    <n v="51"/>
    <b v="1"/>
    <s v="theater/plays"/>
    <n v="103.33333333333334"/>
    <n v="60.784313725490193"/>
    <x v="1"/>
    <s v="plays"/>
    <n v="2015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0"/>
    <x v="0"/>
    <m/>
    <d v="2015-07-10T02:00:00"/>
    <b v="0"/>
    <n v="19"/>
    <b v="1"/>
    <s v="theater/plays"/>
    <n v="107.74999999999999"/>
    <n v="113.42105263157895"/>
    <x v="1"/>
    <s v="plays"/>
    <n v="2015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2"/>
    <x v="5"/>
    <m/>
    <d v="2016-06-03T11:30:00"/>
    <b v="0"/>
    <n v="23"/>
    <b v="1"/>
    <s v="theater/plays"/>
    <n v="120.24999999999999"/>
    <n v="104.56521739130434"/>
    <x v="1"/>
    <s v="plays"/>
    <n v="2016"/>
    <n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0"/>
    <x v="8"/>
    <m/>
    <d v="2015-10-02T18:00:00"/>
    <b v="0"/>
    <n v="97"/>
    <b v="1"/>
    <s v="theater/plays"/>
    <n v="100.37894736842105"/>
    <n v="98.30927835051547"/>
    <x v="1"/>
    <s v="plays"/>
    <n v="2015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2"/>
    <x v="5"/>
    <m/>
    <d v="2016-06-02T05:25:18"/>
    <b v="0"/>
    <n v="76"/>
    <b v="1"/>
    <s v="theater/plays"/>
    <n v="106.52"/>
    <n v="35.039473684210527"/>
    <x v="1"/>
    <s v="plays"/>
    <n v="2016"/>
    <n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3"/>
    <x v="6"/>
    <m/>
    <d v="2014-05-11T22:59:00"/>
    <b v="0"/>
    <n v="11"/>
    <b v="1"/>
    <s v="theater/plays"/>
    <n v="100"/>
    <n v="272.72727272727275"/>
    <x v="1"/>
    <s v="plays"/>
    <n v="2014"/>
    <n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0"/>
    <x v="0"/>
    <m/>
    <d v="2015-07-16T14:47:50"/>
    <b v="0"/>
    <n v="52"/>
    <b v="1"/>
    <s v="theater/plays"/>
    <n v="110.66666666666667"/>
    <n v="63.846153846153847"/>
    <x v="1"/>
    <s v="plays"/>
    <n v="2015"/>
    <n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3"/>
    <x v="9"/>
    <m/>
    <d v="2014-11-23T17:00:00"/>
    <b v="0"/>
    <n v="95"/>
    <b v="1"/>
    <s v="theater/plays"/>
    <n v="114.71959999999999"/>
    <n v="30.189368421052631"/>
    <x v="1"/>
    <s v="plays"/>
    <n v="2014"/>
    <n v="10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0"/>
    <x v="8"/>
    <m/>
    <d v="2015-10-10T21:00:00"/>
    <b v="0"/>
    <n v="35"/>
    <b v="1"/>
    <s v="theater/plays"/>
    <n v="108.25925925925925"/>
    <n v="83.51428571428572"/>
    <x v="1"/>
    <s v="plays"/>
    <n v="2015"/>
    <n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0"/>
    <x v="1"/>
    <m/>
    <d v="2015-01-30T18:02:10"/>
    <b v="0"/>
    <n v="21"/>
    <b v="1"/>
    <s v="theater/plays"/>
    <n v="170"/>
    <n v="64.761904761904759"/>
    <x v="1"/>
    <s v="plays"/>
    <n v="2015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0"/>
    <x v="4"/>
    <m/>
    <d v="2015-12-04T19:00:00"/>
    <b v="0"/>
    <n v="93"/>
    <b v="1"/>
    <s v="theater/plays"/>
    <n v="187.09899999999999"/>
    <n v="20.118172043010752"/>
    <x v="1"/>
    <s v="plays"/>
    <n v="2015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1"/>
    <x v="1"/>
    <m/>
    <d v="2017-02-17T23:59:00"/>
    <b v="0"/>
    <n v="11"/>
    <b v="1"/>
    <s v="theater/plays"/>
    <n v="107.77777777777777"/>
    <n v="44.090909090909093"/>
    <x v="1"/>
    <s v="plays"/>
    <n v="2017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0"/>
    <x v="9"/>
    <m/>
    <d v="2015-12-09T17:48:04"/>
    <b v="0"/>
    <n v="21"/>
    <b v="1"/>
    <s v="theater/plays"/>
    <n v="100"/>
    <n v="40.476190476190474"/>
    <x v="1"/>
    <s v="plays"/>
    <n v="2015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3"/>
    <x v="3"/>
    <m/>
    <d v="2014-08-13T17:00:00"/>
    <b v="0"/>
    <n v="54"/>
    <b v="1"/>
    <s v="theater/plays"/>
    <n v="120.24999999999999"/>
    <n v="44.537037037037038"/>
    <x v="1"/>
    <s v="plays"/>
    <n v="2014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3"/>
    <x v="10"/>
    <m/>
    <d v="2014-08-24T23:59:00"/>
    <b v="0"/>
    <n v="31"/>
    <b v="1"/>
    <s v="theater/plays"/>
    <n v="111.42857142857143"/>
    <n v="125.80645161290323"/>
    <x v="1"/>
    <s v="plays"/>
    <n v="2014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0"/>
    <x v="2"/>
    <m/>
    <d v="2015-03-18T12:00:00"/>
    <b v="0"/>
    <n v="132"/>
    <b v="1"/>
    <s v="theater/plays"/>
    <n v="104"/>
    <n v="19.696969696969695"/>
    <x v="1"/>
    <s v="plays"/>
    <n v="2015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0"/>
    <x v="9"/>
    <m/>
    <d v="2015-12-13T13:44:57"/>
    <b v="0"/>
    <n v="1"/>
    <b v="0"/>
    <s v="theater/plays"/>
    <n v="1"/>
    <n v="10"/>
    <x v="1"/>
    <s v="plays"/>
    <n v="2015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3"/>
    <x v="5"/>
    <m/>
    <d v="2014-06-21T06:00:00"/>
    <b v="0"/>
    <n v="0"/>
    <b v="0"/>
    <s v="theater/plays"/>
    <n v="0"/>
    <n v="0"/>
    <x v="1"/>
    <s v="plays"/>
    <n v="2014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2"/>
    <x v="5"/>
    <m/>
    <d v="2016-06-12T23:00:00"/>
    <b v="0"/>
    <n v="0"/>
    <b v="0"/>
    <s v="theater/plays"/>
    <n v="0"/>
    <n v="0"/>
    <x v="1"/>
    <s v="plays"/>
    <n v="2016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2"/>
    <x v="11"/>
    <m/>
    <d v="2017-01-04T08:06:20"/>
    <b v="0"/>
    <n v="1"/>
    <b v="0"/>
    <s v="theater/plays"/>
    <n v="5.4545454545454541"/>
    <n v="30"/>
    <x v="1"/>
    <s v="plays"/>
    <n v="2016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0"/>
    <x v="6"/>
    <m/>
    <d v="2015-06-07T19:23:53"/>
    <b v="0"/>
    <n v="39"/>
    <b v="0"/>
    <s v="theater/plays"/>
    <n v="31.546666666666667"/>
    <n v="60.666666666666664"/>
    <x v="1"/>
    <s v="plays"/>
    <n v="2015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0"/>
    <x v="6"/>
    <m/>
    <d v="2015-05-29T11:36:34"/>
    <b v="0"/>
    <n v="0"/>
    <b v="0"/>
    <s v="theater/plays"/>
    <n v="0"/>
    <n v="0"/>
    <x v="1"/>
    <s v="plays"/>
    <n v="2015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2"/>
    <x v="7"/>
    <m/>
    <d v="2016-05-23T14:21:05"/>
    <b v="0"/>
    <n v="0"/>
    <b v="0"/>
    <s v="theater/plays"/>
    <n v="0"/>
    <n v="0"/>
    <x v="1"/>
    <s v="plays"/>
    <n v="2016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0"/>
    <x v="6"/>
    <m/>
    <d v="2015-05-29T10:34:19"/>
    <b v="0"/>
    <n v="3"/>
    <b v="0"/>
    <s v="theater/plays"/>
    <n v="0.2"/>
    <n v="23.333333333333332"/>
    <x v="1"/>
    <s v="plays"/>
    <n v="2015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2"/>
    <x v="7"/>
    <m/>
    <d v="2016-04-23T05:16:40"/>
    <b v="0"/>
    <n v="1"/>
    <b v="0"/>
    <s v="theater/plays"/>
    <n v="1"/>
    <n v="5"/>
    <x v="1"/>
    <s v="plays"/>
    <n v="2016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3"/>
    <x v="10"/>
    <m/>
    <d v="2014-09-05T19:10:11"/>
    <b v="0"/>
    <n v="13"/>
    <b v="0"/>
    <s v="theater/plays"/>
    <n v="3.8875000000000002"/>
    <n v="23.923076923076923"/>
    <x v="1"/>
    <s v="plays"/>
    <n v="2014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2"/>
    <x v="1"/>
    <m/>
    <d v="2016-01-29T18:17:00"/>
    <b v="0"/>
    <n v="0"/>
    <b v="0"/>
    <s v="theater/plays"/>
    <n v="0"/>
    <n v="0"/>
    <x v="1"/>
    <s v="plays"/>
    <n v="2016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3"/>
    <x v="5"/>
    <m/>
    <d v="2014-06-20T20:05:03"/>
    <b v="0"/>
    <n v="6"/>
    <b v="0"/>
    <s v="theater/plays"/>
    <n v="1.9"/>
    <n v="15.833333333333334"/>
    <x v="1"/>
    <s v="plays"/>
    <n v="2014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3"/>
    <x v="3"/>
    <m/>
    <d v="2014-09-13T23:34:57"/>
    <b v="0"/>
    <n v="0"/>
    <b v="0"/>
    <s v="theater/plays"/>
    <n v="0"/>
    <n v="0"/>
    <x v="1"/>
    <s v="plays"/>
    <n v="2014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0"/>
    <x v="6"/>
    <m/>
    <d v="2015-05-07T12:11:59"/>
    <b v="0"/>
    <n v="14"/>
    <b v="0"/>
    <s v="theater/plays"/>
    <n v="41.699999999999996"/>
    <n v="29.785714285714285"/>
    <x v="1"/>
    <s v="plays"/>
    <n v="2015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0"/>
    <x v="11"/>
    <m/>
    <d v="2016-01-29T18:34:00"/>
    <b v="0"/>
    <n v="5"/>
    <b v="0"/>
    <s v="theater/plays"/>
    <n v="50"/>
    <n v="60"/>
    <x v="1"/>
    <s v="plays"/>
    <n v="2015"/>
    <n v="1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0"/>
    <x v="0"/>
    <m/>
    <d v="2015-08-08T16:34:00"/>
    <b v="0"/>
    <n v="6"/>
    <b v="0"/>
    <s v="theater/plays"/>
    <n v="4.8666666666666663"/>
    <n v="24.333333333333332"/>
    <x v="1"/>
    <s v="plays"/>
    <n v="2015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2"/>
    <x v="11"/>
    <m/>
    <d v="2017-02-20T13:00:00"/>
    <b v="0"/>
    <n v="15"/>
    <b v="0"/>
    <s v="theater/plays"/>
    <n v="19.736842105263158"/>
    <n v="500"/>
    <x v="1"/>
    <s v="plays"/>
    <n v="2016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3"/>
    <x v="4"/>
    <m/>
    <d v="2014-12-05T06:28:00"/>
    <b v="0"/>
    <n v="0"/>
    <b v="0"/>
    <s v="theater/plays"/>
    <n v="0"/>
    <n v="0"/>
    <x v="1"/>
    <s v="plays"/>
    <n v="2014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0"/>
    <x v="10"/>
    <m/>
    <d v="2015-10-16T03:41:44"/>
    <b v="0"/>
    <n v="1"/>
    <b v="0"/>
    <s v="theater/plays"/>
    <n v="1.7500000000000002"/>
    <n v="35"/>
    <x v="1"/>
    <s v="plays"/>
    <n v="2015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2"/>
    <x v="6"/>
    <m/>
    <d v="2016-06-19T14:12:56"/>
    <b v="0"/>
    <n v="9"/>
    <b v="0"/>
    <s v="theater/plays"/>
    <n v="6.65"/>
    <n v="29.555555555555557"/>
    <x v="1"/>
    <s v="plays"/>
    <n v="2016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0"/>
    <x v="8"/>
    <m/>
    <d v="2015-09-24T09:10:48"/>
    <b v="0"/>
    <n v="3"/>
    <b v="0"/>
    <s v="theater/plays"/>
    <n v="32"/>
    <n v="26.666666666666668"/>
    <x v="1"/>
    <s v="plays"/>
    <n v="2015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3"/>
    <x v="5"/>
    <m/>
    <d v="2014-06-24T13:57:09"/>
    <b v="0"/>
    <n v="3"/>
    <b v="0"/>
    <s v="theater/plays"/>
    <n v="0.43307086614173229"/>
    <n v="18.333333333333332"/>
    <x v="1"/>
    <s v="plays"/>
    <n v="2014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3"/>
    <x v="3"/>
    <m/>
    <d v="2014-09-09T11:12:03"/>
    <b v="0"/>
    <n v="1"/>
    <b v="0"/>
    <s v="theater/plays"/>
    <n v="0.04"/>
    <n v="20"/>
    <x v="1"/>
    <s v="plays"/>
    <n v="2014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0"/>
    <x v="0"/>
    <m/>
    <d v="2015-07-17T08:18:00"/>
    <b v="0"/>
    <n v="3"/>
    <b v="0"/>
    <s v="theater/plays"/>
    <n v="1.6"/>
    <n v="13.333333333333334"/>
    <x v="1"/>
    <s v="plays"/>
    <n v="2015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3"/>
    <x v="4"/>
    <m/>
    <d v="2015-01-05T21:44:19"/>
    <b v="0"/>
    <n v="0"/>
    <b v="0"/>
    <s v="theater/plays"/>
    <n v="0"/>
    <n v="0"/>
    <x v="1"/>
    <s v="plays"/>
    <n v="2014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2"/>
    <x v="8"/>
    <m/>
    <d v="2016-10-14T17:00:00"/>
    <b v="0"/>
    <n v="2"/>
    <b v="0"/>
    <s v="theater/plays"/>
    <n v="0.89999999999999991"/>
    <n v="22.5"/>
    <x v="1"/>
    <s v="plays"/>
    <n v="2016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2"/>
    <x v="0"/>
    <m/>
    <d v="2016-07-03T23:00:00"/>
    <b v="0"/>
    <n v="10"/>
    <b v="0"/>
    <s v="theater/plays"/>
    <n v="20.16"/>
    <n v="50.4"/>
    <x v="1"/>
    <s v="plays"/>
    <n v="2016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2"/>
    <x v="8"/>
    <m/>
    <d v="2016-10-05T14:50:54"/>
    <b v="0"/>
    <n v="60"/>
    <b v="0"/>
    <s v="theater/plays"/>
    <n v="42.011733333333332"/>
    <n v="105.02933333333334"/>
    <x v="1"/>
    <s v="plays"/>
    <n v="2016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2"/>
    <x v="0"/>
    <m/>
    <d v="2016-07-19T09:14:41"/>
    <b v="0"/>
    <n v="5"/>
    <b v="0"/>
    <s v="theater/plays"/>
    <n v="0.88500000000000001"/>
    <n v="35.4"/>
    <x v="1"/>
    <s v="plays"/>
    <n v="2016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3"/>
    <x v="6"/>
    <m/>
    <d v="2014-05-16T23:32:45"/>
    <b v="0"/>
    <n v="9"/>
    <b v="0"/>
    <s v="theater/plays"/>
    <n v="15"/>
    <n v="83.333333333333329"/>
    <x v="1"/>
    <s v="plays"/>
    <n v="2014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3"/>
    <x v="11"/>
    <m/>
    <d v="2014-12-21T12:43:33"/>
    <b v="0"/>
    <n v="13"/>
    <b v="0"/>
    <s v="theater/plays"/>
    <n v="4.67"/>
    <n v="35.92307692307692"/>
    <x v="1"/>
    <s v="plays"/>
    <n v="2014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0"/>
    <x v="6"/>
    <m/>
    <d v="2015-06-19T21:47:18"/>
    <b v="0"/>
    <n v="0"/>
    <b v="0"/>
    <s v="theater/plays"/>
    <n v="0"/>
    <n v="0"/>
    <x v="1"/>
    <s v="plays"/>
    <n v="2015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3"/>
    <x v="11"/>
    <m/>
    <d v="2015-01-28T14:37:11"/>
    <b v="0"/>
    <n v="8"/>
    <b v="0"/>
    <s v="theater/plays"/>
    <n v="38.119999999999997"/>
    <n v="119.125"/>
    <x v="1"/>
    <s v="plays"/>
    <n v="2014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2"/>
    <x v="11"/>
    <m/>
    <d v="2017-01-17T15:16:26"/>
    <b v="0"/>
    <n v="3"/>
    <b v="0"/>
    <s v="theater/plays"/>
    <n v="5.42"/>
    <n v="90.333333333333329"/>
    <x v="1"/>
    <s v="plays"/>
    <n v="2016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2"/>
    <x v="6"/>
    <m/>
    <d v="2016-05-04T22:04:53"/>
    <b v="0"/>
    <n v="3"/>
    <b v="0"/>
    <s v="theater/plays"/>
    <n v="3.4999999999999996E-2"/>
    <n v="2.3333333333333335"/>
    <x v="1"/>
    <s v="plays"/>
    <n v="2016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0"/>
    <x v="0"/>
    <m/>
    <d v="2015-07-16T12:51:19"/>
    <b v="0"/>
    <n v="0"/>
    <b v="0"/>
    <s v="theater/plays"/>
    <n v="0"/>
    <n v="0"/>
    <x v="1"/>
    <s v="plays"/>
    <n v="2015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2"/>
    <x v="9"/>
    <m/>
    <d v="2016-11-30T12:00:00"/>
    <b v="0"/>
    <n v="6"/>
    <b v="0"/>
    <s v="theater/plays"/>
    <n v="10.833333333333334"/>
    <n v="108.33333333333333"/>
    <x v="1"/>
    <s v="plays"/>
    <n v="2016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0"/>
    <x v="5"/>
    <m/>
    <d v="2015-07-03T09:46:35"/>
    <b v="0"/>
    <n v="4"/>
    <b v="0"/>
    <s v="theater/plays"/>
    <n v="2.1"/>
    <n v="15.75"/>
    <x v="1"/>
    <s v="plays"/>
    <n v="2015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0"/>
    <x v="11"/>
    <m/>
    <d v="2016-01-20T12:24:21"/>
    <b v="0"/>
    <n v="1"/>
    <b v="0"/>
    <s v="theater/plays"/>
    <n v="0.2589285714285714"/>
    <n v="29"/>
    <x v="1"/>
    <s v="plays"/>
    <n v="2015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0"/>
    <x v="3"/>
    <m/>
    <d v="2015-08-20T12:05:00"/>
    <b v="0"/>
    <n v="29"/>
    <b v="0"/>
    <s v="theater/plays"/>
    <n v="23.333333333333332"/>
    <n v="96.551724137931032"/>
    <x v="1"/>
    <s v="plays"/>
    <n v="2015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3"/>
    <x v="9"/>
    <m/>
    <d v="2014-12-03T10:20:36"/>
    <b v="0"/>
    <n v="0"/>
    <b v="0"/>
    <s v="theater/plays"/>
    <n v="0"/>
    <n v="0"/>
    <x v="1"/>
    <s v="plays"/>
    <n v="2014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2"/>
    <x v="6"/>
    <m/>
    <d v="2016-05-01T09:18:38"/>
    <b v="0"/>
    <n v="4"/>
    <b v="0"/>
    <s v="theater/plays"/>
    <n v="33.6"/>
    <n v="63"/>
    <x v="1"/>
    <s v="plays"/>
    <n v="2016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2"/>
    <x v="1"/>
    <m/>
    <d v="2016-02-05T23:59:00"/>
    <b v="0"/>
    <n v="5"/>
    <b v="0"/>
    <s v="theater/plays"/>
    <n v="19.079999999999998"/>
    <n v="381.6"/>
    <x v="1"/>
    <s v="plays"/>
    <n v="2016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3"/>
    <x v="4"/>
    <m/>
    <d v="2014-12-05T12:27:15"/>
    <b v="0"/>
    <n v="4"/>
    <b v="0"/>
    <s v="theater/plays"/>
    <n v="0.41111111111111115"/>
    <n v="46.25"/>
    <x v="1"/>
    <s v="plays"/>
    <n v="2014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0"/>
    <x v="2"/>
    <m/>
    <d v="2015-03-13T19:50:01"/>
    <b v="0"/>
    <n v="5"/>
    <b v="0"/>
    <s v="theater/plays"/>
    <n v="32.5"/>
    <n v="26"/>
    <x v="1"/>
    <s v="plays"/>
    <n v="2015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0"/>
    <x v="8"/>
    <m/>
    <d v="2015-09-18T22:59:00"/>
    <b v="0"/>
    <n v="1"/>
    <b v="0"/>
    <s v="theater/plays"/>
    <n v="5"/>
    <n v="10"/>
    <x v="1"/>
    <s v="plays"/>
    <n v="2015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3"/>
    <x v="11"/>
    <m/>
    <d v="2015-01-11T05:15:24"/>
    <b v="0"/>
    <n v="1"/>
    <b v="0"/>
    <s v="theater/plays"/>
    <n v="0.16666666666666669"/>
    <n v="5"/>
    <x v="1"/>
    <s v="plays"/>
    <n v="2014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3"/>
    <x v="9"/>
    <m/>
    <d v="2014-10-17T23:59:00"/>
    <b v="0"/>
    <n v="0"/>
    <b v="0"/>
    <s v="theater/plays"/>
    <n v="0"/>
    <n v="0"/>
    <x v="1"/>
    <s v="plays"/>
    <n v="2014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3"/>
    <x v="3"/>
    <m/>
    <d v="2014-08-29T15:43:05"/>
    <b v="0"/>
    <n v="14"/>
    <b v="0"/>
    <s v="theater/plays"/>
    <n v="38.066666666666663"/>
    <n v="81.571428571428569"/>
    <x v="1"/>
    <s v="plays"/>
    <n v="2014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3"/>
    <x v="3"/>
    <m/>
    <d v="2014-08-08T22:00:00"/>
    <b v="0"/>
    <n v="3"/>
    <b v="0"/>
    <s v="theater/plays"/>
    <n v="1.05"/>
    <n v="7"/>
    <x v="1"/>
    <s v="plays"/>
    <n v="2014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"/>
    <x v="2"/>
    <m/>
    <d v="2016-04-15T15:12:08"/>
    <b v="0"/>
    <n v="10"/>
    <b v="0"/>
    <s v="theater/plays"/>
    <n v="2.73"/>
    <n v="27.3"/>
    <x v="1"/>
    <s v="plays"/>
    <n v="2016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3"/>
    <x v="10"/>
    <m/>
    <d v="2014-08-25T16:00:00"/>
    <b v="0"/>
    <n v="17"/>
    <b v="0"/>
    <s v="theater/plays"/>
    <n v="9.0909090909090917"/>
    <n v="29.411764705882351"/>
    <x v="1"/>
    <s v="plays"/>
    <n v="2014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3"/>
    <x v="4"/>
    <m/>
    <d v="2015-01-08T21:00:00"/>
    <b v="0"/>
    <n v="2"/>
    <b v="0"/>
    <s v="theater/plays"/>
    <n v="0.5"/>
    <n v="12.5"/>
    <x v="1"/>
    <s v="plays"/>
    <n v="2014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0"/>
    <x v="2"/>
    <m/>
    <d v="2015-04-03T17:40:15"/>
    <b v="0"/>
    <n v="0"/>
    <b v="0"/>
    <s v="theater/plays"/>
    <n v="0"/>
    <n v="0"/>
    <x v="1"/>
    <s v="plays"/>
    <n v="2015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3"/>
    <x v="0"/>
    <m/>
    <d v="2014-06-22T16:00:00"/>
    <b v="0"/>
    <n v="4"/>
    <b v="0"/>
    <s v="theater/plays"/>
    <n v="4.5999999999999996"/>
    <n v="5.75"/>
    <x v="1"/>
    <s v="plays"/>
    <n v="2014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2"/>
    <x v="4"/>
    <m/>
    <d v="2016-12-12T01:00:00"/>
    <b v="0"/>
    <n v="12"/>
    <b v="0"/>
    <s v="theater/plays"/>
    <n v="20.833333333333336"/>
    <n v="52.083333333333336"/>
    <x v="1"/>
    <s v="plays"/>
    <n v="2016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0"/>
    <x v="8"/>
    <m/>
    <d v="2015-10-11T10:29:05"/>
    <b v="0"/>
    <n v="3"/>
    <b v="0"/>
    <s v="theater/plays"/>
    <n v="4.583333333333333"/>
    <n v="183.33333333333334"/>
    <x v="1"/>
    <s v="plays"/>
    <n v="2015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0"/>
    <x v="9"/>
    <m/>
    <d v="2015-10-31T10:57:33"/>
    <b v="0"/>
    <n v="12"/>
    <b v="0"/>
    <s v="theater/plays"/>
    <n v="4.2133333333333338"/>
    <n v="26.333333333333332"/>
    <x v="1"/>
    <s v="plays"/>
    <n v="2015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2"/>
    <x v="5"/>
    <m/>
    <d v="2016-07-23T20:52:38"/>
    <b v="0"/>
    <n v="0"/>
    <b v="0"/>
    <s v="theater/plays"/>
    <n v="0"/>
    <n v="0"/>
    <x v="1"/>
    <s v="plays"/>
    <n v="2016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3"/>
    <x v="3"/>
    <m/>
    <d v="2014-08-09T00:37:12"/>
    <b v="0"/>
    <n v="7"/>
    <b v="0"/>
    <s v="theater/plays"/>
    <n v="61.909090909090914"/>
    <n v="486.42857142857144"/>
    <x v="1"/>
    <s v="plays"/>
    <n v="2014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3"/>
    <x v="11"/>
    <m/>
    <d v="2015-02-07T16:42:19"/>
    <b v="0"/>
    <n v="2"/>
    <b v="0"/>
    <s v="theater/plays"/>
    <n v="0.8"/>
    <n v="3"/>
    <x v="1"/>
    <s v="plays"/>
    <n v="2014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0"/>
    <x v="3"/>
    <m/>
    <d v="2015-08-24T05:33:16"/>
    <b v="0"/>
    <n v="1"/>
    <b v="0"/>
    <s v="theater/plays"/>
    <n v="1.6666666666666666E-2"/>
    <n v="25"/>
    <x v="1"/>
    <s v="plays"/>
    <n v="2015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0"/>
    <x v="3"/>
    <m/>
    <d v="2015-09-08T23:00:18"/>
    <b v="0"/>
    <n v="4"/>
    <b v="0"/>
    <s v="theater/plays"/>
    <n v="0.77999999999999992"/>
    <n v="9.75"/>
    <x v="1"/>
    <s v="plays"/>
    <n v="2015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3"/>
    <x v="9"/>
    <m/>
    <d v="2014-11-09T07:00:00"/>
    <b v="0"/>
    <n v="4"/>
    <b v="0"/>
    <s v="theater/plays"/>
    <n v="5"/>
    <n v="18.75"/>
    <x v="1"/>
    <s v="plays"/>
    <n v="2014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2"/>
    <x v="10"/>
    <m/>
    <d v="2016-09-06T20:21:53"/>
    <b v="0"/>
    <n v="17"/>
    <b v="0"/>
    <s v="theater/plays"/>
    <n v="17.771428571428572"/>
    <n v="36.588235294117645"/>
    <x v="1"/>
    <s v="plays"/>
    <n v="2016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0"/>
    <x v="3"/>
    <m/>
    <d v="2015-07-31T20:00:00"/>
    <b v="0"/>
    <n v="7"/>
    <b v="0"/>
    <s v="theater/plays"/>
    <n v="9.4166666666666661"/>
    <n v="80.714285714285708"/>
    <x v="1"/>
    <s v="plays"/>
    <n v="2015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2"/>
    <x v="7"/>
    <m/>
    <d v="2016-05-14T16:03:57"/>
    <b v="0"/>
    <n v="2"/>
    <b v="0"/>
    <s v="theater/plays"/>
    <n v="0.08"/>
    <n v="1"/>
    <x v="1"/>
    <s v="plays"/>
    <n v="2016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2"/>
    <x v="5"/>
    <m/>
    <d v="2016-06-08T12:33:39"/>
    <b v="0"/>
    <n v="5"/>
    <b v="0"/>
    <s v="theater/plays"/>
    <n v="2.75"/>
    <n v="52.8"/>
    <x v="1"/>
    <s v="plays"/>
    <n v="2016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3"/>
    <x v="9"/>
    <m/>
    <d v="2014-11-25T14:46:00"/>
    <b v="0"/>
    <n v="1"/>
    <b v="0"/>
    <s v="theater/plays"/>
    <n v="1.1111111111111112E-2"/>
    <n v="20"/>
    <x v="1"/>
    <s v="plays"/>
    <n v="2014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0"/>
    <x v="6"/>
    <m/>
    <d v="2015-06-12T15:11:27"/>
    <b v="0"/>
    <n v="1"/>
    <b v="0"/>
    <s v="theater/plays"/>
    <n v="3.3333333333333335E-3"/>
    <n v="1"/>
    <x v="1"/>
    <s v="plays"/>
    <n v="2015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0"/>
    <x v="5"/>
    <m/>
    <d v="2015-06-27T13:27:06"/>
    <b v="0"/>
    <n v="14"/>
    <b v="0"/>
    <s v="theater/plays"/>
    <n v="36.5"/>
    <n v="46.928571428571431"/>
    <x v="1"/>
    <s v="plays"/>
    <n v="2015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0"/>
    <x v="11"/>
    <m/>
    <d v="2016-01-14T22:09:34"/>
    <b v="0"/>
    <n v="26"/>
    <b v="0"/>
    <s v="theater/plays"/>
    <n v="14.058171745152354"/>
    <n v="78.07692307692308"/>
    <x v="1"/>
    <s v="plays"/>
    <n v="2015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3"/>
    <x v="3"/>
    <m/>
    <d v="2014-09-06T17:08:59"/>
    <b v="0"/>
    <n v="2"/>
    <b v="0"/>
    <s v="theater/plays"/>
    <n v="0.02"/>
    <n v="1"/>
    <x v="1"/>
    <s v="plays"/>
    <n v="2014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0"/>
    <x v="1"/>
    <m/>
    <d v="2015-03-14T15:46:34"/>
    <b v="0"/>
    <n v="1"/>
    <b v="0"/>
    <s v="theater/plays"/>
    <n v="4.0000000000000001E-3"/>
    <n v="1"/>
    <x v="1"/>
    <s v="plays"/>
    <n v="201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"/>
    <x v="2"/>
    <m/>
    <d v="2016-03-16T03:33:10"/>
    <b v="0"/>
    <n v="3"/>
    <b v="0"/>
    <s v="theater/plays"/>
    <n v="61.1"/>
    <n v="203.66666666666666"/>
    <x v="1"/>
    <s v="plays"/>
    <n v="2016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3"/>
    <x v="6"/>
    <m/>
    <d v="2014-05-19T06:26:29"/>
    <b v="0"/>
    <n v="7"/>
    <b v="0"/>
    <s v="theater/plays"/>
    <n v="7.8378378378378386"/>
    <n v="20.714285714285715"/>
    <x v="1"/>
    <s v="plays"/>
    <n v="2014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0"/>
    <x v="10"/>
    <m/>
    <d v="2015-09-16T00:37:27"/>
    <b v="0"/>
    <n v="9"/>
    <b v="0"/>
    <s v="theater/plays"/>
    <n v="21.85"/>
    <n v="48.555555555555557"/>
    <x v="1"/>
    <s v="plays"/>
    <n v="2015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0"/>
    <x v="9"/>
    <m/>
    <d v="2015-10-29T10:06:47"/>
    <b v="0"/>
    <n v="20"/>
    <b v="0"/>
    <s v="theater/plays"/>
    <n v="27.24"/>
    <n v="68.099999999999994"/>
    <x v="1"/>
    <s v="plays"/>
    <n v="2015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3"/>
    <x v="3"/>
    <m/>
    <d v="2014-08-05T09:52:09"/>
    <b v="0"/>
    <n v="6"/>
    <b v="0"/>
    <s v="theater/plays"/>
    <n v="8.5"/>
    <n v="8.5"/>
    <x v="1"/>
    <s v="plays"/>
    <n v="2014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0"/>
    <x v="2"/>
    <m/>
    <d v="2015-03-25T13:01:10"/>
    <b v="0"/>
    <n v="13"/>
    <b v="0"/>
    <s v="theater/plays"/>
    <n v="26.840000000000003"/>
    <n v="51.615384615384613"/>
    <x v="1"/>
    <s v="plays"/>
    <n v="2015"/>
    <n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3"/>
    <x v="10"/>
    <m/>
    <d v="2014-09-25T16:16:44"/>
    <b v="0"/>
    <n v="3"/>
    <b v="1"/>
    <s v="theater/musical"/>
    <n v="129"/>
    <n v="43"/>
    <x v="1"/>
    <s v="musical"/>
    <n v="2014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0"/>
    <x v="6"/>
    <m/>
    <d v="2015-05-18T15:58:47"/>
    <b v="0"/>
    <n v="6"/>
    <b v="1"/>
    <s v="theater/musical"/>
    <n v="100"/>
    <n v="83.333333333333329"/>
    <x v="1"/>
    <s v="musical"/>
    <n v="2015"/>
    <n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0"/>
    <x v="1"/>
    <m/>
    <d v="2015-01-23T22:00:00"/>
    <b v="0"/>
    <n v="10"/>
    <b v="1"/>
    <s v="theater/musical"/>
    <n v="100"/>
    <n v="30"/>
    <x v="1"/>
    <s v="musical"/>
    <n v="2015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0"/>
    <x v="6"/>
    <m/>
    <d v="2015-05-08T22:59:00"/>
    <b v="0"/>
    <n v="147"/>
    <b v="1"/>
    <s v="theater/musical"/>
    <n v="103.2"/>
    <n v="175.51020408163265"/>
    <x v="1"/>
    <s v="musical"/>
    <n v="2015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3"/>
    <x v="10"/>
    <m/>
    <d v="2014-09-11T09:01:08"/>
    <b v="0"/>
    <n v="199"/>
    <b v="1"/>
    <s v="theater/musical"/>
    <n v="102.44597777777777"/>
    <n v="231.66175879396985"/>
    <x v="1"/>
    <s v="musical"/>
    <n v="2014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0"/>
    <x v="2"/>
    <m/>
    <d v="2015-02-23T13:22:59"/>
    <b v="0"/>
    <n v="50"/>
    <b v="1"/>
    <s v="theater/musical"/>
    <n v="125"/>
    <n v="75"/>
    <x v="1"/>
    <s v="musical"/>
    <n v="2015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3"/>
    <x v="0"/>
    <m/>
    <d v="2014-07-15T00:00:00"/>
    <b v="0"/>
    <n v="21"/>
    <b v="1"/>
    <s v="theater/musical"/>
    <n v="130.83333333333334"/>
    <n v="112.14285714285714"/>
    <x v="1"/>
    <s v="musical"/>
    <n v="2014"/>
    <n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"/>
    <x v="2"/>
    <m/>
    <d v="2016-03-04T18:57:26"/>
    <b v="0"/>
    <n v="24"/>
    <b v="1"/>
    <s v="theater/musical"/>
    <n v="100"/>
    <n v="41.666666666666664"/>
    <x v="1"/>
    <s v="musical"/>
    <n v="2016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3"/>
    <x v="6"/>
    <m/>
    <d v="2014-05-25T08:32:38"/>
    <b v="0"/>
    <n v="32"/>
    <b v="1"/>
    <s v="theater/musical"/>
    <n v="102.06937499999999"/>
    <n v="255.17343750000001"/>
    <x v="1"/>
    <s v="musical"/>
    <n v="2014"/>
    <n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0"/>
    <x v="6"/>
    <m/>
    <d v="2015-05-07T09:01:04"/>
    <b v="0"/>
    <n v="62"/>
    <b v="1"/>
    <s v="theater/musical"/>
    <n v="100.92000000000002"/>
    <n v="162.7741935483871"/>
    <x v="1"/>
    <s v="musical"/>
    <n v="2015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3"/>
    <x v="10"/>
    <m/>
    <d v="2014-09-15T01:08:00"/>
    <b v="0"/>
    <n v="9"/>
    <b v="1"/>
    <s v="theater/musical"/>
    <n v="106"/>
    <n v="88.333333333333329"/>
    <x v="1"/>
    <s v="musical"/>
    <n v="2014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0"/>
    <x v="1"/>
    <m/>
    <d v="2015-02-21T06:00:00"/>
    <b v="0"/>
    <n v="38"/>
    <b v="1"/>
    <s v="theater/musical"/>
    <n v="105.0967741935484"/>
    <n v="85.736842105263165"/>
    <x v="1"/>
    <s v="musical"/>
    <n v="2015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2"/>
    <x v="5"/>
    <m/>
    <d v="2016-06-04T17:57:33"/>
    <b v="0"/>
    <n v="54"/>
    <b v="1"/>
    <s v="theater/musical"/>
    <n v="102.76"/>
    <n v="47.574074074074076"/>
    <x v="1"/>
    <s v="musical"/>
    <n v="2016"/>
    <n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3"/>
    <x v="5"/>
    <m/>
    <d v="2014-06-15T10:16:04"/>
    <b v="0"/>
    <n v="37"/>
    <b v="1"/>
    <s v="theater/musical"/>
    <n v="108"/>
    <n v="72.972972972972968"/>
    <x v="1"/>
    <s v="musical"/>
    <n v="2014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2"/>
    <x v="3"/>
    <m/>
    <d v="2016-08-29T12:00:00"/>
    <b v="0"/>
    <n v="39"/>
    <b v="1"/>
    <s v="theater/musical"/>
    <n v="100.88571428571429"/>
    <n v="90.538461538461533"/>
    <x v="1"/>
    <s v="musical"/>
    <n v="2016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3"/>
    <x v="8"/>
    <m/>
    <d v="2014-10-12T23:59:00"/>
    <b v="0"/>
    <n v="34"/>
    <b v="1"/>
    <s v="theater/musical"/>
    <n v="128"/>
    <n v="37.647058823529413"/>
    <x v="1"/>
    <s v="musical"/>
    <n v="2014"/>
    <n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3"/>
    <x v="0"/>
    <m/>
    <d v="2014-07-13T05:58:33"/>
    <b v="0"/>
    <n v="55"/>
    <b v="1"/>
    <s v="theater/musical"/>
    <n v="133.33333333333331"/>
    <n v="36.363636363636367"/>
    <x v="1"/>
    <s v="musical"/>
    <n v="2014"/>
    <n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3"/>
    <x v="11"/>
    <m/>
    <d v="2015-01-30T11:53:34"/>
    <b v="0"/>
    <n v="32"/>
    <b v="1"/>
    <s v="theater/musical"/>
    <n v="101.375"/>
    <n v="126.71875"/>
    <x v="1"/>
    <s v="musical"/>
    <n v="2014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3"/>
    <x v="3"/>
    <m/>
    <d v="2014-08-27T20:00:00"/>
    <b v="0"/>
    <n v="25"/>
    <b v="1"/>
    <s v="theater/musical"/>
    <n v="102.875"/>
    <n v="329.2"/>
    <x v="1"/>
    <s v="musical"/>
    <n v="2014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3"/>
    <x v="11"/>
    <m/>
    <d v="2015-01-18T13:33:38"/>
    <b v="0"/>
    <n v="33"/>
    <b v="1"/>
    <s v="theater/musical"/>
    <n v="107.24000000000001"/>
    <n v="81.242424242424249"/>
    <x v="1"/>
    <s v="musical"/>
    <n v="2014"/>
    <n v="1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0"/>
    <x v="1"/>
    <m/>
    <d v="2015-03-01T18:02:35"/>
    <b v="0"/>
    <n v="1"/>
    <b v="0"/>
    <s v="theater/spaces"/>
    <n v="4.0000000000000001E-3"/>
    <n v="1"/>
    <x v="1"/>
    <s v="spaces"/>
    <n v="201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0"/>
    <x v="4"/>
    <m/>
    <d v="2015-12-16T15:18:00"/>
    <b v="0"/>
    <n v="202"/>
    <b v="0"/>
    <s v="theater/spaces"/>
    <n v="20.424999999999997"/>
    <n v="202.22772277227722"/>
    <x v="1"/>
    <s v="spaces"/>
    <n v="2015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0"/>
    <x v="7"/>
    <m/>
    <d v="2015-04-12T22:06:20"/>
    <b v="0"/>
    <n v="0"/>
    <b v="0"/>
    <s v="theater/spaces"/>
    <n v="0"/>
    <n v="0"/>
    <x v="1"/>
    <s v="spaces"/>
    <n v="2015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0"/>
    <x v="5"/>
    <m/>
    <d v="2015-06-07T16:56:38"/>
    <b v="0"/>
    <n v="1"/>
    <b v="0"/>
    <s v="theater/spaces"/>
    <n v="1"/>
    <n v="100"/>
    <x v="1"/>
    <s v="spaces"/>
    <n v="2015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0"/>
    <x v="6"/>
    <m/>
    <d v="2015-05-23T22:21:00"/>
    <b v="0"/>
    <n v="0"/>
    <b v="0"/>
    <s v="theater/spaces"/>
    <n v="0"/>
    <n v="0"/>
    <x v="1"/>
    <s v="spaces"/>
    <n v="2015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2"/>
    <x v="3"/>
    <m/>
    <d v="2016-08-15T07:44:52"/>
    <b v="0"/>
    <n v="2"/>
    <b v="0"/>
    <s v="theater/spaces"/>
    <n v="0.1"/>
    <n v="1"/>
    <x v="1"/>
    <s v="spaces"/>
    <n v="2016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2"/>
    <x v="9"/>
    <m/>
    <d v="2016-11-24T12:11:00"/>
    <b v="0"/>
    <n v="13"/>
    <b v="0"/>
    <s v="theater/spaces"/>
    <n v="4.2880000000000003"/>
    <n v="82.461538461538467"/>
    <x v="1"/>
    <s v="spaces"/>
    <n v="2016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0"/>
    <x v="6"/>
    <m/>
    <d v="2015-06-02T10:34:53"/>
    <b v="0"/>
    <n v="9"/>
    <b v="0"/>
    <s v="theater/spaces"/>
    <n v="4.8000000000000004E-3"/>
    <n v="2.6666666666666665"/>
    <x v="1"/>
    <s v="spaces"/>
    <n v="2015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0"/>
    <x v="9"/>
    <m/>
    <d v="2015-11-19T15:45:17"/>
    <b v="0"/>
    <n v="2"/>
    <b v="0"/>
    <s v="theater/spaces"/>
    <n v="2.5"/>
    <n v="12.5"/>
    <x v="1"/>
    <s v="spaces"/>
    <n v="2015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0"/>
    <x v="11"/>
    <m/>
    <d v="2016-01-23T03:45:52"/>
    <b v="0"/>
    <n v="0"/>
    <b v="0"/>
    <s v="theater/spaces"/>
    <n v="0"/>
    <n v="0"/>
    <x v="1"/>
    <s v="spaces"/>
    <n v="2015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3"/>
    <x v="10"/>
    <m/>
    <d v="2014-10-05T14:16:13"/>
    <b v="0"/>
    <n v="58"/>
    <b v="0"/>
    <s v="theater/spaces"/>
    <n v="2.1919999999999997"/>
    <n v="18.896551724137932"/>
    <x v="1"/>
    <s v="spaces"/>
    <n v="2014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2"/>
    <x v="8"/>
    <m/>
    <d v="2016-10-16T23:00:00"/>
    <b v="0"/>
    <n v="8"/>
    <b v="0"/>
    <s v="theater/spaces"/>
    <n v="8.0250000000000004"/>
    <n v="200.625"/>
    <x v="1"/>
    <s v="spaces"/>
    <n v="2016"/>
    <n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0"/>
    <x v="8"/>
    <m/>
    <d v="2015-10-08T14:00:21"/>
    <b v="0"/>
    <n v="3"/>
    <b v="0"/>
    <s v="theater/spaces"/>
    <n v="0.15125"/>
    <n v="201.66666666666666"/>
    <x v="1"/>
    <s v="spaces"/>
    <n v="2015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1"/>
    <x v="2"/>
    <m/>
    <d v="2017-03-16T08:00:03"/>
    <b v="0"/>
    <n v="0"/>
    <b v="0"/>
    <s v="theater/spaces"/>
    <n v="0"/>
    <n v="0"/>
    <x v="1"/>
    <s v="spaces"/>
    <n v="2017"/>
    <n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0"/>
    <x v="5"/>
    <m/>
    <d v="2015-06-16T12:47:29"/>
    <b v="0"/>
    <n v="11"/>
    <b v="0"/>
    <s v="theater/spaces"/>
    <n v="59.583333333333336"/>
    <n v="65"/>
    <x v="1"/>
    <s v="spaces"/>
    <n v="2015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2"/>
    <x v="6"/>
    <m/>
    <d v="2016-05-04T18:00:50"/>
    <b v="0"/>
    <n v="20"/>
    <b v="0"/>
    <s v="theater/spaces"/>
    <n v="16.734177215189874"/>
    <n v="66.099999999999994"/>
    <x v="1"/>
    <s v="spaces"/>
    <n v="2016"/>
    <n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0"/>
    <x v="1"/>
    <m/>
    <d v="2015-03-27T18:16:12"/>
    <b v="0"/>
    <n v="3"/>
    <b v="0"/>
    <s v="theater/spaces"/>
    <n v="1.8666666666666669"/>
    <n v="93.333333333333329"/>
    <x v="1"/>
    <s v="spaces"/>
    <n v="2015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2"/>
    <x v="7"/>
    <m/>
    <d v="2016-05-08T12:41:57"/>
    <b v="0"/>
    <n v="0"/>
    <b v="0"/>
    <s v="theater/spaces"/>
    <n v="0"/>
    <n v="0"/>
    <x v="1"/>
    <s v="spaces"/>
    <n v="2016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2"/>
    <x v="5"/>
    <m/>
    <d v="2016-06-06T19:12:05"/>
    <b v="0"/>
    <n v="0"/>
    <b v="0"/>
    <s v="theater/spaces"/>
    <n v="0"/>
    <n v="0"/>
    <x v="1"/>
    <s v="spaces"/>
    <n v="2016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3"/>
    <x v="10"/>
    <m/>
    <d v="2014-09-11T13:10:23"/>
    <b v="0"/>
    <n v="0"/>
    <b v="0"/>
    <s v="theater/spaces"/>
    <n v="0"/>
    <n v="0"/>
    <x v="1"/>
    <s v="spaces"/>
    <n v="2014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0"/>
    <x v="2"/>
    <m/>
    <d v="2015-03-25T23:00:00"/>
    <b v="0"/>
    <n v="108"/>
    <b v="1"/>
    <s v="theater/plays"/>
    <n v="109.62"/>
    <n v="50.75"/>
    <x v="1"/>
    <s v="plays"/>
    <n v="2015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0"/>
    <x v="2"/>
    <m/>
    <d v="2015-03-01T01:59:00"/>
    <b v="0"/>
    <n v="20"/>
    <b v="1"/>
    <s v="theater/plays"/>
    <n v="121.8"/>
    <n v="60.9"/>
    <x v="1"/>
    <s v="plays"/>
    <n v="2015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0"/>
    <x v="0"/>
    <m/>
    <d v="2015-07-02T06:17:04"/>
    <b v="0"/>
    <n v="98"/>
    <b v="1"/>
    <s v="theater/plays"/>
    <n v="106.85"/>
    <n v="109.03061224489795"/>
    <x v="1"/>
    <s v="plays"/>
    <n v="2015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3"/>
    <x v="3"/>
    <m/>
    <d v="2014-08-06T16:32:00"/>
    <b v="0"/>
    <n v="196"/>
    <b v="1"/>
    <s v="theater/plays"/>
    <n v="100.71379999999999"/>
    <n v="25.692295918367346"/>
    <x v="1"/>
    <s v="plays"/>
    <n v="2014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0"/>
    <x v="0"/>
    <m/>
    <d v="2015-07-07T12:30:33"/>
    <b v="0"/>
    <n v="39"/>
    <b v="1"/>
    <s v="theater/plays"/>
    <n v="109.00000000000001"/>
    <n v="41.92307692307692"/>
    <x v="1"/>
    <s v="plays"/>
    <n v="2015"/>
    <n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0"/>
    <x v="10"/>
    <m/>
    <d v="2015-09-16T12:43:32"/>
    <b v="0"/>
    <n v="128"/>
    <b v="1"/>
    <s v="theater/plays"/>
    <n v="113.63000000000001"/>
    <n v="88.7734375"/>
    <x v="1"/>
    <s v="plays"/>
    <n v="2015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0"/>
    <x v="2"/>
    <m/>
    <d v="2015-03-08T22:44:52"/>
    <b v="0"/>
    <n v="71"/>
    <b v="1"/>
    <s v="theater/plays"/>
    <n v="113.92"/>
    <n v="80.225352112676063"/>
    <x v="1"/>
    <s v="plays"/>
    <n v="2015"/>
    <n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2"/>
    <x v="10"/>
    <m/>
    <d v="2016-08-16T22:59:00"/>
    <b v="0"/>
    <n v="47"/>
    <b v="1"/>
    <s v="theater/plays"/>
    <n v="106"/>
    <n v="78.936170212765958"/>
    <x v="1"/>
    <s v="plays"/>
    <n v="2016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0"/>
    <x v="6"/>
    <m/>
    <d v="2015-05-03T17:51:00"/>
    <b v="0"/>
    <n v="17"/>
    <b v="1"/>
    <s v="theater/plays"/>
    <n v="162.5"/>
    <n v="95.588235294117652"/>
    <x v="1"/>
    <s v="plays"/>
    <n v="2015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3"/>
    <x v="0"/>
    <m/>
    <d v="2014-07-18T11:04:11"/>
    <b v="0"/>
    <n v="91"/>
    <b v="1"/>
    <s v="theater/plays"/>
    <n v="106"/>
    <n v="69.890109890109883"/>
    <x v="1"/>
    <s v="plays"/>
    <n v="2014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3"/>
    <x v="10"/>
    <m/>
    <d v="2014-08-31T10:47:58"/>
    <b v="0"/>
    <n v="43"/>
    <b v="1"/>
    <s v="theater/plays"/>
    <n v="100.15624999999999"/>
    <n v="74.534883720930239"/>
    <x v="1"/>
    <s v="plays"/>
    <n v="2014"/>
    <n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2"/>
    <x v="4"/>
    <m/>
    <d v="2016-12-04T20:00:00"/>
    <b v="0"/>
    <n v="17"/>
    <b v="1"/>
    <s v="theater/plays"/>
    <n v="105.35000000000001"/>
    <n v="123.94117647058823"/>
    <x v="1"/>
    <s v="plays"/>
    <n v="2016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0"/>
    <x v="11"/>
    <m/>
    <d v="2015-12-31T23:00:00"/>
    <b v="0"/>
    <n v="33"/>
    <b v="1"/>
    <s v="theater/plays"/>
    <n v="174.8"/>
    <n v="264.84848484848487"/>
    <x v="1"/>
    <s v="plays"/>
    <n v="2015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3"/>
    <x v="10"/>
    <m/>
    <d v="2014-09-25T20:35:00"/>
    <b v="0"/>
    <n v="87"/>
    <b v="1"/>
    <s v="theater/plays"/>
    <n v="102"/>
    <n v="58.620689655172413"/>
    <x v="1"/>
    <s v="plays"/>
    <n v="2014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3"/>
    <x v="9"/>
    <m/>
    <d v="2014-11-26T22:00:00"/>
    <b v="0"/>
    <n v="113"/>
    <b v="1"/>
    <s v="theater/plays"/>
    <n v="100.125"/>
    <n v="70.884955752212392"/>
    <x v="1"/>
    <s v="plays"/>
    <n v="2014"/>
    <n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"/>
    <x v="2"/>
    <m/>
    <d v="2016-03-13T07:00:00"/>
    <b v="0"/>
    <n v="14"/>
    <b v="1"/>
    <s v="theater/plays"/>
    <n v="171.42857142857142"/>
    <n v="8.5714285714285712"/>
    <x v="1"/>
    <s v="plays"/>
    <n v="2016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0"/>
    <x v="1"/>
    <m/>
    <d v="2015-03-22T21:14:00"/>
    <b v="0"/>
    <n v="30"/>
    <b v="1"/>
    <s v="theater/plays"/>
    <n v="113.56666666666666"/>
    <n v="113.56666666666666"/>
    <x v="1"/>
    <s v="plays"/>
    <n v="2015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3"/>
    <x v="9"/>
    <m/>
    <d v="2014-10-20T00:59:00"/>
    <b v="0"/>
    <n v="16"/>
    <b v="1"/>
    <s v="theater/plays"/>
    <n v="129.46666666666667"/>
    <n v="60.6875"/>
    <x v="1"/>
    <s v="plays"/>
    <n v="2014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3"/>
    <x v="11"/>
    <m/>
    <d v="2015-01-06T01:00:00"/>
    <b v="0"/>
    <n v="46"/>
    <b v="1"/>
    <s v="theater/plays"/>
    <n v="101.4"/>
    <n v="110.21739130434783"/>
    <x v="1"/>
    <s v="plays"/>
    <n v="2014"/>
    <n v="1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0"/>
    <x v="10"/>
    <m/>
    <d v="2015-08-23T21:00:00"/>
    <b v="0"/>
    <n v="24"/>
    <b v="1"/>
    <s v="theater/plays"/>
    <n v="109.16666666666666"/>
    <n v="136.45833333333334"/>
    <x v="1"/>
    <s v="plays"/>
    <n v="2015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0"/>
    <x v="10"/>
    <m/>
    <d v="2015-09-23T08:25:56"/>
    <b v="1"/>
    <n v="97"/>
    <b v="1"/>
    <s v="theater/spaces"/>
    <n v="128.92500000000001"/>
    <n v="53.164948453608247"/>
    <x v="1"/>
    <s v="spaces"/>
    <n v="2015"/>
    <n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2"/>
    <x v="1"/>
    <m/>
    <d v="2016-02-11T11:29:03"/>
    <b v="1"/>
    <n v="59"/>
    <b v="1"/>
    <s v="theater/spaces"/>
    <n v="102.06"/>
    <n v="86.491525423728817"/>
    <x v="1"/>
    <s v="spaces"/>
    <n v="2016"/>
    <n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3"/>
    <x v="8"/>
    <m/>
    <d v="2014-11-11T11:10:36"/>
    <b v="1"/>
    <n v="1095"/>
    <b v="1"/>
    <s v="theater/spaces"/>
    <n v="146.53957758620692"/>
    <n v="155.23827397260274"/>
    <x v="1"/>
    <s v="spaces"/>
    <n v="2014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2"/>
    <x v="3"/>
    <m/>
    <d v="2016-08-24T01:41:21"/>
    <b v="1"/>
    <n v="218"/>
    <b v="1"/>
    <s v="theater/spaces"/>
    <n v="100.352"/>
    <n v="115.08256880733946"/>
    <x v="1"/>
    <s v="spaces"/>
    <n v="2016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2"/>
    <x v="9"/>
    <m/>
    <d v="2016-10-30T23:00:00"/>
    <b v="0"/>
    <n v="111"/>
    <b v="1"/>
    <s v="theater/spaces"/>
    <n v="121.64999999999999"/>
    <n v="109.5945945945946"/>
    <x v="1"/>
    <s v="spaces"/>
    <n v="2016"/>
    <n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2"/>
    <x v="7"/>
    <m/>
    <d v="2016-05-01T06:00:06"/>
    <b v="0"/>
    <n v="56"/>
    <b v="1"/>
    <s v="theater/spaces"/>
    <n v="105.5"/>
    <n v="45.214285714285715"/>
    <x v="1"/>
    <s v="spaces"/>
    <n v="2016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2"/>
    <x v="8"/>
    <m/>
    <d v="2016-10-12T19:00:00"/>
    <b v="0"/>
    <n v="265"/>
    <b v="1"/>
    <s v="theater/spaces"/>
    <n v="110.4008"/>
    <n v="104.15169811320754"/>
    <x v="1"/>
    <s v="spaces"/>
    <n v="2016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2"/>
    <x v="5"/>
    <m/>
    <d v="2016-06-20T03:41:21"/>
    <b v="0"/>
    <n v="28"/>
    <b v="1"/>
    <s v="theater/spaces"/>
    <n v="100"/>
    <n v="35.714285714285715"/>
    <x v="1"/>
    <s v="spaces"/>
    <n v="2016"/>
    <n v="5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0"/>
    <x v="4"/>
    <m/>
    <d v="2015-12-20T23:59:00"/>
    <b v="0"/>
    <n v="364"/>
    <b v="1"/>
    <s v="theater/spaces"/>
    <n v="176.535"/>
    <n v="96.997252747252745"/>
    <x v="1"/>
    <s v="spaces"/>
    <n v="2015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0"/>
    <x v="11"/>
    <m/>
    <d v="2016-01-07T08:47:00"/>
    <b v="0"/>
    <n v="27"/>
    <b v="1"/>
    <s v="theater/spaces"/>
    <n v="100"/>
    <n v="370.37037037037038"/>
    <x v="1"/>
    <s v="spaces"/>
    <n v="2015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1"/>
    <x v="1"/>
    <m/>
    <d v="2017-01-27T15:05:30"/>
    <b v="0"/>
    <n v="93"/>
    <b v="1"/>
    <s v="theater/spaces"/>
    <n v="103.29411764705883"/>
    <n v="94.408602150537632"/>
    <x v="1"/>
    <s v="spaces"/>
    <n v="2017"/>
    <n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2"/>
    <x v="8"/>
    <m/>
    <d v="2016-10-09T13:25:10"/>
    <b v="0"/>
    <n v="64"/>
    <b v="1"/>
    <s v="theater/spaces"/>
    <n v="104.5"/>
    <n v="48.984375"/>
    <x v="1"/>
    <s v="spaces"/>
    <n v="2016"/>
    <n v="9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2"/>
    <x v="1"/>
    <m/>
    <d v="2016-02-20T15:07:47"/>
    <b v="0"/>
    <n v="22"/>
    <b v="1"/>
    <s v="theater/spaces"/>
    <n v="100.29999999999998"/>
    <n v="45.590909090909093"/>
    <x v="1"/>
    <s v="spaces"/>
    <n v="2016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3"/>
    <x v="8"/>
    <m/>
    <d v="2014-10-03T06:29:32"/>
    <b v="0"/>
    <n v="59"/>
    <b v="1"/>
    <s v="theater/spaces"/>
    <n v="457.74666666666673"/>
    <n v="23.275254237288134"/>
    <x v="1"/>
    <s v="spaces"/>
    <n v="2014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2"/>
    <x v="11"/>
    <m/>
    <d v="2017-01-19T10:57:51"/>
    <b v="0"/>
    <n v="249"/>
    <b v="1"/>
    <s v="theater/spaces"/>
    <n v="104.96000000000001"/>
    <n v="63.2289156626506"/>
    <x v="1"/>
    <s v="spaces"/>
    <n v="2016"/>
    <n v="1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0"/>
    <x v="7"/>
    <m/>
    <d v="2015-05-26T16:54:00"/>
    <b v="0"/>
    <n v="392"/>
    <b v="1"/>
    <s v="theater/spaces"/>
    <n v="171.94285714285715"/>
    <n v="153.5204081632653"/>
    <x v="1"/>
    <s v="spaces"/>
    <n v="2015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1"/>
    <x v="2"/>
    <m/>
    <d v="2017-02-26T23:59:00"/>
    <b v="0"/>
    <n v="115"/>
    <b v="1"/>
    <s v="theater/spaces"/>
    <n v="103.73000000000002"/>
    <n v="90.2"/>
    <x v="1"/>
    <s v="spaces"/>
    <n v="2017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3"/>
    <x v="5"/>
    <m/>
    <d v="2014-06-15T23:25:00"/>
    <b v="0"/>
    <n v="433"/>
    <b v="1"/>
    <s v="theater/spaces"/>
    <n v="103.029"/>
    <n v="118.97113163972287"/>
    <x v="1"/>
    <s v="spaces"/>
    <n v="2014"/>
    <n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1"/>
    <x v="2"/>
    <m/>
    <d v="2017-02-28T21:00:00"/>
    <b v="0"/>
    <n v="20"/>
    <b v="1"/>
    <s v="theater/spaces"/>
    <n v="118.88888888888889"/>
    <n v="80.25"/>
    <x v="1"/>
    <s v="spaces"/>
    <n v="2017"/>
    <n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1"/>
    <x v="1"/>
    <m/>
    <d v="2017-01-31T13:00:00"/>
    <b v="0"/>
    <n v="8"/>
    <b v="1"/>
    <s v="theater/spaces"/>
    <n v="100"/>
    <n v="62.5"/>
    <x v="1"/>
    <s v="spaces"/>
    <n v="2017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2"/>
    <x v="0"/>
    <m/>
    <d v="2016-07-13T16:29:42"/>
    <b v="0"/>
    <n v="175"/>
    <b v="1"/>
    <s v="theater/spaces"/>
    <n v="318.69988910451895"/>
    <n v="131.37719999999999"/>
    <x v="1"/>
    <s v="spaces"/>
    <n v="2016"/>
    <n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5"/>
    <x v="4"/>
    <m/>
    <d v="2012-12-26T15:04:12"/>
    <b v="0"/>
    <n v="104"/>
    <b v="1"/>
    <s v="theater/spaces"/>
    <n v="108.50614285714286"/>
    <n v="73.032980769230775"/>
    <x v="1"/>
    <s v="spaces"/>
    <n v="2012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2"/>
    <x v="1"/>
    <m/>
    <d v="2016-03-01T00:59:00"/>
    <b v="0"/>
    <n v="17"/>
    <b v="1"/>
    <s v="theater/spaces"/>
    <n v="101.16666666666667"/>
    <n v="178.52941176470588"/>
    <x v="1"/>
    <s v="spaces"/>
    <n v="2016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3"/>
    <x v="9"/>
    <m/>
    <d v="2014-11-15T17:08:44"/>
    <b v="0"/>
    <n v="277"/>
    <b v="1"/>
    <s v="theater/spaces"/>
    <n v="112.815"/>
    <n v="162.90974729241879"/>
    <x v="1"/>
    <s v="spaces"/>
    <n v="2014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3"/>
    <x v="8"/>
    <m/>
    <d v="2014-10-06T11:11:45"/>
    <b v="0"/>
    <n v="118"/>
    <b v="1"/>
    <s v="theater/spaces"/>
    <n v="120.49622641509434"/>
    <n v="108.24237288135593"/>
    <x v="1"/>
    <s v="spaces"/>
    <n v="2014"/>
    <n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3"/>
    <x v="4"/>
    <m/>
    <d v="2014-12-14T13:09:51"/>
    <b v="0"/>
    <n v="97"/>
    <b v="1"/>
    <s v="theater/spaces"/>
    <n v="107.74999999999999"/>
    <n v="88.865979381443296"/>
    <x v="1"/>
    <s v="spaces"/>
    <n v="2014"/>
    <n v="11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0"/>
    <x v="6"/>
    <m/>
    <d v="2015-04-25T00:11:23"/>
    <b v="0"/>
    <n v="20"/>
    <b v="1"/>
    <s v="theater/spaces"/>
    <n v="180"/>
    <n v="54"/>
    <x v="1"/>
    <s v="spaces"/>
    <n v="2015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0"/>
    <x v="11"/>
    <m/>
    <d v="2016-01-21T00:05:19"/>
    <b v="0"/>
    <n v="26"/>
    <b v="1"/>
    <s v="theater/spaces"/>
    <n v="101.16666666666667"/>
    <n v="116.73076923076923"/>
    <x v="1"/>
    <s v="spaces"/>
    <n v="2015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3"/>
    <x v="9"/>
    <m/>
    <d v="2014-11-26T09:40:40"/>
    <b v="0"/>
    <n v="128"/>
    <b v="1"/>
    <s v="theater/spaces"/>
    <n v="119.756"/>
    <n v="233.8984375"/>
    <x v="1"/>
    <s v="spaces"/>
    <n v="2014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3"/>
    <x v="11"/>
    <m/>
    <d v="2015-02-21T14:58:39"/>
    <b v="0"/>
    <n v="15"/>
    <b v="1"/>
    <s v="theater/spaces"/>
    <n v="158"/>
    <n v="158"/>
    <x v="1"/>
    <s v="spaces"/>
    <n v="2014"/>
    <n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0"/>
    <x v="4"/>
    <m/>
    <d v="2015-12-23T17:59:00"/>
    <b v="0"/>
    <n v="25"/>
    <b v="1"/>
    <s v="theater/spaces"/>
    <n v="123.66666666666666"/>
    <n v="14.84"/>
    <x v="1"/>
    <s v="spaces"/>
    <n v="2015"/>
    <n v="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0"/>
    <x v="1"/>
    <m/>
    <d v="2015-02-10T11:52:10"/>
    <b v="0"/>
    <n v="55"/>
    <b v="1"/>
    <s v="theater/spaces"/>
    <n v="117.12499999999999"/>
    <n v="85.181818181818187"/>
    <x v="1"/>
    <s v="spaces"/>
    <n v="2015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0"/>
    <x v="5"/>
    <m/>
    <d v="2015-06-21T15:04:09"/>
    <b v="0"/>
    <n v="107"/>
    <b v="1"/>
    <s v="theater/spaces"/>
    <n v="156.96"/>
    <n v="146.69158878504672"/>
    <x v="1"/>
    <s v="spaces"/>
    <n v="2015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3"/>
    <x v="9"/>
    <m/>
    <d v="2014-11-05T00:00:00"/>
    <b v="0"/>
    <n v="557"/>
    <b v="1"/>
    <s v="theater/spaces"/>
    <n v="113.104"/>
    <n v="50.764811490125673"/>
    <x v="1"/>
    <s v="spaces"/>
    <n v="2014"/>
    <n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3"/>
    <x v="5"/>
    <m/>
    <d v="2014-06-10T23:00:00"/>
    <b v="0"/>
    <n v="40"/>
    <b v="1"/>
    <s v="theater/spaces"/>
    <n v="103.17647058823529"/>
    <n v="87.7"/>
    <x v="1"/>
    <s v="spaces"/>
    <n v="2014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3"/>
    <x v="5"/>
    <m/>
    <d v="2014-07-18T08:09:12"/>
    <b v="0"/>
    <n v="36"/>
    <b v="1"/>
    <s v="theater/spaces"/>
    <n v="102.61176470588236"/>
    <n v="242.27777777777777"/>
    <x v="1"/>
    <s v="spaces"/>
    <n v="2014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"/>
    <x v="3"/>
    <m/>
    <d v="2014-08-20T15:24:03"/>
    <b v="0"/>
    <n v="159"/>
    <b v="1"/>
    <s v="theater/spaces"/>
    <n v="105.84090909090908"/>
    <n v="146.44654088050314"/>
    <x v="1"/>
    <s v="spaces"/>
    <n v="2014"/>
    <n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0"/>
    <x v="0"/>
    <m/>
    <d v="2015-07-20T17:00:00"/>
    <b v="0"/>
    <n v="41"/>
    <b v="1"/>
    <s v="theater/spaces"/>
    <n v="100.71428571428571"/>
    <n v="103.17073170731707"/>
    <x v="1"/>
    <s v="spaces"/>
    <n v="2015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3"/>
    <x v="6"/>
    <m/>
    <d v="2014-05-26T22:00:00"/>
    <b v="0"/>
    <n v="226"/>
    <b v="1"/>
    <s v="theater/spaces"/>
    <n v="121.23333333333332"/>
    <n v="80.464601769911511"/>
    <x v="1"/>
    <s v="spaces"/>
    <n v="2014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0"/>
    <x v="0"/>
    <m/>
    <d v="2015-08-14T15:18:53"/>
    <b v="0"/>
    <n v="30"/>
    <b v="1"/>
    <s v="theater/spaces"/>
    <n v="100.57142857142858"/>
    <n v="234.66666666666666"/>
    <x v="1"/>
    <s v="spaces"/>
    <n v="2015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2"/>
    <x v="9"/>
    <m/>
    <d v="2016-11-22T00:59:00"/>
    <b v="0"/>
    <n v="103"/>
    <b v="1"/>
    <s v="theater/spaces"/>
    <n v="116.02222222222223"/>
    <n v="50.689320388349515"/>
    <x v="1"/>
    <s v="spaces"/>
    <n v="2016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2"/>
    <x v="3"/>
    <m/>
    <d v="2016-08-27T17:53:29"/>
    <b v="0"/>
    <n v="62"/>
    <b v="1"/>
    <s v="theater/spaces"/>
    <n v="100.88"/>
    <n v="162.70967741935485"/>
    <x v="1"/>
    <s v="spaces"/>
    <n v="2016"/>
    <n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0"/>
    <x v="6"/>
    <m/>
    <d v="2015-06-11T11:13:06"/>
    <b v="0"/>
    <n v="6"/>
    <b v="1"/>
    <s v="theater/spaces"/>
    <n v="103"/>
    <n v="120.16666666666667"/>
    <x v="1"/>
    <s v="spaces"/>
    <n v="2015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5"/>
    <x v="8"/>
    <m/>
    <d v="2012-10-06T18:51:15"/>
    <b v="0"/>
    <n v="182"/>
    <b v="1"/>
    <s v="theater/spaces"/>
    <n v="246.42"/>
    <n v="67.697802197802204"/>
    <x v="1"/>
    <s v="spaces"/>
    <n v="2012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3"/>
    <x v="5"/>
    <m/>
    <d v="2014-05-30T11:00:00"/>
    <b v="0"/>
    <n v="145"/>
    <b v="1"/>
    <s v="theater/spaces"/>
    <n v="302.2"/>
    <n v="52.103448275862071"/>
    <x v="1"/>
    <s v="spaces"/>
    <n v="2014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1"/>
    <x v="2"/>
    <m/>
    <d v="2017-03-03T06:01:32"/>
    <b v="0"/>
    <n v="25"/>
    <b v="1"/>
    <s v="theater/spaces"/>
    <n v="143.33333333333334"/>
    <n v="51.6"/>
    <x v="1"/>
    <s v="spaces"/>
    <n v="2017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0"/>
    <x v="2"/>
    <m/>
    <d v="2015-03-20T10:54:11"/>
    <b v="0"/>
    <n v="320"/>
    <b v="1"/>
    <s v="theater/spaces"/>
    <n v="131.44"/>
    <n v="164.3"/>
    <x v="1"/>
    <s v="spaces"/>
    <n v="2015"/>
    <n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2"/>
    <x v="3"/>
    <m/>
    <d v="2016-08-15T01:20:25"/>
    <b v="0"/>
    <n v="99"/>
    <b v="1"/>
    <s v="theater/spaces"/>
    <n v="168.01999999999998"/>
    <n v="84.858585858585855"/>
    <x v="1"/>
    <s v="spaces"/>
    <n v="2016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3"/>
    <x v="9"/>
    <m/>
    <d v="2014-11-17T23:35:00"/>
    <b v="0"/>
    <n v="348"/>
    <b v="1"/>
    <s v="theater/spaces"/>
    <n v="109.67666666666666"/>
    <n v="94.548850574712645"/>
    <x v="1"/>
    <s v="spaces"/>
    <n v="2014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0"/>
    <x v="10"/>
    <m/>
    <d v="2015-09-16T12:56:11"/>
    <b v="0"/>
    <n v="41"/>
    <b v="1"/>
    <s v="theater/spaces"/>
    <n v="106.6857142857143"/>
    <n v="45.536585365853661"/>
    <x v="1"/>
    <s v="spaces"/>
    <n v="2015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2"/>
    <x v="10"/>
    <m/>
    <d v="2016-10-14T16:10:47"/>
    <b v="0"/>
    <n v="29"/>
    <b v="1"/>
    <s v="theater/spaces"/>
    <n v="100"/>
    <n v="51.724137931034484"/>
    <x v="1"/>
    <s v="spaces"/>
    <n v="2016"/>
    <n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0"/>
    <x v="10"/>
    <m/>
    <d v="2015-09-10T20:04:19"/>
    <b v="0"/>
    <n v="25"/>
    <b v="1"/>
    <s v="theater/spaces"/>
    <n v="127.2"/>
    <n v="50.88"/>
    <x v="1"/>
    <s v="spaces"/>
    <n v="2015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2"/>
    <x v="3"/>
    <m/>
    <d v="2016-08-17T21:38:45"/>
    <b v="0"/>
    <n v="23"/>
    <b v="1"/>
    <s v="theater/spaces"/>
    <n v="146.53333333333333"/>
    <n v="191.13043478260869"/>
    <x v="1"/>
    <s v="spaces"/>
    <n v="2016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2"/>
    <x v="9"/>
    <m/>
    <d v="2016-10-31T22:59:00"/>
    <b v="0"/>
    <n v="1260"/>
    <b v="1"/>
    <s v="theater/spaces"/>
    <n v="112.53599999999999"/>
    <n v="89.314285714285717"/>
    <x v="1"/>
    <s v="spaces"/>
    <n v="2016"/>
    <n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4"/>
    <x v="6"/>
    <m/>
    <d v="2013-05-04T08:26:49"/>
    <b v="0"/>
    <n v="307"/>
    <b v="1"/>
    <s v="theater/spaces"/>
    <n v="108.78684000000001"/>
    <n v="88.588631921824103"/>
    <x v="1"/>
    <s v="spaces"/>
    <n v="2013"/>
    <n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4"/>
    <x v="3"/>
    <m/>
    <d v="2013-08-16T06:59:00"/>
    <b v="0"/>
    <n v="329"/>
    <b v="1"/>
    <s v="theater/spaces"/>
    <n v="126.732"/>
    <n v="96.300911854103347"/>
    <x v="1"/>
    <s v="spaces"/>
    <n v="2013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7"/>
    <x v="3"/>
    <m/>
    <d v="2010-10-01T23:59:00"/>
    <b v="0"/>
    <n v="32"/>
    <b v="1"/>
    <s v="theater/spaces"/>
    <n v="213.20000000000002"/>
    <n v="33.3125"/>
    <x v="1"/>
    <s v="spaces"/>
    <n v="2010"/>
    <n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2"/>
    <x v="1"/>
    <m/>
    <d v="2016-03-04T01:03:17"/>
    <b v="0"/>
    <n v="27"/>
    <b v="1"/>
    <s v="theater/spaces"/>
    <n v="100.49999999999999"/>
    <n v="37.222222222222221"/>
    <x v="1"/>
    <s v="spaces"/>
    <n v="2016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4"/>
    <x v="11"/>
    <m/>
    <d v="2013-12-29T02:59:00"/>
    <b v="0"/>
    <n v="236"/>
    <b v="1"/>
    <s v="theater/spaces"/>
    <n v="108.71389999999998"/>
    <n v="92.130423728813554"/>
    <x v="1"/>
    <s v="spaces"/>
    <n v="2013"/>
    <n v="1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0"/>
    <x v="0"/>
    <m/>
    <d v="2015-06-26T18:00:00"/>
    <b v="0"/>
    <n v="42"/>
    <b v="1"/>
    <s v="theater/spaces"/>
    <n v="107.5"/>
    <n v="76.785714285714292"/>
    <x v="1"/>
    <s v="spaces"/>
    <n v="2015"/>
    <n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0"/>
    <x v="11"/>
    <m/>
    <d v="2016-01-20T15:50:48"/>
    <b v="0"/>
    <n v="95"/>
    <b v="1"/>
    <s v="theater/spaces"/>
    <n v="110.48192771084338"/>
    <n v="96.526315789473685"/>
    <x v="1"/>
    <s v="spaces"/>
    <n v="2015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0"/>
    <x v="8"/>
    <m/>
    <d v="2015-10-06T11:30:47"/>
    <b v="0"/>
    <n v="37"/>
    <b v="1"/>
    <s v="theater/spaces"/>
    <n v="128"/>
    <n v="51.891891891891895"/>
    <x v="1"/>
    <s v="spaces"/>
    <n v="2015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0"/>
    <x v="7"/>
    <m/>
    <d v="2015-04-15T21:50:00"/>
    <b v="0"/>
    <n v="128"/>
    <b v="1"/>
    <s v="theater/spaces"/>
    <n v="110.00666666666667"/>
    <n v="128.9140625"/>
    <x v="1"/>
    <s v="spaces"/>
    <n v="2015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2"/>
    <x v="1"/>
    <m/>
    <d v="2016-02-02T12:26:38"/>
    <b v="0"/>
    <n v="156"/>
    <b v="1"/>
    <s v="theater/spaces"/>
    <n v="109.34166666666667"/>
    <n v="84.108974358974365"/>
    <x v="1"/>
    <s v="spaces"/>
    <n v="2016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"/>
    <x v="3"/>
    <m/>
    <d v="2014-08-21T22:44:15"/>
    <b v="0"/>
    <n v="64"/>
    <b v="1"/>
    <s v="theater/spaces"/>
    <n v="132.70650000000001"/>
    <n v="82.941562500000003"/>
    <x v="1"/>
    <s v="spaces"/>
    <n v="2014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3"/>
    <x v="10"/>
    <m/>
    <d v="2014-09-09T23:52:00"/>
    <b v="0"/>
    <n v="58"/>
    <b v="1"/>
    <s v="theater/spaces"/>
    <n v="190.84810126582278"/>
    <n v="259.94827586206895"/>
    <x v="1"/>
    <s v="spaces"/>
    <n v="2014"/>
    <n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2"/>
    <x v="7"/>
    <m/>
    <d v="2016-04-27T08:16:00"/>
    <b v="0"/>
    <n v="20"/>
    <b v="1"/>
    <s v="theater/spaces"/>
    <n v="149"/>
    <n v="37.25"/>
    <x v="1"/>
    <s v="spaces"/>
    <n v="2016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3"/>
    <x v="11"/>
    <m/>
    <d v="2014-12-31T16:22:00"/>
    <b v="0"/>
    <n v="47"/>
    <b v="1"/>
    <s v="theater/spaces"/>
    <n v="166.4"/>
    <n v="177.02127659574469"/>
    <x v="1"/>
    <s v="spaces"/>
    <n v="2014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0"/>
    <x v="5"/>
    <m/>
    <d v="2015-06-13T19:20:55"/>
    <b v="0"/>
    <n v="54"/>
    <b v="1"/>
    <s v="theater/spaces"/>
    <n v="106.66666666666667"/>
    <n v="74.074074074074076"/>
    <x v="1"/>
    <s v="spaces"/>
    <n v="2015"/>
    <n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2"/>
    <x v="6"/>
    <m/>
    <d v="2016-05-04T23:02:40"/>
    <b v="0"/>
    <n v="9"/>
    <b v="1"/>
    <s v="theater/spaces"/>
    <n v="106"/>
    <n v="70.666666666666671"/>
    <x v="1"/>
    <s v="spaces"/>
    <n v="2016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1"/>
    <x v="1"/>
    <m/>
    <d v="2017-02-08T04:59:05"/>
    <b v="1"/>
    <n v="35"/>
    <b v="0"/>
    <s v="theater/spaces"/>
    <n v="23.62857142857143"/>
    <n v="23.62857142857143"/>
    <x v="1"/>
    <s v="spaces"/>
    <n v="2017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0"/>
    <x v="6"/>
    <m/>
    <d v="2015-05-28T10:59:00"/>
    <b v="0"/>
    <n v="2"/>
    <b v="0"/>
    <s v="theater/spaces"/>
    <n v="0.15"/>
    <n v="37.5"/>
    <x v="1"/>
    <s v="spaces"/>
    <n v="2015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3"/>
    <x v="10"/>
    <m/>
    <d v="2014-10-01T22:59:00"/>
    <b v="0"/>
    <n v="3"/>
    <b v="0"/>
    <s v="theater/spaces"/>
    <n v="0.4"/>
    <n v="13.333333333333334"/>
    <x v="1"/>
    <s v="spaces"/>
    <n v="2014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0"/>
    <x v="1"/>
    <m/>
    <d v="2015-03-01T20:04:00"/>
    <b v="0"/>
    <n v="0"/>
    <b v="0"/>
    <s v="theater/spaces"/>
    <n v="0"/>
    <n v="0"/>
    <x v="1"/>
    <s v="spaces"/>
    <n v="2015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3"/>
    <x v="4"/>
    <m/>
    <d v="2015-01-09T17:59:50"/>
    <b v="0"/>
    <n v="1"/>
    <b v="0"/>
    <s v="theater/spaces"/>
    <n v="5.0000000000000001E-3"/>
    <n v="1"/>
    <x v="1"/>
    <s v="spaces"/>
    <n v="2014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"/>
    <x v="3"/>
    <m/>
    <d v="2014-09-29T10:16:24"/>
    <b v="0"/>
    <n v="0"/>
    <b v="0"/>
    <s v="theater/spaces"/>
    <n v="0"/>
    <n v="0"/>
    <x v="1"/>
    <s v="spaces"/>
    <n v="2014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2"/>
    <x v="7"/>
    <m/>
    <d v="2016-04-03T09:36:51"/>
    <b v="0"/>
    <n v="0"/>
    <b v="0"/>
    <s v="theater/spaces"/>
    <n v="0"/>
    <n v="0"/>
    <x v="1"/>
    <s v="spaces"/>
    <n v="2016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2"/>
    <x v="7"/>
    <m/>
    <d v="2016-05-20T03:59:00"/>
    <b v="0"/>
    <n v="3"/>
    <b v="0"/>
    <s v="theater/spaces"/>
    <n v="1.6666666666666666E-2"/>
    <n v="1"/>
    <x v="1"/>
    <s v="spaces"/>
    <n v="2016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"/>
    <x v="3"/>
    <m/>
    <d v="2014-08-08T17:27:26"/>
    <b v="0"/>
    <n v="11"/>
    <b v="0"/>
    <s v="theater/spaces"/>
    <n v="3.0066666666666664"/>
    <n v="41"/>
    <x v="1"/>
    <s v="spaces"/>
    <n v="2014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0"/>
    <x v="10"/>
    <m/>
    <d v="2015-09-28T01:35:34"/>
    <b v="0"/>
    <n v="6"/>
    <b v="0"/>
    <s v="theater/spaces"/>
    <n v="0.15227272727272728"/>
    <n v="55.833333333333336"/>
    <x v="1"/>
    <s v="spaces"/>
    <n v="2015"/>
    <n v="8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"/>
    <x v="3"/>
    <m/>
    <d v="2014-08-13T13:49:08"/>
    <b v="0"/>
    <n v="0"/>
    <b v="0"/>
    <s v="theater/spaces"/>
    <n v="0"/>
    <n v="0"/>
    <x v="1"/>
    <s v="spaces"/>
    <n v="2014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0"/>
    <x v="8"/>
    <m/>
    <d v="2015-09-30T13:00:00"/>
    <b v="0"/>
    <n v="67"/>
    <b v="0"/>
    <s v="theater/spaces"/>
    <n v="66.84"/>
    <n v="99.761194029850742"/>
    <x v="1"/>
    <s v="spaces"/>
    <n v="2015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2"/>
    <x v="8"/>
    <m/>
    <d v="2016-10-22T17:08:58"/>
    <b v="0"/>
    <n v="23"/>
    <b v="0"/>
    <s v="theater/spaces"/>
    <n v="19.566666666666666"/>
    <n v="25.521739130434781"/>
    <x v="1"/>
    <s v="spaces"/>
    <n v="2016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0"/>
    <x v="9"/>
    <m/>
    <d v="2015-11-22T01:59:00"/>
    <b v="0"/>
    <n v="72"/>
    <b v="0"/>
    <s v="theater/spaces"/>
    <n v="11.294666666666666"/>
    <n v="117.65277777777777"/>
    <x v="1"/>
    <s v="spaces"/>
    <n v="201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"/>
    <x v="3"/>
    <m/>
    <d v="2014-07-29T20:19:32"/>
    <b v="0"/>
    <n v="2"/>
    <b v="0"/>
    <s v="theater/spaces"/>
    <n v="0.04"/>
    <n v="5"/>
    <x v="1"/>
    <s v="spaces"/>
    <n v="2014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2"/>
    <x v="0"/>
    <m/>
    <d v="2016-07-10T00:28:57"/>
    <b v="0"/>
    <n v="15"/>
    <b v="0"/>
    <s v="theater/spaces"/>
    <n v="11.985714285714286"/>
    <n v="2796.6666666666665"/>
    <x v="1"/>
    <s v="spaces"/>
    <n v="2016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0"/>
    <x v="10"/>
    <m/>
    <d v="2015-09-09T17:31:19"/>
    <b v="0"/>
    <n v="1"/>
    <b v="0"/>
    <s v="theater/spaces"/>
    <n v="2.5"/>
    <n v="200"/>
    <x v="1"/>
    <s v="spaces"/>
    <n v="2015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0"/>
    <x v="8"/>
    <m/>
    <d v="2015-10-16T11:35:52"/>
    <b v="0"/>
    <n v="2"/>
    <b v="0"/>
    <s v="theater/spaces"/>
    <n v="6.9999999999999993E-2"/>
    <n v="87.5"/>
    <x v="1"/>
    <s v="spaces"/>
    <n v="2015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3"/>
    <x v="4"/>
    <m/>
    <d v="2014-12-14T15:00:34"/>
    <b v="0"/>
    <n v="7"/>
    <b v="0"/>
    <s v="theater/spaces"/>
    <n v="14.099999999999998"/>
    <n v="20.142857142857142"/>
    <x v="1"/>
    <s v="spaces"/>
    <n v="2014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2"/>
    <x v="4"/>
    <m/>
    <d v="2016-12-07T12:36:09"/>
    <b v="0"/>
    <n v="16"/>
    <b v="0"/>
    <s v="theater/spaces"/>
    <n v="3.34"/>
    <n v="20.875"/>
    <x v="1"/>
    <s v="spaces"/>
    <n v="2016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0"/>
    <x v="6"/>
    <m/>
    <d v="2015-04-21T00:59:00"/>
    <b v="0"/>
    <n v="117"/>
    <b v="0"/>
    <s v="theater/spaces"/>
    <n v="59.774999999999999"/>
    <n v="61.307692307692307"/>
    <x v="1"/>
    <s v="spaces"/>
    <n v="2015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2"/>
    <x v="9"/>
    <m/>
    <d v="2016-10-29T20:46:00"/>
    <b v="0"/>
    <n v="2"/>
    <b v="0"/>
    <s v="theater/spaces"/>
    <n v="1.6666666666666666E-2"/>
    <n v="1"/>
    <x v="1"/>
    <s v="spaces"/>
    <n v="2016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0"/>
    <x v="6"/>
    <m/>
    <d v="2015-06-14T14:19:00"/>
    <b v="0"/>
    <n v="7"/>
    <b v="0"/>
    <s v="theater/spaces"/>
    <n v="2.3035714285714284E-2"/>
    <n v="92.142857142857139"/>
    <x v="1"/>
    <s v="spaces"/>
    <n v="2015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2"/>
    <x v="2"/>
    <m/>
    <d v="2016-03-10T08:42:39"/>
    <b v="0"/>
    <n v="3"/>
    <b v="0"/>
    <s v="theater/spaces"/>
    <n v="8.8000000000000009E-2"/>
    <n v="7.333333333333333"/>
    <x v="1"/>
    <s v="spaces"/>
    <n v="2016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2"/>
    <x v="0"/>
    <m/>
    <d v="2016-08-18T21:27:20"/>
    <b v="0"/>
    <n v="20"/>
    <b v="0"/>
    <s v="theater/spaces"/>
    <n v="8.64"/>
    <n v="64.8"/>
    <x v="1"/>
    <s v="spaces"/>
    <n v="2016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0"/>
    <x v="10"/>
    <m/>
    <d v="2015-10-09T10:38:43"/>
    <b v="0"/>
    <n v="50"/>
    <b v="0"/>
    <s v="theater/spaces"/>
    <n v="15.06"/>
    <n v="30.12"/>
    <x v="1"/>
    <s v="spaces"/>
    <n v="2015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1"/>
    <x v="1"/>
    <m/>
    <d v="2017-03-02T17:57:58"/>
    <b v="0"/>
    <n v="2"/>
    <b v="0"/>
    <s v="theater/spaces"/>
    <n v="0.47727272727272729"/>
    <n v="52.5"/>
    <x v="1"/>
    <s v="spaces"/>
    <n v="2017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0"/>
    <x v="1"/>
    <m/>
    <d v="2015-02-25T22:19:55"/>
    <b v="0"/>
    <n v="3"/>
    <b v="0"/>
    <s v="theater/spaces"/>
    <n v="0.11833333333333333"/>
    <n v="23.666666666666668"/>
    <x v="1"/>
    <s v="spaces"/>
    <n v="2015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0"/>
    <x v="2"/>
    <m/>
    <d v="2015-03-22T11:07:15"/>
    <b v="0"/>
    <n v="27"/>
    <b v="0"/>
    <s v="theater/spaces"/>
    <n v="0.8417399858735245"/>
    <n v="415.77777777777777"/>
    <x v="1"/>
    <s v="spaces"/>
    <n v="2015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3"/>
    <x v="9"/>
    <m/>
    <d v="2014-12-26T20:40:44"/>
    <b v="0"/>
    <n v="7"/>
    <b v="0"/>
    <s v="theater/spaces"/>
    <n v="1.8799999999999997E-2"/>
    <n v="53.714285714285715"/>
    <x v="1"/>
    <s v="spaces"/>
    <n v="2014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0"/>
    <x v="10"/>
    <m/>
    <d v="2015-09-19T23:21:31"/>
    <b v="0"/>
    <n v="5"/>
    <b v="0"/>
    <s v="theater/spaces"/>
    <n v="0.21029999999999999"/>
    <n v="420.6"/>
    <x v="1"/>
    <s v="spaces"/>
    <n v="2015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0"/>
    <x v="9"/>
    <m/>
    <d v="2015-11-15T18:09:06"/>
    <b v="0"/>
    <n v="0"/>
    <b v="0"/>
    <s v="theater/spaces"/>
    <n v="0"/>
    <n v="0"/>
    <x v="1"/>
    <s v="spaces"/>
    <n v="2015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3"/>
    <x v="10"/>
    <m/>
    <d v="2014-09-01T00:00:00"/>
    <b v="0"/>
    <n v="3"/>
    <b v="0"/>
    <s v="theater/spaces"/>
    <n v="0.27999999999999997"/>
    <n v="18.666666666666668"/>
    <x v="1"/>
    <s v="spaces"/>
    <n v="2014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0"/>
    <x v="6"/>
    <m/>
    <d v="2015-05-05T13:48:00"/>
    <b v="0"/>
    <n v="6"/>
    <b v="0"/>
    <s v="theater/spaces"/>
    <n v="11.57920670115792"/>
    <n v="78.333333333333329"/>
    <x v="1"/>
    <s v="spaces"/>
    <n v="2015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0"/>
    <x v="10"/>
    <m/>
    <d v="2015-09-29T16:12:39"/>
    <b v="0"/>
    <n v="9"/>
    <b v="0"/>
    <s v="theater/spaces"/>
    <n v="2.44"/>
    <n v="67.777777777777771"/>
    <x v="1"/>
    <s v="spaces"/>
    <n v="2015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0"/>
    <x v="0"/>
    <m/>
    <d v="2015-08-17T11:05:59"/>
    <b v="0"/>
    <n v="3"/>
    <b v="0"/>
    <s v="theater/spaces"/>
    <n v="0.25"/>
    <n v="16.666666666666668"/>
    <x v="1"/>
    <s v="spaces"/>
    <n v="2015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2"/>
    <x v="9"/>
    <m/>
    <d v="2016-12-20T23:36:30"/>
    <b v="0"/>
    <n v="2"/>
    <b v="0"/>
    <s v="theater/spaces"/>
    <n v="0.625"/>
    <n v="62.5"/>
    <x v="1"/>
    <s v="spaces"/>
    <n v="2016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3"/>
    <x v="11"/>
    <m/>
    <d v="2015-01-08T08:41:00"/>
    <b v="0"/>
    <n v="3"/>
    <b v="0"/>
    <s v="theater/spaces"/>
    <n v="0.19384615384615383"/>
    <n v="42"/>
    <x v="1"/>
    <s v="spaces"/>
    <n v="2014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2"/>
    <x v="0"/>
    <m/>
    <d v="2016-07-08T20:59:00"/>
    <b v="0"/>
    <n v="45"/>
    <b v="0"/>
    <s v="theater/spaces"/>
    <n v="23.416"/>
    <n v="130.0888888888889"/>
    <x v="1"/>
    <s v="spaces"/>
    <n v="2016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0"/>
    <x v="7"/>
    <m/>
    <d v="2015-05-01T13:39:05"/>
    <b v="0"/>
    <n v="9"/>
    <b v="0"/>
    <s v="theater/spaces"/>
    <n v="5.0808888888888886"/>
    <n v="1270.2222222222222"/>
    <x v="1"/>
    <s v="spaces"/>
    <n v="2015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2"/>
    <x v="3"/>
    <m/>
    <d v="2016-08-14T17:45:43"/>
    <b v="0"/>
    <n v="9"/>
    <b v="0"/>
    <s v="theater/spaces"/>
    <n v="15.920000000000002"/>
    <n v="88.444444444444443"/>
    <x v="1"/>
    <s v="spaces"/>
    <n v="2016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0"/>
    <x v="8"/>
    <m/>
    <d v="2015-10-15T17:00:00"/>
    <b v="0"/>
    <n v="21"/>
    <b v="0"/>
    <s v="theater/spaces"/>
    <n v="1.1831900000000002"/>
    <n v="56.342380952380957"/>
    <x v="1"/>
    <s v="spaces"/>
    <n v="2015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3"/>
    <x v="5"/>
    <m/>
    <d v="2014-05-31T22:59:00"/>
    <b v="0"/>
    <n v="17"/>
    <b v="0"/>
    <s v="theater/spaces"/>
    <n v="22.75"/>
    <n v="53.529411764705884"/>
    <x v="1"/>
    <s v="spaces"/>
    <n v="2014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0"/>
    <x v="3"/>
    <m/>
    <d v="2015-09-20T14:05:56"/>
    <b v="0"/>
    <n v="1"/>
    <b v="0"/>
    <s v="theater/spaces"/>
    <n v="2.5000000000000001E-2"/>
    <n v="25"/>
    <x v="1"/>
    <s v="spaces"/>
    <n v="2015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2"/>
    <x v="0"/>
    <m/>
    <d v="2016-07-31T19:36:20"/>
    <b v="0"/>
    <n v="1"/>
    <b v="0"/>
    <s v="theater/spaces"/>
    <n v="0.33512064343163539"/>
    <n v="50"/>
    <x v="1"/>
    <s v="spaces"/>
    <n v="2016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0"/>
    <x v="6"/>
    <m/>
    <d v="2015-05-20T14:48:46"/>
    <b v="0"/>
    <n v="14"/>
    <b v="0"/>
    <s v="theater/spaces"/>
    <n v="3.9750000000000001"/>
    <n v="56.785714285714285"/>
    <x v="1"/>
    <s v="spaces"/>
    <n v="2015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2"/>
    <x v="8"/>
    <m/>
    <d v="2016-10-07T09:00:00"/>
    <b v="0"/>
    <n v="42"/>
    <b v="0"/>
    <s v="theater/spaces"/>
    <n v="17.150000000000002"/>
    <n v="40.833333333333336"/>
    <x v="1"/>
    <s v="spaces"/>
    <n v="2016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0"/>
    <x v="11"/>
    <m/>
    <d v="2016-02-07T19:17:00"/>
    <b v="0"/>
    <n v="27"/>
    <b v="0"/>
    <s v="theater/spaces"/>
    <n v="3.6080041046690612"/>
    <n v="65.111111111111114"/>
    <x v="1"/>
    <s v="spaces"/>
    <n v="2015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2"/>
    <x v="1"/>
    <m/>
    <d v="2016-02-11T23:33:11"/>
    <b v="0"/>
    <n v="5"/>
    <b v="0"/>
    <s v="theater/spaces"/>
    <n v="13.900000000000002"/>
    <n v="55.6"/>
    <x v="1"/>
    <s v="spaces"/>
    <n v="2016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3"/>
    <x v="8"/>
    <m/>
    <d v="2014-10-20T09:56:15"/>
    <b v="0"/>
    <n v="13"/>
    <b v="0"/>
    <s v="theater/spaces"/>
    <n v="15.225"/>
    <n v="140.53846153846155"/>
    <x v="1"/>
    <s v="spaces"/>
    <n v="2014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0"/>
    <x v="0"/>
    <m/>
    <d v="2015-07-16T02:56:00"/>
    <b v="0"/>
    <n v="12"/>
    <b v="0"/>
    <s v="theater/spaces"/>
    <n v="12"/>
    <n v="25"/>
    <x v="1"/>
    <s v="spaces"/>
    <n v="2015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2"/>
    <x v="3"/>
    <m/>
    <d v="2016-08-23T03:10:18"/>
    <b v="0"/>
    <n v="90"/>
    <b v="0"/>
    <s v="theater/spaces"/>
    <n v="39.112499999999997"/>
    <n v="69.533333333333331"/>
    <x v="1"/>
    <s v="spaces"/>
    <n v="2016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0"/>
    <x v="6"/>
    <m/>
    <d v="2015-06-11T22:45:06"/>
    <b v="0"/>
    <n v="2"/>
    <b v="0"/>
    <s v="theater/spaces"/>
    <n v="0.26829268292682928"/>
    <n v="5.5"/>
    <x v="1"/>
    <s v="spaces"/>
    <n v="2015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0"/>
    <x v="1"/>
    <m/>
    <d v="2015-02-02T21:00:00"/>
    <b v="0"/>
    <n v="5"/>
    <b v="0"/>
    <s v="theater/spaces"/>
    <n v="29.625"/>
    <n v="237"/>
    <x v="1"/>
    <s v="spaces"/>
    <n v="2015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3"/>
    <x v="10"/>
    <m/>
    <d v="2014-10-19T00:00:00"/>
    <b v="0"/>
    <n v="31"/>
    <b v="0"/>
    <s v="theater/spaces"/>
    <n v="42.360992301112063"/>
    <n v="79.870967741935488"/>
    <x v="1"/>
    <s v="spaces"/>
    <n v="2014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0"/>
    <x v="10"/>
    <m/>
    <d v="2015-09-16T17:00:00"/>
    <b v="0"/>
    <n v="4"/>
    <b v="0"/>
    <s v="theater/spaces"/>
    <n v="4.1000000000000005"/>
    <n v="10.25"/>
    <x v="1"/>
    <s v="spaces"/>
    <n v="2015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0"/>
    <x v="5"/>
    <m/>
    <d v="2015-05-11T14:32:31"/>
    <b v="0"/>
    <n v="29"/>
    <b v="0"/>
    <s v="theater/spaces"/>
    <n v="19.762499999999999"/>
    <n v="272.58620689655174"/>
    <x v="1"/>
    <s v="spaces"/>
    <n v="2015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0"/>
    <x v="2"/>
    <m/>
    <d v="2015-04-28T10:19:54"/>
    <b v="0"/>
    <n v="2"/>
    <b v="0"/>
    <s v="theater/spaces"/>
    <n v="5.1999999999999998E-2"/>
    <n v="13"/>
    <x v="1"/>
    <s v="spaces"/>
    <n v="2015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"/>
    <x v="3"/>
    <m/>
    <d v="2014-08-27T22:00:10"/>
    <b v="0"/>
    <n v="114"/>
    <b v="0"/>
    <s v="theater/spaces"/>
    <n v="25.030188679245285"/>
    <n v="58.184210526315788"/>
    <x v="1"/>
    <s v="spaces"/>
    <n v="2014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1"/>
    <x v="1"/>
    <m/>
    <d v="2017-02-18T19:45:19"/>
    <b v="0"/>
    <n v="1"/>
    <b v="0"/>
    <s v="theater/spaces"/>
    <n v="0.04"/>
    <n v="10"/>
    <x v="1"/>
    <s v="spaces"/>
    <n v="2017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3"/>
    <x v="8"/>
    <m/>
    <d v="2014-10-04T09:17:00"/>
    <b v="0"/>
    <n v="76"/>
    <b v="0"/>
    <s v="theater/spaces"/>
    <n v="26.640000000000004"/>
    <n v="70.10526315789474"/>
    <x v="1"/>
    <s v="spaces"/>
    <n v="2014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2"/>
    <x v="8"/>
    <m/>
    <d v="2016-10-31T21:55:34"/>
    <b v="0"/>
    <n v="9"/>
    <b v="0"/>
    <s v="theater/spaces"/>
    <n v="4.7363636363636363"/>
    <n v="57.888888888888886"/>
    <x v="1"/>
    <s v="spaces"/>
    <n v="2016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0"/>
    <x v="7"/>
    <m/>
    <d v="2015-04-17T12:33:02"/>
    <b v="0"/>
    <n v="37"/>
    <b v="0"/>
    <s v="theater/spaces"/>
    <n v="4.2435339894712749"/>
    <n v="125.27027027027027"/>
    <x v="1"/>
    <s v="spaces"/>
    <n v="2015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"/>
    <x v="3"/>
    <m/>
    <d v="2014-09-21T10:10:50"/>
    <b v="0"/>
    <n v="0"/>
    <b v="0"/>
    <s v="theater/spaces"/>
    <n v="0"/>
    <n v="0"/>
    <x v="1"/>
    <s v="spaces"/>
    <n v="2014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2"/>
    <x v="5"/>
    <m/>
    <d v="2016-06-05T05:43:47"/>
    <b v="0"/>
    <n v="1"/>
    <b v="0"/>
    <s v="theater/spaces"/>
    <n v="3"/>
    <n v="300"/>
    <x v="1"/>
    <s v="spaces"/>
    <n v="2016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0"/>
    <x v="7"/>
    <m/>
    <d v="2015-04-01T07:22:05"/>
    <b v="0"/>
    <n v="10"/>
    <b v="0"/>
    <s v="theater/spaces"/>
    <n v="57.333333333333336"/>
    <n v="43"/>
    <x v="1"/>
    <s v="spaces"/>
    <n v="2015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2"/>
    <x v="5"/>
    <m/>
    <d v="2016-05-27T08:12:00"/>
    <b v="0"/>
    <n v="1"/>
    <b v="0"/>
    <s v="theater/spaces"/>
    <n v="0.1"/>
    <n v="1"/>
    <x v="1"/>
    <s v="spaces"/>
    <n v="2016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2"/>
    <x v="0"/>
    <m/>
    <d v="2016-07-02T10:35:23"/>
    <b v="0"/>
    <n v="2"/>
    <b v="0"/>
    <s v="theater/spaces"/>
    <n v="0.31"/>
    <n v="775"/>
    <x v="1"/>
    <s v="spaces"/>
    <n v="2016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0"/>
    <x v="2"/>
    <m/>
    <d v="2015-03-26T19:05:32"/>
    <b v="0"/>
    <n v="1"/>
    <b v="0"/>
    <s v="theater/spaces"/>
    <n v="0.05"/>
    <n v="5"/>
    <x v="1"/>
    <s v="spaces"/>
    <n v="2015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2"/>
    <x v="7"/>
    <m/>
    <d v="2016-05-05T16:36:36"/>
    <b v="0"/>
    <n v="10"/>
    <b v="0"/>
    <s v="theater/spaces"/>
    <n v="9.8461538461538465E-3"/>
    <n v="12.8"/>
    <x v="1"/>
    <s v="spaces"/>
    <n v="2016"/>
    <n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"/>
    <x v="3"/>
    <m/>
    <d v="2014-09-26T11:18:55"/>
    <b v="0"/>
    <n v="1"/>
    <b v="0"/>
    <s v="theater/spaces"/>
    <n v="0.66666666666666674"/>
    <n v="10"/>
    <x v="1"/>
    <s v="spaces"/>
    <n v="2014"/>
    <n v="7"/>
  </r>
  <r>
    <n v="3122"/>
    <s v="be back soon (Canceled)"/>
    <s v="cancelled until further notice"/>
    <n v="199"/>
    <n v="116"/>
    <x v="1"/>
    <s v="US"/>
    <s v="USD"/>
    <n v="1478733732"/>
    <n v="1478298132"/>
    <x v="3122"/>
    <x v="2"/>
    <x v="4"/>
    <m/>
    <d v="2016-11-09T18:22:12"/>
    <b v="0"/>
    <n v="2"/>
    <b v="0"/>
    <s v="theater/spaces"/>
    <n v="58.291457286432156"/>
    <n v="58"/>
    <x v="1"/>
    <s v="spaces"/>
    <n v="2016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2"/>
    <x v="0"/>
    <m/>
    <d v="2016-07-09T18:49:58"/>
    <b v="0"/>
    <n v="348"/>
    <b v="0"/>
    <s v="theater/spaces"/>
    <n v="68.153599999999997"/>
    <n v="244.80459770114942"/>
    <x v="1"/>
    <s v="spaces"/>
    <n v="2016"/>
    <n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3"/>
    <x v="11"/>
    <m/>
    <d v="2015-02-02T13:43:21"/>
    <b v="0"/>
    <n v="4"/>
    <b v="0"/>
    <s v="theater/spaces"/>
    <n v="3.2499999999999999E-3"/>
    <n v="6.5"/>
    <x v="1"/>
    <s v="spaces"/>
    <n v="2014"/>
    <n v="12"/>
  </r>
  <r>
    <n v="3125"/>
    <s v="N/A (Canceled)"/>
    <s v="N/A"/>
    <n v="1500000"/>
    <n v="0"/>
    <x v="1"/>
    <s v="US"/>
    <s v="USD"/>
    <n v="1452142672"/>
    <n v="1449550672"/>
    <x v="3125"/>
    <x v="0"/>
    <x v="11"/>
    <m/>
    <d v="2016-01-06T23:57:52"/>
    <b v="0"/>
    <n v="0"/>
    <b v="0"/>
    <s v="theater/spaces"/>
    <n v="0"/>
    <n v="0"/>
    <x v="1"/>
    <s v="spaces"/>
    <n v="2015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2"/>
    <x v="2"/>
    <m/>
    <d v="2016-03-27T18:26:02"/>
    <b v="0"/>
    <n v="17"/>
    <b v="0"/>
    <s v="theater/spaces"/>
    <n v="4.16"/>
    <n v="61.176470588235297"/>
    <x v="1"/>
    <s v="spaces"/>
    <n v="2016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0"/>
    <x v="1"/>
    <m/>
    <d v="2015-03-01T15:33:49"/>
    <b v="0"/>
    <n v="0"/>
    <b v="0"/>
    <s v="theater/spaces"/>
    <n v="0"/>
    <n v="0"/>
    <x v="1"/>
    <s v="spaces"/>
    <n v="2015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1"/>
    <x v="2"/>
    <m/>
    <d v="2017-03-16T13:49:01"/>
    <b v="0"/>
    <n v="117"/>
    <b v="0"/>
    <s v="theater/plays"/>
    <n v="108.60666666666667"/>
    <n v="139.23931623931625"/>
    <x v="1"/>
    <s v="plays"/>
    <n v="2017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1"/>
    <x v="7"/>
    <m/>
    <d v="2017-04-18T14:13:39"/>
    <b v="0"/>
    <n v="1"/>
    <b v="0"/>
    <s v="theater/plays"/>
    <n v="0.8"/>
    <n v="10"/>
    <x v="1"/>
    <s v="plays"/>
    <n v="2017"/>
    <n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1"/>
    <x v="7"/>
    <m/>
    <d v="2017-04-13T23:59:00"/>
    <b v="0"/>
    <n v="4"/>
    <b v="0"/>
    <s v="theater/plays"/>
    <n v="3.75"/>
    <n v="93.75"/>
    <x v="1"/>
    <s v="plays"/>
    <n v="2017"/>
    <n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1"/>
    <x v="7"/>
    <m/>
    <d v="2017-04-08T07:54:05"/>
    <b v="0"/>
    <n v="12"/>
    <b v="0"/>
    <s v="theater/plays"/>
    <n v="15.731707317073171"/>
    <n v="53.75"/>
    <x v="1"/>
    <s v="plays"/>
    <n v="2017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1"/>
    <x v="2"/>
    <m/>
    <d v="2017-04-21T02:24:20"/>
    <b v="0"/>
    <n v="1"/>
    <b v="0"/>
    <s v="theater/plays"/>
    <n v="3.3333333333333333E-2"/>
    <n v="10"/>
    <x v="1"/>
    <s v="plays"/>
    <n v="2017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1"/>
    <x v="2"/>
    <m/>
    <d v="2017-03-24T07:33:54"/>
    <b v="0"/>
    <n v="16"/>
    <b v="0"/>
    <s v="theater/plays"/>
    <n v="108"/>
    <n v="33.75"/>
    <x v="1"/>
    <s v="plays"/>
    <n v="2017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1"/>
    <x v="7"/>
    <m/>
    <d v="2017-03-27T11:16:59"/>
    <b v="0"/>
    <n v="12"/>
    <b v="0"/>
    <s v="theater/plays"/>
    <n v="22.5"/>
    <n v="18.75"/>
    <x v="1"/>
    <s v="plays"/>
    <n v="2017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1"/>
    <x v="7"/>
    <m/>
    <d v="2017-04-03T22:38:41"/>
    <b v="0"/>
    <n v="7"/>
    <b v="0"/>
    <s v="theater/plays"/>
    <n v="20.849420849420849"/>
    <n v="23.142857142857142"/>
    <x v="1"/>
    <s v="plays"/>
    <n v="2017"/>
    <n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1"/>
    <x v="2"/>
    <m/>
    <d v="2017-03-31T17:59:00"/>
    <b v="0"/>
    <n v="22"/>
    <b v="0"/>
    <s v="theater/plays"/>
    <n v="127.8"/>
    <n v="29.045454545454547"/>
    <x v="1"/>
    <s v="plays"/>
    <n v="2017"/>
    <n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1"/>
    <x v="7"/>
    <m/>
    <d v="2017-05-03T14:12:00"/>
    <b v="0"/>
    <n v="1"/>
    <b v="0"/>
    <s v="theater/plays"/>
    <n v="3.3333333333333335"/>
    <n v="50"/>
    <x v="1"/>
    <s v="plays"/>
    <n v="2017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1"/>
    <x v="7"/>
    <m/>
    <d v="2017-04-03T10:30:07"/>
    <b v="0"/>
    <n v="0"/>
    <b v="0"/>
    <s v="theater/plays"/>
    <n v="0"/>
    <n v="0"/>
    <x v="1"/>
    <s v="plays"/>
    <n v="2017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1"/>
    <x v="2"/>
    <m/>
    <d v="2017-03-24T23:33:00"/>
    <b v="0"/>
    <n v="6"/>
    <b v="0"/>
    <s v="theater/plays"/>
    <n v="5.4"/>
    <n v="450"/>
    <x v="1"/>
    <s v="plays"/>
    <n v="2017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1"/>
    <x v="7"/>
    <m/>
    <d v="2017-04-07T11:15:03"/>
    <b v="0"/>
    <n v="4"/>
    <b v="0"/>
    <s v="theater/plays"/>
    <n v="0.96"/>
    <n v="24"/>
    <x v="1"/>
    <s v="plays"/>
    <n v="2017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1"/>
    <x v="7"/>
    <m/>
    <d v="2017-04-16T15:00:00"/>
    <b v="0"/>
    <n v="8"/>
    <b v="0"/>
    <s v="theater/plays"/>
    <n v="51.6"/>
    <n v="32.25"/>
    <x v="1"/>
    <s v="plays"/>
    <n v="2017"/>
    <n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1"/>
    <x v="2"/>
    <m/>
    <d v="2017-03-19T06:18:59"/>
    <b v="0"/>
    <n v="3"/>
    <b v="0"/>
    <s v="theater/plays"/>
    <n v="1.6363636363636365"/>
    <n v="15"/>
    <x v="1"/>
    <s v="plays"/>
    <n v="2017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1"/>
    <x v="7"/>
    <m/>
    <d v="2017-04-09T03:35:56"/>
    <b v="0"/>
    <n v="0"/>
    <b v="0"/>
    <s v="theater/plays"/>
    <n v="0"/>
    <n v="0"/>
    <x v="1"/>
    <s v="plays"/>
    <n v="2017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1"/>
    <x v="7"/>
    <m/>
    <d v="2017-03-19T01:00:00"/>
    <b v="0"/>
    <n v="30"/>
    <b v="0"/>
    <s v="theater/plays"/>
    <n v="75.400000000000006"/>
    <n v="251.33333333333334"/>
    <x v="1"/>
    <s v="plays"/>
    <n v="2017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1"/>
    <x v="1"/>
    <m/>
    <d v="2017-03-27T18:58:54"/>
    <b v="0"/>
    <n v="0"/>
    <b v="0"/>
    <s v="theater/plays"/>
    <n v="0"/>
    <n v="0"/>
    <x v="1"/>
    <s v="plays"/>
    <n v="2017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1"/>
    <x v="7"/>
    <m/>
    <d v="2017-04-16T10:22:46"/>
    <b v="0"/>
    <n v="12"/>
    <b v="0"/>
    <s v="theater/plays"/>
    <n v="10.5"/>
    <n v="437.5"/>
    <x v="1"/>
    <s v="plays"/>
    <n v="2017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3"/>
    <x v="8"/>
    <m/>
    <d v="2014-11-06T19:15:55"/>
    <b v="1"/>
    <n v="213"/>
    <b v="1"/>
    <s v="theater/plays"/>
    <n v="117.52499999999999"/>
    <n v="110.35211267605634"/>
    <x v="1"/>
    <s v="plays"/>
    <n v="2014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3"/>
    <x v="8"/>
    <m/>
    <d v="2014-09-30T23:00:00"/>
    <b v="1"/>
    <n v="57"/>
    <b v="1"/>
    <s v="theater/plays"/>
    <n v="131.16666666666669"/>
    <n v="41.421052631578945"/>
    <x v="1"/>
    <s v="plays"/>
    <n v="2014"/>
    <n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5"/>
    <x v="4"/>
    <m/>
    <d v="2012-12-06T21:00:00"/>
    <b v="1"/>
    <n v="25"/>
    <b v="1"/>
    <s v="theater/plays"/>
    <n v="104"/>
    <n v="52"/>
    <x v="1"/>
    <s v="plays"/>
    <n v="2012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7"/>
    <x v="9"/>
    <m/>
    <d v="2011-01-24T23:00:00"/>
    <b v="1"/>
    <n v="104"/>
    <b v="1"/>
    <s v="theater/plays"/>
    <n v="101"/>
    <n v="33.990384615384613"/>
    <x v="1"/>
    <s v="plays"/>
    <n v="2010"/>
    <n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3"/>
    <x v="10"/>
    <m/>
    <d v="2014-09-10T15:09:34"/>
    <b v="1"/>
    <n v="34"/>
    <b v="1"/>
    <s v="theater/plays"/>
    <n v="100.4"/>
    <n v="103.35294117647059"/>
    <x v="1"/>
    <s v="plays"/>
    <n v="2014"/>
    <n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4"/>
    <x v="9"/>
    <m/>
    <d v="2013-11-02T15:49:27"/>
    <b v="1"/>
    <n v="67"/>
    <b v="1"/>
    <s v="theater/plays"/>
    <n v="105.95454545454545"/>
    <n v="34.791044776119406"/>
    <x v="1"/>
    <s v="plays"/>
    <n v="2013"/>
    <n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6"/>
    <x v="7"/>
    <m/>
    <d v="2011-04-30T23:59:00"/>
    <b v="1"/>
    <n v="241"/>
    <b v="1"/>
    <s v="theater/plays"/>
    <n v="335.58333333333337"/>
    <n v="41.773858921161825"/>
    <x v="1"/>
    <s v="plays"/>
    <n v="2011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5"/>
    <x v="7"/>
    <m/>
    <d v="2012-04-01T15:00:58"/>
    <b v="1"/>
    <n v="123"/>
    <b v="1"/>
    <s v="theater/plays"/>
    <n v="112.92857142857142"/>
    <n v="64.268292682926827"/>
    <x v="1"/>
    <s v="plays"/>
    <n v="2012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5"/>
    <x v="4"/>
    <m/>
    <d v="2012-12-20T06:58:45"/>
    <b v="1"/>
    <n v="302"/>
    <b v="1"/>
    <s v="theater/plays"/>
    <n v="188.50460000000001"/>
    <n v="31.209370860927152"/>
    <x v="1"/>
    <s v="plays"/>
    <n v="2012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5"/>
    <x v="6"/>
    <m/>
    <d v="2012-06-01T17:52:24"/>
    <b v="1"/>
    <n v="89"/>
    <b v="1"/>
    <s v="theater/plays"/>
    <n v="101.81818181818181"/>
    <n v="62.921348314606739"/>
    <x v="1"/>
    <s v="plays"/>
    <n v="2012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"/>
    <x v="3"/>
    <m/>
    <d v="2014-07-19T00:00:00"/>
    <b v="1"/>
    <n v="41"/>
    <b v="1"/>
    <s v="theater/plays"/>
    <n v="101"/>
    <n v="98.536585365853654"/>
    <x v="1"/>
    <s v="plays"/>
    <n v="2014"/>
    <n v="7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4"/>
    <x v="0"/>
    <m/>
    <d v="2013-07-22T15:09:12"/>
    <b v="1"/>
    <n v="69"/>
    <b v="1"/>
    <s v="theater/plays"/>
    <n v="113.99999999999999"/>
    <n v="82.608695652173907"/>
    <x v="1"/>
    <s v="plays"/>
    <n v="2013"/>
    <n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6"/>
    <x v="11"/>
    <m/>
    <d v="2012-01-18T18:00:00"/>
    <b v="1"/>
    <n v="52"/>
    <b v="1"/>
    <s v="theater/plays"/>
    <n v="133.48133333333334"/>
    <n v="38.504230769230773"/>
    <x v="1"/>
    <s v="plays"/>
    <n v="2011"/>
    <n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"/>
    <x v="3"/>
    <m/>
    <d v="2014-08-12T23:59:00"/>
    <b v="1"/>
    <n v="57"/>
    <b v="1"/>
    <s v="theater/plays"/>
    <n v="101.53333333333335"/>
    <n v="80.15789473684211"/>
    <x v="1"/>
    <s v="plays"/>
    <n v="2014"/>
    <n v="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3"/>
    <x v="8"/>
    <m/>
    <d v="2014-10-15T07:52:02"/>
    <b v="1"/>
    <n v="74"/>
    <b v="1"/>
    <s v="theater/plays"/>
    <n v="105.1"/>
    <n v="28.405405405405407"/>
    <x v="1"/>
    <s v="plays"/>
    <n v="2014"/>
    <n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3"/>
    <x v="0"/>
    <m/>
    <d v="2014-07-06T21:00:00"/>
    <b v="1"/>
    <n v="63"/>
    <b v="1"/>
    <s v="theater/plays"/>
    <n v="127.15"/>
    <n v="80.730158730158735"/>
    <x v="1"/>
    <s v="plays"/>
    <n v="2014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3"/>
    <x v="5"/>
    <m/>
    <d v="2014-06-15T13:05:25"/>
    <b v="1"/>
    <n v="72"/>
    <b v="1"/>
    <s v="theater/plays"/>
    <n v="111.15384615384616"/>
    <n v="200.69444444444446"/>
    <x v="1"/>
    <s v="plays"/>
    <n v="2014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3"/>
    <x v="5"/>
    <m/>
    <d v="2014-06-09T14:20:15"/>
    <b v="1"/>
    <n v="71"/>
    <b v="1"/>
    <s v="theater/plays"/>
    <n v="106.76"/>
    <n v="37.591549295774648"/>
    <x v="1"/>
    <s v="plays"/>
    <n v="2014"/>
    <n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6"/>
    <x v="6"/>
    <m/>
    <d v="2011-05-02T22:59:00"/>
    <b v="1"/>
    <n v="21"/>
    <b v="1"/>
    <s v="theater/plays"/>
    <n v="162.66666666666666"/>
    <n v="58.095238095238095"/>
    <x v="1"/>
    <s v="plays"/>
    <n v="2011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3"/>
    <x v="9"/>
    <m/>
    <d v="2014-11-26T02:59:00"/>
    <b v="1"/>
    <n v="930"/>
    <b v="1"/>
    <s v="theater/plays"/>
    <n v="160.22808571428573"/>
    <n v="60.300892473118282"/>
    <x v="1"/>
    <s v="plays"/>
    <n v="2014"/>
    <n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"/>
    <x v="3"/>
    <m/>
    <d v="2014-08-01T23:13:01"/>
    <b v="1"/>
    <n v="55"/>
    <b v="1"/>
    <s v="theater/plays"/>
    <n v="116.16666666666666"/>
    <n v="63.363636363636367"/>
    <x v="1"/>
    <s v="plays"/>
    <n v="2014"/>
    <n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3"/>
    <x v="5"/>
    <m/>
    <d v="2014-06-13T17:00:00"/>
    <b v="1"/>
    <n v="61"/>
    <b v="1"/>
    <s v="theater/plays"/>
    <n v="124.2"/>
    <n v="50.901639344262293"/>
    <x v="1"/>
    <s v="plays"/>
    <n v="2014"/>
    <n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4"/>
    <x v="4"/>
    <m/>
    <d v="2013-12-12T23:59:00"/>
    <b v="1"/>
    <n v="82"/>
    <b v="1"/>
    <s v="theater/plays"/>
    <n v="103.01249999999999"/>
    <n v="100.5"/>
    <x v="1"/>
    <s v="plays"/>
    <n v="2013"/>
    <n v="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3"/>
    <x v="5"/>
    <m/>
    <d v="2014-07-01T23:00:00"/>
    <b v="1"/>
    <n v="71"/>
    <b v="1"/>
    <s v="theater/plays"/>
    <n v="112.25"/>
    <n v="31.619718309859156"/>
    <x v="1"/>
    <s v="plays"/>
    <n v="2014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2"/>
    <x v="6"/>
    <m/>
    <d v="2016-05-06T09:35:58"/>
    <b v="1"/>
    <n v="117"/>
    <b v="1"/>
    <s v="theater/plays"/>
    <n v="108.8142857142857"/>
    <n v="65.102564102564102"/>
    <x v="1"/>
    <s v="plays"/>
    <n v="2016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5"/>
    <x v="1"/>
    <m/>
    <d v="2012-02-14T12:31:08"/>
    <b v="1"/>
    <n v="29"/>
    <b v="1"/>
    <s v="theater/plays"/>
    <n v="114.99999999999999"/>
    <n v="79.310344827586206"/>
    <x v="1"/>
    <s v="plays"/>
    <n v="2012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3"/>
    <x v="10"/>
    <m/>
    <d v="2014-09-26T16:04:52"/>
    <b v="1"/>
    <n v="74"/>
    <b v="1"/>
    <s v="theater/plays"/>
    <n v="103"/>
    <n v="139.18918918918919"/>
    <x v="1"/>
    <s v="plays"/>
    <n v="2014"/>
    <n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3"/>
    <x v="10"/>
    <m/>
    <d v="2014-08-25T15:45:08"/>
    <b v="1"/>
    <n v="23"/>
    <b v="1"/>
    <s v="theater/plays"/>
    <n v="101.13333333333334"/>
    <n v="131.91304347826087"/>
    <x v="1"/>
    <s v="plays"/>
    <n v="2014"/>
    <n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7"/>
    <x v="11"/>
    <m/>
    <d v="2011-02-17T16:17:07"/>
    <b v="1"/>
    <n v="60"/>
    <b v="1"/>
    <s v="theater/plays"/>
    <n v="109.55999999999999"/>
    <n v="91.3"/>
    <x v="1"/>
    <s v="plays"/>
    <n v="2010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4"/>
    <x v="3"/>
    <m/>
    <d v="2013-08-18T10:00:00"/>
    <b v="1"/>
    <n v="55"/>
    <b v="1"/>
    <s v="theater/plays"/>
    <n v="114.8421052631579"/>
    <n v="39.672727272727272"/>
    <x v="1"/>
    <s v="plays"/>
    <n v="2013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3"/>
    <x v="5"/>
    <m/>
    <d v="2014-06-21T11:00:09"/>
    <b v="1"/>
    <n v="51"/>
    <b v="1"/>
    <s v="theater/plays"/>
    <n v="117.39999999999999"/>
    <n v="57.549019607843135"/>
    <x v="1"/>
    <s v="plays"/>
    <n v="2014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3"/>
    <x v="0"/>
    <m/>
    <d v="2014-07-16T09:31:15"/>
    <b v="1"/>
    <n v="78"/>
    <b v="1"/>
    <s v="theater/plays"/>
    <n v="171.73333333333335"/>
    <n v="33.025641025641029"/>
    <x v="1"/>
    <s v="plays"/>
    <n v="2014"/>
    <n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4"/>
    <x v="6"/>
    <m/>
    <d v="2013-05-06T11:51:11"/>
    <b v="1"/>
    <n v="62"/>
    <b v="1"/>
    <s v="theater/plays"/>
    <n v="114.16238095238094"/>
    <n v="77.335806451612896"/>
    <x v="1"/>
    <s v="plays"/>
    <n v="2013"/>
    <n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3"/>
    <x v="5"/>
    <m/>
    <d v="2014-06-20T04:54:09"/>
    <b v="1"/>
    <n v="45"/>
    <b v="1"/>
    <s v="theater/plays"/>
    <n v="119.75"/>
    <n v="31.933333333333334"/>
    <x v="1"/>
    <s v="plays"/>
    <n v="2014"/>
    <n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3"/>
    <x v="5"/>
    <m/>
    <d v="2014-06-15T11:00:00"/>
    <b v="1"/>
    <n v="15"/>
    <b v="1"/>
    <s v="theater/plays"/>
    <n v="109.00000000000001"/>
    <n v="36.333333333333336"/>
    <x v="1"/>
    <s v="plays"/>
    <n v="2014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6"/>
    <x v="11"/>
    <m/>
    <d v="2012-01-31T12:00:00"/>
    <b v="1"/>
    <n v="151"/>
    <b v="1"/>
    <s v="theater/plays"/>
    <n v="100.88571428571429"/>
    <n v="46.768211920529801"/>
    <x v="1"/>
    <s v="plays"/>
    <n v="2011"/>
    <n v="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4"/>
    <x v="10"/>
    <m/>
    <d v="2013-08-23T14:04:29"/>
    <b v="1"/>
    <n v="68"/>
    <b v="1"/>
    <s v="theater/plays"/>
    <n v="109.00000000000001"/>
    <n v="40.073529411764703"/>
    <x v="1"/>
    <s v="plays"/>
    <n v="2013"/>
    <n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3"/>
    <x v="0"/>
    <m/>
    <d v="2014-07-01T18:50:31"/>
    <b v="1"/>
    <n v="46"/>
    <b v="1"/>
    <s v="theater/plays"/>
    <n v="107.20930232558139"/>
    <n v="100.21739130434783"/>
    <x v="1"/>
    <s v="plays"/>
    <n v="2014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"/>
    <x v="3"/>
    <m/>
    <d v="2014-07-16T18:27:21"/>
    <b v="1"/>
    <n v="24"/>
    <b v="1"/>
    <s v="theater/plays"/>
    <n v="100"/>
    <n v="41.666666666666664"/>
    <x v="1"/>
    <s v="plays"/>
    <n v="2014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3"/>
    <x v="10"/>
    <m/>
    <d v="2014-09-16T16:00:00"/>
    <b v="1"/>
    <n v="70"/>
    <b v="1"/>
    <s v="theater/plays"/>
    <n v="102.18750000000001"/>
    <n v="46.714285714285715"/>
    <x v="1"/>
    <s v="plays"/>
    <n v="2014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"/>
    <x v="3"/>
    <m/>
    <d v="2014-08-04T10:59:33"/>
    <b v="1"/>
    <n v="244"/>
    <b v="1"/>
    <s v="theater/plays"/>
    <n v="116.29333333333334"/>
    <n v="71.491803278688522"/>
    <x v="1"/>
    <s v="plays"/>
    <n v="2014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0"/>
    <x v="5"/>
    <m/>
    <d v="2015-06-10T04:58:22"/>
    <b v="0"/>
    <n v="9"/>
    <b v="0"/>
    <s v="theater/musical"/>
    <n v="65"/>
    <n v="14.444444444444445"/>
    <x v="1"/>
    <s v="musical"/>
    <n v="2015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0"/>
    <x v="6"/>
    <m/>
    <d v="2015-05-24T03:18:52"/>
    <b v="0"/>
    <n v="19"/>
    <b v="0"/>
    <s v="theater/musical"/>
    <n v="12.327272727272726"/>
    <n v="356.84210526315792"/>
    <x v="1"/>
    <s v="musical"/>
    <n v="2015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2"/>
    <x v="4"/>
    <m/>
    <d v="2016-12-08T23:37:55"/>
    <b v="0"/>
    <n v="0"/>
    <b v="0"/>
    <s v="theater/musical"/>
    <n v="0"/>
    <n v="0"/>
    <x v="1"/>
    <s v="musical"/>
    <n v="2016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2"/>
    <x v="0"/>
    <m/>
    <d v="2016-08-16T13:07:49"/>
    <b v="0"/>
    <n v="4"/>
    <b v="0"/>
    <s v="theater/musical"/>
    <n v="4.0266666666666664"/>
    <n v="37.75"/>
    <x v="1"/>
    <s v="musical"/>
    <n v="2016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0"/>
    <x v="1"/>
    <m/>
    <d v="2015-02-28T17:00:00"/>
    <b v="0"/>
    <n v="8"/>
    <b v="0"/>
    <s v="theater/musical"/>
    <n v="1.02"/>
    <n v="12.75"/>
    <x v="1"/>
    <s v="musical"/>
    <n v="2015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0"/>
    <x v="1"/>
    <m/>
    <d v="2015-02-20T18:14:16"/>
    <b v="0"/>
    <n v="24"/>
    <b v="0"/>
    <s v="theater/musical"/>
    <n v="11.74"/>
    <n v="24.458333333333332"/>
    <x v="1"/>
    <s v="musical"/>
    <n v="2015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0"/>
    <x v="0"/>
    <m/>
    <d v="2015-07-26T20:29:58"/>
    <b v="0"/>
    <n v="0"/>
    <b v="0"/>
    <s v="theater/musical"/>
    <n v="0"/>
    <n v="0"/>
    <x v="1"/>
    <s v="musical"/>
    <n v="2015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0"/>
    <x v="1"/>
    <m/>
    <d v="2015-02-12T09:15:42"/>
    <b v="0"/>
    <n v="39"/>
    <b v="0"/>
    <s v="theater/musical"/>
    <n v="59.142857142857139"/>
    <n v="53.07692307692308"/>
    <x v="1"/>
    <s v="musical"/>
    <n v="2015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0"/>
    <x v="0"/>
    <m/>
    <d v="2015-08-01T09:00:00"/>
    <b v="0"/>
    <n v="6"/>
    <b v="0"/>
    <s v="theater/musical"/>
    <n v="0.06"/>
    <n v="300"/>
    <x v="1"/>
    <s v="musical"/>
    <n v="2015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0"/>
    <x v="1"/>
    <m/>
    <d v="2015-02-04T06:50:18"/>
    <b v="0"/>
    <n v="4"/>
    <b v="0"/>
    <s v="theater/musical"/>
    <n v="11.450000000000001"/>
    <n v="286.25"/>
    <x v="1"/>
    <s v="musical"/>
    <n v="2015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0"/>
    <x v="1"/>
    <m/>
    <d v="2015-02-16T05:11:17"/>
    <b v="0"/>
    <n v="3"/>
    <b v="0"/>
    <s v="theater/musical"/>
    <n v="0.36666666666666664"/>
    <n v="36.666666666666664"/>
    <x v="1"/>
    <s v="musical"/>
    <n v="2015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3"/>
    <x v="10"/>
    <m/>
    <d v="2014-09-06T16:00:00"/>
    <b v="0"/>
    <n v="53"/>
    <b v="0"/>
    <s v="theater/musical"/>
    <n v="52.16"/>
    <n v="49.20754716981132"/>
    <x v="1"/>
    <s v="musical"/>
    <n v="2014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2"/>
    <x v="7"/>
    <m/>
    <d v="2016-04-30T00:34:00"/>
    <b v="0"/>
    <n v="1"/>
    <b v="0"/>
    <s v="theater/musical"/>
    <n v="2E-3"/>
    <n v="1"/>
    <x v="1"/>
    <s v="musical"/>
    <n v="2016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3"/>
    <x v="10"/>
    <m/>
    <d v="2014-08-31T13:24:37"/>
    <b v="0"/>
    <n v="2"/>
    <b v="0"/>
    <s v="theater/musical"/>
    <n v="1.25"/>
    <n v="12.5"/>
    <x v="1"/>
    <s v="musical"/>
    <n v="2014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0"/>
    <x v="9"/>
    <m/>
    <d v="2015-12-14T00:59:00"/>
    <b v="0"/>
    <n v="25"/>
    <b v="0"/>
    <s v="theater/musical"/>
    <n v="54.52"/>
    <n v="109.04"/>
    <x v="1"/>
    <s v="musical"/>
    <n v="2015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0"/>
    <x v="10"/>
    <m/>
    <d v="2015-09-25T18:43:42"/>
    <b v="0"/>
    <n v="6"/>
    <b v="0"/>
    <s v="theater/musical"/>
    <n v="25"/>
    <n v="41.666666666666664"/>
    <x v="1"/>
    <s v="musical"/>
    <n v="2015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0"/>
    <x v="0"/>
    <m/>
    <d v="2015-07-17T11:14:00"/>
    <b v="0"/>
    <n v="0"/>
    <b v="0"/>
    <s v="theater/musical"/>
    <n v="0"/>
    <n v="0"/>
    <x v="1"/>
    <s v="musical"/>
    <n v="2015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0"/>
    <x v="6"/>
    <m/>
    <d v="2015-05-01T03:59:32"/>
    <b v="0"/>
    <n v="12"/>
    <b v="0"/>
    <s v="theater/musical"/>
    <n v="3.4125000000000001"/>
    <n v="22.75"/>
    <x v="1"/>
    <s v="musical"/>
    <n v="2015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0"/>
    <x v="10"/>
    <m/>
    <d v="2015-09-19T01:37:31"/>
    <b v="0"/>
    <n v="0"/>
    <b v="0"/>
    <s v="theater/musical"/>
    <n v="0"/>
    <n v="0"/>
    <x v="1"/>
    <s v="musical"/>
    <n v="2015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0"/>
    <x v="2"/>
    <m/>
    <d v="2015-04-23T00:40:07"/>
    <b v="0"/>
    <n v="36"/>
    <b v="0"/>
    <s v="theater/musical"/>
    <n v="46.36363636363636"/>
    <n v="70.833333333333329"/>
    <x v="1"/>
    <s v="musical"/>
    <n v="2015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"/>
    <x v="3"/>
    <m/>
    <d v="2014-07-28T09:31:17"/>
    <b v="1"/>
    <n v="82"/>
    <b v="1"/>
    <s v="theater/plays"/>
    <n v="103.49999999999999"/>
    <n v="63.109756097560975"/>
    <x v="1"/>
    <s v="plays"/>
    <n v="2014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3"/>
    <x v="5"/>
    <m/>
    <d v="2014-06-20T18:00:00"/>
    <b v="1"/>
    <n v="226"/>
    <b v="1"/>
    <s v="theater/plays"/>
    <n v="119.32315789473684"/>
    <n v="50.157964601769912"/>
    <x v="1"/>
    <s v="plays"/>
    <n v="2014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5"/>
    <x v="6"/>
    <m/>
    <d v="2012-05-31T22:59:00"/>
    <b v="1"/>
    <n v="60"/>
    <b v="1"/>
    <s v="theater/plays"/>
    <n v="125.76666666666667"/>
    <n v="62.883333333333333"/>
    <x v="1"/>
    <s v="plays"/>
    <n v="2012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"/>
    <x v="3"/>
    <m/>
    <d v="2014-08-14T21:00:00"/>
    <b v="1"/>
    <n v="322"/>
    <b v="1"/>
    <s v="theater/plays"/>
    <n v="119.74347826086958"/>
    <n v="85.531055900621112"/>
    <x v="1"/>
    <s v="plays"/>
    <n v="2014"/>
    <n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"/>
    <x v="3"/>
    <m/>
    <d v="2014-08-08T14:05:51"/>
    <b v="1"/>
    <n v="94"/>
    <b v="1"/>
    <s v="theater/plays"/>
    <n v="126.25"/>
    <n v="53.723404255319146"/>
    <x v="1"/>
    <s v="plays"/>
    <n v="2014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0"/>
    <x v="0"/>
    <m/>
    <d v="2015-07-26T13:19:19"/>
    <b v="1"/>
    <n v="47"/>
    <b v="1"/>
    <s v="theater/plays"/>
    <n v="100.11666666666667"/>
    <n v="127.80851063829788"/>
    <x v="1"/>
    <s v="plays"/>
    <n v="2015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0"/>
    <x v="4"/>
    <m/>
    <d v="2016-01-05T18:55:00"/>
    <b v="1"/>
    <n v="115"/>
    <b v="1"/>
    <s v="theater/plays"/>
    <n v="102.13333333333334"/>
    <n v="106.57391304347826"/>
    <x v="1"/>
    <s v="plays"/>
    <n v="2015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0"/>
    <x v="10"/>
    <m/>
    <d v="2015-09-09T22:59:00"/>
    <b v="1"/>
    <n v="134"/>
    <b v="1"/>
    <s v="theater/plays"/>
    <n v="100.35142857142858"/>
    <n v="262.11194029850748"/>
    <x v="1"/>
    <s v="plays"/>
    <n v="2015"/>
    <n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0"/>
    <x v="0"/>
    <m/>
    <d v="2015-07-11T09:30:00"/>
    <b v="1"/>
    <n v="35"/>
    <b v="1"/>
    <s v="theater/plays"/>
    <n v="100.05"/>
    <n v="57.171428571428571"/>
    <x v="1"/>
    <s v="plays"/>
    <n v="2015"/>
    <n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2"/>
    <x v="9"/>
    <m/>
    <d v="2016-11-04T08:06:24"/>
    <b v="1"/>
    <n v="104"/>
    <b v="1"/>
    <s v="theater/plays"/>
    <n v="116.02222222222223"/>
    <n v="50.20192307692308"/>
    <x v="1"/>
    <s v="plays"/>
    <n v="2016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3"/>
    <x v="4"/>
    <m/>
    <d v="2014-12-30T19:00:00"/>
    <b v="1"/>
    <n v="184"/>
    <b v="1"/>
    <s v="theater/plays"/>
    <n v="102.1"/>
    <n v="66.586956521739125"/>
    <x v="1"/>
    <s v="plays"/>
    <n v="2014"/>
    <n v="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0"/>
    <x v="2"/>
    <m/>
    <d v="2015-03-22T17:35:47"/>
    <b v="1"/>
    <n v="119"/>
    <b v="1"/>
    <s v="theater/plays"/>
    <n v="100.11000000000001"/>
    <n v="168.25210084033614"/>
    <x v="1"/>
    <s v="plays"/>
    <n v="2015"/>
    <n v="2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1"/>
    <x v="2"/>
    <m/>
    <d v="2017-03-12T16:00:00"/>
    <b v="1"/>
    <n v="59"/>
    <b v="1"/>
    <s v="theater/plays"/>
    <n v="100.84"/>
    <n v="256.37288135593218"/>
    <x v="1"/>
    <s v="plays"/>
    <n v="2017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0"/>
    <x v="5"/>
    <m/>
    <d v="2015-07-05T11:43:23"/>
    <b v="1"/>
    <n v="113"/>
    <b v="1"/>
    <s v="theater/plays"/>
    <n v="103.42499999999998"/>
    <n v="36.610619469026545"/>
    <x v="1"/>
    <s v="plays"/>
    <n v="2015"/>
    <n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0"/>
    <x v="8"/>
    <m/>
    <d v="2015-10-24T16:29:00"/>
    <b v="1"/>
    <n v="84"/>
    <b v="1"/>
    <s v="theater/plays"/>
    <n v="124.8"/>
    <n v="37.142857142857146"/>
    <x v="1"/>
    <s v="plays"/>
    <n v="2015"/>
    <n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0"/>
    <x v="3"/>
    <m/>
    <d v="2015-08-20T15:02:56"/>
    <b v="1"/>
    <n v="74"/>
    <b v="1"/>
    <s v="theater/plays"/>
    <n v="109.51612903225806"/>
    <n v="45.878378378378379"/>
    <x v="1"/>
    <s v="plays"/>
    <n v="2015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2"/>
    <x v="4"/>
    <m/>
    <d v="2017-01-10T00:00:00"/>
    <b v="1"/>
    <n v="216"/>
    <b v="1"/>
    <s v="theater/plays"/>
    <n v="102.03333333333333"/>
    <n v="141.71296296296296"/>
    <x v="1"/>
    <s v="plays"/>
    <n v="2016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2"/>
    <x v="5"/>
    <m/>
    <d v="2016-06-03T16:00:00"/>
    <b v="1"/>
    <n v="39"/>
    <b v="1"/>
    <s v="theater/plays"/>
    <n v="102.35000000000001"/>
    <n v="52.487179487179489"/>
    <x v="1"/>
    <s v="plays"/>
    <n v="2016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0"/>
    <x v="8"/>
    <m/>
    <d v="2015-10-30T09:00:12"/>
    <b v="1"/>
    <n v="21"/>
    <b v="1"/>
    <s v="theater/plays"/>
    <n v="104.16666666666667"/>
    <n v="59.523809523809526"/>
    <x v="1"/>
    <s v="plays"/>
    <n v="2015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2"/>
    <x v="11"/>
    <m/>
    <d v="2017-01-17T16:10:36"/>
    <b v="0"/>
    <n v="30"/>
    <b v="1"/>
    <s v="theater/plays"/>
    <n v="125"/>
    <n v="50"/>
    <x v="1"/>
    <s v="plays"/>
    <n v="2016"/>
    <n v="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0"/>
    <x v="4"/>
    <m/>
    <d v="2015-12-16T23:59:00"/>
    <b v="1"/>
    <n v="37"/>
    <b v="1"/>
    <s v="theater/plays"/>
    <n v="102.34285714285714"/>
    <n v="193.62162162162161"/>
    <x v="1"/>
    <s v="plays"/>
    <n v="2015"/>
    <n v="1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3"/>
    <x v="9"/>
    <m/>
    <d v="2014-11-20T02:59:58"/>
    <b v="1"/>
    <n v="202"/>
    <b v="1"/>
    <s v="theater/plays"/>
    <n v="107.86500000000001"/>
    <n v="106.79702970297029"/>
    <x v="1"/>
    <s v="plays"/>
    <n v="2014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3"/>
    <x v="8"/>
    <m/>
    <d v="2014-09-30T22:59:00"/>
    <b v="1"/>
    <n v="37"/>
    <b v="1"/>
    <s v="theater/plays"/>
    <n v="109.88461538461539"/>
    <n v="77.21621621621621"/>
    <x v="1"/>
    <s v="plays"/>
    <n v="2014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2"/>
    <x v="7"/>
    <m/>
    <d v="2016-04-16T17:39:07"/>
    <b v="0"/>
    <n v="28"/>
    <b v="1"/>
    <s v="theater/plays"/>
    <n v="161"/>
    <n v="57.5"/>
    <x v="1"/>
    <s v="plays"/>
    <n v="2016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2"/>
    <x v="6"/>
    <m/>
    <d v="2016-05-03T22:59:00"/>
    <b v="1"/>
    <n v="26"/>
    <b v="1"/>
    <s v="theater/plays"/>
    <n v="131.20000000000002"/>
    <n v="50.46153846153846"/>
    <x v="1"/>
    <s v="plays"/>
    <n v="2016"/>
    <n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1"/>
    <x v="1"/>
    <m/>
    <d v="2017-03-02T14:19:15"/>
    <b v="0"/>
    <n v="61"/>
    <b v="1"/>
    <s v="theater/plays"/>
    <n v="118.8"/>
    <n v="97.377049180327873"/>
    <x v="1"/>
    <s v="plays"/>
    <n v="2017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2"/>
    <x v="11"/>
    <m/>
    <d v="2017-02-01T18:31:00"/>
    <b v="0"/>
    <n v="115"/>
    <b v="1"/>
    <s v="theater/plays"/>
    <n v="100.39275000000001"/>
    <n v="34.91921739130435"/>
    <x v="1"/>
    <s v="plays"/>
    <n v="2016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2"/>
    <x v="0"/>
    <m/>
    <d v="2016-07-01T03:20:51"/>
    <b v="1"/>
    <n v="181"/>
    <b v="1"/>
    <s v="theater/plays"/>
    <n v="103.20666666666666"/>
    <n v="85.530386740331494"/>
    <x v="1"/>
    <s v="plays"/>
    <n v="2016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2"/>
    <x v="4"/>
    <m/>
    <d v="2016-12-28T17:00:33"/>
    <b v="0"/>
    <n v="110"/>
    <b v="1"/>
    <s v="theater/plays"/>
    <n v="100.6"/>
    <n v="182.90909090909091"/>
    <x v="1"/>
    <s v="plays"/>
    <n v="2016"/>
    <n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0"/>
    <x v="8"/>
    <m/>
    <d v="2015-09-28T22:59:00"/>
    <b v="1"/>
    <n v="269"/>
    <b v="1"/>
    <s v="theater/plays"/>
    <n v="100.78754285714287"/>
    <n v="131.13620817843866"/>
    <x v="1"/>
    <s v="plays"/>
    <n v="2015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0"/>
    <x v="0"/>
    <m/>
    <d v="2015-07-01T07:14:58"/>
    <b v="1"/>
    <n v="79"/>
    <b v="1"/>
    <s v="theater/plays"/>
    <n v="112.32142857142857"/>
    <n v="39.810126582278478"/>
    <x v="1"/>
    <s v="plays"/>
    <n v="2015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0"/>
    <x v="8"/>
    <m/>
    <d v="2015-10-25T18:59:00"/>
    <b v="1"/>
    <n v="104"/>
    <b v="1"/>
    <s v="theater/plays"/>
    <n v="105.91914022517912"/>
    <n v="59.701730769230764"/>
    <x v="1"/>
    <s v="plays"/>
    <n v="2015"/>
    <n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1"/>
    <x v="1"/>
    <m/>
    <d v="2017-02-16T18:00:00"/>
    <b v="0"/>
    <n v="34"/>
    <b v="1"/>
    <s v="theater/plays"/>
    <n v="100.56666666666668"/>
    <n v="88.735294117647058"/>
    <x v="1"/>
    <s v="plays"/>
    <n v="2017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3"/>
    <x v="8"/>
    <m/>
    <d v="2014-10-14T01:59:00"/>
    <b v="1"/>
    <n v="167"/>
    <b v="1"/>
    <s v="theater/plays"/>
    <n v="115.30588235294117"/>
    <n v="58.688622754491021"/>
    <x v="1"/>
    <s v="plays"/>
    <n v="2014"/>
    <n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3"/>
    <x v="10"/>
    <m/>
    <d v="2014-09-19T13:08:12"/>
    <b v="1"/>
    <n v="183"/>
    <b v="1"/>
    <s v="theater/plays"/>
    <n v="127.30419999999999"/>
    <n v="69.56513661202186"/>
    <x v="1"/>
    <s v="plays"/>
    <n v="2014"/>
    <n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0"/>
    <x v="8"/>
    <m/>
    <d v="2015-10-08T19:00:00"/>
    <b v="1"/>
    <n v="71"/>
    <b v="1"/>
    <s v="theater/plays"/>
    <n v="102.83750000000001"/>
    <n v="115.87323943661971"/>
    <x v="1"/>
    <s v="plays"/>
    <n v="2015"/>
    <n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2"/>
    <x v="4"/>
    <m/>
    <d v="2016-12-01T12:39:42"/>
    <b v="0"/>
    <n v="69"/>
    <b v="1"/>
    <s v="theater/plays"/>
    <n v="102.9375"/>
    <n v="23.869565217391305"/>
    <x v="1"/>
    <s v="plays"/>
    <n v="2016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0"/>
    <x v="5"/>
    <m/>
    <d v="2015-06-11T21:00:00"/>
    <b v="0"/>
    <n v="270"/>
    <b v="1"/>
    <s v="theater/plays"/>
    <n v="104.3047619047619"/>
    <n v="81.125925925925927"/>
    <x v="1"/>
    <s v="plays"/>
    <n v="2015"/>
    <n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0"/>
    <x v="10"/>
    <m/>
    <d v="2015-09-11T22:59:00"/>
    <b v="1"/>
    <n v="193"/>
    <b v="1"/>
    <s v="theater/plays"/>
    <n v="111.22000000000001"/>
    <n v="57.626943005181346"/>
    <x v="1"/>
    <s v="plays"/>
    <n v="2015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0"/>
    <x v="0"/>
    <m/>
    <d v="2015-07-12T05:25:12"/>
    <b v="1"/>
    <n v="57"/>
    <b v="1"/>
    <s v="theater/plays"/>
    <n v="105.86"/>
    <n v="46.429824561403507"/>
    <x v="1"/>
    <s v="plays"/>
    <n v="2015"/>
    <n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0"/>
    <x v="7"/>
    <m/>
    <d v="2015-04-04T15:19:17"/>
    <b v="1"/>
    <n v="200"/>
    <b v="1"/>
    <s v="theater/plays"/>
    <n v="100.79166666666666"/>
    <n v="60.475000000000001"/>
    <x v="1"/>
    <s v="plays"/>
    <n v="2015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0"/>
    <x v="5"/>
    <m/>
    <d v="2015-06-20T12:55:14"/>
    <b v="1"/>
    <n v="88"/>
    <b v="1"/>
    <s v="theater/plays"/>
    <n v="104.92727272727274"/>
    <n v="65.579545454545453"/>
    <x v="1"/>
    <s v="plays"/>
    <n v="2015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3"/>
    <x v="9"/>
    <m/>
    <d v="2014-11-05T13:48:44"/>
    <b v="1"/>
    <n v="213"/>
    <b v="1"/>
    <s v="theater/plays"/>
    <n v="101.55199999999999"/>
    <n v="119.1924882629108"/>
    <x v="1"/>
    <s v="plays"/>
    <n v="2014"/>
    <n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0"/>
    <x v="5"/>
    <m/>
    <d v="2015-06-21T12:32:46"/>
    <b v="1"/>
    <n v="20"/>
    <b v="1"/>
    <s v="theater/plays"/>
    <n v="110.73333333333333"/>
    <n v="83.05"/>
    <x v="1"/>
    <s v="plays"/>
    <n v="2015"/>
    <n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2"/>
    <x v="10"/>
    <m/>
    <d v="2016-09-07T06:20:40"/>
    <b v="1"/>
    <n v="50"/>
    <b v="1"/>
    <s v="theater/plays"/>
    <n v="127.82222222222221"/>
    <n v="57.52"/>
    <x v="1"/>
    <s v="plays"/>
    <n v="2016"/>
    <n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2"/>
    <x v="10"/>
    <m/>
    <d v="2016-09-07T22:45:00"/>
    <b v="1"/>
    <n v="115"/>
    <b v="1"/>
    <s v="theater/plays"/>
    <n v="101.82500000000002"/>
    <n v="177.08695652173913"/>
    <x v="1"/>
    <s v="plays"/>
    <n v="2016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0"/>
    <x v="2"/>
    <m/>
    <d v="2015-03-25T20:03:29"/>
    <b v="1"/>
    <n v="186"/>
    <b v="1"/>
    <s v="theater/plays"/>
    <n v="101.25769230769231"/>
    <n v="70.771505376344081"/>
    <x v="1"/>
    <s v="plays"/>
    <n v="2015"/>
    <n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3"/>
    <x v="8"/>
    <m/>
    <d v="2014-10-07T13:26:15"/>
    <b v="1"/>
    <n v="18"/>
    <b v="1"/>
    <s v="theater/plays"/>
    <n v="175"/>
    <n v="29.166666666666668"/>
    <x v="1"/>
    <s v="plays"/>
    <n v="2014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0"/>
    <x v="5"/>
    <m/>
    <d v="2015-06-10T22:59:00"/>
    <b v="1"/>
    <n v="176"/>
    <b v="1"/>
    <s v="theater/plays"/>
    <n v="128.06"/>
    <n v="72.76136363636364"/>
    <x v="1"/>
    <s v="plays"/>
    <n v="2015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1"/>
    <x v="1"/>
    <m/>
    <d v="2017-02-22T08:25:52"/>
    <b v="0"/>
    <n v="41"/>
    <b v="1"/>
    <s v="theater/plays"/>
    <n v="106.29949999999999"/>
    <n v="51.853414634146333"/>
    <x v="1"/>
    <s v="plays"/>
    <n v="2017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3"/>
    <x v="11"/>
    <m/>
    <d v="2015-01-08T16:17:41"/>
    <b v="1"/>
    <n v="75"/>
    <b v="1"/>
    <s v="theater/plays"/>
    <n v="105.21428571428571"/>
    <n v="98.2"/>
    <x v="1"/>
    <s v="plays"/>
    <n v="2014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2"/>
    <x v="8"/>
    <m/>
    <d v="2016-09-30T22:59:00"/>
    <b v="1"/>
    <n v="97"/>
    <b v="1"/>
    <s v="theater/plays"/>
    <n v="106.16782608695652"/>
    <n v="251.7381443298969"/>
    <x v="1"/>
    <s v="plays"/>
    <n v="2016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0"/>
    <x v="9"/>
    <m/>
    <d v="2015-11-30T12:08:38"/>
    <b v="1"/>
    <n v="73"/>
    <b v="1"/>
    <s v="theater/plays"/>
    <n v="109.24000000000001"/>
    <n v="74.821917808219183"/>
    <x v="1"/>
    <s v="plays"/>
    <n v="2015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0"/>
    <x v="0"/>
    <m/>
    <d v="2015-07-16T12:24:36"/>
    <b v="1"/>
    <n v="49"/>
    <b v="1"/>
    <s v="theater/plays"/>
    <n v="100.45454545454547"/>
    <n v="67.65306122448979"/>
    <x v="1"/>
    <s v="plays"/>
    <n v="2015"/>
    <n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3"/>
    <x v="4"/>
    <m/>
    <d v="2014-12-21T23:00:00"/>
    <b v="1"/>
    <n v="134"/>
    <b v="1"/>
    <s v="theater/plays"/>
    <n v="103.04098360655738"/>
    <n v="93.81343283582089"/>
    <x v="1"/>
    <s v="plays"/>
    <n v="2014"/>
    <n v="1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0"/>
    <x v="9"/>
    <m/>
    <d v="2015-10-30T16:00:00"/>
    <b v="1"/>
    <n v="68"/>
    <b v="1"/>
    <s v="theater/plays"/>
    <n v="112.1664"/>
    <n v="41.237647058823526"/>
    <x v="1"/>
    <s v="plays"/>
    <n v="2015"/>
    <n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0"/>
    <x v="1"/>
    <m/>
    <d v="2015-01-28T17:00:00"/>
    <b v="1"/>
    <n v="49"/>
    <b v="1"/>
    <s v="theater/plays"/>
    <n v="103"/>
    <n v="52.551020408163268"/>
    <x v="1"/>
    <s v="plays"/>
    <n v="2015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0"/>
    <x v="4"/>
    <m/>
    <d v="2015-12-03T12:00:00"/>
    <b v="1"/>
    <n v="63"/>
    <b v="1"/>
    <s v="theater/plays"/>
    <n v="164"/>
    <n v="70.285714285714292"/>
    <x v="1"/>
    <s v="plays"/>
    <n v="2015"/>
    <n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0"/>
    <x v="5"/>
    <m/>
    <d v="2015-06-12T16:00:00"/>
    <b v="1"/>
    <n v="163"/>
    <b v="1"/>
    <s v="theater/plays"/>
    <n v="131.28333333333333"/>
    <n v="48.325153374233132"/>
    <x v="1"/>
    <s v="plays"/>
    <n v="2015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0"/>
    <x v="0"/>
    <m/>
    <d v="2015-07-17T13:11:00"/>
    <b v="1"/>
    <n v="288"/>
    <b v="1"/>
    <s v="theater/plays"/>
    <n v="102.1"/>
    <n v="53.177083333333336"/>
    <x v="1"/>
    <s v="plays"/>
    <n v="2015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2"/>
    <x v="10"/>
    <m/>
    <d v="2016-08-24T16:42:08"/>
    <b v="1"/>
    <n v="42"/>
    <b v="1"/>
    <s v="theater/plays"/>
    <n v="128"/>
    <n v="60.952380952380949"/>
    <x v="1"/>
    <s v="plays"/>
    <n v="2016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0"/>
    <x v="5"/>
    <m/>
    <d v="2015-06-16T06:00:00"/>
    <b v="1"/>
    <n v="70"/>
    <b v="1"/>
    <s v="theater/plays"/>
    <n v="101.49999999999999"/>
    <n v="116"/>
    <x v="1"/>
    <s v="plays"/>
    <n v="2015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0"/>
    <x v="0"/>
    <m/>
    <d v="2015-07-12T07:47:45"/>
    <b v="1"/>
    <n v="30"/>
    <b v="1"/>
    <s v="theater/plays"/>
    <n v="101.66666666666666"/>
    <n v="61"/>
    <x v="1"/>
    <s v="plays"/>
    <n v="2015"/>
    <n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3"/>
    <x v="9"/>
    <m/>
    <d v="2014-11-02T06:29:35"/>
    <b v="1"/>
    <n v="51"/>
    <b v="1"/>
    <s v="theater/plays"/>
    <n v="130"/>
    <n v="38.235294117647058"/>
    <x v="1"/>
    <s v="plays"/>
    <n v="2014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0"/>
    <x v="9"/>
    <m/>
    <d v="2015-11-06T08:00:09"/>
    <b v="1"/>
    <n v="145"/>
    <b v="1"/>
    <s v="theater/plays"/>
    <n v="154.43"/>
    <n v="106.50344827586207"/>
    <x v="1"/>
    <s v="plays"/>
    <n v="2015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2"/>
    <x v="10"/>
    <m/>
    <d v="2016-09-14T14:00:00"/>
    <b v="1"/>
    <n v="21"/>
    <b v="1"/>
    <s v="theater/plays"/>
    <n v="107.4"/>
    <n v="204.57142857142858"/>
    <x v="1"/>
    <s v="plays"/>
    <n v="2016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2"/>
    <x v="1"/>
    <m/>
    <d v="2016-03-15T16:00:00"/>
    <b v="1"/>
    <n v="286"/>
    <b v="1"/>
    <s v="theater/plays"/>
    <n v="101.32258064516128"/>
    <n v="54.912587412587413"/>
    <x v="1"/>
    <s v="plays"/>
    <n v="201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0"/>
    <x v="1"/>
    <m/>
    <d v="2015-02-08T23:30:00"/>
    <b v="1"/>
    <n v="12"/>
    <b v="1"/>
    <s v="theater/plays"/>
    <n v="100.27777777777777"/>
    <n v="150.41666666666666"/>
    <x v="1"/>
    <s v="plays"/>
    <n v="2015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2"/>
    <x v="2"/>
    <m/>
    <d v="2016-03-31T22:59:00"/>
    <b v="1"/>
    <n v="100"/>
    <b v="1"/>
    <s v="theater/plays"/>
    <n v="116.84444444444443"/>
    <n v="52.58"/>
    <x v="1"/>
    <s v="plays"/>
    <n v="2016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3"/>
    <x v="9"/>
    <m/>
    <d v="2014-11-18T12:23:26"/>
    <b v="1"/>
    <n v="100"/>
    <b v="1"/>
    <s v="theater/plays"/>
    <n v="108.60000000000001"/>
    <n v="54.3"/>
    <x v="1"/>
    <s v="plays"/>
    <n v="2014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0"/>
    <x v="6"/>
    <m/>
    <d v="2015-05-30T15:21:43"/>
    <b v="1"/>
    <n v="34"/>
    <b v="1"/>
    <s v="theater/plays"/>
    <n v="103.4"/>
    <n v="76.029411764705884"/>
    <x v="1"/>
    <s v="plays"/>
    <n v="2015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2"/>
    <x v="7"/>
    <m/>
    <d v="2016-03-31T20:27:39"/>
    <b v="0"/>
    <n v="63"/>
    <b v="1"/>
    <s v="theater/plays"/>
    <n v="114.27586206896552"/>
    <n v="105.2063492063492"/>
    <x v="1"/>
    <s v="plays"/>
    <n v="2016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0"/>
    <x v="6"/>
    <m/>
    <d v="2015-06-01T00:00:00"/>
    <b v="0"/>
    <n v="30"/>
    <b v="1"/>
    <s v="theater/plays"/>
    <n v="103"/>
    <n v="68.666666666666671"/>
    <x v="1"/>
    <s v="plays"/>
    <n v="2015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0"/>
    <x v="10"/>
    <m/>
    <d v="2015-09-01T19:28:25"/>
    <b v="0"/>
    <n v="47"/>
    <b v="1"/>
    <s v="theater/plays"/>
    <n v="121.6"/>
    <n v="129.36170212765958"/>
    <x v="1"/>
    <s v="plays"/>
    <n v="2015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2"/>
    <x v="7"/>
    <m/>
    <d v="2016-04-28T23:39:48"/>
    <b v="0"/>
    <n v="237"/>
    <b v="1"/>
    <s v="theater/plays"/>
    <n v="102.6467741935484"/>
    <n v="134.26371308016877"/>
    <x v="1"/>
    <s v="plays"/>
    <n v="2016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2"/>
    <x v="1"/>
    <m/>
    <d v="2016-02-10T16:00:00"/>
    <b v="0"/>
    <n v="47"/>
    <b v="1"/>
    <s v="theater/plays"/>
    <n v="104.75000000000001"/>
    <n v="17.829787234042552"/>
    <x v="1"/>
    <s v="plays"/>
    <n v="2016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2"/>
    <x v="1"/>
    <m/>
    <d v="2016-01-29T00:59:00"/>
    <b v="0"/>
    <n v="15"/>
    <b v="1"/>
    <s v="theater/plays"/>
    <n v="101.6"/>
    <n v="203.2"/>
    <x v="1"/>
    <s v="plays"/>
    <n v="2016"/>
    <n v="1"/>
  </r>
  <r>
    <n v="3285"/>
    <s v="By Morning"/>
    <s v="A new play by Matthew Gasda"/>
    <n v="4999"/>
    <n v="5604"/>
    <x v="0"/>
    <s v="US"/>
    <s v="USD"/>
    <n v="1488258000"/>
    <n v="1485556626"/>
    <x v="3285"/>
    <x v="1"/>
    <x v="1"/>
    <m/>
    <d v="2017-02-28T00:00:00"/>
    <b v="0"/>
    <n v="81"/>
    <b v="1"/>
    <s v="theater/plays"/>
    <n v="112.10242048409683"/>
    <n v="69.18518518518519"/>
    <x v="1"/>
    <s v="plays"/>
    <n v="2017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2"/>
    <x v="3"/>
    <m/>
    <d v="2016-08-15T15:09:42"/>
    <b v="0"/>
    <n v="122"/>
    <b v="1"/>
    <s v="theater/plays"/>
    <n v="101.76666666666667"/>
    <n v="125.12295081967213"/>
    <x v="1"/>
    <s v="plays"/>
    <n v="2016"/>
    <n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0"/>
    <x v="4"/>
    <m/>
    <d v="2015-11-28T13:00:28"/>
    <b v="0"/>
    <n v="34"/>
    <b v="1"/>
    <s v="theater/plays"/>
    <n v="100"/>
    <n v="73.529411764705884"/>
    <x v="1"/>
    <s v="plays"/>
    <n v="2015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2"/>
    <x v="5"/>
    <m/>
    <d v="2016-06-20T18:00:00"/>
    <b v="0"/>
    <n v="207"/>
    <b v="1"/>
    <s v="theater/plays"/>
    <n v="100.26489999999998"/>
    <n v="48.437149758454105"/>
    <x v="1"/>
    <s v="plays"/>
    <n v="2016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1"/>
    <x v="1"/>
    <m/>
    <d v="2017-02-20T03:50:02"/>
    <b v="0"/>
    <n v="25"/>
    <b v="1"/>
    <s v="theater/plays"/>
    <n v="133.04200000000003"/>
    <n v="26.608400000000003"/>
    <x v="1"/>
    <s v="plays"/>
    <n v="2017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1"/>
    <x v="2"/>
    <m/>
    <d v="2017-03-11T07:21:31"/>
    <b v="0"/>
    <n v="72"/>
    <b v="1"/>
    <s v="theater/plays"/>
    <n v="121.2"/>
    <n v="33.666666666666664"/>
    <x v="1"/>
    <s v="plays"/>
    <n v="2017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0"/>
    <x v="10"/>
    <m/>
    <d v="2015-09-16T22:59:00"/>
    <b v="0"/>
    <n v="14"/>
    <b v="1"/>
    <s v="theater/plays"/>
    <n v="113.99999999999999"/>
    <n v="40.714285714285715"/>
    <x v="1"/>
    <s v="plays"/>
    <n v="2015"/>
    <n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0"/>
    <x v="9"/>
    <m/>
    <d v="2015-12-04T14:29:08"/>
    <b v="0"/>
    <n v="15"/>
    <b v="1"/>
    <s v="theater/plays"/>
    <n v="286.13861386138615"/>
    <n v="19.266666666666666"/>
    <x v="1"/>
    <s v="plays"/>
    <n v="2015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1"/>
    <x v="2"/>
    <m/>
    <d v="2017-03-04T05:12:32"/>
    <b v="0"/>
    <n v="91"/>
    <b v="1"/>
    <s v="theater/plays"/>
    <n v="170.44444444444446"/>
    <n v="84.285714285714292"/>
    <x v="1"/>
    <s v="plays"/>
    <n v="2017"/>
    <n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0"/>
    <x v="5"/>
    <m/>
    <d v="2015-06-16T07:59:14"/>
    <b v="0"/>
    <n v="24"/>
    <b v="1"/>
    <s v="theater/plays"/>
    <n v="118.33333333333333"/>
    <n v="29.583333333333332"/>
    <x v="1"/>
    <s v="plays"/>
    <n v="2015"/>
    <n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2"/>
    <x v="10"/>
    <m/>
    <d v="2016-09-26T05:37:09"/>
    <b v="0"/>
    <n v="27"/>
    <b v="1"/>
    <s v="theater/plays"/>
    <n v="102.85857142857142"/>
    <n v="26.667037037037037"/>
    <x v="1"/>
    <s v="plays"/>
    <n v="2016"/>
    <n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0"/>
    <x v="4"/>
    <m/>
    <d v="2015-11-22T17:00:00"/>
    <b v="0"/>
    <n v="47"/>
    <b v="1"/>
    <s v="theater/plays"/>
    <n v="144.06666666666666"/>
    <n v="45.978723404255319"/>
    <x v="1"/>
    <s v="plays"/>
    <n v="2015"/>
    <n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0"/>
    <x v="3"/>
    <m/>
    <d v="2015-07-27T17:59:00"/>
    <b v="0"/>
    <n v="44"/>
    <b v="1"/>
    <s v="theater/plays"/>
    <n v="100.07272727272726"/>
    <n v="125.09090909090909"/>
    <x v="1"/>
    <s v="plays"/>
    <n v="2015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0"/>
    <x v="10"/>
    <m/>
    <d v="2015-09-12T19:00:00"/>
    <b v="0"/>
    <n v="72"/>
    <b v="1"/>
    <s v="theater/plays"/>
    <n v="101.73"/>
    <n v="141.29166666666666"/>
    <x v="1"/>
    <s v="plays"/>
    <n v="2015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0"/>
    <x v="8"/>
    <m/>
    <d v="2015-10-14T17:01:03"/>
    <b v="0"/>
    <n v="63"/>
    <b v="1"/>
    <s v="theater/plays"/>
    <n v="116.19999999999999"/>
    <n v="55.333333333333336"/>
    <x v="1"/>
    <s v="plays"/>
    <n v="2015"/>
    <n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0"/>
    <x v="6"/>
    <m/>
    <d v="2015-04-29T12:51:02"/>
    <b v="0"/>
    <n v="88"/>
    <b v="1"/>
    <s v="theater/plays"/>
    <n v="136.16666666666666"/>
    <n v="46.420454545454547"/>
    <x v="1"/>
    <s v="plays"/>
    <n v="2015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2"/>
    <x v="0"/>
    <m/>
    <d v="2016-08-01T01:59:00"/>
    <b v="0"/>
    <n v="70"/>
    <b v="1"/>
    <s v="theater/plays"/>
    <n v="133.46666666666667"/>
    <n v="57.2"/>
    <x v="1"/>
    <s v="plays"/>
    <n v="2016"/>
    <n v="6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2"/>
    <x v="4"/>
    <m/>
    <d v="2016-12-07T03:26:16"/>
    <b v="0"/>
    <n v="50"/>
    <b v="1"/>
    <s v="theater/plays"/>
    <n v="103.39285714285715"/>
    <n v="173.7"/>
    <x v="1"/>
    <s v="plays"/>
    <n v="2016"/>
    <n v="1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0"/>
    <x v="2"/>
    <m/>
    <d v="2015-03-28T09:38:04"/>
    <b v="0"/>
    <n v="35"/>
    <b v="1"/>
    <s v="theater/plays"/>
    <n v="115.88888888888889"/>
    <n v="59.6"/>
    <x v="1"/>
    <s v="plays"/>
    <n v="2015"/>
    <n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2"/>
    <x v="4"/>
    <m/>
    <d v="2016-12-22T09:59:12"/>
    <b v="0"/>
    <n v="175"/>
    <b v="1"/>
    <s v="theater/plays"/>
    <n v="104.51666666666665"/>
    <n v="89.585714285714289"/>
    <x v="1"/>
    <s v="plays"/>
    <n v="2016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0"/>
    <x v="3"/>
    <m/>
    <d v="2015-07-31T15:32:28"/>
    <b v="0"/>
    <n v="20"/>
    <b v="1"/>
    <s v="theater/plays"/>
    <n v="102.02500000000001"/>
    <n v="204.05"/>
    <x v="1"/>
    <s v="plays"/>
    <n v="2015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2"/>
    <x v="5"/>
    <m/>
    <d v="2016-06-09T22:00:00"/>
    <b v="0"/>
    <n v="54"/>
    <b v="1"/>
    <s v="theater/plays"/>
    <n v="175.33333333333334"/>
    <n v="48.703703703703702"/>
    <x v="1"/>
    <s v="plays"/>
    <n v="2016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2"/>
    <x v="6"/>
    <m/>
    <d v="2016-05-14T20:22:19"/>
    <b v="0"/>
    <n v="20"/>
    <b v="1"/>
    <s v="theater/plays"/>
    <n v="106.67999999999999"/>
    <n v="53.339999999999996"/>
    <x v="1"/>
    <s v="plays"/>
    <n v="2016"/>
    <n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2"/>
    <x v="7"/>
    <m/>
    <d v="2016-04-13T16:02:45"/>
    <b v="0"/>
    <n v="57"/>
    <b v="1"/>
    <s v="theater/plays"/>
    <n v="122.28571428571429"/>
    <n v="75.087719298245617"/>
    <x v="1"/>
    <s v="plays"/>
    <n v="2016"/>
    <n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2"/>
    <x v="8"/>
    <m/>
    <d v="2016-10-16T10:36:18"/>
    <b v="0"/>
    <n v="31"/>
    <b v="1"/>
    <s v="theater/plays"/>
    <n v="159.42857142857144"/>
    <n v="18"/>
    <x v="1"/>
    <s v="plays"/>
    <n v="2016"/>
    <n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0"/>
    <x v="8"/>
    <m/>
    <d v="2015-10-06T17:17:05"/>
    <b v="0"/>
    <n v="31"/>
    <b v="1"/>
    <s v="theater/plays"/>
    <n v="100.07692307692308"/>
    <n v="209.83870967741936"/>
    <x v="1"/>
    <s v="plays"/>
    <n v="2015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0"/>
    <x v="8"/>
    <m/>
    <d v="2015-10-17T02:00:10"/>
    <b v="0"/>
    <n v="45"/>
    <b v="1"/>
    <s v="theater/plays"/>
    <n v="109.84"/>
    <n v="61.022222222222226"/>
    <x v="1"/>
    <s v="plays"/>
    <n v="2015"/>
    <n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2"/>
    <x v="9"/>
    <m/>
    <d v="2016-11-11T17:00:00"/>
    <b v="0"/>
    <n v="41"/>
    <b v="1"/>
    <s v="theater/plays"/>
    <n v="100.03999999999999"/>
    <n v="61"/>
    <x v="1"/>
    <s v="plays"/>
    <n v="2016"/>
    <n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2"/>
    <x v="1"/>
    <m/>
    <d v="2016-01-26T20:00:00"/>
    <b v="0"/>
    <n v="29"/>
    <b v="1"/>
    <s v="theater/plays"/>
    <n v="116.05000000000001"/>
    <n v="80.034482758620683"/>
    <x v="1"/>
    <s v="plays"/>
    <n v="2016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0"/>
    <x v="6"/>
    <m/>
    <d v="2015-05-08T15:05:00"/>
    <b v="0"/>
    <n v="58"/>
    <b v="1"/>
    <s v="theater/plays"/>
    <n v="210.75"/>
    <n v="29.068965517241381"/>
    <x v="1"/>
    <s v="plays"/>
    <n v="2015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2"/>
    <x v="6"/>
    <m/>
    <d v="2016-05-06T02:17:21"/>
    <b v="0"/>
    <n v="89"/>
    <b v="1"/>
    <s v="theater/plays"/>
    <n v="110.00000000000001"/>
    <n v="49.438202247191015"/>
    <x v="1"/>
    <s v="plays"/>
    <n v="2016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"/>
    <x v="3"/>
    <m/>
    <d v="2014-08-08T08:54:00"/>
    <b v="0"/>
    <n v="125"/>
    <b v="1"/>
    <s v="theater/plays"/>
    <n v="100.08673425918037"/>
    <n v="93.977440000000001"/>
    <x v="1"/>
    <s v="plays"/>
    <n v="2014"/>
    <n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2"/>
    <x v="5"/>
    <m/>
    <d v="2016-06-07T19:57:04"/>
    <b v="0"/>
    <n v="18"/>
    <b v="1"/>
    <s v="theater/plays"/>
    <n v="106.19047619047619"/>
    <n v="61.944444444444443"/>
    <x v="1"/>
    <s v="plays"/>
    <n v="2016"/>
    <n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2"/>
    <x v="7"/>
    <m/>
    <d v="2016-04-10T21:30:00"/>
    <b v="0"/>
    <n v="32"/>
    <b v="1"/>
    <s v="theater/plays"/>
    <n v="125.6"/>
    <n v="78.5"/>
    <x v="1"/>
    <s v="plays"/>
    <n v="2016"/>
    <n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3"/>
    <x v="11"/>
    <m/>
    <d v="2015-01-31T09:03:06"/>
    <b v="0"/>
    <n v="16"/>
    <b v="1"/>
    <s v="theater/plays"/>
    <n v="108"/>
    <n v="33.75"/>
    <x v="1"/>
    <s v="plays"/>
    <n v="2014"/>
    <n v="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2"/>
    <x v="5"/>
    <m/>
    <d v="2016-06-21T20:05:57"/>
    <b v="0"/>
    <n v="38"/>
    <b v="1"/>
    <s v="theater/plays"/>
    <n v="101"/>
    <n v="66.44736842105263"/>
    <x v="1"/>
    <s v="plays"/>
    <n v="2016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3"/>
    <x v="9"/>
    <m/>
    <d v="2014-10-15T22:59:00"/>
    <b v="0"/>
    <n v="15"/>
    <b v="1"/>
    <s v="theater/plays"/>
    <n v="107.4"/>
    <n v="35.799999999999997"/>
    <x v="1"/>
    <s v="plays"/>
    <n v="2014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2"/>
    <x v="5"/>
    <m/>
    <d v="2016-06-21T22:55:00"/>
    <b v="0"/>
    <n v="23"/>
    <b v="1"/>
    <s v="theater/plays"/>
    <n v="101.51515151515152"/>
    <n v="145.65217391304347"/>
    <x v="1"/>
    <s v="plays"/>
    <n v="2016"/>
    <n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2"/>
    <x v="10"/>
    <m/>
    <d v="2016-09-25T03:46:48"/>
    <b v="0"/>
    <n v="49"/>
    <b v="1"/>
    <s v="theater/plays"/>
    <n v="125.89999999999999"/>
    <n v="25.693877551020407"/>
    <x v="1"/>
    <s v="plays"/>
    <n v="2016"/>
    <n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2"/>
    <x v="5"/>
    <m/>
    <d v="2016-06-05T08:59:50"/>
    <b v="0"/>
    <n v="10"/>
    <b v="1"/>
    <s v="theater/plays"/>
    <n v="101.66666666666666"/>
    <n v="152.5"/>
    <x v="1"/>
    <s v="plays"/>
    <n v="2016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0"/>
    <x v="7"/>
    <m/>
    <d v="2015-04-05T12:51:17"/>
    <b v="0"/>
    <n v="15"/>
    <b v="1"/>
    <s v="theater/plays"/>
    <n v="112.5"/>
    <n v="30"/>
    <x v="1"/>
    <s v="plays"/>
    <n v="2015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0"/>
    <x v="2"/>
    <m/>
    <d v="2015-03-08T11:08:25"/>
    <b v="0"/>
    <n v="57"/>
    <b v="1"/>
    <s v="theater/plays"/>
    <n v="101.375"/>
    <n v="142.28070175438597"/>
    <x v="1"/>
    <s v="plays"/>
    <n v="2015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2"/>
    <x v="6"/>
    <m/>
    <d v="2016-05-08T03:59:26"/>
    <b v="0"/>
    <n v="33"/>
    <b v="1"/>
    <s v="theater/plays"/>
    <n v="101.25"/>
    <n v="24.545454545454547"/>
    <x v="1"/>
    <s v="plays"/>
    <n v="2016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"/>
    <x v="3"/>
    <m/>
    <d v="2014-07-04T20:00:00"/>
    <b v="0"/>
    <n v="9"/>
    <b v="1"/>
    <s v="theater/plays"/>
    <n v="146.38888888888889"/>
    <n v="292.77777777777777"/>
    <x v="1"/>
    <s v="plays"/>
    <n v="2014"/>
    <n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"/>
    <x v="3"/>
    <m/>
    <d v="2014-07-27T18:00:00"/>
    <b v="0"/>
    <n v="26"/>
    <b v="1"/>
    <s v="theater/plays"/>
    <n v="116.8"/>
    <n v="44.92307692307692"/>
    <x v="1"/>
    <s v="plays"/>
    <n v="2014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0"/>
    <x v="7"/>
    <m/>
    <d v="2015-04-01T15:17:48"/>
    <b v="0"/>
    <n v="69"/>
    <b v="1"/>
    <s v="theater/plays"/>
    <n v="106.26666666666667"/>
    <n v="23.10144927536232"/>
    <x v="1"/>
    <s v="plays"/>
    <n v="2015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0"/>
    <x v="8"/>
    <m/>
    <d v="2015-10-06T11:44:46"/>
    <b v="0"/>
    <n v="65"/>
    <b v="1"/>
    <s v="theater/plays"/>
    <n v="104.52"/>
    <n v="80.400000000000006"/>
    <x v="1"/>
    <s v="plays"/>
    <n v="2015"/>
    <n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3"/>
    <x v="0"/>
    <m/>
    <d v="2014-07-19T15:38:50"/>
    <b v="0"/>
    <n v="83"/>
    <b v="1"/>
    <s v="theater/plays"/>
    <n v="100"/>
    <n v="72.289156626506028"/>
    <x v="1"/>
    <s v="plays"/>
    <n v="2014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0"/>
    <x v="5"/>
    <m/>
    <d v="2015-06-15T11:14:40"/>
    <b v="0"/>
    <n v="111"/>
    <b v="1"/>
    <s v="theater/plays"/>
    <n v="104.57142857142858"/>
    <n v="32.972972972972975"/>
    <x v="1"/>
    <s v="plays"/>
    <n v="2015"/>
    <n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0"/>
    <x v="0"/>
    <m/>
    <d v="2015-07-30T07:30:22"/>
    <b v="0"/>
    <n v="46"/>
    <b v="1"/>
    <s v="theater/plays"/>
    <n v="138.62051149573753"/>
    <n v="116.65217391304348"/>
    <x v="1"/>
    <s v="plays"/>
    <n v="2015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"/>
    <x v="3"/>
    <m/>
    <d v="2014-08-03T18:00:00"/>
    <b v="0"/>
    <n v="63"/>
    <b v="1"/>
    <s v="theater/plays"/>
    <n v="100.32000000000001"/>
    <n v="79.61904761904762"/>
    <x v="1"/>
    <s v="plays"/>
    <n v="2014"/>
    <n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2"/>
    <x v="7"/>
    <m/>
    <d v="2016-04-05T03:34:06"/>
    <b v="0"/>
    <n v="9"/>
    <b v="1"/>
    <s v="theater/plays"/>
    <n v="100"/>
    <n v="27.777777777777779"/>
    <x v="1"/>
    <s v="plays"/>
    <n v="2016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3"/>
    <x v="8"/>
    <m/>
    <d v="2014-10-10T16:00:00"/>
    <b v="0"/>
    <n v="34"/>
    <b v="1"/>
    <s v="theater/plays"/>
    <n v="110.2"/>
    <n v="81.029411764705884"/>
    <x v="1"/>
    <s v="plays"/>
    <n v="2014"/>
    <n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1"/>
    <x v="2"/>
    <m/>
    <d v="2017-02-24T08:48:00"/>
    <b v="0"/>
    <n v="112"/>
    <b v="1"/>
    <s v="theater/plays"/>
    <n v="102.18"/>
    <n v="136.84821428571428"/>
    <x v="1"/>
    <s v="plays"/>
    <n v="2017"/>
    <n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2"/>
    <x v="0"/>
    <m/>
    <d v="2016-07-28T10:58:38"/>
    <b v="0"/>
    <n v="47"/>
    <b v="1"/>
    <s v="theater/plays"/>
    <n v="104.35000000000001"/>
    <n v="177.61702127659575"/>
    <x v="1"/>
    <s v="plays"/>
    <n v="2016"/>
    <n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2"/>
    <x v="4"/>
    <m/>
    <d v="2016-12-06T18:22:34"/>
    <b v="0"/>
    <n v="38"/>
    <b v="1"/>
    <s v="theater/plays"/>
    <n v="138.16666666666666"/>
    <n v="109.07894736842105"/>
    <x v="1"/>
    <s v="plays"/>
    <n v="2016"/>
    <n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2"/>
    <x v="5"/>
    <m/>
    <d v="2016-06-12T12:00:00"/>
    <b v="0"/>
    <n v="28"/>
    <b v="1"/>
    <s v="theater/plays"/>
    <n v="100"/>
    <n v="119.64285714285714"/>
    <x v="1"/>
    <s v="plays"/>
    <n v="2016"/>
    <n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0"/>
    <x v="2"/>
    <m/>
    <d v="2015-03-31T23:59:00"/>
    <b v="0"/>
    <n v="78"/>
    <b v="1"/>
    <s v="theater/plays"/>
    <n v="101.66666666666666"/>
    <n v="78.205128205128204"/>
    <x v="1"/>
    <s v="plays"/>
    <n v="2015"/>
    <n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2"/>
    <x v="7"/>
    <m/>
    <d v="2016-04-13T08:18:00"/>
    <b v="0"/>
    <n v="23"/>
    <b v="1"/>
    <s v="theater/plays"/>
    <n v="171.42857142857142"/>
    <n v="52.173913043478258"/>
    <x v="1"/>
    <s v="plays"/>
    <n v="2016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"/>
    <x v="3"/>
    <m/>
    <d v="2014-08-29T23:48:13"/>
    <b v="0"/>
    <n v="40"/>
    <b v="1"/>
    <s v="theater/plays"/>
    <n v="101.44444444444444"/>
    <n v="114.125"/>
    <x v="1"/>
    <s v="plays"/>
    <n v="2014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0"/>
    <x v="2"/>
    <m/>
    <d v="2015-04-17T19:37:00"/>
    <b v="0"/>
    <n v="13"/>
    <b v="1"/>
    <s v="theater/plays"/>
    <n v="130"/>
    <n v="50"/>
    <x v="1"/>
    <s v="plays"/>
    <n v="2015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0"/>
    <x v="2"/>
    <m/>
    <d v="2015-02-25T19:35:10"/>
    <b v="0"/>
    <n v="18"/>
    <b v="1"/>
    <s v="theater/plays"/>
    <n v="110.00000000000001"/>
    <n v="91.666666666666671"/>
    <x v="1"/>
    <s v="plays"/>
    <n v="2015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2"/>
    <x v="6"/>
    <m/>
    <d v="2016-05-08T16:00:00"/>
    <b v="0"/>
    <n v="22"/>
    <b v="1"/>
    <s v="theater/plays"/>
    <n v="119.44999999999999"/>
    <n v="108.59090909090909"/>
    <x v="1"/>
    <s v="plays"/>
    <n v="2016"/>
    <n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2"/>
    <x v="6"/>
    <m/>
    <d v="2016-04-29T22:59:00"/>
    <b v="0"/>
    <n v="79"/>
    <b v="1"/>
    <s v="theater/plays"/>
    <n v="100.2909090909091"/>
    <n v="69.822784810126578"/>
    <x v="1"/>
    <s v="plays"/>
    <n v="2016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2"/>
    <x v="5"/>
    <m/>
    <d v="2016-06-13T12:00:00"/>
    <b v="0"/>
    <n v="14"/>
    <b v="1"/>
    <s v="theater/plays"/>
    <n v="153.4"/>
    <n v="109.57142857142857"/>
    <x v="1"/>
    <s v="plays"/>
    <n v="2016"/>
    <n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0"/>
    <x v="9"/>
    <m/>
    <d v="2015-11-29T18:00:00"/>
    <b v="0"/>
    <n v="51"/>
    <b v="1"/>
    <s v="theater/plays"/>
    <n v="104.42857142857143"/>
    <n v="71.666666666666671"/>
    <x v="1"/>
    <s v="plays"/>
    <n v="2015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3"/>
    <x v="0"/>
    <m/>
    <d v="2014-07-23T06:00:00"/>
    <b v="0"/>
    <n v="54"/>
    <b v="1"/>
    <s v="theater/plays"/>
    <n v="101.1"/>
    <n v="93.611111111111114"/>
    <x v="1"/>
    <s v="plays"/>
    <n v="2014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2"/>
    <x v="5"/>
    <m/>
    <d v="2016-07-01T18:00:00"/>
    <b v="0"/>
    <n v="70"/>
    <b v="1"/>
    <s v="theater/plays"/>
    <n v="107.52"/>
    <n v="76.8"/>
    <x v="1"/>
    <s v="plays"/>
    <n v="2016"/>
    <n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2"/>
    <x v="6"/>
    <m/>
    <d v="2016-05-02T18:00:00"/>
    <b v="0"/>
    <n v="44"/>
    <b v="1"/>
    <s v="theater/plays"/>
    <n v="315"/>
    <n v="35.795454545454547"/>
    <x v="1"/>
    <s v="plays"/>
    <n v="2016"/>
    <n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0"/>
    <x v="8"/>
    <m/>
    <d v="2015-10-28T23:01:00"/>
    <b v="0"/>
    <n v="55"/>
    <b v="1"/>
    <s v="theater/plays"/>
    <n v="101.93333333333334"/>
    <n v="55.6"/>
    <x v="1"/>
    <s v="plays"/>
    <n v="2015"/>
    <n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2"/>
    <x v="6"/>
    <m/>
    <d v="2016-05-10T06:17:00"/>
    <b v="0"/>
    <n v="15"/>
    <b v="1"/>
    <s v="theater/plays"/>
    <n v="126.28571428571429"/>
    <n v="147.33333333333334"/>
    <x v="1"/>
    <s v="plays"/>
    <n v="2016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2"/>
    <x v="0"/>
    <m/>
    <d v="2016-07-15T14:34:32"/>
    <b v="0"/>
    <n v="27"/>
    <b v="1"/>
    <s v="theater/plays"/>
    <n v="101.4"/>
    <n v="56.333333333333336"/>
    <x v="1"/>
    <s v="plays"/>
    <n v="2016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"/>
    <x v="3"/>
    <m/>
    <d v="2014-08-01T05:01:50"/>
    <b v="0"/>
    <n v="21"/>
    <b v="1"/>
    <s v="theater/plays"/>
    <n v="101"/>
    <n v="96.19047619047619"/>
    <x v="1"/>
    <s v="plays"/>
    <n v="2014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3"/>
    <x v="9"/>
    <m/>
    <d v="2014-11-19T03:27:59"/>
    <b v="0"/>
    <n v="162"/>
    <b v="1"/>
    <s v="theater/plays"/>
    <n v="102.99000000000001"/>
    <n v="63.574074074074076"/>
    <x v="1"/>
    <s v="plays"/>
    <n v="2014"/>
    <n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1"/>
    <x v="1"/>
    <m/>
    <d v="2017-02-24T20:22:14"/>
    <b v="0"/>
    <n v="23"/>
    <b v="1"/>
    <s v="theater/plays"/>
    <n v="106.25"/>
    <n v="184.78260869565219"/>
    <x v="1"/>
    <s v="plays"/>
    <n v="2017"/>
    <n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2"/>
    <x v="4"/>
    <m/>
    <d v="2016-12-14T10:59:00"/>
    <b v="0"/>
    <n v="72"/>
    <b v="1"/>
    <s v="theater/plays"/>
    <n v="101.37777777777779"/>
    <n v="126.72222222222223"/>
    <x v="1"/>
    <s v="plays"/>
    <n v="2016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3"/>
    <x v="10"/>
    <m/>
    <d v="2014-09-01T10:59:00"/>
    <b v="0"/>
    <n v="68"/>
    <b v="1"/>
    <s v="theater/plays"/>
    <n v="113.46000000000001"/>
    <n v="83.42647058823529"/>
    <x v="1"/>
    <s v="plays"/>
    <n v="2014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0"/>
    <x v="2"/>
    <m/>
    <d v="2015-03-06T23:55:00"/>
    <b v="0"/>
    <n v="20"/>
    <b v="1"/>
    <s v="theater/plays"/>
    <n v="218.00000000000003"/>
    <n v="54.5"/>
    <x v="1"/>
    <s v="plays"/>
    <n v="2015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"/>
    <x v="3"/>
    <m/>
    <d v="2014-08-19T11:00:00"/>
    <b v="0"/>
    <n v="26"/>
    <b v="1"/>
    <s v="theater/plays"/>
    <n v="101.41935483870968"/>
    <n v="302.30769230769232"/>
    <x v="1"/>
    <s v="plays"/>
    <n v="2014"/>
    <n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2"/>
    <x v="2"/>
    <m/>
    <d v="2016-03-15T16:00:00"/>
    <b v="0"/>
    <n v="72"/>
    <b v="1"/>
    <s v="theater/plays"/>
    <n v="105.93333333333332"/>
    <n v="44.138888888888886"/>
    <x v="1"/>
    <s v="plays"/>
    <n v="2016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0"/>
    <x v="4"/>
    <m/>
    <d v="2015-12-12T21:26:32"/>
    <b v="0"/>
    <n v="3"/>
    <b v="1"/>
    <s v="theater/plays"/>
    <n v="104"/>
    <n v="866.66666666666663"/>
    <x v="1"/>
    <s v="plays"/>
    <n v="2015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0"/>
    <x v="6"/>
    <m/>
    <d v="2015-05-12T20:37:17"/>
    <b v="0"/>
    <n v="18"/>
    <b v="1"/>
    <s v="theater/plays"/>
    <n v="221"/>
    <n v="61.388888888888886"/>
    <x v="1"/>
    <s v="plays"/>
    <n v="2015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0"/>
    <x v="3"/>
    <m/>
    <d v="2015-08-01T17:24:54"/>
    <b v="0"/>
    <n v="30"/>
    <b v="1"/>
    <s v="theater/plays"/>
    <n v="118.66666666666667"/>
    <n v="29.666666666666668"/>
    <x v="1"/>
    <s v="plays"/>
    <n v="2015"/>
    <n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3"/>
    <x v="4"/>
    <m/>
    <d v="2015-01-01T00:00:00"/>
    <b v="0"/>
    <n v="23"/>
    <b v="1"/>
    <s v="theater/plays"/>
    <n v="104.60000000000001"/>
    <n v="45.478260869565219"/>
    <x v="1"/>
    <s v="plays"/>
    <n v="2014"/>
    <n v="1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2"/>
    <x v="4"/>
    <m/>
    <d v="2017-01-14T19:59:40"/>
    <b v="0"/>
    <n v="54"/>
    <b v="1"/>
    <s v="theater/plays"/>
    <n v="103.89999999999999"/>
    <n v="96.203703703703709"/>
    <x v="1"/>
    <s v="plays"/>
    <n v="2016"/>
    <n v="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2"/>
    <x v="4"/>
    <m/>
    <d v="2016-12-17T03:00:00"/>
    <b v="0"/>
    <n v="26"/>
    <b v="1"/>
    <s v="theater/plays"/>
    <n v="117.73333333333333"/>
    <n v="67.92307692307692"/>
    <x v="1"/>
    <s v="plays"/>
    <n v="2016"/>
    <n v="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0"/>
    <x v="4"/>
    <m/>
    <d v="2015-12-02T15:59:25"/>
    <b v="0"/>
    <n v="9"/>
    <b v="1"/>
    <s v="theater/plays"/>
    <n v="138.5"/>
    <n v="30.777777777777779"/>
    <x v="1"/>
    <s v="plays"/>
    <n v="2015"/>
    <n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3"/>
    <x v="10"/>
    <m/>
    <d v="2014-08-24T23:59:00"/>
    <b v="0"/>
    <n v="27"/>
    <b v="1"/>
    <s v="theater/plays"/>
    <n v="103.49999999999999"/>
    <n v="38.333333333333336"/>
    <x v="1"/>
    <s v="plays"/>
    <n v="2014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0"/>
    <x v="0"/>
    <m/>
    <d v="2015-07-18T11:00:00"/>
    <b v="0"/>
    <n v="30"/>
    <b v="1"/>
    <s v="theater/plays"/>
    <n v="100.25"/>
    <n v="66.833333333333329"/>
    <x v="1"/>
    <s v="plays"/>
    <n v="2015"/>
    <n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0"/>
    <x v="8"/>
    <m/>
    <d v="2015-10-28T12:33:36"/>
    <b v="0"/>
    <n v="52"/>
    <b v="1"/>
    <s v="theater/plays"/>
    <n v="106.57142857142856"/>
    <n v="71.730769230769226"/>
    <x v="1"/>
    <s v="plays"/>
    <n v="2015"/>
    <n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3"/>
    <x v="5"/>
    <m/>
    <d v="2014-05-18T09:39:33"/>
    <b v="0"/>
    <n v="17"/>
    <b v="1"/>
    <s v="theater/plays"/>
    <n v="100"/>
    <n v="176.47058823529412"/>
    <x v="1"/>
    <s v="plays"/>
    <n v="2014"/>
    <n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0"/>
    <x v="2"/>
    <m/>
    <d v="2015-04-25T10:49:54"/>
    <b v="0"/>
    <n v="19"/>
    <b v="1"/>
    <s v="theater/plays"/>
    <n v="100.01249999999999"/>
    <n v="421.10526315789474"/>
    <x v="1"/>
    <s v="plays"/>
    <n v="2015"/>
    <n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0"/>
    <x v="2"/>
    <m/>
    <d v="2015-03-20T11:56:00"/>
    <b v="0"/>
    <n v="77"/>
    <b v="1"/>
    <s v="theater/plays"/>
    <n v="101.05"/>
    <n v="104.98701298701299"/>
    <x v="1"/>
    <s v="plays"/>
    <n v="2015"/>
    <n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3"/>
    <x v="10"/>
    <m/>
    <d v="2014-08-31T08:08:00"/>
    <b v="0"/>
    <n v="21"/>
    <b v="1"/>
    <s v="theater/plays"/>
    <n v="107.63636363636364"/>
    <n v="28.19047619047619"/>
    <x v="1"/>
    <s v="plays"/>
    <n v="2014"/>
    <n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0"/>
    <x v="10"/>
    <m/>
    <d v="2015-08-26T18:00:00"/>
    <b v="0"/>
    <n v="38"/>
    <b v="1"/>
    <s v="theater/plays"/>
    <n v="103.64999999999999"/>
    <n v="54.55263157894737"/>
    <x v="1"/>
    <s v="plays"/>
    <n v="2015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3"/>
    <x v="9"/>
    <m/>
    <d v="2014-11-29T18:52:58"/>
    <b v="0"/>
    <n v="28"/>
    <b v="1"/>
    <s v="theater/plays"/>
    <n v="104.43333333333334"/>
    <n v="111.89285714285714"/>
    <x v="1"/>
    <s v="plays"/>
    <n v="2014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0"/>
    <x v="2"/>
    <m/>
    <d v="2015-03-10T22:26:23"/>
    <b v="0"/>
    <n v="48"/>
    <b v="1"/>
    <s v="theater/plays"/>
    <n v="102.25"/>
    <n v="85.208333333333329"/>
    <x v="1"/>
    <s v="plays"/>
    <n v="2015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2"/>
    <x v="3"/>
    <m/>
    <d v="2016-08-01T17:59:00"/>
    <b v="0"/>
    <n v="46"/>
    <b v="1"/>
    <s v="theater/plays"/>
    <n v="100.74285714285713"/>
    <n v="76.652173913043484"/>
    <x v="1"/>
    <s v="plays"/>
    <n v="2016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2"/>
    <x v="0"/>
    <m/>
    <d v="2016-06-23T13:47:00"/>
    <b v="0"/>
    <n v="30"/>
    <b v="1"/>
    <s v="theater/plays"/>
    <n v="111.71428571428572"/>
    <n v="65.166666666666671"/>
    <x v="1"/>
    <s v="plays"/>
    <n v="2016"/>
    <n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0"/>
    <x v="9"/>
    <m/>
    <d v="2015-11-20T22:00:00"/>
    <b v="0"/>
    <n v="64"/>
    <b v="1"/>
    <s v="theater/plays"/>
    <n v="100.01100000000001"/>
    <n v="93.760312499999998"/>
    <x v="1"/>
    <s v="plays"/>
    <n v="2015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3"/>
    <x v="4"/>
    <m/>
    <d v="2014-12-10T15:49:12"/>
    <b v="0"/>
    <n v="15"/>
    <b v="1"/>
    <s v="theater/plays"/>
    <n v="100"/>
    <n v="133.33333333333334"/>
    <x v="1"/>
    <s v="plays"/>
    <n v="2014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3"/>
    <x v="4"/>
    <m/>
    <d v="2014-12-03T10:28:26"/>
    <b v="0"/>
    <n v="41"/>
    <b v="1"/>
    <s v="theater/plays"/>
    <n v="105"/>
    <n v="51.219512195121951"/>
    <x v="1"/>
    <s v="plays"/>
    <n v="2014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3"/>
    <x v="4"/>
    <m/>
    <d v="2014-12-14T13:18:08"/>
    <b v="0"/>
    <n v="35"/>
    <b v="1"/>
    <s v="theater/plays"/>
    <n v="116.86666666666667"/>
    <n v="100.17142857142858"/>
    <x v="1"/>
    <s v="plays"/>
    <n v="2014"/>
    <n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0"/>
    <x v="5"/>
    <m/>
    <d v="2015-06-18T06:04:01"/>
    <b v="0"/>
    <n v="45"/>
    <b v="1"/>
    <s v="theater/plays"/>
    <n v="103.8"/>
    <n v="34.6"/>
    <x v="1"/>
    <s v="plays"/>
    <n v="2015"/>
    <n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2"/>
    <x v="5"/>
    <m/>
    <d v="2016-06-03T08:31:22"/>
    <b v="0"/>
    <n v="62"/>
    <b v="1"/>
    <s v="theater/plays"/>
    <n v="114.5"/>
    <n v="184.67741935483872"/>
    <x v="1"/>
    <s v="plays"/>
    <n v="2016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3"/>
    <x v="0"/>
    <m/>
    <d v="2014-07-10T13:35:45"/>
    <b v="0"/>
    <n v="22"/>
    <b v="1"/>
    <s v="theater/plays"/>
    <n v="102.4"/>
    <n v="69.818181818181813"/>
    <x v="1"/>
    <s v="plays"/>
    <n v="2014"/>
    <n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"/>
    <x v="3"/>
    <m/>
    <d v="2014-08-08T17:28:00"/>
    <b v="0"/>
    <n v="18"/>
    <b v="1"/>
    <s v="theater/plays"/>
    <n v="223"/>
    <n v="61.944444444444443"/>
    <x v="1"/>
    <s v="plays"/>
    <n v="2014"/>
    <n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2"/>
    <x v="7"/>
    <m/>
    <d v="2016-05-06T15:17:35"/>
    <b v="0"/>
    <n v="12"/>
    <b v="1"/>
    <s v="theater/plays"/>
    <n v="100"/>
    <n v="41.666666666666664"/>
    <x v="1"/>
    <s v="plays"/>
    <n v="2016"/>
    <n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3"/>
    <x v="9"/>
    <m/>
    <d v="2014-11-05T19:46:00"/>
    <b v="0"/>
    <n v="44"/>
    <b v="1"/>
    <s v="theater/plays"/>
    <n v="105.80000000000001"/>
    <n v="36.06818181818182"/>
    <x v="1"/>
    <s v="plays"/>
    <n v="2014"/>
    <n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3"/>
    <x v="0"/>
    <m/>
    <d v="2014-07-27T09:17:25"/>
    <b v="0"/>
    <n v="27"/>
    <b v="1"/>
    <s v="theater/plays"/>
    <n v="142.36363636363635"/>
    <n v="29"/>
    <x v="1"/>
    <s v="plays"/>
    <n v="2014"/>
    <n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0"/>
    <x v="5"/>
    <m/>
    <d v="2015-05-30T13:10:00"/>
    <b v="0"/>
    <n v="38"/>
    <b v="1"/>
    <s v="theater/plays"/>
    <n v="184"/>
    <n v="24.210526315789473"/>
    <x v="1"/>
    <s v="plays"/>
    <n v="2015"/>
    <n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3"/>
    <x v="5"/>
    <m/>
    <d v="2014-05-31T22:59:00"/>
    <b v="0"/>
    <n v="28"/>
    <b v="1"/>
    <s v="theater/plays"/>
    <n v="104.33333333333333"/>
    <n v="55.892857142857146"/>
    <x v="1"/>
    <s v="plays"/>
    <n v="2014"/>
    <n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2"/>
    <x v="1"/>
    <m/>
    <d v="2016-02-18T17:00:00"/>
    <b v="0"/>
    <n v="24"/>
    <b v="1"/>
    <s v="theater/plays"/>
    <n v="112.00000000000001"/>
    <n v="11.666666666666666"/>
    <x v="1"/>
    <s v="plays"/>
    <n v="201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3"/>
    <x v="9"/>
    <m/>
    <d v="2014-11-21T12:00:00"/>
    <b v="0"/>
    <n v="65"/>
    <b v="1"/>
    <s v="theater/plays"/>
    <n v="111.07499999999999"/>
    <n v="68.353846153846149"/>
    <x v="1"/>
    <s v="plays"/>
    <n v="2014"/>
    <n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0"/>
    <x v="1"/>
    <m/>
    <d v="2015-02-21T17:05:25"/>
    <b v="0"/>
    <n v="46"/>
    <b v="1"/>
    <s v="theater/plays"/>
    <n v="103.75000000000001"/>
    <n v="27.065217391304348"/>
    <x v="1"/>
    <s v="plays"/>
    <n v="2015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"/>
    <x v="3"/>
    <m/>
    <d v="2014-08-28T17:53:34"/>
    <b v="0"/>
    <n v="85"/>
    <b v="1"/>
    <s v="theater/plays"/>
    <n v="100.41"/>
    <n v="118.12941176470588"/>
    <x v="1"/>
    <s v="plays"/>
    <n v="2014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0"/>
    <x v="3"/>
    <m/>
    <d v="2015-08-07T12:22:26"/>
    <b v="0"/>
    <n v="66"/>
    <b v="1"/>
    <s v="theater/plays"/>
    <n v="101.86206896551724"/>
    <n v="44.757575757575758"/>
    <x v="1"/>
    <s v="plays"/>
    <n v="2015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0"/>
    <x v="9"/>
    <m/>
    <d v="2015-11-11T21:31:00"/>
    <b v="0"/>
    <n v="165"/>
    <b v="1"/>
    <s v="theater/plays"/>
    <n v="109.76666666666665"/>
    <n v="99.787878787878782"/>
    <x v="1"/>
    <s v="plays"/>
    <n v="2015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0"/>
    <x v="5"/>
    <m/>
    <d v="2015-06-25T06:05:24"/>
    <b v="0"/>
    <n v="17"/>
    <b v="1"/>
    <s v="theater/plays"/>
    <n v="100"/>
    <n v="117.64705882352941"/>
    <x v="1"/>
    <s v="plays"/>
    <n v="2015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0"/>
    <x v="5"/>
    <m/>
    <d v="2015-06-17T07:05:02"/>
    <b v="0"/>
    <n v="3"/>
    <b v="1"/>
    <s v="theater/plays"/>
    <n v="122"/>
    <n v="203.33333333333334"/>
    <x v="1"/>
    <s v="plays"/>
    <n v="2015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2"/>
    <x v="2"/>
    <m/>
    <d v="2016-03-01T18:59:00"/>
    <b v="0"/>
    <n v="17"/>
    <b v="1"/>
    <s v="theater/plays"/>
    <n v="137.57142857142856"/>
    <n v="28.323529411764707"/>
    <x v="1"/>
    <s v="plays"/>
    <n v="2016"/>
    <n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3"/>
    <x v="0"/>
    <m/>
    <d v="2014-07-16T06:49:36"/>
    <b v="0"/>
    <n v="91"/>
    <b v="1"/>
    <s v="theater/plays"/>
    <n v="100.31000000000002"/>
    <n v="110.23076923076923"/>
    <x v="1"/>
    <s v="plays"/>
    <n v="2014"/>
    <n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3"/>
    <x v="0"/>
    <m/>
    <d v="2014-07-06T05:08:09"/>
    <b v="0"/>
    <n v="67"/>
    <b v="1"/>
    <s v="theater/plays"/>
    <n v="107.1"/>
    <n v="31.970149253731343"/>
    <x v="1"/>
    <s v="plays"/>
    <n v="2014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3"/>
    <x v="0"/>
    <m/>
    <d v="2014-07-18T18:48:24"/>
    <b v="0"/>
    <n v="18"/>
    <b v="1"/>
    <s v="theater/plays"/>
    <n v="211"/>
    <n v="58.611111111111114"/>
    <x v="1"/>
    <s v="plays"/>
    <n v="2014"/>
    <n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2"/>
    <x v="0"/>
    <m/>
    <d v="2016-07-31T15:58:00"/>
    <b v="0"/>
    <n v="21"/>
    <b v="1"/>
    <s v="theater/plays"/>
    <n v="123.6"/>
    <n v="29.428571428571427"/>
    <x v="1"/>
    <s v="plays"/>
    <n v="2016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2"/>
    <x v="5"/>
    <m/>
    <d v="2016-06-06T02:00:00"/>
    <b v="0"/>
    <n v="40"/>
    <b v="1"/>
    <s v="theater/plays"/>
    <n v="108.5"/>
    <n v="81.375"/>
    <x v="1"/>
    <s v="plays"/>
    <n v="2016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0"/>
    <x v="8"/>
    <m/>
    <d v="2015-10-07T19:32:52"/>
    <b v="0"/>
    <n v="78"/>
    <b v="1"/>
    <s v="theater/plays"/>
    <n v="103.56666666666668"/>
    <n v="199.16666666666666"/>
    <x v="1"/>
    <s v="plays"/>
    <n v="2015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3"/>
    <x v="10"/>
    <m/>
    <d v="2014-09-27T18:01:02"/>
    <b v="0"/>
    <n v="26"/>
    <b v="1"/>
    <s v="theater/plays"/>
    <n v="100"/>
    <n v="115.38461538461539"/>
    <x v="1"/>
    <s v="plays"/>
    <n v="2014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0"/>
    <x v="2"/>
    <m/>
    <d v="2015-02-27T23:59:00"/>
    <b v="0"/>
    <n v="14"/>
    <b v="1"/>
    <s v="theater/plays"/>
    <n v="130"/>
    <n v="46.428571428571431"/>
    <x v="1"/>
    <s v="plays"/>
    <n v="2015"/>
    <n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2"/>
    <x v="4"/>
    <m/>
    <d v="2016-12-01T02:59:00"/>
    <b v="0"/>
    <n v="44"/>
    <b v="1"/>
    <s v="theater/plays"/>
    <n v="103.49999999999999"/>
    <n v="70.568181818181813"/>
    <x v="1"/>
    <s v="plays"/>
    <n v="2016"/>
    <n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2"/>
    <x v="6"/>
    <m/>
    <d v="2016-04-17T18:30:00"/>
    <b v="0"/>
    <n v="9"/>
    <b v="1"/>
    <s v="theater/plays"/>
    <n v="100"/>
    <n v="22.222222222222221"/>
    <x v="1"/>
    <s v="plays"/>
    <n v="2016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0"/>
    <x v="7"/>
    <m/>
    <d v="2015-04-23T13:30:00"/>
    <b v="0"/>
    <n v="30"/>
    <b v="1"/>
    <s v="theater/plays"/>
    <n v="119.6"/>
    <n v="159.46666666666667"/>
    <x v="1"/>
    <s v="plays"/>
    <n v="2015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3"/>
    <x v="8"/>
    <m/>
    <d v="2014-10-25T19:43:00"/>
    <b v="0"/>
    <n v="45"/>
    <b v="1"/>
    <s v="theater/plays"/>
    <n v="100.00058823529412"/>
    <n v="37.777999999999999"/>
    <x v="1"/>
    <s v="plays"/>
    <n v="2014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3"/>
    <x v="6"/>
    <m/>
    <d v="2014-05-23T15:01:47"/>
    <b v="0"/>
    <n v="56"/>
    <b v="1"/>
    <s v="theater/plays"/>
    <n v="100.875"/>
    <n v="72.053571428571431"/>
    <x v="1"/>
    <s v="plays"/>
    <n v="2014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2"/>
    <x v="7"/>
    <m/>
    <d v="2016-04-06T16:30:00"/>
    <b v="0"/>
    <n v="46"/>
    <b v="1"/>
    <s v="theater/plays"/>
    <n v="106.54545454545455"/>
    <n v="63.695652173913047"/>
    <x v="1"/>
    <s v="plays"/>
    <n v="2016"/>
    <n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2"/>
    <x v="2"/>
    <m/>
    <d v="2016-02-13T19:00:00"/>
    <b v="0"/>
    <n v="34"/>
    <b v="1"/>
    <s v="theater/plays"/>
    <n v="138"/>
    <n v="28.411764705882351"/>
    <x v="1"/>
    <s v="plays"/>
    <n v="2016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0"/>
    <x v="2"/>
    <m/>
    <d v="2015-03-04T13:59:23"/>
    <b v="0"/>
    <n v="98"/>
    <b v="1"/>
    <s v="theater/plays"/>
    <n v="101.15"/>
    <n v="103.21428571428571"/>
    <x v="1"/>
    <s v="plays"/>
    <n v="2015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0"/>
    <x v="4"/>
    <m/>
    <d v="2015-12-13T19:00:00"/>
    <b v="0"/>
    <n v="46"/>
    <b v="1"/>
    <s v="theater/plays"/>
    <n v="109.1"/>
    <n v="71.152173913043484"/>
    <x v="1"/>
    <s v="plays"/>
    <n v="2015"/>
    <n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0"/>
    <x v="7"/>
    <m/>
    <d v="2015-04-24T16:52:21"/>
    <b v="0"/>
    <n v="10"/>
    <b v="1"/>
    <s v="theater/plays"/>
    <n v="140"/>
    <n v="35"/>
    <x v="1"/>
    <s v="plays"/>
    <n v="2015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0"/>
    <x v="1"/>
    <m/>
    <d v="2015-02-05T01:59:00"/>
    <b v="0"/>
    <n v="76"/>
    <b v="1"/>
    <s v="theater/plays"/>
    <n v="103.58333333333334"/>
    <n v="81.776315789473685"/>
    <x v="1"/>
    <s v="plays"/>
    <n v="2015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3"/>
    <x v="8"/>
    <m/>
    <d v="2014-10-04T09:48:56"/>
    <b v="0"/>
    <n v="104"/>
    <b v="1"/>
    <s v="theater/plays"/>
    <n v="102.97033333333331"/>
    <n v="297.02980769230766"/>
    <x v="1"/>
    <s v="plays"/>
    <n v="2014"/>
    <n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3"/>
    <x v="8"/>
    <m/>
    <d v="2014-09-20T21:00:00"/>
    <b v="0"/>
    <n v="87"/>
    <b v="1"/>
    <s v="theater/plays"/>
    <n v="108.13333333333333"/>
    <n v="46.609195402298852"/>
    <x v="1"/>
    <s v="plays"/>
    <n v="2014"/>
    <n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3"/>
    <x v="0"/>
    <m/>
    <d v="2014-07-02T10:29:12"/>
    <b v="0"/>
    <n v="29"/>
    <b v="1"/>
    <s v="theater/plays"/>
    <n v="100"/>
    <n v="51.724137931034484"/>
    <x v="1"/>
    <s v="plays"/>
    <n v="2014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0"/>
    <x v="2"/>
    <m/>
    <d v="2015-02-28T12:00:00"/>
    <b v="0"/>
    <n v="51"/>
    <b v="1"/>
    <s v="theater/plays"/>
    <n v="102.75000000000001"/>
    <n v="40.294117647058826"/>
    <x v="1"/>
    <s v="plays"/>
    <n v="2015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2"/>
    <x v="9"/>
    <m/>
    <d v="2016-11-01T19:31:01"/>
    <b v="0"/>
    <n v="12"/>
    <b v="1"/>
    <s v="theater/plays"/>
    <n v="130"/>
    <n v="16.25"/>
    <x v="1"/>
    <s v="plays"/>
    <n v="2016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3"/>
    <x v="0"/>
    <m/>
    <d v="2014-07-30T17:41:41"/>
    <b v="0"/>
    <n v="72"/>
    <b v="1"/>
    <s v="theater/plays"/>
    <n v="108.54949999999999"/>
    <n v="30.152638888888887"/>
    <x v="1"/>
    <s v="plays"/>
    <n v="2014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"/>
    <x v="3"/>
    <m/>
    <d v="2014-08-18T12:32:33"/>
    <b v="0"/>
    <n v="21"/>
    <b v="1"/>
    <s v="theater/plays"/>
    <n v="100"/>
    <n v="95.238095238095241"/>
    <x v="1"/>
    <s v="plays"/>
    <n v="2014"/>
    <n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2"/>
    <x v="1"/>
    <m/>
    <d v="2016-02-05T17:00:00"/>
    <b v="0"/>
    <n v="42"/>
    <b v="1"/>
    <s v="theater/plays"/>
    <n v="109.65"/>
    <n v="52.214285714285715"/>
    <x v="1"/>
    <s v="plays"/>
    <n v="2016"/>
    <n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3"/>
    <x v="5"/>
    <m/>
    <d v="2014-06-16T22:00:00"/>
    <b v="0"/>
    <n v="71"/>
    <b v="1"/>
    <s v="theater/plays"/>
    <n v="100.26315789473684"/>
    <n v="134.1549295774648"/>
    <x v="1"/>
    <s v="plays"/>
    <n v="2014"/>
    <n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3"/>
    <x v="0"/>
    <m/>
    <d v="2014-07-10T04:07:49"/>
    <b v="0"/>
    <n v="168"/>
    <b v="1"/>
    <s v="theater/plays"/>
    <n v="105.55000000000001"/>
    <n v="62.827380952380949"/>
    <x v="1"/>
    <s v="plays"/>
    <n v="2014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2"/>
    <x v="3"/>
    <m/>
    <d v="2016-08-06T22:00:00"/>
    <b v="0"/>
    <n v="19"/>
    <b v="1"/>
    <s v="theater/plays"/>
    <n v="112.00000000000001"/>
    <n v="58.94736842105263"/>
    <x v="1"/>
    <s v="plays"/>
    <n v="2016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"/>
    <x v="3"/>
    <m/>
    <d v="2014-08-21T11:28:00"/>
    <b v="0"/>
    <n v="37"/>
    <b v="1"/>
    <s v="theater/plays"/>
    <n v="105.89999999999999"/>
    <n v="143.1081081081081"/>
    <x v="1"/>
    <s v="plays"/>
    <n v="2014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0"/>
    <x v="3"/>
    <m/>
    <d v="2015-08-19T12:03:40"/>
    <b v="0"/>
    <n v="36"/>
    <b v="1"/>
    <s v="theater/plays"/>
    <n v="101"/>
    <n v="84.166666666666671"/>
    <x v="1"/>
    <s v="plays"/>
    <n v="2015"/>
    <n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0"/>
    <x v="6"/>
    <m/>
    <d v="2015-05-02T16:00:00"/>
    <b v="0"/>
    <n v="14"/>
    <b v="1"/>
    <s v="theater/plays"/>
    <n v="104.2"/>
    <n v="186.07142857142858"/>
    <x v="1"/>
    <s v="plays"/>
    <n v="2015"/>
    <n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2"/>
    <x v="1"/>
    <m/>
    <d v="2016-01-18T23:59:00"/>
    <b v="0"/>
    <n v="18"/>
    <b v="1"/>
    <s v="theater/plays"/>
    <n v="134.67833333333334"/>
    <n v="89.785555555555561"/>
    <x v="1"/>
    <s v="plays"/>
    <n v="2016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3"/>
    <x v="0"/>
    <m/>
    <d v="2014-07-11T11:15:00"/>
    <b v="0"/>
    <n v="82"/>
    <b v="1"/>
    <s v="theater/plays"/>
    <n v="105.2184"/>
    <n v="64.157560975609755"/>
    <x v="1"/>
    <s v="plays"/>
    <n v="2014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0"/>
    <x v="9"/>
    <m/>
    <d v="2015-11-13T15:17:00"/>
    <b v="0"/>
    <n v="43"/>
    <b v="1"/>
    <s v="theater/plays"/>
    <n v="102.60000000000001"/>
    <n v="59.651162790697676"/>
    <x v="1"/>
    <s v="plays"/>
    <n v="2015"/>
    <n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0"/>
    <x v="6"/>
    <m/>
    <d v="2015-05-30T15:11:12"/>
    <b v="0"/>
    <n v="8"/>
    <b v="1"/>
    <s v="theater/plays"/>
    <n v="100"/>
    <n v="31.25"/>
    <x v="1"/>
    <s v="plays"/>
    <n v="2015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3"/>
    <x v="10"/>
    <m/>
    <d v="2014-09-09T07:35:46"/>
    <b v="0"/>
    <n v="45"/>
    <b v="1"/>
    <s v="theater/plays"/>
    <n v="185.5"/>
    <n v="41.222222222222221"/>
    <x v="1"/>
    <s v="plays"/>
    <n v="2014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2"/>
    <x v="5"/>
    <m/>
    <d v="2016-06-08T08:59:00"/>
    <b v="0"/>
    <n v="20"/>
    <b v="1"/>
    <s v="theater/plays"/>
    <n v="289"/>
    <n v="43.35"/>
    <x v="1"/>
    <s v="plays"/>
    <n v="2016"/>
    <n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0"/>
    <x v="8"/>
    <m/>
    <d v="2015-10-23T07:43:56"/>
    <b v="0"/>
    <n v="31"/>
    <b v="1"/>
    <s v="theater/plays"/>
    <n v="100"/>
    <n v="64.516129032258064"/>
    <x v="1"/>
    <s v="plays"/>
    <n v="2015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0"/>
    <x v="1"/>
    <m/>
    <d v="2015-02-05T07:20:00"/>
    <b v="0"/>
    <n v="25"/>
    <b v="1"/>
    <s v="theater/plays"/>
    <n v="108.2"/>
    <n v="43.28"/>
    <x v="1"/>
    <s v="plays"/>
    <n v="2015"/>
    <n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2"/>
    <x v="2"/>
    <m/>
    <d v="2016-03-18T15:20:12"/>
    <b v="0"/>
    <n v="14"/>
    <b v="1"/>
    <s v="theater/plays"/>
    <n v="107.80000000000001"/>
    <n v="77"/>
    <x v="1"/>
    <s v="plays"/>
    <n v="2016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3"/>
    <x v="4"/>
    <m/>
    <d v="2014-12-16T21:51:29"/>
    <b v="0"/>
    <n v="45"/>
    <b v="1"/>
    <s v="theater/plays"/>
    <n v="109.76190476190477"/>
    <n v="51.222222222222221"/>
    <x v="1"/>
    <s v="plays"/>
    <n v="2014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2"/>
    <x v="0"/>
    <m/>
    <d v="2016-07-08T23:00:00"/>
    <b v="0"/>
    <n v="20"/>
    <b v="1"/>
    <s v="theater/plays"/>
    <n v="170.625"/>
    <n v="68.25"/>
    <x v="1"/>
    <s v="plays"/>
    <n v="2016"/>
    <n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0"/>
    <x v="2"/>
    <m/>
    <d v="2015-04-02T10:54:31"/>
    <b v="0"/>
    <n v="39"/>
    <b v="1"/>
    <s v="theater/plays"/>
    <n v="152"/>
    <n v="19.487179487179485"/>
    <x v="1"/>
    <s v="plays"/>
    <n v="2015"/>
    <n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0"/>
    <x v="7"/>
    <m/>
    <d v="2015-04-21T12:22:07"/>
    <b v="0"/>
    <n v="16"/>
    <b v="1"/>
    <s v="theater/plays"/>
    <n v="101.23076923076924"/>
    <n v="41.125"/>
    <x v="1"/>
    <s v="plays"/>
    <n v="2015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3"/>
    <x v="0"/>
    <m/>
    <d v="2014-07-22T22:59:00"/>
    <b v="0"/>
    <n v="37"/>
    <b v="1"/>
    <s v="theater/plays"/>
    <n v="153.19999999999999"/>
    <n v="41.405405405405403"/>
    <x v="1"/>
    <s v="plays"/>
    <n v="2014"/>
    <n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2"/>
    <x v="0"/>
    <m/>
    <d v="2016-08-13T18:29:16"/>
    <b v="0"/>
    <n v="14"/>
    <b v="1"/>
    <s v="theater/plays"/>
    <n v="128.33333333333334"/>
    <n v="27.5"/>
    <x v="1"/>
    <s v="plays"/>
    <n v="2016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"/>
    <x v="3"/>
    <m/>
    <d v="2014-07-31T11:45:59"/>
    <b v="0"/>
    <n v="21"/>
    <b v="1"/>
    <s v="theater/plays"/>
    <n v="100.71428571428571"/>
    <n v="33.571428571428569"/>
    <x v="1"/>
    <s v="plays"/>
    <n v="2014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2"/>
    <x v="8"/>
    <m/>
    <d v="2016-10-13T13:00:27"/>
    <b v="0"/>
    <n v="69"/>
    <b v="1"/>
    <s v="theater/plays"/>
    <n v="100.64999999999999"/>
    <n v="145.86956521739131"/>
    <x v="1"/>
    <s v="plays"/>
    <n v="2016"/>
    <n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"/>
    <x v="0"/>
    <m/>
    <d v="2014-08-01T01:59:00"/>
    <b v="0"/>
    <n v="16"/>
    <b v="1"/>
    <s v="theater/plays"/>
    <n v="191.3"/>
    <n v="358.6875"/>
    <x v="1"/>
    <s v="plays"/>
    <n v="2014"/>
    <n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0"/>
    <x v="1"/>
    <m/>
    <d v="2015-02-12T00:59:00"/>
    <b v="0"/>
    <n v="55"/>
    <b v="1"/>
    <s v="theater/plays"/>
    <n v="140.19999999999999"/>
    <n v="50.981818181818184"/>
    <x v="1"/>
    <s v="plays"/>
    <n v="2015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0"/>
    <x v="1"/>
    <m/>
    <d v="2015-02-02T23:27:00"/>
    <b v="0"/>
    <n v="27"/>
    <b v="1"/>
    <s v="theater/plays"/>
    <n v="124.33537832310839"/>
    <n v="45.037037037037038"/>
    <x v="1"/>
    <s v="plays"/>
    <n v="2015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2"/>
    <x v="6"/>
    <m/>
    <d v="2016-05-20T06:31:00"/>
    <b v="0"/>
    <n v="36"/>
    <b v="1"/>
    <s v="theater/plays"/>
    <n v="126.2"/>
    <n v="17.527777777777779"/>
    <x v="1"/>
    <s v="plays"/>
    <n v="2016"/>
    <n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3"/>
    <x v="10"/>
    <m/>
    <d v="2014-08-15T07:39:12"/>
    <b v="0"/>
    <n v="19"/>
    <b v="1"/>
    <s v="theater/plays"/>
    <n v="190"/>
    <n v="50"/>
    <x v="1"/>
    <s v="plays"/>
    <n v="2014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2"/>
    <x v="8"/>
    <m/>
    <d v="2016-10-28T22:00:00"/>
    <b v="0"/>
    <n v="12"/>
    <b v="1"/>
    <s v="theater/plays"/>
    <n v="139"/>
    <n v="57.916666666666664"/>
    <x v="1"/>
    <s v="plays"/>
    <n v="2016"/>
    <n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0"/>
    <x v="0"/>
    <m/>
    <d v="2015-07-10T13:00:00"/>
    <b v="0"/>
    <n v="17"/>
    <b v="1"/>
    <s v="theater/plays"/>
    <n v="202"/>
    <n v="29.705882352941178"/>
    <x v="1"/>
    <s v="plays"/>
    <n v="2015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2"/>
    <x v="10"/>
    <m/>
    <d v="2016-10-10T22:59:00"/>
    <b v="0"/>
    <n v="114"/>
    <b v="1"/>
    <s v="theater/plays"/>
    <n v="103.38000000000001"/>
    <n v="90.684210526315795"/>
    <x v="1"/>
    <s v="plays"/>
    <n v="2016"/>
    <n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2"/>
    <x v="3"/>
    <m/>
    <d v="2016-08-22T22:07:17"/>
    <b v="0"/>
    <n v="93"/>
    <b v="1"/>
    <s v="theater/plays"/>
    <n v="102.3236"/>
    <n v="55.012688172043013"/>
    <x v="1"/>
    <s v="plays"/>
    <n v="2016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0"/>
    <x v="3"/>
    <m/>
    <d v="2015-08-09T11:00:00"/>
    <b v="0"/>
    <n v="36"/>
    <b v="1"/>
    <s v="theater/plays"/>
    <n v="103"/>
    <n v="57.222222222222221"/>
    <x v="1"/>
    <s v="plays"/>
    <n v="2015"/>
    <n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2"/>
    <x v="2"/>
    <m/>
    <d v="2016-04-19T18:27:30"/>
    <b v="0"/>
    <n v="61"/>
    <b v="1"/>
    <s v="theater/plays"/>
    <n v="127.14285714285714"/>
    <n v="72.950819672131146"/>
    <x v="1"/>
    <s v="plays"/>
    <n v="2016"/>
    <n v="2"/>
  </r>
  <r>
    <n v="3467"/>
    <s v="Venus in Fur, Los Angeles."/>
    <s v="Venus in Fur, By David Ives."/>
    <n v="3000"/>
    <n v="3030"/>
    <x v="0"/>
    <s v="US"/>
    <s v="USD"/>
    <n v="1426864032"/>
    <n v="1424275632"/>
    <x v="3467"/>
    <x v="0"/>
    <x v="2"/>
    <m/>
    <d v="2015-03-20T10:07:12"/>
    <b v="0"/>
    <n v="47"/>
    <b v="1"/>
    <s v="theater/plays"/>
    <n v="101"/>
    <n v="64.468085106382972"/>
    <x v="1"/>
    <s v="plays"/>
    <n v="2015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2"/>
    <x v="10"/>
    <m/>
    <d v="2016-09-20T22:00:00"/>
    <b v="0"/>
    <n v="17"/>
    <b v="1"/>
    <s v="theater/plays"/>
    <n v="121.78"/>
    <n v="716.35294117647061"/>
    <x v="1"/>
    <s v="plays"/>
    <n v="2016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2"/>
    <x v="7"/>
    <m/>
    <d v="2016-04-28T10:24:05"/>
    <b v="0"/>
    <n v="63"/>
    <b v="1"/>
    <s v="theater/plays"/>
    <n v="113.39285714285714"/>
    <n v="50.396825396825399"/>
    <x v="1"/>
    <s v="plays"/>
    <n v="2016"/>
    <n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2"/>
    <x v="0"/>
    <m/>
    <d v="2016-07-15T16:38:00"/>
    <b v="0"/>
    <n v="9"/>
    <b v="1"/>
    <s v="theater/plays"/>
    <n v="150"/>
    <n v="41.666666666666664"/>
    <x v="1"/>
    <s v="plays"/>
    <n v="2016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"/>
    <x v="3"/>
    <m/>
    <d v="2014-08-31T15:00:00"/>
    <b v="0"/>
    <n v="30"/>
    <b v="1"/>
    <s v="theater/plays"/>
    <n v="214.6"/>
    <n v="35.766666666666666"/>
    <x v="1"/>
    <s v="plays"/>
    <n v="2014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3"/>
    <x v="9"/>
    <m/>
    <d v="2014-11-06T00:59:00"/>
    <b v="0"/>
    <n v="23"/>
    <b v="1"/>
    <s v="theater/plays"/>
    <n v="102.05"/>
    <n v="88.739130434782609"/>
    <x v="1"/>
    <s v="plays"/>
    <n v="2014"/>
    <n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0"/>
    <x v="2"/>
    <m/>
    <d v="2015-03-20T15:27:00"/>
    <b v="0"/>
    <n v="33"/>
    <b v="1"/>
    <s v="theater/plays"/>
    <n v="100"/>
    <n v="148.4848484848485"/>
    <x v="1"/>
    <s v="plays"/>
    <n v="2015"/>
    <n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2"/>
    <x v="0"/>
    <m/>
    <d v="2016-07-20T07:02:11"/>
    <b v="0"/>
    <n v="39"/>
    <b v="1"/>
    <s v="theater/plays"/>
    <n v="101"/>
    <n v="51.794871794871796"/>
    <x v="1"/>
    <s v="plays"/>
    <n v="2016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3"/>
    <x v="9"/>
    <m/>
    <d v="2014-11-02T19:00:00"/>
    <b v="0"/>
    <n v="17"/>
    <b v="1"/>
    <s v="theater/plays"/>
    <n v="113.33333333333333"/>
    <n v="20"/>
    <x v="1"/>
    <s v="plays"/>
    <n v="2014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3"/>
    <x v="9"/>
    <m/>
    <d v="2014-10-26T22:00:00"/>
    <b v="0"/>
    <n v="6"/>
    <b v="1"/>
    <s v="theater/plays"/>
    <n v="104"/>
    <n v="52"/>
    <x v="1"/>
    <s v="plays"/>
    <n v="2014"/>
    <n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0"/>
    <x v="5"/>
    <m/>
    <d v="2015-05-16T22:00:00"/>
    <b v="0"/>
    <n v="39"/>
    <b v="1"/>
    <s v="theater/plays"/>
    <n v="115.33333333333333"/>
    <n v="53.230769230769234"/>
    <x v="1"/>
    <s v="plays"/>
    <n v="2015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0"/>
    <x v="2"/>
    <m/>
    <d v="2015-03-16T16:00:00"/>
    <b v="0"/>
    <n v="57"/>
    <b v="1"/>
    <s v="theater/plays"/>
    <n v="112.85000000000001"/>
    <n v="39.596491228070178"/>
    <x v="1"/>
    <s v="plays"/>
    <n v="2015"/>
    <n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3"/>
    <x v="5"/>
    <m/>
    <d v="2014-06-21T15:31:20"/>
    <b v="0"/>
    <n v="56"/>
    <b v="1"/>
    <s v="theater/plays"/>
    <n v="127.86666666666666"/>
    <n v="34.25"/>
    <x v="1"/>
    <s v="plays"/>
    <n v="2014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0"/>
    <x v="0"/>
    <m/>
    <d v="2015-07-10T16:00:00"/>
    <b v="0"/>
    <n v="13"/>
    <b v="1"/>
    <s v="theater/plays"/>
    <n v="142.66666666666669"/>
    <n v="164.61538461538461"/>
    <x v="1"/>
    <s v="plays"/>
    <n v="2015"/>
    <n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3"/>
    <x v="11"/>
    <m/>
    <d v="2015-01-02T00:56:28"/>
    <b v="0"/>
    <n v="95"/>
    <b v="1"/>
    <s v="theater/plays"/>
    <n v="118.8"/>
    <n v="125.05263157894737"/>
    <x v="1"/>
    <s v="plays"/>
    <n v="2014"/>
    <n v="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3"/>
    <x v="0"/>
    <m/>
    <d v="2014-07-06T13:31:06"/>
    <b v="0"/>
    <n v="80"/>
    <b v="1"/>
    <s v="theater/plays"/>
    <n v="138.33333333333334"/>
    <n v="51.875"/>
    <x v="1"/>
    <s v="plays"/>
    <n v="2014"/>
    <n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3"/>
    <x v="0"/>
    <m/>
    <d v="2014-07-03T11:03:01"/>
    <b v="0"/>
    <n v="133"/>
    <b v="1"/>
    <s v="theater/plays"/>
    <n v="159.9402985074627"/>
    <n v="40.285714285714285"/>
    <x v="1"/>
    <s v="plays"/>
    <n v="2014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2"/>
    <x v="5"/>
    <m/>
    <d v="2016-06-15T13:14:59"/>
    <b v="0"/>
    <n v="44"/>
    <b v="1"/>
    <s v="theater/plays"/>
    <n v="114.24000000000001"/>
    <n v="64.909090909090907"/>
    <x v="1"/>
    <s v="plays"/>
    <n v="2016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2"/>
    <x v="1"/>
    <m/>
    <d v="2016-02-02T11:38:00"/>
    <b v="0"/>
    <n v="30"/>
    <b v="1"/>
    <s v="theater/plays"/>
    <n v="100.60606060606061"/>
    <n v="55.333333333333336"/>
    <x v="1"/>
    <s v="plays"/>
    <n v="201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0"/>
    <x v="5"/>
    <m/>
    <d v="2015-06-03T01:59:00"/>
    <b v="0"/>
    <n v="56"/>
    <b v="1"/>
    <s v="theater/plays"/>
    <n v="155.20000000000002"/>
    <n v="83.142857142857139"/>
    <x v="1"/>
    <s v="plays"/>
    <n v="2015"/>
    <n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0"/>
    <x v="5"/>
    <m/>
    <d v="2015-06-24T17:34:12"/>
    <b v="0"/>
    <n v="66"/>
    <b v="1"/>
    <s v="theater/plays"/>
    <n v="127.75000000000001"/>
    <n v="38.712121212121211"/>
    <x v="1"/>
    <s v="plays"/>
    <n v="2015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0"/>
    <x v="7"/>
    <m/>
    <d v="2015-04-17T11:00:00"/>
    <b v="0"/>
    <n v="29"/>
    <b v="1"/>
    <s v="theater/plays"/>
    <n v="121.2"/>
    <n v="125.37931034482759"/>
    <x v="1"/>
    <s v="plays"/>
    <n v="2015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3"/>
    <x v="6"/>
    <m/>
    <d v="2014-05-24T16:00:00"/>
    <b v="0"/>
    <n v="72"/>
    <b v="1"/>
    <s v="theater/plays"/>
    <n v="112.7"/>
    <n v="78.263888888888886"/>
    <x v="1"/>
    <s v="plays"/>
    <n v="2014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2"/>
    <x v="7"/>
    <m/>
    <d v="2016-04-13T14:15:24"/>
    <b v="0"/>
    <n v="27"/>
    <b v="1"/>
    <s v="theater/plays"/>
    <n v="127.49999999999999"/>
    <n v="47.222222222222221"/>
    <x v="1"/>
    <s v="plays"/>
    <n v="2016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0"/>
    <x v="6"/>
    <m/>
    <d v="2015-05-18T00:59:44"/>
    <b v="0"/>
    <n v="10"/>
    <b v="1"/>
    <s v="theater/plays"/>
    <n v="158.20000000000002"/>
    <n v="79.099999999999994"/>
    <x v="1"/>
    <s v="plays"/>
    <n v="2015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0"/>
    <x v="8"/>
    <m/>
    <d v="2015-10-25T19:13:17"/>
    <b v="0"/>
    <n v="35"/>
    <b v="1"/>
    <s v="theater/plays"/>
    <n v="105.26894736842105"/>
    <n v="114.29199999999999"/>
    <x v="1"/>
    <s v="plays"/>
    <n v="2015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"/>
    <x v="3"/>
    <m/>
    <d v="2014-08-17T00:11:00"/>
    <b v="0"/>
    <n v="29"/>
    <b v="1"/>
    <s v="theater/plays"/>
    <n v="100"/>
    <n v="51.724137931034484"/>
    <x v="1"/>
    <s v="plays"/>
    <n v="2014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2"/>
    <x v="4"/>
    <m/>
    <d v="2016-11-26T01:00:00"/>
    <b v="0"/>
    <n v="13"/>
    <b v="1"/>
    <s v="theater/plays"/>
    <n v="100"/>
    <n v="30.76923076923077"/>
    <x v="1"/>
    <s v="plays"/>
    <n v="2016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3"/>
    <x v="9"/>
    <m/>
    <d v="2014-11-01T12:18:00"/>
    <b v="0"/>
    <n v="72"/>
    <b v="1"/>
    <s v="theater/plays"/>
    <n v="106.86"/>
    <n v="74.208333333333329"/>
    <x v="1"/>
    <s v="plays"/>
    <n v="2014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2"/>
    <x v="10"/>
    <m/>
    <d v="2016-09-11T15:19:26"/>
    <b v="0"/>
    <n v="78"/>
    <b v="1"/>
    <s v="theater/plays"/>
    <n v="124.4"/>
    <n v="47.846153846153847"/>
    <x v="1"/>
    <s v="plays"/>
    <n v="2016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2"/>
    <x v="5"/>
    <m/>
    <d v="2016-06-02T17:00:00"/>
    <b v="0"/>
    <n v="49"/>
    <b v="1"/>
    <s v="theater/plays"/>
    <n v="108.70406189555126"/>
    <n v="34.408163265306122"/>
    <x v="1"/>
    <s v="plays"/>
    <n v="2016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2"/>
    <x v="7"/>
    <m/>
    <d v="2016-05-28T16:44:00"/>
    <b v="0"/>
    <n v="42"/>
    <b v="1"/>
    <s v="theater/plays"/>
    <n v="102.42424242424242"/>
    <n v="40.238095238095241"/>
    <x v="1"/>
    <s v="plays"/>
    <n v="2016"/>
    <n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0"/>
    <x v="5"/>
    <m/>
    <d v="2015-07-01T01:59:00"/>
    <b v="0"/>
    <n v="35"/>
    <b v="1"/>
    <s v="theater/plays"/>
    <n v="105.5"/>
    <n v="60.285714285714285"/>
    <x v="1"/>
    <s v="plays"/>
    <n v="2015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2"/>
    <x v="2"/>
    <m/>
    <d v="2016-03-06T23:59:00"/>
    <b v="0"/>
    <n v="42"/>
    <b v="1"/>
    <s v="theater/plays"/>
    <n v="106.3"/>
    <n v="25.30952380952381"/>
    <x v="1"/>
    <s v="plays"/>
    <n v="2016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0"/>
    <x v="10"/>
    <m/>
    <d v="2015-09-11T13:19:55"/>
    <b v="0"/>
    <n v="42"/>
    <b v="1"/>
    <s v="theater/plays"/>
    <n v="100.66666666666666"/>
    <n v="35.952380952380949"/>
    <x v="1"/>
    <s v="plays"/>
    <n v="2015"/>
    <n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2"/>
    <x v="7"/>
    <m/>
    <d v="2016-03-15T22:59:00"/>
    <b v="0"/>
    <n v="31"/>
    <b v="1"/>
    <s v="theater/plays"/>
    <n v="105.4"/>
    <n v="136"/>
    <x v="1"/>
    <s v="plays"/>
    <n v="2016"/>
    <n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2"/>
    <x v="0"/>
    <m/>
    <d v="2016-07-24T06:28:48"/>
    <b v="0"/>
    <n v="38"/>
    <b v="1"/>
    <s v="theater/plays"/>
    <n v="107.55999999999999"/>
    <n v="70.763157894736835"/>
    <x v="1"/>
    <s v="plays"/>
    <n v="2016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0"/>
    <x v="9"/>
    <m/>
    <d v="2015-11-19T13:58:11"/>
    <b v="0"/>
    <n v="8"/>
    <b v="1"/>
    <s v="theater/plays"/>
    <n v="100"/>
    <n v="125"/>
    <x v="1"/>
    <s v="plays"/>
    <n v="2015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3"/>
    <x v="5"/>
    <m/>
    <d v="2014-05-12T23:00:00"/>
    <b v="0"/>
    <n v="39"/>
    <b v="1"/>
    <s v="theater/plays"/>
    <n v="103.76"/>
    <n v="66.512820512820511"/>
    <x v="1"/>
    <s v="plays"/>
    <n v="2014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"/>
    <x v="3"/>
    <m/>
    <d v="2014-08-23T12:37:20"/>
    <b v="0"/>
    <n v="29"/>
    <b v="1"/>
    <s v="theater/plays"/>
    <n v="101.49999999999999"/>
    <n v="105"/>
    <x v="1"/>
    <s v="plays"/>
    <n v="2014"/>
    <n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2"/>
    <x v="5"/>
    <m/>
    <d v="2016-05-31T17:08:57"/>
    <b v="0"/>
    <n v="72"/>
    <b v="1"/>
    <s v="theater/plays"/>
    <n v="104.4"/>
    <n v="145"/>
    <x v="1"/>
    <s v="plays"/>
    <n v="2016"/>
    <n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2"/>
    <x v="6"/>
    <m/>
    <d v="2016-05-10T16:00:00"/>
    <b v="0"/>
    <n v="15"/>
    <b v="1"/>
    <s v="theater/plays"/>
    <n v="180"/>
    <n v="12"/>
    <x v="1"/>
    <s v="plays"/>
    <n v="2016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3"/>
    <x v="4"/>
    <m/>
    <d v="2014-11-20T23:55:00"/>
    <b v="0"/>
    <n v="33"/>
    <b v="1"/>
    <s v="theater/plays"/>
    <n v="106.33333333333333"/>
    <n v="96.666666666666671"/>
    <x v="1"/>
    <s v="plays"/>
    <n v="2014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3"/>
    <x v="0"/>
    <m/>
    <d v="2014-07-02T09:54:06"/>
    <b v="0"/>
    <n v="15"/>
    <b v="1"/>
    <s v="theater/plays"/>
    <n v="100.55555555555556"/>
    <n v="60.333333333333336"/>
    <x v="1"/>
    <s v="plays"/>
    <n v="2014"/>
    <n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3"/>
    <x v="9"/>
    <m/>
    <d v="2014-11-07T13:30:00"/>
    <b v="0"/>
    <n v="19"/>
    <b v="1"/>
    <s v="theater/plays"/>
    <n v="101.2"/>
    <n v="79.89473684210526"/>
    <x v="1"/>
    <s v="plays"/>
    <n v="2014"/>
    <n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0"/>
    <x v="2"/>
    <m/>
    <d v="2015-04-23T06:53:12"/>
    <b v="0"/>
    <n v="17"/>
    <b v="1"/>
    <s v="theater/plays"/>
    <n v="100"/>
    <n v="58.823529411764703"/>
    <x v="1"/>
    <s v="plays"/>
    <n v="2015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3"/>
    <x v="5"/>
    <m/>
    <d v="2014-06-03T23:59:00"/>
    <b v="0"/>
    <n v="44"/>
    <b v="1"/>
    <s v="theater/plays"/>
    <n v="118.39285714285714"/>
    <n v="75.340909090909093"/>
    <x v="1"/>
    <s v="plays"/>
    <n v="2014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0"/>
    <x v="1"/>
    <m/>
    <d v="2015-02-01T23:59:00"/>
    <b v="0"/>
    <n v="10"/>
    <b v="1"/>
    <s v="theater/plays"/>
    <n v="110.00000000000001"/>
    <n v="55"/>
    <x v="1"/>
    <s v="plays"/>
    <n v="2015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0"/>
    <x v="5"/>
    <m/>
    <d v="2015-05-31T13:32:51"/>
    <b v="0"/>
    <n v="46"/>
    <b v="1"/>
    <s v="theater/plays"/>
    <n v="102.66666666666666"/>
    <n v="66.956521739130437"/>
    <x v="1"/>
    <s v="plays"/>
    <n v="2015"/>
    <n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3"/>
    <x v="10"/>
    <m/>
    <d v="2014-09-07T22:00:00"/>
    <b v="0"/>
    <n v="11"/>
    <b v="1"/>
    <s v="theater/plays"/>
    <n v="100"/>
    <n v="227.27272727272728"/>
    <x v="1"/>
    <s v="plays"/>
    <n v="2014"/>
    <n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3"/>
    <x v="0"/>
    <m/>
    <d v="2014-07-04T06:00:00"/>
    <b v="0"/>
    <n v="13"/>
    <b v="1"/>
    <s v="theater/plays"/>
    <n v="100"/>
    <n v="307.69230769230768"/>
    <x v="1"/>
    <s v="plays"/>
    <n v="2014"/>
    <n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3"/>
    <x v="8"/>
    <m/>
    <d v="2014-10-02T09:21:00"/>
    <b v="0"/>
    <n v="33"/>
    <b v="1"/>
    <s v="theater/plays"/>
    <n v="110.04599999999999"/>
    <n v="50.020909090909093"/>
    <x v="1"/>
    <s v="plays"/>
    <n v="2014"/>
    <n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0"/>
    <x v="2"/>
    <m/>
    <d v="2015-03-04T09:22:30"/>
    <b v="0"/>
    <n v="28"/>
    <b v="1"/>
    <s v="theater/plays"/>
    <n v="101.35000000000001"/>
    <n v="72.392857142857139"/>
    <x v="1"/>
    <s v="plays"/>
    <n v="2015"/>
    <n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0"/>
    <x v="10"/>
    <m/>
    <d v="2015-09-06T08:47:00"/>
    <b v="0"/>
    <n v="21"/>
    <b v="1"/>
    <s v="theater/plays"/>
    <n v="100.75"/>
    <n v="95.952380952380949"/>
    <x v="1"/>
    <s v="plays"/>
    <n v="2015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3"/>
    <x v="10"/>
    <m/>
    <d v="2014-09-29T03:40:20"/>
    <b v="0"/>
    <n v="13"/>
    <b v="1"/>
    <s v="theater/plays"/>
    <n v="169.42857142857144"/>
    <n v="45.615384615384613"/>
    <x v="1"/>
    <s v="plays"/>
    <n v="2014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0"/>
    <x v="10"/>
    <m/>
    <d v="2015-09-15T05:06:00"/>
    <b v="0"/>
    <n v="34"/>
    <b v="1"/>
    <s v="theater/plays"/>
    <n v="100"/>
    <n v="41.029411764705884"/>
    <x v="1"/>
    <s v="plays"/>
    <n v="2015"/>
    <n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2"/>
    <x v="3"/>
    <m/>
    <d v="2016-09-25T18:00:00"/>
    <b v="0"/>
    <n v="80"/>
    <b v="1"/>
    <s v="theater/plays"/>
    <n v="113.65"/>
    <n v="56.825000000000003"/>
    <x v="1"/>
    <s v="plays"/>
    <n v="2016"/>
    <n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3"/>
    <x v="10"/>
    <m/>
    <d v="2014-09-12T23:00:00"/>
    <b v="0"/>
    <n v="74"/>
    <b v="1"/>
    <s v="theater/plays"/>
    <n v="101.56"/>
    <n v="137.24324324324326"/>
    <x v="1"/>
    <s v="plays"/>
    <n v="2014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0"/>
    <x v="3"/>
    <m/>
    <d v="2015-08-09T11:00:00"/>
    <b v="0"/>
    <n v="7"/>
    <b v="1"/>
    <s v="theater/plays"/>
    <n v="106"/>
    <n v="75.714285714285708"/>
    <x v="1"/>
    <s v="plays"/>
    <n v="2015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2"/>
    <x v="7"/>
    <m/>
    <d v="2016-04-28T00:59:00"/>
    <b v="0"/>
    <n v="34"/>
    <b v="1"/>
    <s v="theater/plays"/>
    <n v="102"/>
    <n v="99"/>
    <x v="1"/>
    <s v="plays"/>
    <n v="2016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0"/>
    <x v="0"/>
    <m/>
    <d v="2015-07-10T22:59:00"/>
    <b v="0"/>
    <n v="86"/>
    <b v="1"/>
    <s v="theater/plays"/>
    <n v="116.91666666666667"/>
    <n v="81.569767441860463"/>
    <x v="1"/>
    <s v="plays"/>
    <n v="2015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2"/>
    <x v="11"/>
    <m/>
    <d v="2017-01-18T07:01:58"/>
    <b v="0"/>
    <n v="37"/>
    <b v="1"/>
    <s v="theater/plays"/>
    <n v="101.15151515151514"/>
    <n v="45.108108108108105"/>
    <x v="1"/>
    <s v="plays"/>
    <n v="2016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0"/>
    <x v="0"/>
    <m/>
    <d v="2015-07-12T20:00:00"/>
    <b v="0"/>
    <n v="18"/>
    <b v="1"/>
    <s v="theater/plays"/>
    <n v="132"/>
    <n v="36.666666666666664"/>
    <x v="1"/>
    <s v="plays"/>
    <n v="2015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2"/>
    <x v="7"/>
    <m/>
    <d v="2016-04-10T15:00:00"/>
    <b v="0"/>
    <n v="22"/>
    <b v="1"/>
    <s v="theater/plays"/>
    <n v="100"/>
    <n v="125"/>
    <x v="1"/>
    <s v="plays"/>
    <n v="2016"/>
    <n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2"/>
    <x v="5"/>
    <m/>
    <d v="2016-06-30T10:42:14"/>
    <b v="0"/>
    <n v="26"/>
    <b v="1"/>
    <s v="theater/plays"/>
    <n v="128"/>
    <n v="49.230769230769234"/>
    <x v="1"/>
    <s v="plays"/>
    <n v="2016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3"/>
    <x v="8"/>
    <m/>
    <d v="2014-09-17T22:59:00"/>
    <b v="0"/>
    <n v="27"/>
    <b v="1"/>
    <s v="theater/plays"/>
    <n v="118.95833333333334"/>
    <n v="42.296296296296298"/>
    <x v="1"/>
    <s v="plays"/>
    <n v="2014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0"/>
    <x v="9"/>
    <m/>
    <d v="2015-11-11T14:16:07"/>
    <b v="0"/>
    <n v="8"/>
    <b v="1"/>
    <s v="theater/plays"/>
    <n v="126.2"/>
    <n v="78.875"/>
    <x v="1"/>
    <s v="plays"/>
    <n v="2015"/>
    <n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0"/>
    <x v="10"/>
    <m/>
    <d v="2015-10-01T10:00:23"/>
    <b v="0"/>
    <n v="204"/>
    <b v="1"/>
    <s v="theater/plays"/>
    <n v="156.20000000000002"/>
    <n v="38.284313725490193"/>
    <x v="1"/>
    <s v="plays"/>
    <n v="2015"/>
    <n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0"/>
    <x v="8"/>
    <m/>
    <d v="2015-10-02T13:00:00"/>
    <b v="0"/>
    <n v="46"/>
    <b v="1"/>
    <s v="theater/plays"/>
    <n v="103.15"/>
    <n v="44.847826086956523"/>
    <x v="1"/>
    <s v="plays"/>
    <n v="2015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0"/>
    <x v="4"/>
    <m/>
    <d v="2015-12-20T06:59:00"/>
    <b v="0"/>
    <n v="17"/>
    <b v="1"/>
    <s v="theater/plays"/>
    <n v="153.33333333333334"/>
    <n v="13.529411764705882"/>
    <x v="1"/>
    <s v="plays"/>
    <n v="2015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3"/>
    <x v="9"/>
    <m/>
    <d v="2014-11-17T02:59:00"/>
    <b v="0"/>
    <n v="28"/>
    <b v="1"/>
    <s v="theater/plays"/>
    <n v="180.44444444444446"/>
    <n v="43.5"/>
    <x v="1"/>
    <s v="plays"/>
    <n v="2014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2"/>
    <x v="3"/>
    <m/>
    <d v="2016-08-17T05:05:40"/>
    <b v="0"/>
    <n v="83"/>
    <b v="1"/>
    <s v="theater/plays"/>
    <n v="128.44999999999999"/>
    <n v="30.951807228915662"/>
    <x v="1"/>
    <s v="plays"/>
    <n v="2016"/>
    <n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2"/>
    <x v="10"/>
    <m/>
    <d v="2016-09-08T13:08:42"/>
    <b v="0"/>
    <n v="13"/>
    <b v="1"/>
    <s v="theater/plays"/>
    <n v="119.66666666666667"/>
    <n v="55.230769230769234"/>
    <x v="1"/>
    <s v="plays"/>
    <n v="2016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2"/>
    <x v="5"/>
    <m/>
    <d v="2016-06-25T19:04:51"/>
    <b v="0"/>
    <n v="8"/>
    <b v="1"/>
    <s v="theater/plays"/>
    <n v="123"/>
    <n v="46.125"/>
    <x v="1"/>
    <s v="plays"/>
    <n v="2016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0"/>
    <x v="10"/>
    <m/>
    <d v="2015-08-31T12:31:15"/>
    <b v="0"/>
    <n v="32"/>
    <b v="1"/>
    <s v="theater/plays"/>
    <n v="105"/>
    <n v="39.375"/>
    <x v="1"/>
    <s v="plays"/>
    <n v="2015"/>
    <n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"/>
    <x v="3"/>
    <m/>
    <d v="2014-09-07T09:23:42"/>
    <b v="0"/>
    <n v="85"/>
    <b v="1"/>
    <s v="theater/plays"/>
    <n v="102.23636363636363"/>
    <n v="66.152941176470591"/>
    <x v="1"/>
    <s v="plays"/>
    <n v="2014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0"/>
    <x v="5"/>
    <m/>
    <d v="2015-06-25T13:07:39"/>
    <b v="0"/>
    <n v="29"/>
    <b v="1"/>
    <s v="theater/plays"/>
    <n v="104.66666666666666"/>
    <n v="54.137931034482762"/>
    <x v="1"/>
    <s v="plays"/>
    <n v="2015"/>
    <n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0"/>
    <x v="2"/>
    <m/>
    <d v="2015-03-07T14:57:37"/>
    <b v="0"/>
    <n v="24"/>
    <b v="1"/>
    <s v="theater/plays"/>
    <n v="100"/>
    <n v="104.16666666666667"/>
    <x v="1"/>
    <s v="plays"/>
    <n v="2015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0"/>
    <x v="7"/>
    <m/>
    <d v="2015-04-11T14:22:39"/>
    <b v="0"/>
    <n v="8"/>
    <b v="1"/>
    <s v="theater/plays"/>
    <n v="100.4"/>
    <n v="31.375"/>
    <x v="1"/>
    <s v="plays"/>
    <n v="2015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0"/>
    <x v="7"/>
    <m/>
    <d v="2015-03-31T22:59:00"/>
    <b v="0"/>
    <n v="19"/>
    <b v="1"/>
    <s v="theater/plays"/>
    <n v="102.27272727272727"/>
    <n v="59.210526315789473"/>
    <x v="1"/>
    <s v="plays"/>
    <n v="2015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2"/>
    <x v="6"/>
    <m/>
    <d v="2016-05-13T22:59:00"/>
    <b v="0"/>
    <n v="336"/>
    <b v="1"/>
    <s v="theater/plays"/>
    <n v="114.40928571428573"/>
    <n v="119.17633928571429"/>
    <x v="1"/>
    <s v="plays"/>
    <n v="2016"/>
    <n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2"/>
    <x v="2"/>
    <m/>
    <d v="2016-03-04T20:00:00"/>
    <b v="0"/>
    <n v="13"/>
    <b v="1"/>
    <s v="theater/plays"/>
    <n v="101.9047619047619"/>
    <n v="164.61538461538461"/>
    <x v="1"/>
    <s v="plays"/>
    <n v="2016"/>
    <n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0"/>
    <x v="10"/>
    <m/>
    <d v="2015-09-04T04:27:53"/>
    <b v="0"/>
    <n v="42"/>
    <b v="1"/>
    <s v="theater/plays"/>
    <n v="102"/>
    <n v="24.285714285714285"/>
    <x v="1"/>
    <s v="plays"/>
    <n v="2015"/>
    <n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2"/>
    <x v="6"/>
    <m/>
    <d v="2016-05-02T16:26:38"/>
    <b v="0"/>
    <n v="64"/>
    <b v="1"/>
    <s v="theater/plays"/>
    <n v="104.80000000000001"/>
    <n v="40.9375"/>
    <x v="1"/>
    <s v="plays"/>
    <n v="2016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3"/>
    <x v="6"/>
    <m/>
    <d v="2014-05-22T17:07:00"/>
    <b v="0"/>
    <n v="25"/>
    <b v="1"/>
    <s v="theater/plays"/>
    <n v="101.83333333333333"/>
    <n v="61.1"/>
    <x v="1"/>
    <s v="plays"/>
    <n v="2014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3"/>
    <x v="5"/>
    <m/>
    <d v="2014-06-28T09:05:24"/>
    <b v="0"/>
    <n v="20"/>
    <b v="1"/>
    <s v="theater/plays"/>
    <n v="100"/>
    <n v="38.65"/>
    <x v="1"/>
    <s v="plays"/>
    <n v="2014"/>
    <n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0"/>
    <x v="3"/>
    <m/>
    <d v="2015-08-11T19:00:00"/>
    <b v="0"/>
    <n v="104"/>
    <b v="1"/>
    <s v="theater/plays"/>
    <n v="106.27272727272728"/>
    <n v="56.20192307692308"/>
    <x v="1"/>
    <s v="plays"/>
    <n v="2015"/>
    <n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0"/>
    <x v="1"/>
    <m/>
    <d v="2015-02-11T12:00:00"/>
    <b v="0"/>
    <n v="53"/>
    <b v="1"/>
    <s v="theater/plays"/>
    <n v="113.42219999999999"/>
    <n v="107.00207547169811"/>
    <x v="1"/>
    <s v="plays"/>
    <n v="2015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2"/>
    <x v="9"/>
    <m/>
    <d v="2016-11-17T06:36:34"/>
    <b v="0"/>
    <n v="14"/>
    <b v="1"/>
    <s v="theater/plays"/>
    <n v="100"/>
    <n v="171.42857142857142"/>
    <x v="1"/>
    <s v="plays"/>
    <n v="2016"/>
    <n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3"/>
    <x v="0"/>
    <m/>
    <d v="2014-08-17T10:35:24"/>
    <b v="0"/>
    <n v="20"/>
    <b v="1"/>
    <s v="theater/plays"/>
    <n v="100.45454545454547"/>
    <n v="110.5"/>
    <x v="1"/>
    <s v="plays"/>
    <n v="2014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3"/>
    <x v="6"/>
    <m/>
    <d v="2014-05-05T01:38:31"/>
    <b v="0"/>
    <n v="558"/>
    <b v="1"/>
    <s v="theater/plays"/>
    <n v="100.03599999999999"/>
    <n v="179.27598566308242"/>
    <x v="1"/>
    <s v="plays"/>
    <n v="2014"/>
    <n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0"/>
    <x v="5"/>
    <m/>
    <d v="2015-06-26T16:00:00"/>
    <b v="0"/>
    <n v="22"/>
    <b v="1"/>
    <s v="theater/plays"/>
    <n v="144"/>
    <n v="22.90909090909091"/>
    <x v="1"/>
    <s v="plays"/>
    <n v="2015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0"/>
    <x v="3"/>
    <m/>
    <d v="2015-07-31T03:58:00"/>
    <b v="0"/>
    <n v="24"/>
    <b v="1"/>
    <s v="theater/plays"/>
    <n v="103.49999999999999"/>
    <n v="43.125"/>
    <x v="1"/>
    <s v="plays"/>
    <n v="2015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0"/>
    <x v="6"/>
    <m/>
    <d v="2015-05-26T21:45:00"/>
    <b v="0"/>
    <n v="74"/>
    <b v="1"/>
    <s v="theater/plays"/>
    <n v="108.43750000000001"/>
    <n v="46.891891891891895"/>
    <x v="1"/>
    <s v="plays"/>
    <n v="2015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0"/>
    <x v="3"/>
    <m/>
    <d v="2015-08-05T13:36:00"/>
    <b v="0"/>
    <n v="54"/>
    <b v="1"/>
    <s v="theater/plays"/>
    <n v="102.4"/>
    <n v="47.407407407407405"/>
    <x v="1"/>
    <s v="plays"/>
    <n v="2015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2"/>
    <x v="7"/>
    <m/>
    <d v="2016-03-13T17:00:00"/>
    <b v="0"/>
    <n v="31"/>
    <b v="1"/>
    <s v="theater/plays"/>
    <n v="148.88888888888889"/>
    <n v="15.129032258064516"/>
    <x v="1"/>
    <s v="plays"/>
    <n v="2016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2"/>
    <x v="3"/>
    <m/>
    <d v="2016-08-01T14:00:00"/>
    <b v="0"/>
    <n v="25"/>
    <b v="1"/>
    <s v="theater/plays"/>
    <n v="105.49000000000002"/>
    <n v="21.098000000000003"/>
    <x v="1"/>
    <s v="plays"/>
    <n v="2016"/>
    <n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0"/>
    <x v="10"/>
    <m/>
    <d v="2015-10-05T11:00:00"/>
    <b v="0"/>
    <n v="17"/>
    <b v="1"/>
    <s v="theater/plays"/>
    <n v="100.49999999999999"/>
    <n v="59.117647058823529"/>
    <x v="1"/>
    <s v="plays"/>
    <n v="2015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3"/>
    <x v="11"/>
    <m/>
    <d v="2014-12-31T12:50:08"/>
    <b v="0"/>
    <n v="12"/>
    <b v="1"/>
    <s v="theater/plays"/>
    <n v="130.55555555555557"/>
    <n v="97.916666666666671"/>
    <x v="1"/>
    <s v="plays"/>
    <n v="2014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3"/>
    <x v="11"/>
    <m/>
    <d v="2015-01-23T07:11:23"/>
    <b v="0"/>
    <n v="38"/>
    <b v="1"/>
    <s v="theater/plays"/>
    <n v="104.75000000000001"/>
    <n v="55.131578947368418"/>
    <x v="1"/>
    <s v="plays"/>
    <n v="2014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0"/>
    <x v="5"/>
    <m/>
    <d v="2015-06-10T14:27:24"/>
    <b v="0"/>
    <n v="41"/>
    <b v="1"/>
    <s v="theater/plays"/>
    <n v="108.80000000000001"/>
    <n v="26.536585365853657"/>
    <x v="1"/>
    <s v="plays"/>
    <n v="2015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3"/>
    <x v="10"/>
    <m/>
    <d v="2014-09-17T12:46:34"/>
    <b v="0"/>
    <n v="19"/>
    <b v="1"/>
    <s v="theater/plays"/>
    <n v="111.00000000000001"/>
    <n v="58.421052631578945"/>
    <x v="1"/>
    <s v="plays"/>
    <n v="2014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3"/>
    <x v="11"/>
    <m/>
    <d v="2015-01-08T11:31:36"/>
    <b v="0"/>
    <n v="41"/>
    <b v="1"/>
    <s v="theater/plays"/>
    <n v="100.47999999999999"/>
    <n v="122.53658536585365"/>
    <x v="1"/>
    <s v="plays"/>
    <n v="2014"/>
    <n v="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3"/>
    <x v="11"/>
    <m/>
    <d v="2014-12-31T02:00:00"/>
    <b v="0"/>
    <n v="26"/>
    <b v="1"/>
    <s v="theater/plays"/>
    <n v="114.35"/>
    <n v="87.961538461538467"/>
    <x v="1"/>
    <s v="plays"/>
    <n v="2014"/>
    <n v="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3"/>
    <x v="8"/>
    <m/>
    <d v="2014-10-30T15:36:53"/>
    <b v="0"/>
    <n v="25"/>
    <b v="1"/>
    <s v="theater/plays"/>
    <n v="122.06666666666666"/>
    <n v="73.239999999999995"/>
    <x v="1"/>
    <s v="plays"/>
    <n v="2014"/>
    <n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0"/>
    <x v="5"/>
    <m/>
    <d v="2015-06-21T08:41:22"/>
    <b v="0"/>
    <n v="9"/>
    <b v="1"/>
    <s v="theater/plays"/>
    <n v="100"/>
    <n v="55.555555555555557"/>
    <x v="1"/>
    <s v="plays"/>
    <n v="2015"/>
    <n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3"/>
    <x v="9"/>
    <m/>
    <d v="2014-11-08T05:00:46"/>
    <b v="0"/>
    <n v="78"/>
    <b v="1"/>
    <s v="theater/plays"/>
    <n v="102.8"/>
    <n v="39.53846153846154"/>
    <x v="1"/>
    <s v="plays"/>
    <n v="2014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3"/>
    <x v="9"/>
    <m/>
    <d v="2014-11-13T18:37:28"/>
    <b v="0"/>
    <n v="45"/>
    <b v="1"/>
    <s v="theater/plays"/>
    <n v="106.12068965517241"/>
    <n v="136.77777777777777"/>
    <x v="1"/>
    <s v="plays"/>
    <n v="2014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2"/>
    <x v="3"/>
    <m/>
    <d v="2016-08-10T22:59:00"/>
    <b v="0"/>
    <n v="102"/>
    <b v="1"/>
    <s v="theater/plays"/>
    <n v="101.33000000000001"/>
    <n v="99.343137254901961"/>
    <x v="1"/>
    <s v="plays"/>
    <n v="2016"/>
    <n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2"/>
    <x v="9"/>
    <m/>
    <d v="2016-12-05T09:10:54"/>
    <b v="0"/>
    <n v="5"/>
    <b v="1"/>
    <s v="theater/plays"/>
    <n v="100"/>
    <n v="20"/>
    <x v="1"/>
    <s v="plays"/>
    <n v="2016"/>
    <n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0"/>
    <x v="7"/>
    <m/>
    <d v="2015-04-26T01:28:00"/>
    <b v="0"/>
    <n v="27"/>
    <b v="1"/>
    <s v="theater/plays"/>
    <n v="130"/>
    <n v="28.888888888888889"/>
    <x v="1"/>
    <s v="plays"/>
    <n v="2015"/>
    <n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2"/>
    <x v="7"/>
    <m/>
    <d v="2016-04-30T12:36:17"/>
    <b v="0"/>
    <n v="37"/>
    <b v="1"/>
    <s v="theater/plays"/>
    <n v="100.01333333333334"/>
    <n v="40.545945945945945"/>
    <x v="1"/>
    <s v="plays"/>
    <n v="2016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2"/>
    <x v="7"/>
    <m/>
    <d v="2016-03-31T12:17:36"/>
    <b v="0"/>
    <n v="14"/>
    <b v="1"/>
    <s v="theater/plays"/>
    <n v="100"/>
    <n v="35.714285714285715"/>
    <x v="1"/>
    <s v="plays"/>
    <n v="2016"/>
    <n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0"/>
    <x v="1"/>
    <m/>
    <d v="2015-02-28T23:59:00"/>
    <b v="0"/>
    <n v="27"/>
    <b v="1"/>
    <s v="theater/plays"/>
    <n v="113.88888888888889"/>
    <n v="37.962962962962962"/>
    <x v="1"/>
    <s v="plays"/>
    <n v="2015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"/>
    <x v="3"/>
    <m/>
    <d v="2014-07-30T06:18:30"/>
    <b v="0"/>
    <n v="45"/>
    <b v="1"/>
    <s v="theater/plays"/>
    <n v="100"/>
    <n v="33.333333333333336"/>
    <x v="1"/>
    <s v="plays"/>
    <n v="2014"/>
    <n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2"/>
    <x v="7"/>
    <m/>
    <d v="2016-04-04T21:18:02"/>
    <b v="0"/>
    <n v="49"/>
    <b v="1"/>
    <s v="theater/plays"/>
    <n v="287"/>
    <n v="58.571428571428569"/>
    <x v="1"/>
    <s v="plays"/>
    <n v="2016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2"/>
    <x v="2"/>
    <m/>
    <d v="2016-04-18T04:13:25"/>
    <b v="0"/>
    <n v="24"/>
    <b v="1"/>
    <s v="theater/plays"/>
    <n v="108.5"/>
    <n v="135.625"/>
    <x v="1"/>
    <s v="plays"/>
    <n v="2016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0"/>
    <x v="0"/>
    <m/>
    <d v="2015-07-13T02:35:44"/>
    <b v="0"/>
    <n v="112"/>
    <b v="1"/>
    <s v="theater/plays"/>
    <n v="115.5"/>
    <n v="30.9375"/>
    <x v="1"/>
    <s v="plays"/>
    <n v="2015"/>
    <n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3"/>
    <x v="4"/>
    <m/>
    <d v="2014-12-21T12:11:30"/>
    <b v="0"/>
    <n v="23"/>
    <b v="1"/>
    <s v="theater/plays"/>
    <n v="119.11764705882352"/>
    <n v="176.08695652173913"/>
    <x v="1"/>
    <s v="plays"/>
    <n v="2014"/>
    <n v="1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2"/>
    <x v="3"/>
    <m/>
    <d v="2016-09-23T11:44:30"/>
    <b v="0"/>
    <n v="54"/>
    <b v="1"/>
    <s v="theater/plays"/>
    <n v="109.42666666666668"/>
    <n v="151.9814814814815"/>
    <x v="1"/>
    <s v="plays"/>
    <n v="2016"/>
    <n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2"/>
    <x v="5"/>
    <m/>
    <d v="2016-06-27T14:00:00"/>
    <b v="0"/>
    <n v="28"/>
    <b v="1"/>
    <s v="theater/plays"/>
    <n v="126.6"/>
    <n v="22.607142857142858"/>
    <x v="1"/>
    <s v="plays"/>
    <n v="2016"/>
    <n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0"/>
    <x v="6"/>
    <m/>
    <d v="2015-04-29T18:00:00"/>
    <b v="0"/>
    <n v="11"/>
    <b v="1"/>
    <s v="theater/plays"/>
    <n v="100.49999999999999"/>
    <n v="18.272727272727273"/>
    <x v="1"/>
    <s v="plays"/>
    <n v="2015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0"/>
    <x v="5"/>
    <m/>
    <d v="2015-05-26T10:32:27"/>
    <b v="0"/>
    <n v="62"/>
    <b v="1"/>
    <s v="theater/plays"/>
    <n v="127.49999999999999"/>
    <n v="82.258064516129039"/>
    <x v="1"/>
    <s v="plays"/>
    <n v="2015"/>
    <n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3"/>
    <x v="8"/>
    <m/>
    <d v="2014-10-20T03:00:34"/>
    <b v="0"/>
    <n v="73"/>
    <b v="1"/>
    <s v="theater/plays"/>
    <n v="100.05999999999999"/>
    <n v="68.534246575342465"/>
    <x v="1"/>
    <s v="plays"/>
    <n v="2014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3"/>
    <x v="11"/>
    <m/>
    <d v="2015-01-23T23:59:00"/>
    <b v="0"/>
    <n v="18"/>
    <b v="1"/>
    <s v="theater/plays"/>
    <n v="175"/>
    <n v="68.055555555555557"/>
    <x v="1"/>
    <s v="plays"/>
    <n v="2014"/>
    <n v="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3"/>
    <x v="11"/>
    <m/>
    <d v="2015-02-10T23:59:00"/>
    <b v="0"/>
    <n v="35"/>
    <b v="1"/>
    <s v="theater/plays"/>
    <n v="127.25"/>
    <n v="72.714285714285708"/>
    <x v="1"/>
    <s v="plays"/>
    <n v="2014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3"/>
    <x v="11"/>
    <m/>
    <d v="2015-01-05T15:26:00"/>
    <b v="0"/>
    <n v="43"/>
    <b v="1"/>
    <s v="theater/plays"/>
    <n v="110.63333333333334"/>
    <n v="77.186046511627907"/>
    <x v="1"/>
    <s v="plays"/>
    <n v="2014"/>
    <n v="1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2"/>
    <x v="10"/>
    <m/>
    <d v="2016-09-03T20:36:22"/>
    <b v="0"/>
    <n v="36"/>
    <b v="1"/>
    <s v="theater/plays"/>
    <n v="125.93749999999999"/>
    <n v="55.972222222222221"/>
    <x v="1"/>
    <s v="plays"/>
    <n v="2016"/>
    <n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0"/>
    <x v="2"/>
    <m/>
    <d v="2015-03-13T01:59:00"/>
    <b v="0"/>
    <n v="62"/>
    <b v="1"/>
    <s v="theater/plays"/>
    <n v="118.5"/>
    <n v="49.693548387096776"/>
    <x v="1"/>
    <s v="plays"/>
    <n v="2015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3"/>
    <x v="10"/>
    <m/>
    <d v="2014-08-26T12:09:42"/>
    <b v="0"/>
    <n v="15"/>
    <b v="1"/>
    <s v="theater/plays"/>
    <n v="107.72727272727273"/>
    <n v="79"/>
    <x v="1"/>
    <s v="plays"/>
    <n v="2014"/>
    <n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2"/>
    <x v="2"/>
    <m/>
    <d v="2016-03-03T00:59:00"/>
    <b v="0"/>
    <n v="33"/>
    <b v="1"/>
    <s v="theater/plays"/>
    <n v="102.60000000000001"/>
    <n v="77.727272727272734"/>
    <x v="1"/>
    <s v="plays"/>
    <n v="2016"/>
    <n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3"/>
    <x v="10"/>
    <m/>
    <d v="2014-09-02T23:59:00"/>
    <b v="0"/>
    <n v="27"/>
    <b v="1"/>
    <s v="theater/plays"/>
    <n v="110.1"/>
    <n v="40.777777777777779"/>
    <x v="1"/>
    <s v="plays"/>
    <n v="2014"/>
    <n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0"/>
    <x v="10"/>
    <m/>
    <d v="2015-08-29T19:00:00"/>
    <b v="0"/>
    <n v="17"/>
    <b v="1"/>
    <s v="theater/plays"/>
    <n v="202"/>
    <n v="59.411764705882355"/>
    <x v="1"/>
    <s v="plays"/>
    <n v="2015"/>
    <n v="8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2"/>
    <x v="8"/>
    <m/>
    <d v="2016-10-13T15:22:44"/>
    <b v="0"/>
    <n v="4"/>
    <b v="1"/>
    <s v="theater/plays"/>
    <n v="130"/>
    <n v="3.25"/>
    <x v="1"/>
    <s v="plays"/>
    <n v="2016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3"/>
    <x v="11"/>
    <m/>
    <d v="2015-01-16T18:58:02"/>
    <b v="0"/>
    <n v="53"/>
    <b v="1"/>
    <s v="theater/plays"/>
    <n v="104.35000000000001"/>
    <n v="39.377358490566039"/>
    <x v="1"/>
    <s v="plays"/>
    <n v="2014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2"/>
    <x v="7"/>
    <m/>
    <d v="2016-05-17T16:27:59"/>
    <b v="0"/>
    <n v="49"/>
    <b v="1"/>
    <s v="theater/plays"/>
    <n v="100.05"/>
    <n v="81.673469387755105"/>
    <x v="1"/>
    <s v="plays"/>
    <n v="2016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0"/>
    <x v="9"/>
    <m/>
    <d v="2015-11-05T16:44:40"/>
    <b v="0"/>
    <n v="57"/>
    <b v="1"/>
    <s v="theater/plays"/>
    <n v="170.66666666666669"/>
    <n v="44.912280701754383"/>
    <x v="1"/>
    <s v="plays"/>
    <n v="2015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2"/>
    <x v="6"/>
    <m/>
    <d v="2016-04-29T01:59:00"/>
    <b v="0"/>
    <n v="69"/>
    <b v="1"/>
    <s v="theater/plays"/>
    <n v="112.83333333333334"/>
    <n v="49.05797101449275"/>
    <x v="1"/>
    <s v="plays"/>
    <n v="2016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2"/>
    <x v="1"/>
    <m/>
    <d v="2016-02-13T14:02:06"/>
    <b v="0"/>
    <n v="15"/>
    <b v="1"/>
    <s v="theater/plays"/>
    <n v="184"/>
    <n v="30.666666666666668"/>
    <x v="1"/>
    <s v="plays"/>
    <n v="201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2"/>
    <x v="3"/>
    <m/>
    <d v="2016-08-14T09:30:57"/>
    <b v="0"/>
    <n v="64"/>
    <b v="1"/>
    <s v="theater/plays"/>
    <n v="130.26666666666665"/>
    <n v="61.0625"/>
    <x v="1"/>
    <s v="plays"/>
    <n v="2016"/>
    <n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0"/>
    <x v="4"/>
    <m/>
    <d v="2015-12-14T19:00:00"/>
    <b v="0"/>
    <n v="20"/>
    <b v="1"/>
    <s v="theater/plays"/>
    <n v="105.45454545454544"/>
    <n v="29"/>
    <x v="1"/>
    <s v="plays"/>
    <n v="2015"/>
    <n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2"/>
    <x v="5"/>
    <m/>
    <d v="2016-06-17T09:00:00"/>
    <b v="0"/>
    <n v="27"/>
    <b v="1"/>
    <s v="theater/plays"/>
    <n v="100"/>
    <n v="29.62962962962963"/>
    <x v="1"/>
    <s v="plays"/>
    <n v="2016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2"/>
    <x v="2"/>
    <m/>
    <d v="2016-03-30T17:48:05"/>
    <b v="0"/>
    <n v="21"/>
    <b v="1"/>
    <s v="theater/plays"/>
    <n v="153.31632653061226"/>
    <n v="143.0952380952381"/>
    <x v="1"/>
    <s v="plays"/>
    <n v="2016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0"/>
    <x v="3"/>
    <m/>
    <d v="2015-08-17T05:22:16"/>
    <b v="0"/>
    <n v="31"/>
    <b v="1"/>
    <s v="theater/plays"/>
    <n v="162.30000000000001"/>
    <n v="52.354838709677416"/>
    <x v="1"/>
    <s v="plays"/>
    <n v="2015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0"/>
    <x v="7"/>
    <m/>
    <d v="2015-04-08T03:53:21"/>
    <b v="0"/>
    <n v="51"/>
    <b v="1"/>
    <s v="theater/plays"/>
    <n v="136"/>
    <n v="66.666666666666671"/>
    <x v="1"/>
    <s v="plays"/>
    <n v="2015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3"/>
    <x v="5"/>
    <m/>
    <d v="2014-06-09T12:26:51"/>
    <b v="0"/>
    <n v="57"/>
    <b v="1"/>
    <s v="theater/plays"/>
    <n v="144.4"/>
    <n v="126.66666666666667"/>
    <x v="1"/>
    <s v="plays"/>
    <n v="2014"/>
    <n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3"/>
    <x v="5"/>
    <m/>
    <d v="2014-06-28T09:09:34"/>
    <b v="0"/>
    <n v="20"/>
    <b v="1"/>
    <s v="theater/plays"/>
    <n v="100"/>
    <n v="62.5"/>
    <x v="1"/>
    <s v="plays"/>
    <n v="2014"/>
    <n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0"/>
    <x v="5"/>
    <m/>
    <d v="2015-06-18T20:00:16"/>
    <b v="0"/>
    <n v="71"/>
    <b v="1"/>
    <s v="theater/plays"/>
    <n v="100.8"/>
    <n v="35.492957746478872"/>
    <x v="1"/>
    <s v="plays"/>
    <n v="2015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0"/>
    <x v="4"/>
    <m/>
    <d v="2015-12-10T09:14:56"/>
    <b v="0"/>
    <n v="72"/>
    <b v="1"/>
    <s v="theater/plays"/>
    <n v="106.80000000000001"/>
    <n v="37.083333333333336"/>
    <x v="1"/>
    <s v="plays"/>
    <n v="2015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0"/>
    <x v="2"/>
    <m/>
    <d v="2015-03-19T16:47:44"/>
    <b v="0"/>
    <n v="45"/>
    <b v="1"/>
    <s v="theater/plays"/>
    <n v="124.8"/>
    <n v="69.333333333333329"/>
    <x v="1"/>
    <s v="plays"/>
    <n v="2015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1"/>
    <x v="2"/>
    <m/>
    <d v="2017-02-27T19:00:00"/>
    <b v="0"/>
    <n v="51"/>
    <b v="1"/>
    <s v="theater/plays"/>
    <n v="118.91891891891892"/>
    <n v="17.254901960784313"/>
    <x v="1"/>
    <s v="plays"/>
    <n v="2017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0"/>
    <x v="5"/>
    <m/>
    <d v="2015-06-03T10:04:10"/>
    <b v="0"/>
    <n v="56"/>
    <b v="1"/>
    <s v="theater/plays"/>
    <n v="101"/>
    <n v="36.071428571428569"/>
    <x v="1"/>
    <s v="plays"/>
    <n v="2015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2"/>
    <x v="9"/>
    <m/>
    <d v="2016-11-19T17:00:00"/>
    <b v="0"/>
    <n v="17"/>
    <b v="1"/>
    <s v="theater/plays"/>
    <n v="112.99999999999999"/>
    <n v="66.470588235294116"/>
    <x v="1"/>
    <s v="plays"/>
    <n v="2016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0"/>
    <x v="2"/>
    <m/>
    <d v="2015-03-04T23:00:00"/>
    <b v="0"/>
    <n v="197"/>
    <b v="1"/>
    <s v="theater/plays"/>
    <n v="105.19047619047619"/>
    <n v="56.065989847715734"/>
    <x v="1"/>
    <s v="plays"/>
    <n v="2015"/>
    <n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2"/>
    <x v="8"/>
    <m/>
    <d v="2016-09-30T16:00:00"/>
    <b v="0"/>
    <n v="70"/>
    <b v="1"/>
    <s v="theater/plays"/>
    <n v="109.73333333333332"/>
    <n v="47.028571428571432"/>
    <x v="1"/>
    <s v="plays"/>
    <n v="2016"/>
    <n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3"/>
    <x v="10"/>
    <m/>
    <d v="2014-09-27T22:23:00"/>
    <b v="0"/>
    <n v="21"/>
    <b v="1"/>
    <s v="theater/plays"/>
    <n v="100.099"/>
    <n v="47.666190476190479"/>
    <x v="1"/>
    <s v="plays"/>
    <n v="2014"/>
    <n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"/>
    <x v="3"/>
    <m/>
    <d v="2014-07-26T02:00:00"/>
    <b v="0"/>
    <n v="34"/>
    <b v="1"/>
    <s v="theater/plays"/>
    <n v="120"/>
    <n v="88.235294117647058"/>
    <x v="1"/>
    <s v="plays"/>
    <n v="2014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2"/>
    <x v="0"/>
    <m/>
    <d v="2016-08-23T13:34:50"/>
    <b v="0"/>
    <n v="39"/>
    <b v="1"/>
    <s v="theater/plays"/>
    <n v="104.93333333333332"/>
    <n v="80.717948717948715"/>
    <x v="1"/>
    <s v="plays"/>
    <n v="2016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0"/>
    <x v="0"/>
    <m/>
    <d v="2015-07-02T10:39:37"/>
    <b v="0"/>
    <n v="78"/>
    <b v="1"/>
    <s v="theater/plays"/>
    <n v="102.66666666666666"/>
    <n v="39.487179487179489"/>
    <x v="1"/>
    <s v="plays"/>
    <n v="2015"/>
    <n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"/>
    <x v="3"/>
    <m/>
    <d v="2014-08-16T11:00:57"/>
    <b v="0"/>
    <n v="48"/>
    <b v="1"/>
    <s v="theater/plays"/>
    <n v="101.82500000000002"/>
    <n v="84.854166666666671"/>
    <x v="1"/>
    <s v="plays"/>
    <n v="2014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2"/>
    <x v="7"/>
    <m/>
    <d v="2016-05-20T22:59:00"/>
    <b v="0"/>
    <n v="29"/>
    <b v="1"/>
    <s v="theater/plays"/>
    <n v="100"/>
    <n v="68.965517241379317"/>
    <x v="1"/>
    <s v="plays"/>
    <n v="2016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0"/>
    <x v="9"/>
    <m/>
    <d v="2015-12-13T15:59:56"/>
    <b v="0"/>
    <n v="0"/>
    <b v="0"/>
    <s v="theater/musical"/>
    <n v="0"/>
    <n v="0"/>
    <x v="1"/>
    <s v="musical"/>
    <n v="2015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2"/>
    <x v="7"/>
    <m/>
    <d v="2016-05-05T12:00:00"/>
    <b v="0"/>
    <n v="2"/>
    <b v="0"/>
    <s v="theater/musical"/>
    <n v="1.9999999999999998E-4"/>
    <n v="1"/>
    <x v="1"/>
    <s v="musical"/>
    <n v="2016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3"/>
    <x v="9"/>
    <m/>
    <d v="2014-11-29T16:19:50"/>
    <b v="0"/>
    <n v="1"/>
    <b v="0"/>
    <s v="theater/musical"/>
    <n v="3.3333333333333333E-2"/>
    <n v="1"/>
    <x v="1"/>
    <s v="musical"/>
    <n v="2014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3"/>
    <x v="10"/>
    <m/>
    <d v="2014-09-22T22:59:00"/>
    <b v="0"/>
    <n v="59"/>
    <b v="0"/>
    <s v="theater/musical"/>
    <n v="51.023391812865491"/>
    <n v="147.88135593220338"/>
    <x v="1"/>
    <s v="musical"/>
    <n v="2014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3"/>
    <x v="4"/>
    <m/>
    <d v="2014-11-23T17:29:09"/>
    <b v="0"/>
    <n v="1"/>
    <b v="0"/>
    <s v="theater/musical"/>
    <n v="20"/>
    <n v="100"/>
    <x v="1"/>
    <s v="musical"/>
    <n v="2014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2"/>
    <x v="9"/>
    <m/>
    <d v="2016-11-18T20:00:00"/>
    <b v="0"/>
    <n v="31"/>
    <b v="0"/>
    <s v="theater/musical"/>
    <n v="35.24"/>
    <n v="56.838709677419352"/>
    <x v="1"/>
    <s v="musical"/>
    <n v="2016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2"/>
    <x v="4"/>
    <m/>
    <d v="2017-01-13T22:59:00"/>
    <b v="0"/>
    <n v="18"/>
    <b v="0"/>
    <s v="theater/musical"/>
    <n v="4.246666666666667"/>
    <n v="176.94444444444446"/>
    <x v="1"/>
    <s v="musical"/>
    <n v="2016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2"/>
    <x v="7"/>
    <m/>
    <d v="2016-04-20T16:11:16"/>
    <b v="0"/>
    <n v="10"/>
    <b v="0"/>
    <s v="theater/musical"/>
    <n v="36.457142857142856"/>
    <n v="127.6"/>
    <x v="1"/>
    <s v="musical"/>
    <n v="2016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0"/>
    <x v="10"/>
    <m/>
    <d v="2015-09-14T11:40:29"/>
    <b v="0"/>
    <n v="0"/>
    <b v="0"/>
    <s v="theater/musical"/>
    <n v="0"/>
    <n v="0"/>
    <x v="1"/>
    <s v="musical"/>
    <n v="2015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3"/>
    <x v="11"/>
    <m/>
    <d v="2015-01-01T11:48:55"/>
    <b v="0"/>
    <n v="14"/>
    <b v="0"/>
    <s v="theater/musical"/>
    <n v="30.866666666666664"/>
    <n v="66.142857142857139"/>
    <x v="1"/>
    <s v="musical"/>
    <n v="2014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0"/>
    <x v="2"/>
    <m/>
    <d v="2015-04-19T10:08:52"/>
    <b v="0"/>
    <n v="2"/>
    <b v="0"/>
    <s v="theater/musical"/>
    <n v="6.5454545454545459"/>
    <n v="108"/>
    <x v="1"/>
    <s v="musical"/>
    <n v="2015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2"/>
    <x v="10"/>
    <m/>
    <d v="2016-10-07T10:11:00"/>
    <b v="0"/>
    <n v="1"/>
    <b v="0"/>
    <s v="theater/musical"/>
    <n v="4.0000000000000001E-3"/>
    <n v="1"/>
    <x v="1"/>
    <s v="musical"/>
    <n v="2016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0"/>
    <x v="6"/>
    <m/>
    <d v="2015-05-10T13:45:30"/>
    <b v="0"/>
    <n v="3"/>
    <b v="0"/>
    <s v="theater/musical"/>
    <n v="5.5"/>
    <n v="18.333333333333332"/>
    <x v="1"/>
    <s v="musical"/>
    <n v="2015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3"/>
    <x v="8"/>
    <m/>
    <d v="2014-10-05T00:00:00"/>
    <b v="0"/>
    <n v="0"/>
    <b v="0"/>
    <s v="theater/musical"/>
    <n v="0"/>
    <n v="0"/>
    <x v="1"/>
    <s v="musical"/>
    <n v="2014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0"/>
    <x v="9"/>
    <m/>
    <d v="2015-11-30T12:00:00"/>
    <b v="0"/>
    <n v="2"/>
    <b v="0"/>
    <s v="theater/musical"/>
    <n v="2.1428571428571428"/>
    <n v="7.5"/>
    <x v="1"/>
    <s v="musical"/>
    <n v="2015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0"/>
    <x v="9"/>
    <m/>
    <d v="2015-11-16T23:27:19"/>
    <b v="0"/>
    <n v="0"/>
    <b v="0"/>
    <s v="theater/musical"/>
    <n v="0"/>
    <n v="0"/>
    <x v="1"/>
    <s v="musical"/>
    <n v="2015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2"/>
    <x v="2"/>
    <m/>
    <d v="2016-03-07T23:59:00"/>
    <b v="0"/>
    <n v="12"/>
    <b v="0"/>
    <s v="theater/musical"/>
    <n v="16.420000000000002"/>
    <n v="68.416666666666671"/>
    <x v="1"/>
    <s v="musical"/>
    <n v="2016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2"/>
    <x v="9"/>
    <m/>
    <d v="2016-11-21T19:17:18"/>
    <b v="0"/>
    <n v="1"/>
    <b v="0"/>
    <s v="theater/musical"/>
    <n v="0.1"/>
    <n v="1"/>
    <x v="1"/>
    <s v="musical"/>
    <n v="2016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0"/>
    <x v="5"/>
    <m/>
    <d v="2015-06-16T18:30:00"/>
    <b v="0"/>
    <n v="8"/>
    <b v="0"/>
    <s v="theater/musical"/>
    <n v="4.8099999999999996"/>
    <n v="60.125"/>
    <x v="1"/>
    <s v="musical"/>
    <n v="2015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2"/>
    <x v="10"/>
    <m/>
    <d v="2016-09-30T12:58:47"/>
    <b v="0"/>
    <n v="2"/>
    <b v="0"/>
    <s v="theater/musical"/>
    <n v="6"/>
    <n v="15"/>
    <x v="1"/>
    <s v="musical"/>
    <n v="2016"/>
    <n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3"/>
    <x v="8"/>
    <m/>
    <d v="2014-10-05T02:00:45"/>
    <b v="0"/>
    <n v="73"/>
    <b v="1"/>
    <s v="theater/plays"/>
    <n v="100.38249999999999"/>
    <n v="550.04109589041093"/>
    <x v="1"/>
    <s v="plays"/>
    <n v="2014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3"/>
    <x v="5"/>
    <m/>
    <d v="2014-06-16T12:06:34"/>
    <b v="0"/>
    <n v="8"/>
    <b v="1"/>
    <s v="theater/plays"/>
    <n v="104"/>
    <n v="97.5"/>
    <x v="1"/>
    <s v="plays"/>
    <n v="2014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2"/>
    <x v="1"/>
    <m/>
    <d v="2016-02-02T06:29:44"/>
    <b v="0"/>
    <n v="17"/>
    <b v="1"/>
    <s v="theater/plays"/>
    <n v="100"/>
    <n v="29.411764705882351"/>
    <x v="1"/>
    <s v="plays"/>
    <n v="201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"/>
    <x v="3"/>
    <m/>
    <d v="2014-08-10T10:59:00"/>
    <b v="0"/>
    <n v="9"/>
    <b v="1"/>
    <s v="theater/plays"/>
    <n v="104"/>
    <n v="57.777777777777779"/>
    <x v="1"/>
    <s v="plays"/>
    <n v="2014"/>
    <n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2"/>
    <x v="10"/>
    <m/>
    <d v="2016-08-24T22:59:00"/>
    <b v="0"/>
    <n v="17"/>
    <b v="1"/>
    <s v="theater/plays"/>
    <n v="250.66666666666669"/>
    <n v="44.235294117647058"/>
    <x v="1"/>
    <s v="plays"/>
    <n v="2016"/>
    <n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0"/>
    <x v="3"/>
    <m/>
    <d v="2015-08-05T03:43:27"/>
    <b v="0"/>
    <n v="33"/>
    <b v="1"/>
    <s v="theater/plays"/>
    <n v="100.49999999999999"/>
    <n v="60.909090909090907"/>
    <x v="1"/>
    <s v="plays"/>
    <n v="2015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2"/>
    <x v="7"/>
    <m/>
    <d v="2016-04-03T12:00:00"/>
    <b v="0"/>
    <n v="38"/>
    <b v="1"/>
    <s v="theater/plays"/>
    <n v="174.4"/>
    <n v="68.84210526315789"/>
    <x v="1"/>
    <s v="plays"/>
    <n v="2016"/>
    <n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0"/>
    <x v="0"/>
    <m/>
    <d v="2015-07-18T01:59:00"/>
    <b v="0"/>
    <n v="79"/>
    <b v="1"/>
    <s v="theater/plays"/>
    <n v="116.26"/>
    <n v="73.582278481012665"/>
    <x v="1"/>
    <s v="plays"/>
    <n v="2015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1"/>
    <x v="1"/>
    <m/>
    <d v="2017-02-01T17:59:00"/>
    <b v="0"/>
    <n v="46"/>
    <b v="1"/>
    <s v="theater/plays"/>
    <n v="105.82000000000001"/>
    <n v="115.02173913043478"/>
    <x v="1"/>
    <s v="plays"/>
    <n v="2017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2"/>
    <x v="5"/>
    <m/>
    <d v="2016-06-01T16:42:00"/>
    <b v="0"/>
    <n v="20"/>
    <b v="1"/>
    <s v="theater/plays"/>
    <n v="110.75"/>
    <n v="110.75"/>
    <x v="1"/>
    <s v="plays"/>
    <n v="2016"/>
    <n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3"/>
    <x v="5"/>
    <m/>
    <d v="2014-07-01T22:59:00"/>
    <b v="0"/>
    <n v="20"/>
    <b v="1"/>
    <s v="theater/plays"/>
    <n v="100.66666666666666"/>
    <n v="75.5"/>
    <x v="1"/>
    <s v="plays"/>
    <n v="2014"/>
    <n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0"/>
    <x v="2"/>
    <m/>
    <d v="2015-03-19T09:39:00"/>
    <b v="0"/>
    <n v="13"/>
    <b v="1"/>
    <s v="theater/plays"/>
    <n v="102.03333333333333"/>
    <n v="235.46153846153845"/>
    <x v="1"/>
    <s v="plays"/>
    <n v="2015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3"/>
    <x v="4"/>
    <m/>
    <d v="2014-12-23T16:08:45"/>
    <b v="0"/>
    <n v="22"/>
    <b v="1"/>
    <s v="theater/plays"/>
    <n v="100"/>
    <n v="11.363636363636363"/>
    <x v="1"/>
    <s v="plays"/>
    <n v="2014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2"/>
    <x v="7"/>
    <m/>
    <d v="2016-04-09T23:00:00"/>
    <b v="0"/>
    <n v="36"/>
    <b v="1"/>
    <s v="theater/plays"/>
    <n v="111.00000000000001"/>
    <n v="92.5"/>
    <x v="1"/>
    <s v="plays"/>
    <n v="2016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0"/>
    <x v="7"/>
    <m/>
    <d v="2015-03-30T23:16:54"/>
    <b v="0"/>
    <n v="40"/>
    <b v="1"/>
    <s v="theater/plays"/>
    <n v="101.42500000000001"/>
    <n v="202.85"/>
    <x v="1"/>
    <s v="plays"/>
    <n v="2015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2"/>
    <x v="9"/>
    <m/>
    <d v="2016-12-21T06:50:30"/>
    <b v="0"/>
    <n v="9"/>
    <b v="1"/>
    <s v="theater/plays"/>
    <n v="104"/>
    <n v="26"/>
    <x v="1"/>
    <s v="plays"/>
    <n v="2016"/>
    <n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2"/>
    <x v="0"/>
    <m/>
    <d v="2016-06-16T00:58:09"/>
    <b v="0"/>
    <n v="19"/>
    <b v="1"/>
    <s v="theater/plays"/>
    <n v="109.375"/>
    <n v="46.05263157894737"/>
    <x v="1"/>
    <s v="plays"/>
    <n v="2016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0"/>
    <x v="9"/>
    <m/>
    <d v="2015-10-28T14:54:00"/>
    <b v="0"/>
    <n v="14"/>
    <b v="1"/>
    <s v="theater/plays"/>
    <n v="115.16129032258064"/>
    <n v="51"/>
    <x v="1"/>
    <s v="plays"/>
    <n v="2015"/>
    <n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"/>
    <x v="3"/>
    <m/>
    <d v="2014-07-24T02:00:00"/>
    <b v="0"/>
    <n v="38"/>
    <b v="1"/>
    <s v="theater/plays"/>
    <n v="100"/>
    <n v="31.578947368421051"/>
    <x v="1"/>
    <s v="plays"/>
    <n v="2014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0"/>
    <x v="0"/>
    <m/>
    <d v="2015-07-18T18:16:59"/>
    <b v="0"/>
    <n v="58"/>
    <b v="1"/>
    <s v="theater/plays"/>
    <n v="103.17033333333335"/>
    <n v="53.363965517241382"/>
    <x v="1"/>
    <s v="plays"/>
    <n v="2015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0"/>
    <x v="0"/>
    <m/>
    <d v="2015-07-23T13:33:00"/>
    <b v="0"/>
    <n v="28"/>
    <b v="1"/>
    <s v="theater/plays"/>
    <n v="103.49999999999999"/>
    <n v="36.964285714285715"/>
    <x v="1"/>
    <s v="plays"/>
    <n v="2015"/>
    <n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0"/>
    <x v="5"/>
    <m/>
    <d v="2015-06-11T11:12:17"/>
    <b v="0"/>
    <n v="17"/>
    <b v="1"/>
    <s v="theater/plays"/>
    <n v="138.19999999999999"/>
    <n v="81.294117647058826"/>
    <x v="1"/>
    <s v="plays"/>
    <n v="2015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0"/>
    <x v="5"/>
    <m/>
    <d v="2015-05-31T18:00:00"/>
    <b v="0"/>
    <n v="12"/>
    <b v="1"/>
    <s v="theater/plays"/>
    <n v="109.54545454545455"/>
    <n v="20.083333333333332"/>
    <x v="1"/>
    <s v="plays"/>
    <n v="2015"/>
    <n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3"/>
    <x v="0"/>
    <m/>
    <d v="2014-07-20T22:59:00"/>
    <b v="0"/>
    <n v="40"/>
    <b v="1"/>
    <s v="theater/plays"/>
    <n v="100.85714285714286"/>
    <n v="88.25"/>
    <x v="1"/>
    <s v="plays"/>
    <n v="2014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3"/>
    <x v="10"/>
    <m/>
    <d v="2014-09-26T17:43:04"/>
    <b v="0"/>
    <n v="57"/>
    <b v="1"/>
    <s v="theater/plays"/>
    <n v="101.53333333333335"/>
    <n v="53.438596491228068"/>
    <x v="1"/>
    <s v="plays"/>
    <n v="2014"/>
    <n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3"/>
    <x v="9"/>
    <m/>
    <d v="2014-11-05T07:52:00"/>
    <b v="0"/>
    <n v="114"/>
    <b v="1"/>
    <s v="theater/plays"/>
    <n v="113.625"/>
    <n v="39.868421052631582"/>
    <x v="1"/>
    <s v="plays"/>
    <n v="2014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2"/>
    <x v="3"/>
    <m/>
    <d v="2016-09-03T15:57:09"/>
    <b v="0"/>
    <n v="31"/>
    <b v="1"/>
    <s v="theater/plays"/>
    <n v="100"/>
    <n v="145.16129032258064"/>
    <x v="1"/>
    <s v="plays"/>
    <n v="2016"/>
    <n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2"/>
    <x v="5"/>
    <m/>
    <d v="2016-05-15T18:00:00"/>
    <b v="0"/>
    <n v="3"/>
    <b v="1"/>
    <s v="theater/plays"/>
    <n v="140"/>
    <n v="23.333333333333332"/>
    <x v="1"/>
    <s v="plays"/>
    <n v="2016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3"/>
    <x v="10"/>
    <m/>
    <d v="2014-09-12T14:34:44"/>
    <b v="0"/>
    <n v="16"/>
    <b v="1"/>
    <s v="theater/plays"/>
    <n v="128.75"/>
    <n v="64.375"/>
    <x v="1"/>
    <s v="plays"/>
    <n v="2014"/>
    <n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3"/>
    <x v="0"/>
    <m/>
    <d v="2014-07-02T22:59:00"/>
    <b v="0"/>
    <n v="199"/>
    <b v="1"/>
    <s v="theater/plays"/>
    <n v="102.90416666666667"/>
    <n v="62.052763819095475"/>
    <x v="1"/>
    <s v="plays"/>
    <n v="2014"/>
    <n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0"/>
    <x v="6"/>
    <m/>
    <d v="2015-05-31T07:44:58"/>
    <b v="0"/>
    <n v="31"/>
    <b v="1"/>
    <s v="theater/plays"/>
    <n v="102.49999999999999"/>
    <n v="66.129032258064512"/>
    <x v="1"/>
    <s v="plays"/>
    <n v="2015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3"/>
    <x v="5"/>
    <m/>
    <d v="2014-06-30T23:59:00"/>
    <b v="0"/>
    <n v="30"/>
    <b v="1"/>
    <s v="theater/plays"/>
    <n v="110.1"/>
    <n v="73.400000000000006"/>
    <x v="1"/>
    <s v="plays"/>
    <n v="2014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2"/>
    <x v="8"/>
    <m/>
    <d v="2016-10-05T05:53:54"/>
    <b v="0"/>
    <n v="34"/>
    <b v="1"/>
    <s v="theater/plays"/>
    <n v="112.76666666666667"/>
    <n v="99.5"/>
    <x v="1"/>
    <s v="plays"/>
    <n v="2016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2"/>
    <x v="1"/>
    <m/>
    <d v="2016-01-15T10:38:10"/>
    <b v="0"/>
    <n v="18"/>
    <b v="1"/>
    <s v="theater/plays"/>
    <n v="111.9"/>
    <n v="62.166666666666664"/>
    <x v="1"/>
    <s v="plays"/>
    <n v="201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3"/>
    <x v="5"/>
    <m/>
    <d v="2014-06-16T01:59:00"/>
    <b v="0"/>
    <n v="67"/>
    <b v="1"/>
    <s v="theater/plays"/>
    <n v="139.19999999999999"/>
    <n v="62.328358208955223"/>
    <x v="1"/>
    <s v="plays"/>
    <n v="2014"/>
    <n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2"/>
    <x v="8"/>
    <m/>
    <d v="2016-10-19T21:48:16"/>
    <b v="0"/>
    <n v="66"/>
    <b v="1"/>
    <s v="theater/plays"/>
    <n v="110.85714285714286"/>
    <n v="58.787878787878789"/>
    <x v="1"/>
    <s v="plays"/>
    <n v="2016"/>
    <n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0"/>
    <x v="10"/>
    <m/>
    <d v="2015-09-01T23:19:46"/>
    <b v="0"/>
    <n v="23"/>
    <b v="1"/>
    <s v="theater/plays"/>
    <n v="139.06666666666666"/>
    <n v="45.347826086956523"/>
    <x v="1"/>
    <s v="plays"/>
    <n v="2015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3"/>
    <x v="6"/>
    <m/>
    <d v="2014-05-19T16:00:00"/>
    <b v="0"/>
    <n v="126"/>
    <b v="1"/>
    <s v="theater/plays"/>
    <n v="105.69999999999999"/>
    <n v="41.944444444444443"/>
    <x v="1"/>
    <s v="plays"/>
    <n v="2014"/>
    <n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0"/>
    <x v="10"/>
    <m/>
    <d v="2015-08-28T22:59:00"/>
    <b v="0"/>
    <n v="6"/>
    <b v="1"/>
    <s v="theater/plays"/>
    <n v="101.42857142857142"/>
    <n v="59.166666666666664"/>
    <x v="1"/>
    <s v="plays"/>
    <n v="2015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3"/>
    <x v="5"/>
    <m/>
    <d v="2014-06-27T00:14:15"/>
    <b v="0"/>
    <n v="25"/>
    <b v="1"/>
    <s v="theater/plays"/>
    <n v="100.245"/>
    <n v="200.49"/>
    <x v="1"/>
    <s v="plays"/>
    <n v="2014"/>
    <n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"/>
    <x v="3"/>
    <m/>
    <d v="2014-08-08T13:53:24"/>
    <b v="0"/>
    <n v="39"/>
    <b v="1"/>
    <s v="theater/plays"/>
    <n v="109.16666666666666"/>
    <n v="83.974358974358978"/>
    <x v="1"/>
    <s v="plays"/>
    <n v="2014"/>
    <n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0"/>
    <x v="5"/>
    <m/>
    <d v="2015-06-21T17:25:00"/>
    <b v="0"/>
    <n v="62"/>
    <b v="1"/>
    <s v="theater/plays"/>
    <n v="118.33333333333333"/>
    <n v="57.258064516129032"/>
    <x v="1"/>
    <s v="plays"/>
    <n v="2015"/>
    <n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3"/>
    <x v="9"/>
    <m/>
    <d v="2014-11-27T10:21:23"/>
    <b v="0"/>
    <n v="31"/>
    <b v="1"/>
    <s v="theater/plays"/>
    <n v="120"/>
    <n v="58.064516129032256"/>
    <x v="1"/>
    <s v="plays"/>
    <n v="2014"/>
    <n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0"/>
    <x v="1"/>
    <m/>
    <d v="2015-03-01T23:59:00"/>
    <b v="0"/>
    <n v="274"/>
    <b v="1"/>
    <s v="theater/plays"/>
    <n v="127.96000000000001"/>
    <n v="186.80291970802921"/>
    <x v="1"/>
    <s v="plays"/>
    <n v="2015"/>
    <n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3"/>
    <x v="8"/>
    <m/>
    <d v="2014-09-18T19:00:00"/>
    <b v="0"/>
    <n v="17"/>
    <b v="1"/>
    <s v="theater/plays"/>
    <n v="126"/>
    <n v="74.117647058823536"/>
    <x v="1"/>
    <s v="plays"/>
    <n v="2014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0"/>
    <x v="9"/>
    <m/>
    <d v="2015-11-30T17:30:00"/>
    <b v="0"/>
    <n v="14"/>
    <b v="1"/>
    <s v="theater/plays"/>
    <n v="129.12912912912913"/>
    <n v="30.714285714285715"/>
    <x v="1"/>
    <s v="plays"/>
    <n v="2015"/>
    <n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2"/>
    <x v="6"/>
    <m/>
    <d v="2016-06-05T21:00:00"/>
    <b v="0"/>
    <n v="60"/>
    <b v="1"/>
    <s v="theater/plays"/>
    <n v="107.42857142857143"/>
    <n v="62.666666666666664"/>
    <x v="1"/>
    <s v="plays"/>
    <n v="2016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3"/>
    <x v="11"/>
    <m/>
    <d v="2015-01-11T15:53:30"/>
    <b v="0"/>
    <n v="33"/>
    <b v="1"/>
    <s v="theater/plays"/>
    <n v="100.125"/>
    <n v="121.36363636363636"/>
    <x v="1"/>
    <s v="plays"/>
    <n v="2014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3"/>
    <x v="11"/>
    <m/>
    <d v="2015-02-13T09:48:36"/>
    <b v="0"/>
    <n v="78"/>
    <b v="1"/>
    <s v="theater/plays"/>
    <n v="155"/>
    <n v="39.743589743589745"/>
    <x v="1"/>
    <s v="plays"/>
    <n v="2014"/>
    <n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2"/>
    <x v="6"/>
    <m/>
    <d v="2016-05-10T06:10:48"/>
    <b v="0"/>
    <n v="30"/>
    <b v="1"/>
    <s v="theater/plays"/>
    <n v="108"/>
    <n v="72"/>
    <x v="1"/>
    <s v="plays"/>
    <n v="2016"/>
    <n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2"/>
    <x v="2"/>
    <m/>
    <d v="2016-03-02T14:21:27"/>
    <b v="0"/>
    <n v="136"/>
    <b v="1"/>
    <s v="theater/plays"/>
    <n v="110.52"/>
    <n v="40.632352941176471"/>
    <x v="1"/>
    <s v="plays"/>
    <n v="2016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3"/>
    <x v="8"/>
    <m/>
    <d v="2014-10-15T09:26:56"/>
    <b v="0"/>
    <n v="40"/>
    <b v="1"/>
    <s v="theater/plays"/>
    <n v="100.8"/>
    <n v="63"/>
    <x v="1"/>
    <s v="plays"/>
    <n v="2014"/>
    <n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3"/>
    <x v="10"/>
    <m/>
    <d v="2014-09-30T11:00:00"/>
    <b v="0"/>
    <n v="18"/>
    <b v="1"/>
    <s v="theater/plays"/>
    <n v="121.2"/>
    <n v="33.666666666666664"/>
    <x v="1"/>
    <s v="plays"/>
    <n v="2014"/>
    <n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0"/>
    <x v="5"/>
    <m/>
    <d v="2015-06-04T07:59:53"/>
    <b v="0"/>
    <n v="39"/>
    <b v="1"/>
    <s v="theater/plays"/>
    <n v="100.33333333333334"/>
    <n v="38.589743589743591"/>
    <x v="1"/>
    <s v="plays"/>
    <n v="2015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2"/>
    <x v="0"/>
    <m/>
    <d v="2016-07-10T17:59:00"/>
    <b v="0"/>
    <n v="21"/>
    <b v="1"/>
    <s v="theater/plays"/>
    <n v="109.16666666666666"/>
    <n v="155.95238095238096"/>
    <x v="1"/>
    <s v="plays"/>
    <n v="2016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2"/>
    <x v="3"/>
    <m/>
    <d v="2016-08-13T01:59:00"/>
    <b v="0"/>
    <n v="30"/>
    <b v="1"/>
    <s v="theater/plays"/>
    <n v="123.42857142857142"/>
    <n v="43.2"/>
    <x v="1"/>
    <s v="plays"/>
    <n v="2016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2"/>
    <x v="6"/>
    <m/>
    <d v="2016-05-31T11:33:14"/>
    <b v="0"/>
    <n v="27"/>
    <b v="1"/>
    <s v="theater/plays"/>
    <n v="136.33666666666667"/>
    <n v="15.148518518518518"/>
    <x v="1"/>
    <s v="plays"/>
    <n v="2016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3"/>
    <x v="0"/>
    <m/>
    <d v="2014-06-23T13:00:00"/>
    <b v="0"/>
    <n v="35"/>
    <b v="1"/>
    <s v="theater/plays"/>
    <n v="103.46657233816768"/>
    <n v="83.571428571428569"/>
    <x v="1"/>
    <s v="plays"/>
    <n v="2014"/>
    <n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3"/>
    <x v="10"/>
    <m/>
    <d v="2014-09-12T16:55:49"/>
    <b v="0"/>
    <n v="13"/>
    <b v="1"/>
    <s v="theater/plays"/>
    <n v="121.33333333333334"/>
    <n v="140"/>
    <x v="1"/>
    <s v="plays"/>
    <n v="2014"/>
    <n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2"/>
    <x v="0"/>
    <m/>
    <d v="2016-07-22T00:26:00"/>
    <b v="0"/>
    <n v="23"/>
    <b v="1"/>
    <s v="theater/plays"/>
    <n v="186"/>
    <n v="80.869565217391298"/>
    <x v="1"/>
    <s v="plays"/>
    <n v="2016"/>
    <n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3"/>
    <x v="0"/>
    <m/>
    <d v="2014-07-03T22:24:46"/>
    <b v="0"/>
    <n v="39"/>
    <b v="1"/>
    <s v="theater/plays"/>
    <n v="300"/>
    <n v="53.846153846153847"/>
    <x v="1"/>
    <s v="plays"/>
    <n v="2014"/>
    <n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3"/>
    <x v="5"/>
    <m/>
    <d v="2014-06-25T11:59:06"/>
    <b v="0"/>
    <n v="35"/>
    <b v="1"/>
    <s v="theater/plays"/>
    <n v="108.25"/>
    <n v="30.928571428571427"/>
    <x v="1"/>
    <s v="plays"/>
    <n v="2014"/>
    <n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0"/>
    <x v="7"/>
    <m/>
    <d v="2015-04-03T08:49:48"/>
    <b v="0"/>
    <n v="27"/>
    <b v="1"/>
    <s v="theater/plays"/>
    <n v="141.15384615384616"/>
    <n v="67.962962962962962"/>
    <x v="1"/>
    <s v="plays"/>
    <n v="2015"/>
    <n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3"/>
    <x v="5"/>
    <m/>
    <d v="2014-06-15T11:00:00"/>
    <b v="0"/>
    <n v="21"/>
    <b v="1"/>
    <s v="theater/plays"/>
    <n v="113.99999999999999"/>
    <n v="27.142857142857142"/>
    <x v="1"/>
    <s v="plays"/>
    <n v="2014"/>
    <n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0"/>
    <x v="5"/>
    <m/>
    <d v="2015-05-31T01:59:00"/>
    <b v="0"/>
    <n v="104"/>
    <b v="1"/>
    <s v="theater/plays"/>
    <n v="153.73333333333335"/>
    <n v="110.86538461538461"/>
    <x v="1"/>
    <s v="plays"/>
    <n v="2015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2"/>
    <x v="5"/>
    <m/>
    <d v="2016-06-04T12:42:46"/>
    <b v="0"/>
    <n v="19"/>
    <b v="1"/>
    <s v="theater/plays"/>
    <n v="101.49999999999999"/>
    <n v="106.84210526315789"/>
    <x v="1"/>
    <s v="plays"/>
    <n v="2016"/>
    <n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0"/>
    <x v="6"/>
    <m/>
    <d v="2015-05-25T22:59:00"/>
    <b v="0"/>
    <n v="97"/>
    <b v="1"/>
    <s v="theater/plays"/>
    <n v="102.35000000000001"/>
    <n v="105.51546391752578"/>
    <x v="1"/>
    <s v="plays"/>
    <n v="2015"/>
    <n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0"/>
    <x v="2"/>
    <m/>
    <d v="2015-03-31T07:52:00"/>
    <b v="0"/>
    <n v="27"/>
    <b v="1"/>
    <s v="theater/plays"/>
    <n v="102.57142857142858"/>
    <n v="132.96296296296296"/>
    <x v="1"/>
    <s v="plays"/>
    <n v="2015"/>
    <n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0"/>
    <x v="11"/>
    <m/>
    <d v="2016-01-21T16:18:29"/>
    <b v="0"/>
    <n v="24"/>
    <b v="1"/>
    <s v="theater/plays"/>
    <n v="155.75"/>
    <n v="51.916666666666664"/>
    <x v="1"/>
    <s v="plays"/>
    <n v="2015"/>
    <n v="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0"/>
    <x v="6"/>
    <m/>
    <d v="2015-05-09T15:47:29"/>
    <b v="0"/>
    <n v="13"/>
    <b v="1"/>
    <s v="theater/plays"/>
    <n v="100.75"/>
    <n v="310"/>
    <x v="1"/>
    <s v="plays"/>
    <n v="2015"/>
    <n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0"/>
    <x v="1"/>
    <m/>
    <d v="2015-02-27T12:11:15"/>
    <b v="0"/>
    <n v="46"/>
    <b v="1"/>
    <s v="theater/plays"/>
    <n v="239.4"/>
    <n v="26.021739130434781"/>
    <x v="1"/>
    <s v="plays"/>
    <n v="2015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0"/>
    <x v="5"/>
    <m/>
    <d v="2015-06-22T12:31:06"/>
    <b v="0"/>
    <n v="4"/>
    <b v="1"/>
    <s v="theater/plays"/>
    <n v="210"/>
    <n v="105"/>
    <x v="1"/>
    <s v="plays"/>
    <n v="2015"/>
    <n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0"/>
    <x v="0"/>
    <m/>
    <d v="2015-07-02T18:50:06"/>
    <b v="0"/>
    <n v="40"/>
    <b v="1"/>
    <s v="theater/plays"/>
    <n v="104.51515151515152"/>
    <n v="86.224999999999994"/>
    <x v="1"/>
    <s v="plays"/>
    <n v="2015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3"/>
    <x v="9"/>
    <m/>
    <d v="2014-11-05T18:28:04"/>
    <b v="0"/>
    <n v="44"/>
    <b v="1"/>
    <s v="theater/plays"/>
    <n v="100.8"/>
    <n v="114.54545454545455"/>
    <x v="1"/>
    <s v="plays"/>
    <n v="2014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2"/>
    <x v="1"/>
    <m/>
    <d v="2016-02-11T17:59:00"/>
    <b v="0"/>
    <n v="35"/>
    <b v="1"/>
    <s v="theater/plays"/>
    <n v="111.20000000000002"/>
    <n v="47.657142857142858"/>
    <x v="1"/>
    <s v="plays"/>
    <n v="2016"/>
    <n v="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3"/>
    <x v="9"/>
    <m/>
    <d v="2014-11-30T14:04:22"/>
    <b v="0"/>
    <n v="63"/>
    <b v="1"/>
    <s v="theater/plays"/>
    <n v="102.04444444444445"/>
    <n v="72.888888888888886"/>
    <x v="1"/>
    <s v="plays"/>
    <n v="2014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2"/>
    <x v="6"/>
    <m/>
    <d v="2016-05-04T18:00:00"/>
    <b v="0"/>
    <n v="89"/>
    <b v="1"/>
    <s v="theater/plays"/>
    <n v="102.54767441860466"/>
    <n v="49.545505617977533"/>
    <x v="1"/>
    <s v="plays"/>
    <n v="2016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2"/>
    <x v="2"/>
    <m/>
    <d v="2016-02-18T16:30:00"/>
    <b v="0"/>
    <n v="15"/>
    <b v="1"/>
    <s v="theater/plays"/>
    <n v="127"/>
    <n v="25.4"/>
    <x v="1"/>
    <s v="plays"/>
    <n v="2016"/>
    <n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2"/>
    <x v="6"/>
    <m/>
    <d v="2016-04-29T16:00:00"/>
    <b v="0"/>
    <n v="46"/>
    <b v="1"/>
    <s v="theater/plays"/>
    <n v="338.70588235294122"/>
    <n v="62.586956521739133"/>
    <x v="1"/>
    <s v="plays"/>
    <n v="2016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2"/>
    <x v="8"/>
    <m/>
    <d v="2016-10-19T23:55:00"/>
    <b v="0"/>
    <n v="33"/>
    <b v="1"/>
    <s v="theater/plays"/>
    <n v="100.75"/>
    <n v="61.060606060606062"/>
    <x v="1"/>
    <s v="plays"/>
    <n v="2016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0"/>
    <x v="3"/>
    <m/>
    <d v="2015-08-18T23:06:16"/>
    <b v="0"/>
    <n v="31"/>
    <b v="0"/>
    <s v="theater/plays"/>
    <n v="9.31"/>
    <n v="60.064516129032256"/>
    <x v="1"/>
    <s v="plays"/>
    <n v="2015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0"/>
    <x v="2"/>
    <m/>
    <d v="2015-03-22T22:55:12"/>
    <b v="0"/>
    <n v="5"/>
    <b v="0"/>
    <s v="theater/plays"/>
    <n v="7.24"/>
    <n v="72.400000000000006"/>
    <x v="1"/>
    <s v="plays"/>
    <n v="2015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0"/>
    <x v="3"/>
    <m/>
    <d v="2015-08-17T11:15:59"/>
    <b v="0"/>
    <n v="1"/>
    <b v="0"/>
    <s v="theater/plays"/>
    <n v="10"/>
    <n v="100"/>
    <x v="1"/>
    <s v="plays"/>
    <n v="2015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3"/>
    <x v="11"/>
    <m/>
    <d v="2015-01-09T22:23:00"/>
    <b v="0"/>
    <n v="12"/>
    <b v="0"/>
    <s v="theater/plays"/>
    <n v="11.272727272727273"/>
    <n v="51.666666666666664"/>
    <x v="1"/>
    <s v="plays"/>
    <n v="2014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3"/>
    <x v="4"/>
    <m/>
    <d v="2015-01-24T07:00:00"/>
    <b v="0"/>
    <n v="4"/>
    <b v="0"/>
    <s v="theater/plays"/>
    <n v="15.411764705882353"/>
    <n v="32.75"/>
    <x v="1"/>
    <s v="plays"/>
    <n v="2014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0"/>
    <x v="6"/>
    <m/>
    <d v="2015-04-18T17:30:00"/>
    <b v="0"/>
    <n v="0"/>
    <b v="0"/>
    <s v="theater/plays"/>
    <n v="0"/>
    <n v="0"/>
    <x v="1"/>
    <s v="plays"/>
    <n v="2015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0"/>
    <x v="7"/>
    <m/>
    <d v="2015-05-25T16:38:16"/>
    <b v="0"/>
    <n v="7"/>
    <b v="0"/>
    <s v="theater/plays"/>
    <n v="28.466666666666669"/>
    <n v="61"/>
    <x v="1"/>
    <s v="plays"/>
    <n v="2015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0"/>
    <x v="6"/>
    <m/>
    <d v="2015-05-28T11:38:09"/>
    <b v="0"/>
    <n v="2"/>
    <b v="0"/>
    <s v="theater/plays"/>
    <n v="13.333333333333334"/>
    <n v="10"/>
    <x v="1"/>
    <s v="plays"/>
    <n v="2015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0"/>
    <x v="2"/>
    <m/>
    <d v="2015-03-23T13:00:00"/>
    <b v="0"/>
    <n v="1"/>
    <b v="0"/>
    <s v="theater/plays"/>
    <n v="0.66666666666666674"/>
    <n v="10"/>
    <x v="1"/>
    <s v="plays"/>
    <n v="2015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0"/>
    <x v="9"/>
    <m/>
    <d v="2015-11-12T01:59:00"/>
    <b v="0"/>
    <n v="4"/>
    <b v="0"/>
    <s v="theater/plays"/>
    <n v="21.428571428571427"/>
    <n v="37.5"/>
    <x v="1"/>
    <s v="plays"/>
    <n v="2015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3"/>
    <x v="0"/>
    <m/>
    <d v="2014-07-15T17:00:00"/>
    <b v="0"/>
    <n v="6"/>
    <b v="0"/>
    <s v="theater/plays"/>
    <n v="18"/>
    <n v="45"/>
    <x v="1"/>
    <s v="plays"/>
    <n v="2014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2"/>
    <x v="0"/>
    <m/>
    <d v="2016-07-17T05:47:48"/>
    <b v="0"/>
    <n v="8"/>
    <b v="0"/>
    <s v="theater/plays"/>
    <n v="20.125"/>
    <n v="100.625"/>
    <x v="1"/>
    <s v="plays"/>
    <n v="2016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"/>
    <x v="3"/>
    <m/>
    <d v="2014-08-11T20:53:58"/>
    <b v="0"/>
    <n v="14"/>
    <b v="0"/>
    <s v="theater/plays"/>
    <n v="17.899999999999999"/>
    <n v="25.571428571428573"/>
    <x v="1"/>
    <s v="plays"/>
    <n v="2014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0"/>
    <x v="4"/>
    <m/>
    <d v="2015-12-17T17:05:50"/>
    <b v="0"/>
    <n v="0"/>
    <b v="0"/>
    <s v="theater/plays"/>
    <n v="0"/>
    <n v="0"/>
    <x v="1"/>
    <s v="plays"/>
    <n v="2015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3"/>
    <x v="10"/>
    <m/>
    <d v="2014-09-06T00:09:04"/>
    <b v="0"/>
    <n v="4"/>
    <b v="0"/>
    <s v="theater/plays"/>
    <n v="2"/>
    <n v="25"/>
    <x v="1"/>
    <s v="plays"/>
    <n v="2014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3"/>
    <x v="0"/>
    <m/>
    <d v="2014-07-03T12:02:44"/>
    <b v="0"/>
    <n v="0"/>
    <b v="0"/>
    <s v="theater/plays"/>
    <n v="0"/>
    <n v="0"/>
    <x v="1"/>
    <s v="plays"/>
    <n v="2014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3"/>
    <x v="0"/>
    <m/>
    <d v="2014-07-04T22:59:00"/>
    <b v="0"/>
    <n v="0"/>
    <b v="0"/>
    <s v="theater/plays"/>
    <n v="0"/>
    <n v="0"/>
    <x v="1"/>
    <s v="plays"/>
    <n v="2014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"/>
    <x v="3"/>
    <m/>
    <d v="2014-08-10T11:45:02"/>
    <b v="0"/>
    <n v="1"/>
    <b v="0"/>
    <s v="theater/plays"/>
    <n v="10"/>
    <n v="10"/>
    <x v="1"/>
    <s v="plays"/>
    <n v="2014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2"/>
    <x v="8"/>
    <m/>
    <d v="2016-10-08T04:20:39"/>
    <b v="0"/>
    <n v="1"/>
    <b v="0"/>
    <s v="theater/plays"/>
    <n v="2.3764705882352941"/>
    <n v="202"/>
    <x v="1"/>
    <s v="plays"/>
    <n v="2016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0"/>
    <x v="0"/>
    <m/>
    <d v="2015-07-05T17:59:00"/>
    <b v="0"/>
    <n v="1"/>
    <b v="0"/>
    <s v="theater/plays"/>
    <n v="1"/>
    <n v="25"/>
    <x v="1"/>
    <s v="plays"/>
    <n v="2015"/>
    <n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2"/>
    <x v="1"/>
    <m/>
    <d v="2016-02-16T00:59:00"/>
    <b v="0"/>
    <n v="52"/>
    <b v="1"/>
    <s v="theater/musical"/>
    <n v="103.52"/>
    <n v="99.538461538461533"/>
    <x v="1"/>
    <s v="musical"/>
    <n v="2016"/>
    <n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2"/>
    <x v="7"/>
    <m/>
    <d v="2016-04-28T22:59:00"/>
    <b v="0"/>
    <n v="7"/>
    <b v="1"/>
    <s v="theater/musical"/>
    <n v="105"/>
    <n v="75"/>
    <x v="1"/>
    <s v="musical"/>
    <n v="2016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0"/>
    <x v="1"/>
    <m/>
    <d v="2015-02-10T02:59:00"/>
    <b v="0"/>
    <n v="28"/>
    <b v="1"/>
    <s v="theater/musical"/>
    <n v="100.44999999999999"/>
    <n v="215.25"/>
    <x v="1"/>
    <s v="musical"/>
    <n v="2015"/>
    <n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2"/>
    <x v="2"/>
    <m/>
    <d v="2016-04-02T18:51:13"/>
    <b v="0"/>
    <n v="11"/>
    <b v="1"/>
    <s v="theater/musical"/>
    <n v="132.6"/>
    <n v="120.54545454545455"/>
    <x v="1"/>
    <s v="musical"/>
    <n v="2016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2"/>
    <x v="8"/>
    <m/>
    <d v="2016-10-16T16:00:00"/>
    <b v="0"/>
    <n v="15"/>
    <b v="1"/>
    <s v="theater/musical"/>
    <n v="112.99999999999999"/>
    <n v="37.666666666666664"/>
    <x v="1"/>
    <s v="musical"/>
    <n v="2016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0"/>
    <x v="5"/>
    <m/>
    <d v="2015-06-02T19:00:00"/>
    <b v="0"/>
    <n v="30"/>
    <b v="1"/>
    <s v="theater/musical"/>
    <n v="103.34"/>
    <n v="172.23333333333332"/>
    <x v="1"/>
    <s v="musical"/>
    <n v="2015"/>
    <n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3"/>
    <x v="0"/>
    <m/>
    <d v="2014-07-25T23:59:00"/>
    <b v="0"/>
    <n v="27"/>
    <b v="1"/>
    <s v="theater/musical"/>
    <n v="120"/>
    <n v="111.11111111111111"/>
    <x v="1"/>
    <s v="musical"/>
    <n v="2014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2"/>
    <x v="7"/>
    <m/>
    <d v="2016-04-15T15:48:27"/>
    <b v="0"/>
    <n v="28"/>
    <b v="1"/>
    <s v="theater/musical"/>
    <n v="129.63636363636363"/>
    <n v="25.464285714285715"/>
    <x v="1"/>
    <s v="musical"/>
    <n v="2016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3"/>
    <x v="5"/>
    <m/>
    <d v="2014-06-11T14:33:18"/>
    <b v="0"/>
    <n v="17"/>
    <b v="1"/>
    <s v="theater/musical"/>
    <n v="101.11111111111111"/>
    <n v="267.64705882352939"/>
    <x v="1"/>
    <s v="musical"/>
    <n v="2014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3"/>
    <x v="4"/>
    <m/>
    <d v="2014-12-01T15:25:15"/>
    <b v="0"/>
    <n v="50"/>
    <b v="1"/>
    <s v="theater/musical"/>
    <n v="108.51428571428572"/>
    <n v="75.959999999999994"/>
    <x v="1"/>
    <s v="musical"/>
    <n v="2014"/>
    <n v="11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3"/>
    <x v="6"/>
    <m/>
    <d v="2014-05-19T00:00:00"/>
    <b v="0"/>
    <n v="26"/>
    <b v="1"/>
    <s v="theater/musical"/>
    <n v="102.33333333333334"/>
    <n v="59.03846153846154"/>
    <x v="1"/>
    <s v="musical"/>
    <n v="2014"/>
    <n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0"/>
    <x v="0"/>
    <m/>
    <d v="2015-08-25T21:35:53"/>
    <b v="0"/>
    <n v="88"/>
    <b v="1"/>
    <s v="theater/musical"/>
    <n v="110.24425000000002"/>
    <n v="50.111022727272733"/>
    <x v="1"/>
    <s v="musical"/>
    <n v="2015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3"/>
    <x v="6"/>
    <m/>
    <d v="2014-05-05T07:36:26"/>
    <b v="0"/>
    <n v="91"/>
    <b v="1"/>
    <s v="theater/musical"/>
    <n v="101.0154"/>
    <n v="55.502967032967035"/>
    <x v="1"/>
    <s v="musical"/>
    <n v="2014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0"/>
    <x v="0"/>
    <m/>
    <d v="2015-08-10T18:00:00"/>
    <b v="0"/>
    <n v="3"/>
    <b v="1"/>
    <s v="theater/musical"/>
    <n v="100"/>
    <n v="166.66666666666666"/>
    <x v="1"/>
    <s v="musical"/>
    <n v="2015"/>
    <n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0"/>
    <x v="3"/>
    <m/>
    <d v="2015-08-02T14:31:29"/>
    <b v="0"/>
    <n v="28"/>
    <b v="1"/>
    <s v="theater/musical"/>
    <n v="106.24"/>
    <n v="47.428571428571431"/>
    <x v="1"/>
    <s v="musical"/>
    <n v="2015"/>
    <n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0"/>
    <x v="7"/>
    <m/>
    <d v="2015-04-01T12:00:26"/>
    <b v="0"/>
    <n v="77"/>
    <b v="1"/>
    <s v="theater/musical"/>
    <n v="100"/>
    <n v="64.935064935064929"/>
    <x v="1"/>
    <s v="musical"/>
    <n v="2015"/>
    <n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2"/>
    <x v="5"/>
    <m/>
    <d v="2016-05-28T19:36:00"/>
    <b v="0"/>
    <n v="27"/>
    <b v="1"/>
    <s v="theater/musical"/>
    <n v="100"/>
    <n v="55.555555555555557"/>
    <x v="1"/>
    <s v="musical"/>
    <n v="2016"/>
    <n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3"/>
    <x v="0"/>
    <m/>
    <d v="2014-07-30T13:38:02"/>
    <b v="0"/>
    <n v="107"/>
    <b v="1"/>
    <s v="theater/musical"/>
    <n v="113.45714285714286"/>
    <n v="74.224299065420567"/>
    <x v="1"/>
    <s v="musical"/>
    <n v="2014"/>
    <n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3"/>
    <x v="5"/>
    <m/>
    <d v="2014-07-02T23:00:45"/>
    <b v="0"/>
    <n v="96"/>
    <b v="1"/>
    <s v="theater/musical"/>
    <n v="102.65010000000001"/>
    <n v="106.9271875"/>
    <x v="1"/>
    <s v="musical"/>
    <n v="2014"/>
    <n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0"/>
    <x v="2"/>
    <m/>
    <d v="2015-02-28T23:59:00"/>
    <b v="0"/>
    <n v="56"/>
    <b v="1"/>
    <s v="theater/musical"/>
    <n v="116.75"/>
    <n v="41.696428571428569"/>
    <x v="1"/>
    <s v="musical"/>
    <n v="2015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3"/>
    <x v="5"/>
    <m/>
    <d v="2014-06-12T12:28:10"/>
    <b v="0"/>
    <n v="58"/>
    <b v="1"/>
    <s v="theater/musical"/>
    <n v="107.65274999999998"/>
    <n v="74.243275862068955"/>
    <x v="1"/>
    <s v="musical"/>
    <n v="2014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2"/>
    <x v="7"/>
    <m/>
    <d v="2016-04-15T09:21:19"/>
    <b v="0"/>
    <n v="15"/>
    <b v="1"/>
    <s v="theater/musical"/>
    <n v="100"/>
    <n v="73.333333333333329"/>
    <x v="1"/>
    <s v="musical"/>
    <n v="2016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0"/>
    <x v="5"/>
    <m/>
    <d v="2015-06-13T17:20:10"/>
    <b v="0"/>
    <n v="20"/>
    <b v="1"/>
    <s v="theater/musical"/>
    <n v="100"/>
    <n v="100"/>
    <x v="1"/>
    <s v="musical"/>
    <n v="2015"/>
    <n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2"/>
    <x v="5"/>
    <m/>
    <d v="2016-05-17T19:00:00"/>
    <b v="0"/>
    <n v="38"/>
    <b v="1"/>
    <s v="theater/musical"/>
    <n v="146"/>
    <n v="38.421052631578945"/>
    <x v="1"/>
    <s v="musical"/>
    <n v="2016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2"/>
    <x v="4"/>
    <m/>
    <d v="2016-11-29T01:00:00"/>
    <b v="0"/>
    <n v="33"/>
    <b v="1"/>
    <s v="theater/musical"/>
    <n v="110.2"/>
    <n v="166.96969696969697"/>
    <x v="1"/>
    <s v="musical"/>
    <n v="2016"/>
    <n v="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2"/>
    <x v="9"/>
    <m/>
    <d v="2016-11-14T21:08:00"/>
    <b v="0"/>
    <n v="57"/>
    <b v="1"/>
    <s v="theater/musical"/>
    <n v="108.2"/>
    <n v="94.912280701754383"/>
    <x v="1"/>
    <s v="musical"/>
    <n v="2016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0"/>
    <x v="7"/>
    <m/>
    <d v="2015-04-09T14:00:55"/>
    <b v="0"/>
    <n v="25"/>
    <b v="1"/>
    <s v="theater/musical"/>
    <n v="100"/>
    <n v="100"/>
    <x v="1"/>
    <s v="musical"/>
    <n v="2015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0"/>
    <x v="7"/>
    <m/>
    <d v="2015-04-08T23:00:00"/>
    <b v="0"/>
    <n v="14"/>
    <b v="1"/>
    <s v="theater/musical"/>
    <n v="100.25"/>
    <n v="143.21428571428572"/>
    <x v="1"/>
    <s v="musical"/>
    <n v="2015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3"/>
    <x v="0"/>
    <m/>
    <d v="2014-07-31T20:00:00"/>
    <b v="0"/>
    <n v="94"/>
    <b v="1"/>
    <s v="theater/musical"/>
    <n v="106.71250000000001"/>
    <n v="90.819148936170208"/>
    <x v="1"/>
    <s v="musical"/>
    <n v="2014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3"/>
    <x v="8"/>
    <m/>
    <d v="2014-09-26T23:00:00"/>
    <b v="0"/>
    <n v="59"/>
    <b v="1"/>
    <s v="theater/musical"/>
    <n v="143.19999999999999"/>
    <n v="48.542372881355931"/>
    <x v="1"/>
    <s v="musical"/>
    <n v="2014"/>
    <n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3"/>
    <x v="11"/>
    <m/>
    <d v="2015-02-14T14:39:40"/>
    <b v="0"/>
    <n v="36"/>
    <b v="1"/>
    <s v="theater/musical"/>
    <n v="105.04166666666667"/>
    <n v="70.027777777777771"/>
    <x v="1"/>
    <s v="musical"/>
    <n v="2014"/>
    <n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2"/>
    <x v="2"/>
    <m/>
    <d v="2016-03-26T11:39:00"/>
    <b v="0"/>
    <n v="115"/>
    <b v="1"/>
    <s v="theater/musical"/>
    <n v="103.98"/>
    <n v="135.62608695652173"/>
    <x v="1"/>
    <s v="musical"/>
    <n v="2016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0"/>
    <x v="0"/>
    <m/>
    <d v="2015-07-13T15:06:00"/>
    <b v="0"/>
    <n v="30"/>
    <b v="1"/>
    <s v="theater/musical"/>
    <n v="120"/>
    <n v="100"/>
    <x v="1"/>
    <s v="musical"/>
    <n v="2015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3"/>
    <x v="10"/>
    <m/>
    <d v="2014-09-08T16:11:25"/>
    <b v="0"/>
    <n v="52"/>
    <b v="1"/>
    <s v="theater/musical"/>
    <n v="109.66666666666667"/>
    <n v="94.90384615384616"/>
    <x v="1"/>
    <s v="musical"/>
    <n v="2014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2"/>
    <x v="0"/>
    <m/>
    <d v="2016-07-24T18:00:00"/>
    <b v="0"/>
    <n v="27"/>
    <b v="1"/>
    <s v="theater/musical"/>
    <n v="101.75"/>
    <n v="75.370370370370367"/>
    <x v="1"/>
    <s v="musical"/>
    <n v="2016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2"/>
    <x v="2"/>
    <m/>
    <d v="2016-03-15T11:00:00"/>
    <b v="0"/>
    <n v="24"/>
    <b v="1"/>
    <s v="theater/musical"/>
    <n v="128.91666666666666"/>
    <n v="64.458333333333329"/>
    <x v="1"/>
    <s v="musical"/>
    <n v="2016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2"/>
    <x v="0"/>
    <m/>
    <d v="2016-07-10T18:32:12"/>
    <b v="0"/>
    <n v="10"/>
    <b v="1"/>
    <s v="theater/musical"/>
    <n v="114.99999999999999"/>
    <n v="115"/>
    <x v="1"/>
    <s v="musical"/>
    <n v="2016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2"/>
    <x v="0"/>
    <m/>
    <d v="2016-08-02T05:03:00"/>
    <b v="0"/>
    <n v="30"/>
    <b v="1"/>
    <s v="theater/musical"/>
    <n v="150.75"/>
    <n v="100.5"/>
    <x v="1"/>
    <s v="musical"/>
    <n v="2016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2"/>
    <x v="6"/>
    <m/>
    <d v="2016-05-26T19:54:35"/>
    <b v="0"/>
    <n v="71"/>
    <b v="1"/>
    <s v="theater/musical"/>
    <n v="110.96666666666665"/>
    <n v="93.774647887323937"/>
    <x v="1"/>
    <s v="musical"/>
    <n v="2016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0"/>
    <x v="0"/>
    <m/>
    <d v="2015-07-10T22:59:00"/>
    <b v="0"/>
    <n v="10"/>
    <b v="1"/>
    <s v="theater/musical"/>
    <n v="100.28571428571429"/>
    <n v="35.1"/>
    <x v="1"/>
    <s v="musical"/>
    <n v="2015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0"/>
    <x v="4"/>
    <m/>
    <d v="2015-12-23T11:18:00"/>
    <b v="0"/>
    <n v="1"/>
    <b v="0"/>
    <s v="theater/musical"/>
    <n v="0.66666666666666674"/>
    <n v="500"/>
    <x v="1"/>
    <s v="musical"/>
    <n v="2015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0"/>
    <x v="5"/>
    <m/>
    <d v="2015-06-15T14:10:18"/>
    <b v="0"/>
    <n v="4"/>
    <b v="0"/>
    <s v="theater/musical"/>
    <n v="3.267605633802817"/>
    <n v="29"/>
    <x v="1"/>
    <s v="musical"/>
    <n v="2015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2"/>
    <x v="9"/>
    <m/>
    <d v="2016-11-22T12:00:23"/>
    <b v="0"/>
    <n v="0"/>
    <b v="0"/>
    <s v="theater/musical"/>
    <n v="0"/>
    <n v="0"/>
    <x v="1"/>
    <s v="musical"/>
    <n v="2016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3"/>
    <x v="5"/>
    <m/>
    <d v="2014-07-06T11:36:32"/>
    <b v="0"/>
    <n v="0"/>
    <b v="0"/>
    <s v="theater/musical"/>
    <n v="0"/>
    <n v="0"/>
    <x v="1"/>
    <s v="musical"/>
    <n v="2014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0"/>
    <x v="0"/>
    <m/>
    <d v="2015-07-15T05:43:42"/>
    <b v="0"/>
    <n v="2"/>
    <b v="0"/>
    <s v="theater/musical"/>
    <n v="0.27999999999999997"/>
    <n v="17.5"/>
    <x v="1"/>
    <s v="musical"/>
    <n v="2015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3"/>
    <x v="4"/>
    <m/>
    <d v="2014-12-16T17:32:09"/>
    <b v="0"/>
    <n v="24"/>
    <b v="0"/>
    <s v="theater/musical"/>
    <n v="59.657142857142851"/>
    <n v="174"/>
    <x v="1"/>
    <s v="musical"/>
    <n v="2014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0"/>
    <x v="5"/>
    <m/>
    <d v="2015-06-07T08:55:54"/>
    <b v="0"/>
    <n v="1"/>
    <b v="0"/>
    <s v="theater/musical"/>
    <n v="1"/>
    <n v="50"/>
    <x v="1"/>
    <s v="musical"/>
    <n v="2015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0"/>
    <x v="3"/>
    <m/>
    <d v="2015-08-28T17:30:00"/>
    <b v="0"/>
    <n v="2"/>
    <b v="0"/>
    <s v="theater/musical"/>
    <n v="1.6666666666666667"/>
    <n v="5"/>
    <x v="1"/>
    <s v="musical"/>
    <n v="2015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2"/>
    <x v="4"/>
    <m/>
    <d v="2017-01-13T19:42:36"/>
    <b v="0"/>
    <n v="1"/>
    <b v="0"/>
    <s v="theater/musical"/>
    <n v="4.4444444444444444E-3"/>
    <n v="1"/>
    <x v="1"/>
    <s v="musical"/>
    <n v="2016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0"/>
    <x v="7"/>
    <m/>
    <d v="2015-04-20T16:09:25"/>
    <b v="0"/>
    <n v="37"/>
    <b v="0"/>
    <s v="theater/musical"/>
    <n v="89.666666666666657"/>
    <n v="145.40540540540542"/>
    <x v="1"/>
    <s v="musical"/>
    <n v="2015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"/>
    <x v="3"/>
    <m/>
    <d v="2014-08-10T12:20:48"/>
    <b v="0"/>
    <n v="5"/>
    <b v="0"/>
    <s v="theater/musical"/>
    <n v="1.4642857142857144"/>
    <n v="205"/>
    <x v="1"/>
    <s v="musical"/>
    <n v="2014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2"/>
    <x v="2"/>
    <m/>
    <d v="2016-03-11T17:20:43"/>
    <b v="0"/>
    <n v="4"/>
    <b v="0"/>
    <s v="theater/musical"/>
    <n v="4.0199999999999996"/>
    <n v="100.5"/>
    <x v="1"/>
    <s v="musical"/>
    <n v="2016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3"/>
    <x v="11"/>
    <m/>
    <d v="2015-01-10T23:59:00"/>
    <b v="0"/>
    <n v="16"/>
    <b v="0"/>
    <s v="theater/musical"/>
    <n v="4.004545454545454"/>
    <n v="55.0625"/>
    <x v="1"/>
    <s v="musical"/>
    <n v="2014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3"/>
    <x v="11"/>
    <m/>
    <d v="2015-01-02T11:13:36"/>
    <b v="0"/>
    <n v="9"/>
    <b v="0"/>
    <s v="theater/musical"/>
    <n v="8.52"/>
    <n v="47.333333333333336"/>
    <x v="1"/>
    <s v="musical"/>
    <n v="2014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0"/>
    <x v="8"/>
    <m/>
    <d v="2015-10-21T22:01:46"/>
    <b v="0"/>
    <n v="0"/>
    <b v="0"/>
    <s v="theater/musical"/>
    <n v="0"/>
    <n v="0"/>
    <x v="1"/>
    <s v="musical"/>
    <n v="2015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2"/>
    <x v="2"/>
    <m/>
    <d v="2016-03-04T18:19:28"/>
    <b v="0"/>
    <n v="40"/>
    <b v="0"/>
    <s v="theater/musical"/>
    <n v="19.650000000000002"/>
    <n v="58.95"/>
    <x v="1"/>
    <s v="musical"/>
    <n v="2016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2"/>
    <x v="0"/>
    <m/>
    <d v="2016-07-31T02:00:00"/>
    <b v="0"/>
    <n v="0"/>
    <b v="0"/>
    <s v="theater/musical"/>
    <n v="0"/>
    <n v="0"/>
    <x v="1"/>
    <s v="musical"/>
    <n v="2016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"/>
    <x v="3"/>
    <m/>
    <d v="2014-09-27T16:17:20"/>
    <b v="0"/>
    <n v="2"/>
    <b v="0"/>
    <s v="theater/musical"/>
    <n v="2E-3"/>
    <n v="1.5"/>
    <x v="1"/>
    <s v="musical"/>
    <n v="2014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3"/>
    <x v="0"/>
    <m/>
    <d v="2014-06-29T01:13:01"/>
    <b v="0"/>
    <n v="1"/>
    <b v="0"/>
    <s v="theater/musical"/>
    <n v="6.6666666666666666E-2"/>
    <n v="5"/>
    <x v="1"/>
    <s v="musical"/>
    <n v="2014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0"/>
    <x v="7"/>
    <m/>
    <d v="2015-04-03T16:48:59"/>
    <b v="0"/>
    <n v="9"/>
    <b v="0"/>
    <s v="theater/musical"/>
    <n v="30.333333333333336"/>
    <n v="50.555555555555557"/>
    <x v="1"/>
    <s v="musical"/>
    <n v="2015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0"/>
    <x v="2"/>
    <m/>
    <d v="2015-04-25T04:53:39"/>
    <b v="0"/>
    <n v="24"/>
    <b v="1"/>
    <s v="theater/plays"/>
    <n v="100"/>
    <n v="41.666666666666664"/>
    <x v="1"/>
    <s v="plays"/>
    <n v="2015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3"/>
    <x v="0"/>
    <m/>
    <d v="2014-07-30T18:00:00"/>
    <b v="0"/>
    <n v="38"/>
    <b v="1"/>
    <s v="theater/plays"/>
    <n v="101.25"/>
    <n v="53.289473684210527"/>
    <x v="1"/>
    <s v="plays"/>
    <n v="2014"/>
    <n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0"/>
    <x v="2"/>
    <m/>
    <d v="2015-03-21T14:22:38"/>
    <b v="0"/>
    <n v="26"/>
    <b v="1"/>
    <s v="theater/plays"/>
    <n v="121.73333333333333"/>
    <n v="70.230769230769226"/>
    <x v="1"/>
    <s v="plays"/>
    <n v="2015"/>
    <n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2"/>
    <x v="6"/>
    <m/>
    <d v="2016-05-31T06:00:00"/>
    <b v="0"/>
    <n v="19"/>
    <b v="1"/>
    <s v="theater/plays"/>
    <n v="330"/>
    <n v="43.421052631578945"/>
    <x v="1"/>
    <s v="plays"/>
    <n v="2016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0"/>
    <x v="6"/>
    <m/>
    <d v="2015-05-31T22:59:00"/>
    <b v="0"/>
    <n v="11"/>
    <b v="1"/>
    <s v="theater/plays"/>
    <n v="109.55"/>
    <n v="199.18181818181819"/>
    <x v="1"/>
    <s v="plays"/>
    <n v="2015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2"/>
    <x v="5"/>
    <m/>
    <d v="2016-06-14T16:43:00"/>
    <b v="0"/>
    <n v="27"/>
    <b v="1"/>
    <s v="theater/plays"/>
    <n v="100.95190476190474"/>
    <n v="78.518148148148143"/>
    <x v="1"/>
    <s v="plays"/>
    <n v="2016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0"/>
    <x v="2"/>
    <m/>
    <d v="2015-03-31T22:59:00"/>
    <b v="0"/>
    <n v="34"/>
    <b v="1"/>
    <s v="theater/plays"/>
    <n v="140.13333333333333"/>
    <n v="61.823529411764703"/>
    <x v="1"/>
    <s v="plays"/>
    <n v="2015"/>
    <n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0"/>
    <x v="3"/>
    <m/>
    <d v="2015-08-20T18:00:00"/>
    <b v="0"/>
    <n v="20"/>
    <b v="1"/>
    <s v="theater/plays"/>
    <n v="100.001"/>
    <n v="50.000500000000002"/>
    <x v="1"/>
    <s v="plays"/>
    <n v="2015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3"/>
    <x v="0"/>
    <m/>
    <d v="2014-07-17T11:33:43"/>
    <b v="0"/>
    <n v="37"/>
    <b v="1"/>
    <s v="theater/plays"/>
    <n v="119.238"/>
    <n v="48.339729729729726"/>
    <x v="1"/>
    <s v="plays"/>
    <n v="2014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0"/>
    <x v="9"/>
    <m/>
    <d v="2015-10-23T22:59:00"/>
    <b v="0"/>
    <n v="20"/>
    <b v="1"/>
    <s v="theater/plays"/>
    <n v="107.25"/>
    <n v="107.25"/>
    <x v="1"/>
    <s v="plays"/>
    <n v="2015"/>
    <n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0"/>
    <x v="2"/>
    <m/>
    <d v="2015-03-12T14:13:02"/>
    <b v="0"/>
    <n v="10"/>
    <b v="1"/>
    <s v="theater/plays"/>
    <n v="227.99999999999997"/>
    <n v="57"/>
    <x v="1"/>
    <s v="plays"/>
    <n v="2015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0"/>
    <x v="0"/>
    <m/>
    <d v="2015-07-17T16:02:00"/>
    <b v="0"/>
    <n v="26"/>
    <b v="1"/>
    <s v="theater/plays"/>
    <n v="106.4"/>
    <n v="40.92307692307692"/>
    <x v="1"/>
    <s v="plays"/>
    <n v="2015"/>
    <n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0"/>
    <x v="0"/>
    <m/>
    <d v="2015-07-05T10:38:37"/>
    <b v="0"/>
    <n v="20"/>
    <b v="1"/>
    <s v="theater/plays"/>
    <n v="143.33333333333334"/>
    <n v="21.5"/>
    <x v="1"/>
    <s v="plays"/>
    <n v="2015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0"/>
    <x v="11"/>
    <m/>
    <d v="2016-01-03T23:20:07"/>
    <b v="0"/>
    <n v="46"/>
    <b v="1"/>
    <s v="theater/plays"/>
    <n v="104.54285714285714"/>
    <n v="79.543478260869563"/>
    <x v="1"/>
    <s v="plays"/>
    <n v="2015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0"/>
    <x v="4"/>
    <m/>
    <d v="2016-01-19T17:59:00"/>
    <b v="0"/>
    <n v="76"/>
    <b v="1"/>
    <s v="theater/plays"/>
    <n v="110.02000000000001"/>
    <n v="72.381578947368425"/>
    <x v="1"/>
    <s v="plays"/>
    <n v="2015"/>
    <n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0"/>
    <x v="0"/>
    <m/>
    <d v="2015-07-19T22:59:00"/>
    <b v="0"/>
    <n v="41"/>
    <b v="1"/>
    <s v="theater/plays"/>
    <n v="106"/>
    <n v="64.634146341463421"/>
    <x v="1"/>
    <s v="plays"/>
    <n v="2015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2"/>
    <x v="3"/>
    <m/>
    <d v="2016-08-01T08:41:00"/>
    <b v="0"/>
    <n v="7"/>
    <b v="1"/>
    <s v="theater/plays"/>
    <n v="108"/>
    <n v="38.571428571428569"/>
    <x v="1"/>
    <s v="plays"/>
    <n v="2016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0"/>
    <x v="5"/>
    <m/>
    <d v="2015-06-16T20:40:14"/>
    <b v="0"/>
    <n v="49"/>
    <b v="1"/>
    <s v="theater/plays"/>
    <n v="105.42"/>
    <n v="107.57142857142857"/>
    <x v="1"/>
    <s v="plays"/>
    <n v="2015"/>
    <n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0"/>
    <x v="6"/>
    <m/>
    <d v="2015-05-07T05:09:54"/>
    <b v="0"/>
    <n v="26"/>
    <b v="1"/>
    <s v="theater/plays"/>
    <n v="119.16666666666667"/>
    <n v="27.5"/>
    <x v="1"/>
    <s v="plays"/>
    <n v="2015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0"/>
    <x v="1"/>
    <m/>
    <d v="2015-03-26T19:00:00"/>
    <b v="0"/>
    <n v="65"/>
    <b v="1"/>
    <s v="theater/plays"/>
    <n v="152.66666666666666"/>
    <n v="70.461538461538467"/>
    <x v="1"/>
    <s v="plays"/>
    <n v="2015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3"/>
    <x v="4"/>
    <m/>
    <d v="2014-12-31T08:39:47"/>
    <b v="0"/>
    <n v="28"/>
    <b v="1"/>
    <s v="theater/plays"/>
    <n v="100"/>
    <n v="178.57142857142858"/>
    <x v="1"/>
    <s v="plays"/>
    <n v="2014"/>
    <n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2"/>
    <x v="10"/>
    <m/>
    <d v="2016-08-31T15:46:11"/>
    <b v="0"/>
    <n v="8"/>
    <b v="1"/>
    <s v="theater/plays"/>
    <n v="100.2"/>
    <n v="62.625"/>
    <x v="1"/>
    <s v="plays"/>
    <n v="2016"/>
    <n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2"/>
    <x v="5"/>
    <m/>
    <d v="2016-05-27T12:46:51"/>
    <b v="0"/>
    <n v="3"/>
    <b v="1"/>
    <s v="theater/plays"/>
    <n v="225"/>
    <n v="75"/>
    <x v="1"/>
    <s v="plays"/>
    <n v="2016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3"/>
    <x v="9"/>
    <m/>
    <d v="2014-11-05T16:22:25"/>
    <b v="0"/>
    <n v="9"/>
    <b v="1"/>
    <s v="theater/plays"/>
    <n v="106.02199999999999"/>
    <n v="58.901111111111113"/>
    <x v="1"/>
    <s v="plays"/>
    <n v="2014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2"/>
    <x v="1"/>
    <m/>
    <d v="2016-02-19T21:45:35"/>
    <b v="0"/>
    <n v="9"/>
    <b v="1"/>
    <s v="theater/plays"/>
    <n v="104.66666666666666"/>
    <n v="139.55555555555554"/>
    <x v="1"/>
    <s v="plays"/>
    <n v="201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3"/>
    <x v="4"/>
    <m/>
    <d v="2014-12-01T14:09:00"/>
    <b v="0"/>
    <n v="20"/>
    <b v="1"/>
    <s v="theater/plays"/>
    <n v="116.66666666666667"/>
    <n v="70"/>
    <x v="1"/>
    <s v="plays"/>
    <n v="2014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0"/>
    <x v="5"/>
    <m/>
    <d v="2015-06-18T05:41:07"/>
    <b v="0"/>
    <n v="57"/>
    <b v="1"/>
    <s v="theater/plays"/>
    <n v="109.03333333333333"/>
    <n v="57.385964912280699"/>
    <x v="1"/>
    <s v="plays"/>
    <n v="2015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2"/>
    <x v="7"/>
    <m/>
    <d v="2016-04-21T17:36:48"/>
    <b v="0"/>
    <n v="8"/>
    <b v="1"/>
    <s v="theater/plays"/>
    <n v="160"/>
    <n v="40"/>
    <x v="1"/>
    <s v="plays"/>
    <n v="2016"/>
    <n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2"/>
    <x v="3"/>
    <m/>
    <d v="2016-08-02T23:09:00"/>
    <b v="0"/>
    <n v="14"/>
    <b v="1"/>
    <s v="theater/plays"/>
    <n v="112.5"/>
    <n v="64.285714285714292"/>
    <x v="1"/>
    <s v="plays"/>
    <n v="2016"/>
    <n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0"/>
    <x v="5"/>
    <m/>
    <d v="2015-07-03T13:22:38"/>
    <b v="0"/>
    <n v="17"/>
    <b v="1"/>
    <s v="theater/plays"/>
    <n v="102.1"/>
    <n v="120.11764705882354"/>
    <x v="1"/>
    <s v="plays"/>
    <n v="2015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0"/>
    <x v="6"/>
    <m/>
    <d v="2015-05-22T12:03:29"/>
    <b v="0"/>
    <n v="100"/>
    <b v="1"/>
    <s v="theater/plays"/>
    <n v="100.824"/>
    <n v="1008.24"/>
    <x v="1"/>
    <s v="plays"/>
    <n v="2015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0"/>
    <x v="5"/>
    <m/>
    <d v="2015-07-29T22:25:24"/>
    <b v="0"/>
    <n v="32"/>
    <b v="1"/>
    <s v="theater/plays"/>
    <n v="101.25"/>
    <n v="63.28125"/>
    <x v="1"/>
    <s v="plays"/>
    <n v="2015"/>
    <n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2"/>
    <x v="7"/>
    <m/>
    <d v="2016-03-28T10:50:29"/>
    <b v="0"/>
    <n v="3"/>
    <b v="1"/>
    <s v="theater/plays"/>
    <n v="6500"/>
    <n v="21.666666666666668"/>
    <x v="1"/>
    <s v="plays"/>
    <n v="2016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3"/>
    <x v="5"/>
    <m/>
    <d v="2014-07-20T13:51:27"/>
    <b v="1"/>
    <n v="34"/>
    <b v="0"/>
    <s v="theater/plays"/>
    <n v="8.7200000000000006"/>
    <n v="25.647058823529413"/>
    <x v="1"/>
    <s v="plays"/>
    <n v="2014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3"/>
    <x v="6"/>
    <m/>
    <d v="2014-05-11T06:50:52"/>
    <b v="1"/>
    <n v="23"/>
    <b v="0"/>
    <s v="theater/plays"/>
    <n v="21.94"/>
    <n v="47.695652173913047"/>
    <x v="1"/>
    <s v="plays"/>
    <n v="2014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3"/>
    <x v="5"/>
    <m/>
    <d v="2014-05-31T20:44:24"/>
    <b v="1"/>
    <n v="19"/>
    <b v="0"/>
    <s v="theater/plays"/>
    <n v="21.3"/>
    <n v="56.05263157894737"/>
    <x v="1"/>
    <s v="plays"/>
    <n v="2014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3"/>
    <x v="5"/>
    <m/>
    <d v="2014-06-03T01:59:00"/>
    <b v="1"/>
    <n v="50"/>
    <b v="0"/>
    <s v="theater/plays"/>
    <n v="41.489795918367342"/>
    <n v="81.319999999999993"/>
    <x v="1"/>
    <s v="plays"/>
    <n v="2014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0"/>
    <x v="8"/>
    <m/>
    <d v="2015-10-01T10:02:54"/>
    <b v="1"/>
    <n v="12"/>
    <b v="0"/>
    <s v="theater/plays"/>
    <n v="2.105"/>
    <n v="70.166666666666671"/>
    <x v="1"/>
    <s v="plays"/>
    <n v="2015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3"/>
    <x v="8"/>
    <m/>
    <d v="2014-10-04T01:59:00"/>
    <b v="1"/>
    <n v="8"/>
    <b v="0"/>
    <s v="theater/plays"/>
    <n v="2.7"/>
    <n v="23.625"/>
    <x v="1"/>
    <s v="plays"/>
    <n v="2014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0"/>
    <x v="0"/>
    <m/>
    <d v="2015-07-19T00:23:11"/>
    <b v="1"/>
    <n v="9"/>
    <b v="0"/>
    <s v="theater/plays"/>
    <n v="16.161904761904761"/>
    <n v="188.55555555555554"/>
    <x v="1"/>
    <s v="plays"/>
    <n v="2015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0"/>
    <x v="8"/>
    <m/>
    <d v="2015-10-18T14:36:29"/>
    <b v="1"/>
    <n v="43"/>
    <b v="0"/>
    <s v="theater/plays"/>
    <n v="16.376923076923077"/>
    <n v="49.511627906976742"/>
    <x v="1"/>
    <s v="plays"/>
    <n v="2015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0"/>
    <x v="5"/>
    <m/>
    <d v="2015-06-11T13:24:44"/>
    <b v="1"/>
    <n v="28"/>
    <b v="0"/>
    <s v="theater/plays"/>
    <n v="7.043333333333333"/>
    <n v="75.464285714285708"/>
    <x v="1"/>
    <s v="plays"/>
    <n v="2015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3"/>
    <x v="11"/>
    <m/>
    <d v="2014-12-31T21:59:03"/>
    <b v="1"/>
    <n v="4"/>
    <b v="0"/>
    <s v="theater/plays"/>
    <n v="3.8"/>
    <n v="9.5"/>
    <x v="1"/>
    <s v="plays"/>
    <n v="2014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0"/>
    <x v="0"/>
    <m/>
    <d v="2015-07-17T05:32:59"/>
    <b v="1"/>
    <n v="24"/>
    <b v="0"/>
    <s v="theater/plays"/>
    <n v="34.08"/>
    <n v="35.5"/>
    <x v="1"/>
    <s v="plays"/>
    <n v="2015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0"/>
    <x v="7"/>
    <m/>
    <d v="2015-03-26T22:34:36"/>
    <b v="0"/>
    <n v="2"/>
    <b v="0"/>
    <s v="theater/plays"/>
    <n v="0.2"/>
    <n v="10"/>
    <x v="1"/>
    <s v="plays"/>
    <n v="2015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"/>
    <x v="3"/>
    <m/>
    <d v="2014-09-01T15:09:38"/>
    <b v="0"/>
    <n v="2"/>
    <b v="0"/>
    <s v="theater/plays"/>
    <n v="2.5999999999999999E-2"/>
    <n v="13"/>
    <x v="1"/>
    <s v="plays"/>
    <n v="2014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0"/>
    <x v="6"/>
    <m/>
    <d v="2015-05-09T16:14:18"/>
    <b v="0"/>
    <n v="20"/>
    <b v="0"/>
    <s v="theater/plays"/>
    <n v="16.254545454545454"/>
    <n v="89.4"/>
    <x v="1"/>
    <s v="plays"/>
    <n v="2015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0"/>
    <x v="2"/>
    <m/>
    <d v="2015-03-26T17:17:51"/>
    <b v="0"/>
    <n v="1"/>
    <b v="0"/>
    <s v="theater/plays"/>
    <n v="2.5"/>
    <n v="25"/>
    <x v="1"/>
    <s v="plays"/>
    <n v="2015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0"/>
    <x v="2"/>
    <m/>
    <d v="2015-03-08T11:50:03"/>
    <b v="0"/>
    <n v="1"/>
    <b v="0"/>
    <s v="theater/plays"/>
    <n v="0.02"/>
    <n v="1"/>
    <x v="1"/>
    <s v="plays"/>
    <n v="2015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"/>
    <x v="3"/>
    <m/>
    <d v="2014-08-01T12:12:00"/>
    <b v="0"/>
    <n v="4"/>
    <b v="0"/>
    <s v="theater/plays"/>
    <n v="5.2"/>
    <n v="65"/>
    <x v="1"/>
    <s v="plays"/>
    <n v="2014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0"/>
    <x v="5"/>
    <m/>
    <d v="2015-05-22T16:00:00"/>
    <b v="0"/>
    <n v="1"/>
    <b v="0"/>
    <s v="theater/plays"/>
    <n v="2"/>
    <n v="10"/>
    <x v="1"/>
    <s v="plays"/>
    <n v="2015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3"/>
    <x v="5"/>
    <m/>
    <d v="2014-06-25T16:00:00"/>
    <b v="0"/>
    <n v="1"/>
    <b v="0"/>
    <s v="theater/plays"/>
    <n v="0.04"/>
    <n v="1"/>
    <x v="1"/>
    <s v="plays"/>
    <n v="2014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"/>
    <x v="3"/>
    <m/>
    <d v="2014-08-12T10:51:50"/>
    <b v="0"/>
    <n v="13"/>
    <b v="0"/>
    <s v="theater/plays"/>
    <n v="17.666666666666668"/>
    <n v="81.538461538461533"/>
    <x v="1"/>
    <s v="plays"/>
    <n v="2014"/>
    <n v="7"/>
  </r>
  <r>
    <n v="3861"/>
    <s v="READY OR NOT HERE I COME"/>
    <s v="THE COMING OF THE LORD!"/>
    <n v="2000"/>
    <n v="100"/>
    <x v="2"/>
    <s v="US"/>
    <s v="USD"/>
    <n v="1415828820"/>
    <n v="1412258977"/>
    <x v="3861"/>
    <x v="3"/>
    <x v="9"/>
    <m/>
    <d v="2014-11-12T16:47:00"/>
    <b v="0"/>
    <n v="1"/>
    <b v="0"/>
    <s v="theater/plays"/>
    <n v="5"/>
    <n v="100"/>
    <x v="1"/>
    <s v="plays"/>
    <n v="2014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2"/>
    <x v="10"/>
    <m/>
    <d v="2016-09-12T11:59:00"/>
    <b v="0"/>
    <n v="1"/>
    <b v="0"/>
    <s v="theater/plays"/>
    <n v="1.3333333333333334E-2"/>
    <n v="1"/>
    <x v="1"/>
    <s v="plays"/>
    <n v="2016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0"/>
    <x v="8"/>
    <m/>
    <d v="2015-11-05T11:11:45"/>
    <b v="0"/>
    <n v="0"/>
    <b v="0"/>
    <s v="theater/plays"/>
    <n v="0"/>
    <n v="0"/>
    <x v="1"/>
    <s v="plays"/>
    <n v="2015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0"/>
    <x v="9"/>
    <m/>
    <d v="2015-11-17T17:24:14"/>
    <b v="0"/>
    <n v="3"/>
    <b v="0"/>
    <s v="theater/plays"/>
    <n v="1.2"/>
    <n v="20"/>
    <x v="1"/>
    <s v="plays"/>
    <n v="2015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"/>
    <x v="3"/>
    <m/>
    <d v="2014-08-30T00:30:00"/>
    <b v="0"/>
    <n v="14"/>
    <b v="0"/>
    <s v="theater/plays"/>
    <n v="26.937422295897225"/>
    <n v="46.428571428571431"/>
    <x v="1"/>
    <s v="plays"/>
    <n v="2014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2"/>
    <x v="2"/>
    <m/>
    <d v="2016-03-22T22:29:00"/>
    <b v="0"/>
    <n v="2"/>
    <b v="0"/>
    <s v="theater/plays"/>
    <n v="0.54999999999999993"/>
    <n v="5.5"/>
    <x v="1"/>
    <s v="plays"/>
    <n v="2016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2"/>
    <x v="5"/>
    <m/>
    <d v="2016-06-18T14:32:19"/>
    <b v="0"/>
    <n v="5"/>
    <b v="0"/>
    <s v="theater/plays"/>
    <n v="12.55"/>
    <n v="50.2"/>
    <x v="1"/>
    <s v="plays"/>
    <n v="2016"/>
    <n v="5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3"/>
    <x v="10"/>
    <m/>
    <d v="2014-09-08T10:50:05"/>
    <b v="0"/>
    <n v="1"/>
    <b v="0"/>
    <s v="theater/musical"/>
    <n v="0.2"/>
    <n v="10"/>
    <x v="1"/>
    <s v="musical"/>
    <n v="2014"/>
    <n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0"/>
    <x v="2"/>
    <m/>
    <d v="2015-03-13T22:11:00"/>
    <b v="0"/>
    <n v="15"/>
    <b v="0"/>
    <s v="theater/musical"/>
    <n v="3.4474868431088401"/>
    <n v="30.133333333333333"/>
    <x v="1"/>
    <s v="musical"/>
    <n v="2015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3"/>
    <x v="0"/>
    <m/>
    <d v="2014-07-02T23:07:58"/>
    <b v="0"/>
    <n v="10"/>
    <b v="0"/>
    <s v="theater/musical"/>
    <n v="15"/>
    <n v="150"/>
    <x v="1"/>
    <s v="musical"/>
    <n v="2014"/>
    <n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1"/>
    <x v="1"/>
    <m/>
    <d v="2017-03-29T12:44:10"/>
    <b v="0"/>
    <n v="3"/>
    <b v="0"/>
    <s v="theater/musical"/>
    <n v="2.666666666666667"/>
    <n v="13.333333333333334"/>
    <x v="1"/>
    <s v="musical"/>
    <n v="2017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0"/>
    <x v="0"/>
    <m/>
    <d v="2015-08-13T22:29:56"/>
    <b v="0"/>
    <n v="0"/>
    <b v="0"/>
    <s v="theater/musical"/>
    <n v="0"/>
    <n v="0"/>
    <x v="1"/>
    <s v="musical"/>
    <n v="2015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0"/>
    <x v="8"/>
    <m/>
    <d v="2015-10-08T11:42:15"/>
    <b v="0"/>
    <n v="0"/>
    <b v="0"/>
    <s v="theater/musical"/>
    <n v="0"/>
    <n v="0"/>
    <x v="1"/>
    <s v="musical"/>
    <n v="2015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0"/>
    <x v="1"/>
    <m/>
    <d v="2015-01-23T20:00:00"/>
    <b v="0"/>
    <n v="0"/>
    <b v="0"/>
    <s v="theater/musical"/>
    <n v="0"/>
    <n v="0"/>
    <x v="1"/>
    <s v="musical"/>
    <n v="2015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2"/>
    <x v="8"/>
    <m/>
    <d v="2016-09-03T05:00:00"/>
    <b v="0"/>
    <n v="0"/>
    <b v="0"/>
    <s v="theater/musical"/>
    <n v="0"/>
    <n v="0"/>
    <x v="1"/>
    <s v="musical"/>
    <n v="2016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2"/>
    <x v="1"/>
    <m/>
    <d v="2016-02-02T09:58:48"/>
    <b v="0"/>
    <n v="46"/>
    <b v="0"/>
    <s v="theater/musical"/>
    <n v="52.794871794871788"/>
    <n v="44.760869565217391"/>
    <x v="1"/>
    <s v="musical"/>
    <n v="2016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2"/>
    <x v="4"/>
    <m/>
    <d v="2016-12-08T11:15:52"/>
    <b v="0"/>
    <n v="14"/>
    <b v="0"/>
    <s v="theater/musical"/>
    <n v="4.9639999999999995"/>
    <n v="88.642857142857139"/>
    <x v="1"/>
    <s v="musical"/>
    <n v="2016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0"/>
    <x v="5"/>
    <m/>
    <d v="2015-06-29T22:59:00"/>
    <b v="0"/>
    <n v="1"/>
    <b v="0"/>
    <s v="theater/musical"/>
    <n v="5.5555555555555552E-2"/>
    <n v="10"/>
    <x v="1"/>
    <s v="musical"/>
    <n v="2015"/>
    <n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3"/>
    <x v="11"/>
    <m/>
    <d v="2015-01-25T15:39:56"/>
    <b v="0"/>
    <n v="0"/>
    <b v="0"/>
    <s v="theater/musical"/>
    <n v="0"/>
    <n v="0"/>
    <x v="1"/>
    <s v="musical"/>
    <n v="2014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3"/>
    <x v="0"/>
    <m/>
    <d v="2014-07-30T18:00:00"/>
    <b v="0"/>
    <n v="17"/>
    <b v="0"/>
    <s v="theater/musical"/>
    <n v="13.066666666666665"/>
    <n v="57.647058823529413"/>
    <x v="1"/>
    <s v="musical"/>
    <n v="2014"/>
    <n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1"/>
    <x v="1"/>
    <m/>
    <d v="2017-02-19T19:26:39"/>
    <b v="0"/>
    <n v="1"/>
    <b v="0"/>
    <s v="theater/musical"/>
    <n v="5"/>
    <n v="25"/>
    <x v="1"/>
    <s v="musical"/>
    <n v="2017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2"/>
    <x v="1"/>
    <m/>
    <d v="2016-01-31T18:03:00"/>
    <b v="0"/>
    <n v="0"/>
    <b v="0"/>
    <s v="theater/musical"/>
    <n v="0"/>
    <n v="0"/>
    <x v="1"/>
    <s v="musical"/>
    <n v="2016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3"/>
    <x v="10"/>
    <m/>
    <d v="2014-09-02T09:27:49"/>
    <b v="0"/>
    <n v="0"/>
    <b v="0"/>
    <s v="theater/musical"/>
    <n v="0"/>
    <n v="0"/>
    <x v="1"/>
    <s v="musical"/>
    <n v="2014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0"/>
    <x v="7"/>
    <m/>
    <d v="2015-03-27T12:59:52"/>
    <b v="0"/>
    <n v="0"/>
    <b v="0"/>
    <s v="theater/musical"/>
    <n v="0"/>
    <n v="0"/>
    <x v="1"/>
    <s v="musical"/>
    <n v="2015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2"/>
    <x v="6"/>
    <m/>
    <d v="2016-05-09T17:49:51"/>
    <b v="0"/>
    <n v="0"/>
    <b v="0"/>
    <s v="theater/musical"/>
    <n v="0"/>
    <n v="0"/>
    <x v="1"/>
    <s v="musical"/>
    <n v="2016"/>
    <n v="4"/>
  </r>
  <r>
    <n v="3886"/>
    <s v="a (Canceled)"/>
    <n v="1"/>
    <n v="10000"/>
    <n v="0"/>
    <x v="1"/>
    <s v="AU"/>
    <s v="AUD"/>
    <n v="1418275702"/>
    <n v="1415683702"/>
    <x v="3886"/>
    <x v="3"/>
    <x v="4"/>
    <m/>
    <d v="2014-12-11T00:28:22"/>
    <b v="0"/>
    <n v="0"/>
    <b v="0"/>
    <s v="theater/musical"/>
    <n v="0"/>
    <n v="0"/>
    <x v="1"/>
    <s v="musical"/>
    <n v="2014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0"/>
    <x v="7"/>
    <m/>
    <d v="2015-05-01T17:00:00"/>
    <b v="0"/>
    <n v="2"/>
    <b v="0"/>
    <s v="theater/musical"/>
    <n v="1.7500000000000002"/>
    <n v="17.5"/>
    <x v="1"/>
    <s v="musical"/>
    <n v="2015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1"/>
    <x v="1"/>
    <m/>
    <d v="2017-02-26T08:05:58"/>
    <b v="0"/>
    <n v="14"/>
    <b v="0"/>
    <s v="theater/plays"/>
    <n v="27.1"/>
    <n v="38.714285714285715"/>
    <x v="1"/>
    <s v="plays"/>
    <n v="2017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3"/>
    <x v="11"/>
    <m/>
    <d v="2015-01-04T18:26:00"/>
    <b v="0"/>
    <n v="9"/>
    <b v="0"/>
    <s v="theater/plays"/>
    <n v="1.4749999999999999"/>
    <n v="13.111111111111111"/>
    <x v="1"/>
    <s v="plays"/>
    <n v="2014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0"/>
    <x v="0"/>
    <m/>
    <d v="2015-08-15T13:12:24"/>
    <b v="0"/>
    <n v="8"/>
    <b v="0"/>
    <s v="theater/plays"/>
    <n v="16.826666666666668"/>
    <n v="315.5"/>
    <x v="1"/>
    <s v="plays"/>
    <n v="2015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0"/>
    <x v="2"/>
    <m/>
    <d v="2015-03-22T23:59:00"/>
    <b v="0"/>
    <n v="7"/>
    <b v="0"/>
    <s v="theater/plays"/>
    <n v="32.5"/>
    <n v="37.142857142857146"/>
    <x v="1"/>
    <s v="plays"/>
    <n v="2015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3"/>
    <x v="10"/>
    <m/>
    <d v="2014-08-24T02:00:00"/>
    <b v="0"/>
    <n v="0"/>
    <b v="0"/>
    <s v="theater/plays"/>
    <n v="0"/>
    <n v="0"/>
    <x v="1"/>
    <s v="plays"/>
    <n v="2014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3"/>
    <x v="5"/>
    <m/>
    <d v="2014-07-01T01:00:00"/>
    <b v="0"/>
    <n v="84"/>
    <b v="0"/>
    <s v="theater/plays"/>
    <n v="21.55"/>
    <n v="128.27380952380952"/>
    <x v="1"/>
    <s v="plays"/>
    <n v="2014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2"/>
    <x v="4"/>
    <m/>
    <d v="2016-12-05T23:59:00"/>
    <b v="0"/>
    <n v="11"/>
    <b v="0"/>
    <s v="theater/plays"/>
    <n v="3.4666666666666663"/>
    <n v="47.272727272727273"/>
    <x v="1"/>
    <s v="plays"/>
    <n v="2016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0"/>
    <x v="1"/>
    <m/>
    <d v="2015-02-28T01:00:18"/>
    <b v="0"/>
    <n v="1"/>
    <b v="0"/>
    <s v="theater/plays"/>
    <n v="5"/>
    <n v="50"/>
    <x v="1"/>
    <s v="plays"/>
    <n v="2015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3"/>
    <x v="0"/>
    <m/>
    <d v="2014-06-16T23:36:18"/>
    <b v="0"/>
    <n v="4"/>
    <b v="0"/>
    <s v="theater/plays"/>
    <n v="10.625"/>
    <n v="42.5"/>
    <x v="1"/>
    <s v="plays"/>
    <n v="2014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3"/>
    <x v="11"/>
    <m/>
    <d v="2015-01-08T15:58:03"/>
    <b v="0"/>
    <n v="10"/>
    <b v="0"/>
    <s v="theater/plays"/>
    <n v="17.599999999999998"/>
    <n v="44"/>
    <x v="1"/>
    <s v="plays"/>
    <n v="2014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0"/>
    <x v="3"/>
    <m/>
    <d v="2015-08-17T11:00:00"/>
    <b v="0"/>
    <n v="16"/>
    <b v="0"/>
    <s v="theater/plays"/>
    <n v="32.56"/>
    <n v="50.875"/>
    <x v="1"/>
    <s v="plays"/>
    <n v="2015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"/>
    <x v="3"/>
    <m/>
    <d v="2014-08-12T13:36:01"/>
    <b v="0"/>
    <n v="2"/>
    <b v="0"/>
    <s v="theater/plays"/>
    <n v="1.25"/>
    <n v="62.5"/>
    <x v="1"/>
    <s v="plays"/>
    <n v="2014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0"/>
    <x v="5"/>
    <m/>
    <d v="2015-06-10T21:13:11"/>
    <b v="0"/>
    <n v="5"/>
    <b v="0"/>
    <s v="theater/plays"/>
    <n v="5.4"/>
    <n v="27"/>
    <x v="1"/>
    <s v="plays"/>
    <n v="201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0"/>
    <x v="4"/>
    <m/>
    <d v="2015-12-19T14:49:59"/>
    <b v="0"/>
    <n v="1"/>
    <b v="0"/>
    <s v="theater/plays"/>
    <n v="0.83333333333333337"/>
    <n v="25"/>
    <x v="1"/>
    <s v="plays"/>
    <n v="2015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2"/>
    <x v="9"/>
    <m/>
    <d v="2016-11-14T07:14:02"/>
    <b v="0"/>
    <n v="31"/>
    <b v="0"/>
    <s v="theater/plays"/>
    <n v="48.833333333333336"/>
    <n v="47.258064516129032"/>
    <x v="1"/>
    <s v="plays"/>
    <n v="2016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0"/>
    <x v="0"/>
    <m/>
    <d v="2015-08-14T14:38:00"/>
    <b v="0"/>
    <n v="0"/>
    <b v="0"/>
    <s v="theater/plays"/>
    <n v="0"/>
    <n v="0"/>
    <x v="1"/>
    <s v="plays"/>
    <n v="2015"/>
    <n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0"/>
    <x v="6"/>
    <m/>
    <d v="2015-04-15T00:04:00"/>
    <b v="0"/>
    <n v="2"/>
    <b v="0"/>
    <s v="theater/plays"/>
    <n v="0.03"/>
    <n v="1.5"/>
    <x v="1"/>
    <s v="plays"/>
    <n v="2015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0"/>
    <x v="6"/>
    <m/>
    <d v="2015-06-11T18:00:00"/>
    <b v="0"/>
    <n v="7"/>
    <b v="0"/>
    <s v="theater/plays"/>
    <n v="11.533333333333333"/>
    <n v="24.714285714285715"/>
    <x v="1"/>
    <s v="plays"/>
    <n v="2015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0"/>
    <x v="5"/>
    <m/>
    <d v="2015-06-26T08:25:00"/>
    <b v="0"/>
    <n v="16"/>
    <b v="0"/>
    <s v="theater/plays"/>
    <n v="67.333333333333329"/>
    <n v="63.125"/>
    <x v="1"/>
    <s v="plays"/>
    <n v="2015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3"/>
    <x v="8"/>
    <m/>
    <d v="2014-10-26T15:08:00"/>
    <b v="0"/>
    <n v="4"/>
    <b v="0"/>
    <s v="theater/plays"/>
    <n v="15.299999999999999"/>
    <n v="38.25"/>
    <x v="1"/>
    <s v="plays"/>
    <n v="2014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"/>
    <x v="3"/>
    <m/>
    <d v="2014-07-28T22:14:56"/>
    <b v="0"/>
    <n v="4"/>
    <b v="0"/>
    <s v="theater/plays"/>
    <n v="8.6666666666666679"/>
    <n v="16.25"/>
    <x v="1"/>
    <s v="plays"/>
    <n v="2014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3"/>
    <x v="10"/>
    <m/>
    <d v="2014-09-11T03:37:22"/>
    <b v="0"/>
    <n v="4"/>
    <b v="0"/>
    <s v="theater/plays"/>
    <n v="0.22499999999999998"/>
    <n v="33.75"/>
    <x v="1"/>
    <s v="plays"/>
    <n v="2014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0"/>
    <x v="10"/>
    <m/>
    <d v="2015-09-07T13:09:57"/>
    <b v="0"/>
    <n v="3"/>
    <b v="0"/>
    <s v="theater/plays"/>
    <n v="3.0833333333333335"/>
    <n v="61.666666666666664"/>
    <x v="1"/>
    <s v="plays"/>
    <n v="2015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3"/>
    <x v="9"/>
    <m/>
    <d v="2014-11-26T15:29:37"/>
    <b v="0"/>
    <n v="36"/>
    <b v="0"/>
    <s v="theater/plays"/>
    <n v="37.412500000000001"/>
    <n v="83.138888888888886"/>
    <x v="1"/>
    <s v="plays"/>
    <n v="2014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0"/>
    <x v="2"/>
    <m/>
    <d v="2015-04-24T23:35:00"/>
    <b v="0"/>
    <n v="1"/>
    <b v="0"/>
    <s v="theater/plays"/>
    <n v="6.6666666666666671E-3"/>
    <n v="1"/>
    <x v="1"/>
    <s v="plays"/>
    <n v="2015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0"/>
    <x v="9"/>
    <m/>
    <d v="2015-11-30T01:04:09"/>
    <b v="0"/>
    <n v="7"/>
    <b v="0"/>
    <s v="theater/plays"/>
    <n v="10"/>
    <n v="142.85714285714286"/>
    <x v="1"/>
    <s v="plays"/>
    <n v="2015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0"/>
    <x v="6"/>
    <m/>
    <d v="2015-05-10T17:59:00"/>
    <b v="0"/>
    <n v="27"/>
    <b v="0"/>
    <s v="theater/plays"/>
    <n v="36.36"/>
    <n v="33.666666666666664"/>
    <x v="1"/>
    <s v="plays"/>
    <n v="2015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2"/>
    <x v="5"/>
    <m/>
    <d v="2016-06-01T18:38:29"/>
    <b v="0"/>
    <n v="1"/>
    <b v="0"/>
    <s v="theater/plays"/>
    <n v="0.33333333333333337"/>
    <n v="5"/>
    <x v="1"/>
    <s v="plays"/>
    <n v="2016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2"/>
    <x v="5"/>
    <m/>
    <d v="2016-06-03T06:19:12"/>
    <b v="0"/>
    <n v="0"/>
    <b v="0"/>
    <s v="theater/plays"/>
    <n v="0"/>
    <n v="0"/>
    <x v="1"/>
    <s v="plays"/>
    <n v="2016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3"/>
    <x v="10"/>
    <m/>
    <d v="2014-09-11T07:39:21"/>
    <b v="0"/>
    <n v="1"/>
    <b v="0"/>
    <s v="theater/plays"/>
    <n v="0.2857142857142857"/>
    <n v="10"/>
    <x v="1"/>
    <s v="plays"/>
    <n v="2014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"/>
    <x v="3"/>
    <m/>
    <d v="2014-08-04T11:00:00"/>
    <b v="0"/>
    <n v="3"/>
    <b v="0"/>
    <s v="theater/plays"/>
    <n v="0.2"/>
    <n v="40"/>
    <x v="1"/>
    <s v="plays"/>
    <n v="2014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0"/>
    <x v="11"/>
    <m/>
    <d v="2016-01-17T19:00:00"/>
    <b v="0"/>
    <n v="3"/>
    <b v="0"/>
    <s v="theater/plays"/>
    <n v="1.7999999999999998"/>
    <n v="30"/>
    <x v="1"/>
    <s v="plays"/>
    <n v="2015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2"/>
    <x v="9"/>
    <m/>
    <d v="2016-11-13T05:17:40"/>
    <b v="0"/>
    <n v="3"/>
    <b v="0"/>
    <s v="theater/plays"/>
    <n v="5.4"/>
    <n v="45"/>
    <x v="1"/>
    <s v="plays"/>
    <n v="2016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3"/>
    <x v="9"/>
    <m/>
    <d v="2014-10-26T13:00:00"/>
    <b v="0"/>
    <n v="0"/>
    <b v="0"/>
    <s v="theater/plays"/>
    <n v="0"/>
    <n v="0"/>
    <x v="1"/>
    <s v="plays"/>
    <n v="2014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0"/>
    <x v="1"/>
    <m/>
    <d v="2015-03-02T18:00:00"/>
    <b v="0"/>
    <n v="6"/>
    <b v="0"/>
    <s v="theater/plays"/>
    <n v="8.1333333333333329"/>
    <n v="10.166666666666666"/>
    <x v="1"/>
    <s v="plays"/>
    <n v="2015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0"/>
    <x v="7"/>
    <m/>
    <d v="2015-04-09T18:31:11"/>
    <b v="0"/>
    <n v="17"/>
    <b v="0"/>
    <s v="theater/plays"/>
    <n v="12.034782608695652"/>
    <n v="81.411764705882348"/>
    <x v="1"/>
    <s v="plays"/>
    <n v="2015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3"/>
    <x v="5"/>
    <m/>
    <d v="2014-06-26T18:02:02"/>
    <b v="0"/>
    <n v="40"/>
    <b v="0"/>
    <s v="theater/plays"/>
    <n v="15.266666666666667"/>
    <n v="57.25"/>
    <x v="1"/>
    <s v="plays"/>
    <n v="2014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3"/>
    <x v="0"/>
    <m/>
    <d v="2014-07-30T15:53:59"/>
    <b v="0"/>
    <n v="3"/>
    <b v="0"/>
    <s v="theater/plays"/>
    <n v="10"/>
    <n v="5"/>
    <x v="1"/>
    <s v="plays"/>
    <n v="2014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3"/>
    <x v="4"/>
    <m/>
    <d v="2014-12-26T21:02:28"/>
    <b v="0"/>
    <n v="1"/>
    <b v="0"/>
    <s v="theater/plays"/>
    <n v="0.3"/>
    <n v="15"/>
    <x v="1"/>
    <s v="plays"/>
    <n v="2014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"/>
    <x v="3"/>
    <m/>
    <d v="2014-08-09T01:25:04"/>
    <b v="0"/>
    <n v="2"/>
    <b v="0"/>
    <s v="theater/plays"/>
    <n v="1"/>
    <n v="12.5"/>
    <x v="1"/>
    <s v="plays"/>
    <n v="2014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0"/>
    <x v="8"/>
    <m/>
    <d v="2015-10-15T23:59:00"/>
    <b v="0"/>
    <n v="7"/>
    <b v="0"/>
    <s v="theater/plays"/>
    <n v="13.020000000000001"/>
    <n v="93"/>
    <x v="1"/>
    <s v="plays"/>
    <n v="2015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2"/>
    <x v="10"/>
    <m/>
    <d v="2016-09-18T14:51:05"/>
    <b v="0"/>
    <n v="14"/>
    <b v="0"/>
    <s v="theater/plays"/>
    <n v="2.2650000000000001"/>
    <n v="32.357142857142854"/>
    <x v="1"/>
    <s v="plays"/>
    <n v="2016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2"/>
    <x v="7"/>
    <m/>
    <d v="2016-04-01T01:00:00"/>
    <b v="0"/>
    <n v="0"/>
    <b v="0"/>
    <s v="theater/plays"/>
    <n v="0"/>
    <n v="0"/>
    <x v="1"/>
    <s v="plays"/>
    <n v="2016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0"/>
    <x v="10"/>
    <m/>
    <d v="2015-09-05T22:38:27"/>
    <b v="0"/>
    <n v="0"/>
    <b v="0"/>
    <s v="theater/plays"/>
    <n v="0"/>
    <n v="0"/>
    <x v="1"/>
    <s v="plays"/>
    <n v="2015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2"/>
    <x v="2"/>
    <m/>
    <d v="2016-03-15T22:02:44"/>
    <b v="0"/>
    <n v="1"/>
    <b v="0"/>
    <s v="theater/plays"/>
    <n v="8.3333333333333332E-3"/>
    <n v="1"/>
    <x v="1"/>
    <s v="plays"/>
    <n v="2016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2"/>
    <x v="0"/>
    <m/>
    <d v="2016-07-16T19:43:00"/>
    <b v="0"/>
    <n v="12"/>
    <b v="0"/>
    <s v="theater/plays"/>
    <n v="15.742857142857142"/>
    <n v="91.833333333333329"/>
    <x v="1"/>
    <s v="plays"/>
    <n v="2016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0"/>
    <x v="10"/>
    <m/>
    <d v="2015-10-01T08:00:00"/>
    <b v="0"/>
    <n v="12"/>
    <b v="0"/>
    <s v="theater/plays"/>
    <n v="11"/>
    <n v="45.833333333333336"/>
    <x v="1"/>
    <s v="plays"/>
    <n v="2015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0"/>
    <x v="10"/>
    <m/>
    <d v="2015-10-04T10:45:46"/>
    <b v="0"/>
    <n v="23"/>
    <b v="0"/>
    <s v="theater/plays"/>
    <n v="43.833333333333336"/>
    <n v="57.173913043478258"/>
    <x v="1"/>
    <s v="plays"/>
    <n v="2015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2"/>
    <x v="4"/>
    <m/>
    <d v="2016-12-01T02:18:40"/>
    <b v="0"/>
    <n v="0"/>
    <b v="0"/>
    <s v="theater/plays"/>
    <n v="0"/>
    <n v="0"/>
    <x v="1"/>
    <s v="plays"/>
    <n v="2016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2"/>
    <x v="0"/>
    <m/>
    <d v="2016-07-11T10:09:20"/>
    <b v="0"/>
    <n v="10"/>
    <b v="0"/>
    <s v="theater/plays"/>
    <n v="86.135181975736558"/>
    <n v="248.5"/>
    <x v="1"/>
    <s v="plays"/>
    <n v="2016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0"/>
    <x v="5"/>
    <m/>
    <d v="2015-06-27T16:44:14"/>
    <b v="0"/>
    <n v="5"/>
    <b v="0"/>
    <s v="theater/plays"/>
    <n v="12.196620583717358"/>
    <n v="79.400000000000006"/>
    <x v="1"/>
    <s v="plays"/>
    <n v="2015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3"/>
    <x v="9"/>
    <m/>
    <d v="2014-10-06T23:30:00"/>
    <b v="0"/>
    <n v="1"/>
    <b v="0"/>
    <s v="theater/plays"/>
    <n v="0.1"/>
    <n v="5"/>
    <x v="1"/>
    <s v="plays"/>
    <n v="2014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3"/>
    <x v="4"/>
    <m/>
    <d v="2015-01-02T06:49:11"/>
    <b v="0"/>
    <n v="2"/>
    <b v="0"/>
    <s v="theater/plays"/>
    <n v="0.22"/>
    <n v="5.5"/>
    <x v="1"/>
    <s v="plays"/>
    <n v="2014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3"/>
    <x v="9"/>
    <m/>
    <d v="2014-11-24T20:00:00"/>
    <b v="0"/>
    <n v="2"/>
    <b v="0"/>
    <s v="theater/plays"/>
    <n v="0.90909090909090906"/>
    <n v="25"/>
    <x v="1"/>
    <s v="plays"/>
    <n v="2014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0"/>
    <x v="6"/>
    <m/>
    <d v="2015-06-16T16:41:54"/>
    <b v="0"/>
    <n v="0"/>
    <b v="0"/>
    <s v="theater/plays"/>
    <n v="0"/>
    <n v="0"/>
    <x v="1"/>
    <s v="plays"/>
    <n v="2015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0"/>
    <x v="9"/>
    <m/>
    <d v="2015-11-02T11:50:00"/>
    <b v="0"/>
    <n v="13"/>
    <b v="0"/>
    <s v="theater/plays"/>
    <n v="35.64"/>
    <n v="137.07692307692307"/>
    <x v="1"/>
    <s v="plays"/>
    <n v="2015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0"/>
    <x v="3"/>
    <m/>
    <d v="2015-08-27T10:54:35"/>
    <b v="0"/>
    <n v="0"/>
    <b v="0"/>
    <s v="theater/plays"/>
    <n v="0"/>
    <n v="0"/>
    <x v="1"/>
    <s v="plays"/>
    <n v="2015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0"/>
    <x v="6"/>
    <m/>
    <d v="2015-05-15T14:14:28"/>
    <b v="0"/>
    <n v="1"/>
    <b v="0"/>
    <s v="theater/plays"/>
    <n v="0.25"/>
    <n v="5"/>
    <x v="1"/>
    <s v="plays"/>
    <n v="2015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0"/>
    <x v="1"/>
    <m/>
    <d v="2015-02-28T03:00:00"/>
    <b v="0"/>
    <n v="5"/>
    <b v="0"/>
    <s v="theater/plays"/>
    <n v="3.25"/>
    <n v="39"/>
    <x v="1"/>
    <s v="plays"/>
    <n v="2015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2"/>
    <x v="8"/>
    <m/>
    <d v="2016-10-01T22:25:44"/>
    <b v="0"/>
    <n v="2"/>
    <b v="0"/>
    <s v="theater/plays"/>
    <n v="3.3666666666666663"/>
    <n v="50.5"/>
    <x v="1"/>
    <s v="plays"/>
    <n v="2016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"/>
    <x v="3"/>
    <m/>
    <d v="2014-09-07T02:48:43"/>
    <b v="0"/>
    <n v="0"/>
    <b v="0"/>
    <s v="theater/plays"/>
    <n v="0"/>
    <n v="0"/>
    <x v="1"/>
    <s v="plays"/>
    <n v="2014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0"/>
    <x v="1"/>
    <m/>
    <d v="2015-02-10T21:53:41"/>
    <b v="0"/>
    <n v="32"/>
    <b v="0"/>
    <s v="theater/plays"/>
    <n v="15.770000000000001"/>
    <n v="49.28125"/>
    <x v="1"/>
    <s v="plays"/>
    <n v="201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2"/>
    <x v="7"/>
    <m/>
    <d v="2016-04-08T13:35:00"/>
    <b v="0"/>
    <n v="1"/>
    <b v="0"/>
    <s v="theater/plays"/>
    <n v="0.625"/>
    <n v="25"/>
    <x v="1"/>
    <s v="plays"/>
    <n v="2016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2"/>
    <x v="7"/>
    <m/>
    <d v="2016-05-03T13:49:02"/>
    <b v="0"/>
    <n v="1"/>
    <b v="0"/>
    <s v="theater/plays"/>
    <n v="5.0000000000000001E-4"/>
    <n v="1"/>
    <x v="1"/>
    <s v="plays"/>
    <n v="2016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0"/>
    <x v="10"/>
    <m/>
    <d v="2015-10-26T13:58:10"/>
    <b v="0"/>
    <n v="1"/>
    <b v="0"/>
    <s v="theater/plays"/>
    <n v="9.6153846153846159E-2"/>
    <n v="25"/>
    <x v="1"/>
    <s v="plays"/>
    <n v="2015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2"/>
    <x v="0"/>
    <m/>
    <d v="2016-07-29T18:29:00"/>
    <b v="0"/>
    <n v="0"/>
    <b v="0"/>
    <s v="theater/plays"/>
    <n v="0"/>
    <n v="0"/>
    <x v="1"/>
    <s v="plays"/>
    <n v="2016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3"/>
    <x v="5"/>
    <m/>
    <d v="2014-07-14T10:37:44"/>
    <b v="0"/>
    <n v="0"/>
    <b v="0"/>
    <s v="theater/plays"/>
    <n v="0"/>
    <n v="0"/>
    <x v="1"/>
    <s v="plays"/>
    <n v="2014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0"/>
    <x v="9"/>
    <m/>
    <d v="2015-11-28T16:22:21"/>
    <b v="0"/>
    <n v="8"/>
    <b v="0"/>
    <s v="theater/plays"/>
    <n v="24.285714285714285"/>
    <n v="53.125"/>
    <x v="1"/>
    <s v="plays"/>
    <n v="2015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2"/>
    <x v="7"/>
    <m/>
    <d v="2016-04-24T19:20:00"/>
    <b v="0"/>
    <n v="0"/>
    <b v="0"/>
    <s v="theater/plays"/>
    <n v="0"/>
    <n v="0"/>
    <x v="1"/>
    <s v="plays"/>
    <n v="2016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2"/>
    <x v="5"/>
    <m/>
    <d v="2016-07-08T18:25:54"/>
    <b v="0"/>
    <n v="1"/>
    <b v="0"/>
    <s v="theater/plays"/>
    <n v="2.5000000000000001E-2"/>
    <n v="7"/>
    <x v="1"/>
    <s v="plays"/>
    <n v="2016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3"/>
    <x v="0"/>
    <m/>
    <d v="2014-08-02T09:00:00"/>
    <b v="0"/>
    <n v="16"/>
    <b v="0"/>
    <s v="theater/plays"/>
    <n v="32.049999999999997"/>
    <n v="40.0625"/>
    <x v="1"/>
    <s v="plays"/>
    <n v="2014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3"/>
    <x v="10"/>
    <m/>
    <d v="2014-09-28T13:55:56"/>
    <b v="0"/>
    <n v="12"/>
    <b v="0"/>
    <s v="theater/plays"/>
    <n v="24.333333333333336"/>
    <n v="24.333333333333332"/>
    <x v="1"/>
    <s v="plays"/>
    <n v="2014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0"/>
    <x v="11"/>
    <m/>
    <d v="2016-01-03T15:17:36"/>
    <b v="0"/>
    <n v="4"/>
    <b v="0"/>
    <s v="theater/plays"/>
    <n v="1.5"/>
    <n v="11.25"/>
    <x v="1"/>
    <s v="plays"/>
    <n v="2015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3"/>
    <x v="6"/>
    <m/>
    <d v="2014-05-08T16:23:30"/>
    <b v="0"/>
    <n v="2"/>
    <b v="0"/>
    <s v="theater/plays"/>
    <n v="0.42"/>
    <n v="10.5"/>
    <x v="1"/>
    <s v="plays"/>
    <n v="2014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0"/>
    <x v="4"/>
    <m/>
    <d v="2015-11-28T09:54:54"/>
    <b v="0"/>
    <n v="3"/>
    <b v="0"/>
    <s v="theater/plays"/>
    <n v="3.214285714285714"/>
    <n v="15"/>
    <x v="1"/>
    <s v="plays"/>
    <n v="2015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0"/>
    <x v="9"/>
    <m/>
    <d v="2015-11-17T23:41:57"/>
    <b v="0"/>
    <n v="0"/>
    <b v="0"/>
    <s v="theater/plays"/>
    <n v="0"/>
    <n v="0"/>
    <x v="1"/>
    <s v="plays"/>
    <n v="2015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0"/>
    <x v="2"/>
    <m/>
    <d v="2015-04-19T11:19:46"/>
    <b v="0"/>
    <n v="3"/>
    <b v="0"/>
    <s v="theater/plays"/>
    <n v="6.3"/>
    <n v="42"/>
    <x v="1"/>
    <s v="plays"/>
    <n v="2015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2"/>
    <x v="2"/>
    <m/>
    <d v="2016-04-13T23:39:40"/>
    <b v="0"/>
    <n v="4"/>
    <b v="0"/>
    <s v="theater/plays"/>
    <n v="14.249999999999998"/>
    <n v="71.25"/>
    <x v="1"/>
    <s v="plays"/>
    <n v="2016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3"/>
    <x v="0"/>
    <m/>
    <d v="2014-07-23T21:59:00"/>
    <b v="0"/>
    <n v="2"/>
    <b v="0"/>
    <s v="theater/plays"/>
    <n v="0.6"/>
    <n v="22.5"/>
    <x v="1"/>
    <s v="plays"/>
    <n v="2014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1"/>
    <x v="2"/>
    <m/>
    <d v="2017-03-06T01:58:27"/>
    <b v="0"/>
    <n v="10"/>
    <b v="0"/>
    <s v="theater/plays"/>
    <n v="24.117647058823529"/>
    <n v="41"/>
    <x v="1"/>
    <s v="plays"/>
    <n v="2017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2"/>
    <x v="7"/>
    <m/>
    <d v="2016-05-22T14:34:33"/>
    <b v="0"/>
    <n v="11"/>
    <b v="0"/>
    <s v="theater/plays"/>
    <n v="10.54"/>
    <n v="47.909090909090907"/>
    <x v="1"/>
    <s v="plays"/>
    <n v="2016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2"/>
    <x v="10"/>
    <m/>
    <d v="2016-08-28T22:55:00"/>
    <b v="0"/>
    <n v="6"/>
    <b v="0"/>
    <s v="theater/plays"/>
    <n v="7.4690265486725664"/>
    <n v="35.166666666666664"/>
    <x v="1"/>
    <s v="plays"/>
    <n v="2016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2"/>
    <x v="7"/>
    <m/>
    <d v="2016-04-17T15:43:31"/>
    <b v="0"/>
    <n v="2"/>
    <b v="0"/>
    <s v="theater/plays"/>
    <n v="7.3333333333333334E-2"/>
    <n v="5.5"/>
    <x v="1"/>
    <s v="plays"/>
    <n v="2016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3"/>
    <x v="0"/>
    <m/>
    <d v="2014-07-21T07:52:06"/>
    <b v="0"/>
    <n v="6"/>
    <b v="0"/>
    <s v="theater/plays"/>
    <n v="0.97142857142857131"/>
    <n v="22.666666666666668"/>
    <x v="1"/>
    <s v="plays"/>
    <n v="2014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3"/>
    <x v="11"/>
    <m/>
    <d v="2015-02-05T20:37:14"/>
    <b v="0"/>
    <n v="8"/>
    <b v="0"/>
    <s v="theater/plays"/>
    <n v="21.099999999999998"/>
    <n v="26.375"/>
    <x v="1"/>
    <s v="plays"/>
    <n v="2014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2"/>
    <x v="6"/>
    <m/>
    <d v="2016-05-08T23:00:00"/>
    <b v="0"/>
    <n v="37"/>
    <b v="0"/>
    <s v="theater/plays"/>
    <n v="78.100000000000009"/>
    <n v="105.54054054054055"/>
    <x v="1"/>
    <s v="plays"/>
    <n v="2016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2"/>
    <x v="5"/>
    <m/>
    <d v="2016-06-02T08:07:28"/>
    <b v="0"/>
    <n v="11"/>
    <b v="0"/>
    <s v="theater/plays"/>
    <n v="32"/>
    <n v="29.09090909090909"/>
    <x v="1"/>
    <s v="plays"/>
    <n v="2016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2"/>
    <x v="0"/>
    <m/>
    <d v="2016-07-13T15:48:18"/>
    <b v="0"/>
    <n v="0"/>
    <b v="0"/>
    <s v="theater/plays"/>
    <n v="0"/>
    <n v="0"/>
    <x v="1"/>
    <s v="plays"/>
    <n v="2016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"/>
    <x v="3"/>
    <m/>
    <d v="2014-08-01T02:00:00"/>
    <b v="0"/>
    <n v="10"/>
    <b v="0"/>
    <s v="theater/plays"/>
    <n v="47.692307692307693"/>
    <n v="62"/>
    <x v="1"/>
    <s v="plays"/>
    <n v="2014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2"/>
    <x v="0"/>
    <m/>
    <d v="2016-07-22T13:55:32"/>
    <b v="0"/>
    <n v="6"/>
    <b v="0"/>
    <s v="theater/plays"/>
    <n v="1.4500000000000002"/>
    <n v="217.5"/>
    <x v="1"/>
    <s v="plays"/>
    <n v="2016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3"/>
    <x v="11"/>
    <m/>
    <d v="2015-01-31T10:25:53"/>
    <b v="0"/>
    <n v="8"/>
    <b v="0"/>
    <s v="theater/plays"/>
    <n v="10.7"/>
    <n v="26.75"/>
    <x v="1"/>
    <s v="plays"/>
    <n v="2014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0"/>
    <x v="7"/>
    <m/>
    <d v="2015-03-29T15:00:00"/>
    <b v="0"/>
    <n v="6"/>
    <b v="0"/>
    <s v="theater/plays"/>
    <n v="1.8333333333333333"/>
    <n v="18.333333333333332"/>
    <x v="1"/>
    <s v="plays"/>
    <n v="2015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3"/>
    <x v="0"/>
    <m/>
    <d v="2014-07-05T09:22:27"/>
    <b v="0"/>
    <n v="7"/>
    <b v="0"/>
    <s v="theater/plays"/>
    <n v="18"/>
    <n v="64.285714285714292"/>
    <x v="1"/>
    <s v="plays"/>
    <n v="2014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2"/>
    <x v="5"/>
    <m/>
    <d v="2016-07-16T23:19:09"/>
    <b v="0"/>
    <n v="7"/>
    <b v="0"/>
    <s v="theater/plays"/>
    <n v="4.083333333333333"/>
    <n v="175"/>
    <x v="1"/>
    <s v="plays"/>
    <n v="2016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0"/>
    <x v="5"/>
    <m/>
    <d v="2015-07-07T14:26:20"/>
    <b v="0"/>
    <n v="5"/>
    <b v="0"/>
    <s v="theater/plays"/>
    <n v="20"/>
    <n v="34"/>
    <x v="1"/>
    <s v="plays"/>
    <n v="2015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3"/>
    <x v="6"/>
    <m/>
    <d v="2014-05-20T01:59:00"/>
    <b v="0"/>
    <n v="46"/>
    <b v="0"/>
    <s v="theater/plays"/>
    <n v="34.802513464991023"/>
    <n v="84.282608695652172"/>
    <x v="1"/>
    <s v="plays"/>
    <n v="2014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3"/>
    <x v="9"/>
    <m/>
    <d v="2014-11-07T19:00:00"/>
    <b v="0"/>
    <n v="10"/>
    <b v="0"/>
    <s v="theater/plays"/>
    <n v="6.3333333333333339"/>
    <n v="9.5"/>
    <x v="1"/>
    <s v="plays"/>
    <n v="2014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2"/>
    <x v="1"/>
    <m/>
    <d v="2016-02-20T16:05:00"/>
    <b v="0"/>
    <n v="19"/>
    <b v="0"/>
    <s v="theater/plays"/>
    <n v="32.049999999999997"/>
    <n v="33.736842105263158"/>
    <x v="1"/>
    <s v="plays"/>
    <n v="2016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2"/>
    <x v="6"/>
    <m/>
    <d v="2016-05-06T08:04:00"/>
    <b v="0"/>
    <n v="13"/>
    <b v="0"/>
    <s v="theater/plays"/>
    <n v="9.76"/>
    <n v="37.53846153846154"/>
    <x v="1"/>
    <s v="plays"/>
    <n v="2016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3"/>
    <x v="5"/>
    <m/>
    <d v="2014-05-16T17:11:30"/>
    <b v="0"/>
    <n v="13"/>
    <b v="0"/>
    <s v="theater/plays"/>
    <n v="37.75"/>
    <n v="11.615384615384615"/>
    <x v="1"/>
    <s v="plays"/>
    <n v="2014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0"/>
    <x v="10"/>
    <m/>
    <d v="2015-08-28T20:56:53"/>
    <b v="0"/>
    <n v="4"/>
    <b v="0"/>
    <s v="theater/plays"/>
    <n v="2.1333333333333333"/>
    <n v="8"/>
    <x v="1"/>
    <s v="plays"/>
    <n v="2015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0"/>
    <x v="9"/>
    <m/>
    <d v="2015-11-08T13:59:41"/>
    <b v="0"/>
    <n v="0"/>
    <b v="0"/>
    <s v="theater/plays"/>
    <n v="0"/>
    <n v="0"/>
    <x v="1"/>
    <s v="plays"/>
    <n v="2015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2"/>
    <x v="2"/>
    <m/>
    <d v="2016-03-02T11:08:13"/>
    <b v="0"/>
    <n v="3"/>
    <b v="0"/>
    <s v="theater/plays"/>
    <n v="4.1818181818181817"/>
    <n v="23"/>
    <x v="1"/>
    <s v="plays"/>
    <n v="2016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0"/>
    <x v="5"/>
    <m/>
    <d v="2015-05-31T10:28:02"/>
    <b v="0"/>
    <n v="1"/>
    <b v="0"/>
    <s v="theater/plays"/>
    <n v="20"/>
    <n v="100"/>
    <x v="1"/>
    <s v="plays"/>
    <n v="2015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0"/>
    <x v="9"/>
    <m/>
    <d v="2015-12-11T18:34:19"/>
    <b v="0"/>
    <n v="9"/>
    <b v="0"/>
    <s v="theater/plays"/>
    <n v="5.41"/>
    <n v="60.111111111111114"/>
    <x v="1"/>
    <s v="plays"/>
    <n v="2015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0"/>
    <x v="6"/>
    <m/>
    <d v="2015-05-13T15:45:12"/>
    <b v="0"/>
    <n v="1"/>
    <b v="0"/>
    <s v="theater/plays"/>
    <n v="6.0000000000000001E-3"/>
    <n v="3"/>
    <x v="1"/>
    <s v="plays"/>
    <n v="2015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3"/>
    <x v="0"/>
    <m/>
    <d v="2014-07-19T04:21:30"/>
    <b v="0"/>
    <n v="1"/>
    <b v="0"/>
    <s v="theater/plays"/>
    <n v="0.25"/>
    <n v="5"/>
    <x v="1"/>
    <s v="plays"/>
    <n v="2014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0"/>
    <x v="1"/>
    <m/>
    <d v="2015-02-14T06:27:00"/>
    <b v="0"/>
    <n v="4"/>
    <b v="0"/>
    <s v="theater/plays"/>
    <n v="35"/>
    <n v="17.5"/>
    <x v="1"/>
    <s v="plays"/>
    <n v="2015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3"/>
    <x v="4"/>
    <m/>
    <d v="2014-11-20T11:04:00"/>
    <b v="0"/>
    <n v="17"/>
    <b v="0"/>
    <s v="theater/plays"/>
    <n v="16.566666666666666"/>
    <n v="29.235294117647058"/>
    <x v="1"/>
    <s v="plays"/>
    <n v="2014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0"/>
    <x v="7"/>
    <m/>
    <d v="2015-04-05T03:23:41"/>
    <b v="0"/>
    <n v="0"/>
    <b v="0"/>
    <s v="theater/plays"/>
    <n v="0"/>
    <n v="0"/>
    <x v="1"/>
    <s v="plays"/>
    <n v="2015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0"/>
    <x v="2"/>
    <m/>
    <d v="2015-03-28T17:07:06"/>
    <b v="0"/>
    <n v="12"/>
    <b v="0"/>
    <s v="theater/plays"/>
    <n v="57.199999999999996"/>
    <n v="59.583333333333336"/>
    <x v="1"/>
    <s v="plays"/>
    <n v="2015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"/>
    <x v="3"/>
    <m/>
    <d v="2014-08-31T14:51:49"/>
    <b v="0"/>
    <n v="14"/>
    <b v="0"/>
    <s v="theater/plays"/>
    <n v="16.514285714285716"/>
    <n v="82.571428571428569"/>
    <x v="1"/>
    <s v="plays"/>
    <n v="2014"/>
    <n v="7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2"/>
    <x v="7"/>
    <m/>
    <d v="2016-05-07T09:29:18"/>
    <b v="0"/>
    <n v="1"/>
    <b v="0"/>
    <s v="theater/plays"/>
    <n v="0.125"/>
    <n v="10"/>
    <x v="1"/>
    <s v="plays"/>
    <n v="2016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1"/>
    <x v="2"/>
    <m/>
    <d v="2017-03-01T14:00:00"/>
    <b v="0"/>
    <n v="14"/>
    <b v="0"/>
    <s v="theater/plays"/>
    <n v="37.75"/>
    <n v="32.357142857142854"/>
    <x v="1"/>
    <s v="plays"/>
    <n v="2017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3"/>
    <x v="10"/>
    <m/>
    <d v="2014-09-26T20:02:41"/>
    <b v="0"/>
    <n v="4"/>
    <b v="0"/>
    <s v="theater/plays"/>
    <n v="1.8399999999999999"/>
    <n v="5.75"/>
    <x v="1"/>
    <s v="plays"/>
    <n v="2014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0"/>
    <x v="1"/>
    <m/>
    <d v="2015-02-15T09:05:47"/>
    <b v="0"/>
    <n v="2"/>
    <b v="0"/>
    <s v="theater/plays"/>
    <n v="10.050000000000001"/>
    <n v="100.5"/>
    <x v="1"/>
    <s v="plays"/>
    <n v="2015"/>
    <n v="1"/>
  </r>
  <r>
    <n v="4004"/>
    <s v="South Florida Tours"/>
    <s v="Help Launch The Queen Into South Florida!"/>
    <n v="500"/>
    <n v="1"/>
    <x v="2"/>
    <s v="US"/>
    <s v="USD"/>
    <n v="1412740457"/>
    <n v="1410148457"/>
    <x v="4004"/>
    <x v="3"/>
    <x v="8"/>
    <m/>
    <d v="2014-10-07T22:54:17"/>
    <b v="0"/>
    <n v="1"/>
    <b v="0"/>
    <s v="theater/plays"/>
    <n v="0.2"/>
    <n v="1"/>
    <x v="1"/>
    <s v="plays"/>
    <n v="2014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3"/>
    <x v="10"/>
    <m/>
    <d v="2014-10-20T14:23:05"/>
    <b v="0"/>
    <n v="2"/>
    <b v="0"/>
    <s v="theater/plays"/>
    <n v="1.3333333333333335"/>
    <n v="20"/>
    <x v="1"/>
    <s v="plays"/>
    <n v="2014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2"/>
    <x v="1"/>
    <m/>
    <d v="2016-02-16T13:33:07"/>
    <b v="0"/>
    <n v="1"/>
    <b v="0"/>
    <s v="theater/plays"/>
    <n v="6.6666666666666671E-3"/>
    <n v="2"/>
    <x v="1"/>
    <s v="plays"/>
    <n v="2016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"/>
    <x v="3"/>
    <m/>
    <d v="2014-08-26T11:28:00"/>
    <b v="0"/>
    <n v="1"/>
    <b v="0"/>
    <s v="theater/plays"/>
    <n v="0.25"/>
    <n v="5"/>
    <x v="1"/>
    <s v="plays"/>
    <n v="2014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0"/>
    <x v="0"/>
    <m/>
    <d v="2015-07-22T18:08:27"/>
    <b v="0"/>
    <n v="4"/>
    <b v="0"/>
    <s v="theater/plays"/>
    <n v="6"/>
    <n v="15"/>
    <x v="1"/>
    <s v="plays"/>
    <n v="2015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"/>
    <x v="3"/>
    <m/>
    <d v="2014-09-09T11:49:20"/>
    <b v="0"/>
    <n v="3"/>
    <b v="0"/>
    <s v="theater/plays"/>
    <n v="3.8860103626943006"/>
    <n v="25"/>
    <x v="1"/>
    <s v="plays"/>
    <n v="2014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3"/>
    <x v="9"/>
    <m/>
    <d v="2014-10-26T13:29:26"/>
    <b v="0"/>
    <n v="38"/>
    <b v="0"/>
    <s v="theater/plays"/>
    <n v="24.194444444444443"/>
    <n v="45.842105263157897"/>
    <x v="1"/>
    <s v="plays"/>
    <n v="2014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3"/>
    <x v="11"/>
    <m/>
    <d v="2015-01-28T08:04:38"/>
    <b v="0"/>
    <n v="4"/>
    <b v="0"/>
    <s v="theater/plays"/>
    <n v="7.6"/>
    <n v="4.75"/>
    <x v="1"/>
    <s v="plays"/>
    <n v="2014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0"/>
    <x v="6"/>
    <m/>
    <d v="2015-05-02T08:04:09"/>
    <b v="0"/>
    <n v="0"/>
    <b v="0"/>
    <s v="theater/plays"/>
    <n v="0"/>
    <n v="0"/>
    <x v="1"/>
    <s v="plays"/>
    <n v="2015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0"/>
    <x v="1"/>
    <m/>
    <d v="2015-02-16T02:13:43"/>
    <b v="0"/>
    <n v="2"/>
    <b v="0"/>
    <s v="theater/plays"/>
    <n v="1.3"/>
    <n v="13"/>
    <x v="1"/>
    <s v="plays"/>
    <n v="2015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2"/>
    <x v="2"/>
    <m/>
    <d v="2016-03-05T00:54:29"/>
    <b v="0"/>
    <n v="0"/>
    <b v="0"/>
    <s v="theater/plays"/>
    <n v="0"/>
    <n v="0"/>
    <x v="1"/>
    <s v="plays"/>
    <n v="2016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0"/>
    <x v="0"/>
    <m/>
    <d v="2015-07-19T13:44:23"/>
    <b v="0"/>
    <n v="1"/>
    <b v="0"/>
    <s v="theater/plays"/>
    <n v="1.4285714285714287E-2"/>
    <n v="1"/>
    <x v="1"/>
    <s v="plays"/>
    <n v="2015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3"/>
    <x v="10"/>
    <m/>
    <d v="2014-09-17T15:56:40"/>
    <b v="0"/>
    <n v="7"/>
    <b v="0"/>
    <s v="theater/plays"/>
    <n v="14.000000000000002"/>
    <n v="10"/>
    <x v="1"/>
    <s v="plays"/>
    <n v="2014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3"/>
    <x v="10"/>
    <m/>
    <d v="2014-09-04T11:07:54"/>
    <b v="0"/>
    <n v="2"/>
    <b v="0"/>
    <s v="theater/plays"/>
    <n v="1.05"/>
    <n v="52.5"/>
    <x v="1"/>
    <s v="plays"/>
    <n v="2014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2"/>
    <x v="8"/>
    <m/>
    <d v="2016-10-07T16:51:48"/>
    <b v="0"/>
    <n v="4"/>
    <b v="0"/>
    <s v="theater/plays"/>
    <n v="8.6666666666666679"/>
    <n v="32.5"/>
    <x v="1"/>
    <s v="plays"/>
    <n v="2016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2"/>
    <x v="2"/>
    <m/>
    <d v="2016-04-15T11:28:00"/>
    <b v="0"/>
    <n v="4"/>
    <b v="0"/>
    <s v="theater/plays"/>
    <n v="0.82857142857142851"/>
    <n v="7.25"/>
    <x v="1"/>
    <s v="plays"/>
    <n v="2016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0"/>
    <x v="2"/>
    <m/>
    <d v="2015-03-23T22:34:59"/>
    <b v="0"/>
    <n v="3"/>
    <b v="0"/>
    <s v="theater/plays"/>
    <n v="16.666666666666664"/>
    <n v="33.333333333333336"/>
    <x v="1"/>
    <s v="plays"/>
    <n v="2015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3"/>
    <x v="10"/>
    <m/>
    <d v="2014-10-26T16:52:38"/>
    <b v="0"/>
    <n v="2"/>
    <b v="0"/>
    <s v="theater/plays"/>
    <n v="0.83333333333333337"/>
    <n v="62.5"/>
    <x v="1"/>
    <s v="plays"/>
    <n v="2014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3"/>
    <x v="11"/>
    <m/>
    <d v="2015-01-31T21:54:00"/>
    <b v="0"/>
    <n v="197"/>
    <b v="0"/>
    <s v="theater/plays"/>
    <n v="69.561111111111103"/>
    <n v="63.558375634517766"/>
    <x v="1"/>
    <s v="plays"/>
    <n v="2014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2"/>
    <x v="2"/>
    <m/>
    <d v="2016-03-24T17:59:23"/>
    <b v="0"/>
    <n v="0"/>
    <b v="0"/>
    <s v="theater/plays"/>
    <n v="0"/>
    <n v="0"/>
    <x v="1"/>
    <s v="plays"/>
    <n v="2016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0"/>
    <x v="10"/>
    <m/>
    <d v="2015-08-31T11:04:57"/>
    <b v="0"/>
    <n v="1"/>
    <b v="0"/>
    <s v="theater/plays"/>
    <n v="1.25"/>
    <n v="10"/>
    <x v="1"/>
    <s v="plays"/>
    <n v="2015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0"/>
    <x v="5"/>
    <m/>
    <d v="2015-07-26T00:42:16"/>
    <b v="0"/>
    <n v="4"/>
    <b v="0"/>
    <s v="theater/plays"/>
    <n v="5"/>
    <n v="62.5"/>
    <x v="1"/>
    <s v="plays"/>
    <n v="2015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0"/>
    <x v="9"/>
    <m/>
    <d v="2015-12-04T11:43:59"/>
    <b v="0"/>
    <n v="0"/>
    <b v="0"/>
    <s v="theater/plays"/>
    <n v="0"/>
    <n v="0"/>
    <x v="1"/>
    <s v="plays"/>
    <n v="2015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1"/>
    <x v="2"/>
    <m/>
    <d v="2017-02-22T20:00:00"/>
    <b v="0"/>
    <n v="7"/>
    <b v="0"/>
    <s v="theater/plays"/>
    <n v="7.166666666666667"/>
    <n v="30.714285714285715"/>
    <x v="1"/>
    <s v="plays"/>
    <n v="2017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3"/>
    <x v="5"/>
    <m/>
    <d v="2014-06-05T17:31:40"/>
    <b v="0"/>
    <n v="11"/>
    <b v="0"/>
    <s v="theater/plays"/>
    <n v="28.050000000000004"/>
    <n v="51"/>
    <x v="1"/>
    <s v="plays"/>
    <n v="2014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0"/>
    <x v="4"/>
    <m/>
    <d v="2015-12-13T19:36:10"/>
    <b v="0"/>
    <n v="0"/>
    <b v="0"/>
    <s v="theater/plays"/>
    <n v="0"/>
    <n v="0"/>
    <x v="1"/>
    <s v="plays"/>
    <n v="2015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2"/>
    <x v="1"/>
    <m/>
    <d v="2016-02-03T13:49:00"/>
    <b v="0"/>
    <n v="6"/>
    <b v="0"/>
    <s v="theater/plays"/>
    <n v="16"/>
    <n v="66.666666666666671"/>
    <x v="1"/>
    <s v="plays"/>
    <n v="201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3"/>
    <x v="9"/>
    <m/>
    <d v="2014-12-18T10:02:44"/>
    <b v="0"/>
    <n v="0"/>
    <b v="0"/>
    <s v="theater/plays"/>
    <n v="0"/>
    <n v="0"/>
    <x v="1"/>
    <s v="plays"/>
    <n v="2014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0"/>
    <x v="9"/>
    <m/>
    <d v="2015-12-15T15:25:16"/>
    <b v="0"/>
    <n v="7"/>
    <b v="0"/>
    <s v="theater/plays"/>
    <n v="6.8287037037037033"/>
    <n v="59"/>
    <x v="1"/>
    <s v="plays"/>
    <n v="2015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2"/>
    <x v="8"/>
    <m/>
    <d v="2016-10-02T04:00:00"/>
    <b v="0"/>
    <n v="94"/>
    <b v="0"/>
    <s v="theater/plays"/>
    <n v="25.698702928870294"/>
    <n v="65.340319148936175"/>
    <x v="1"/>
    <s v="plays"/>
    <n v="2016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0"/>
    <x v="7"/>
    <m/>
    <d v="2015-04-03T16:44:10"/>
    <b v="0"/>
    <n v="2"/>
    <b v="0"/>
    <s v="theater/plays"/>
    <n v="1.4814814814814816"/>
    <n v="100"/>
    <x v="1"/>
    <s v="plays"/>
    <n v="2015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3"/>
    <x v="8"/>
    <m/>
    <d v="2014-10-21T16:11:27"/>
    <b v="0"/>
    <n v="25"/>
    <b v="0"/>
    <s v="theater/plays"/>
    <n v="36.85"/>
    <n v="147.4"/>
    <x v="1"/>
    <s v="plays"/>
    <n v="2014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3"/>
    <x v="0"/>
    <m/>
    <d v="2014-07-01T17:30:00"/>
    <b v="0"/>
    <n v="17"/>
    <b v="0"/>
    <s v="theater/plays"/>
    <n v="47.05"/>
    <n v="166.05882352941177"/>
    <x v="1"/>
    <s v="plays"/>
    <n v="2014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2"/>
    <x v="5"/>
    <m/>
    <d v="2016-05-24T09:25:00"/>
    <b v="0"/>
    <n v="2"/>
    <b v="0"/>
    <s v="theater/plays"/>
    <n v="11.428571428571429"/>
    <n v="40"/>
    <x v="1"/>
    <s v="plays"/>
    <n v="2016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3"/>
    <x v="10"/>
    <m/>
    <d v="2014-10-17T14:10:10"/>
    <b v="0"/>
    <n v="4"/>
    <b v="0"/>
    <s v="theater/plays"/>
    <n v="12.04"/>
    <n v="75.25"/>
    <x v="1"/>
    <s v="plays"/>
    <n v="2014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0"/>
    <x v="9"/>
    <m/>
    <d v="2015-12-01T00:59:00"/>
    <b v="0"/>
    <n v="5"/>
    <b v="0"/>
    <s v="theater/plays"/>
    <n v="60"/>
    <n v="60"/>
    <x v="1"/>
    <s v="plays"/>
    <n v="2015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0"/>
    <x v="5"/>
    <m/>
    <d v="2015-07-17T22:00:00"/>
    <b v="0"/>
    <n v="2"/>
    <b v="0"/>
    <s v="theater/plays"/>
    <n v="31.25"/>
    <n v="1250"/>
    <x v="1"/>
    <s v="plays"/>
    <n v="2015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2"/>
    <x v="3"/>
    <m/>
    <d v="2016-09-06T06:22:34"/>
    <b v="0"/>
    <n v="2"/>
    <b v="0"/>
    <s v="theater/plays"/>
    <n v="0.42"/>
    <n v="10.5"/>
    <x v="1"/>
    <s v="plays"/>
    <n v="2016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3"/>
    <x v="11"/>
    <m/>
    <d v="2015-01-20T14:16:00"/>
    <b v="0"/>
    <n v="3"/>
    <b v="0"/>
    <s v="theater/plays"/>
    <n v="0.21"/>
    <n v="7"/>
    <x v="1"/>
    <s v="plays"/>
    <n v="2014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3"/>
    <x v="4"/>
    <m/>
    <d v="2014-11-20T17:58:45"/>
    <b v="0"/>
    <n v="0"/>
    <b v="0"/>
    <s v="theater/plays"/>
    <n v="0"/>
    <n v="0"/>
    <x v="1"/>
    <s v="plays"/>
    <n v="2014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0"/>
    <x v="7"/>
    <m/>
    <d v="2015-04-10T00:00:00"/>
    <b v="0"/>
    <n v="4"/>
    <b v="0"/>
    <s v="theater/plays"/>
    <n v="37.5"/>
    <n v="56.25"/>
    <x v="1"/>
    <s v="plays"/>
    <n v="2015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3"/>
    <x v="3"/>
    <m/>
    <d v="2014-08-20T23:49:49"/>
    <b v="0"/>
    <n v="1"/>
    <b v="0"/>
    <s v="theater/plays"/>
    <n v="0.02"/>
    <n v="1"/>
    <x v="1"/>
    <s v="plays"/>
    <n v="2014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3"/>
    <x v="8"/>
    <m/>
    <d v="2014-10-22T10:36:50"/>
    <b v="0"/>
    <n v="12"/>
    <b v="0"/>
    <s v="theater/plays"/>
    <n v="8.2142857142857135"/>
    <n v="38.333333333333336"/>
    <x v="1"/>
    <s v="plays"/>
    <n v="2014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3"/>
    <x v="11"/>
    <m/>
    <d v="2015-01-10T20:00:00"/>
    <b v="0"/>
    <n v="4"/>
    <b v="0"/>
    <s v="theater/plays"/>
    <n v="2.1999999999999997"/>
    <n v="27.5"/>
    <x v="1"/>
    <s v="plays"/>
    <n v="2014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2"/>
    <x v="7"/>
    <m/>
    <d v="2016-04-11T06:13:07"/>
    <b v="0"/>
    <n v="91"/>
    <b v="0"/>
    <s v="theater/plays"/>
    <n v="17.652941176470588"/>
    <n v="32.978021978021978"/>
    <x v="1"/>
    <s v="plays"/>
    <n v="2016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0"/>
    <x v="0"/>
    <m/>
    <d v="2015-07-14T18:00:15"/>
    <b v="0"/>
    <n v="1"/>
    <b v="0"/>
    <s v="theater/plays"/>
    <n v="0.08"/>
    <n v="16"/>
    <x v="1"/>
    <s v="plays"/>
    <n v="2015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3"/>
    <x v="8"/>
    <m/>
    <d v="2014-10-23T10:16:31"/>
    <b v="0"/>
    <n v="1"/>
    <b v="0"/>
    <s v="theater/plays"/>
    <n v="6.6666666666666666E-2"/>
    <n v="1"/>
    <x v="1"/>
    <s v="plays"/>
    <n v="2014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3"/>
    <x v="5"/>
    <m/>
    <d v="2014-05-09T01:53:00"/>
    <b v="0"/>
    <n v="0"/>
    <b v="0"/>
    <s v="theater/plays"/>
    <n v="0"/>
    <n v="0"/>
    <x v="1"/>
    <s v="plays"/>
    <n v="2014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3"/>
    <x v="10"/>
    <m/>
    <d v="2014-10-13T16:05:16"/>
    <b v="0"/>
    <n v="13"/>
    <b v="0"/>
    <s v="theater/plays"/>
    <n v="37.533333333333339"/>
    <n v="86.615384615384613"/>
    <x v="1"/>
    <s v="plays"/>
    <n v="2014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3"/>
    <x v="9"/>
    <m/>
    <d v="2014-11-15T15:00:00"/>
    <b v="0"/>
    <n v="2"/>
    <b v="0"/>
    <s v="theater/plays"/>
    <n v="22"/>
    <n v="55"/>
    <x v="1"/>
    <s v="plays"/>
    <n v="2014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2"/>
    <x v="10"/>
    <m/>
    <d v="2016-09-30T23:00:00"/>
    <b v="0"/>
    <n v="0"/>
    <b v="0"/>
    <s v="theater/plays"/>
    <n v="0"/>
    <n v="0"/>
    <x v="1"/>
    <s v="plays"/>
    <n v="2016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3"/>
    <x v="5"/>
    <m/>
    <d v="2014-06-19T10:33:51"/>
    <b v="0"/>
    <n v="21"/>
    <b v="0"/>
    <s v="theater/plays"/>
    <n v="17.62"/>
    <n v="41.952380952380949"/>
    <x v="1"/>
    <s v="plays"/>
    <n v="2014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2"/>
    <x v="0"/>
    <m/>
    <d v="2016-07-03T14:59:00"/>
    <b v="0"/>
    <n v="9"/>
    <b v="0"/>
    <s v="theater/plays"/>
    <n v="53"/>
    <n v="88.333333333333329"/>
    <x v="1"/>
    <s v="plays"/>
    <n v="2016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0"/>
    <x v="4"/>
    <m/>
    <d v="2015-11-25T18:00:00"/>
    <b v="0"/>
    <n v="6"/>
    <b v="0"/>
    <s v="theater/plays"/>
    <n v="22.142857142857142"/>
    <n v="129.16666666666666"/>
    <x v="1"/>
    <s v="plays"/>
    <n v="2015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2"/>
    <x v="7"/>
    <m/>
    <d v="2016-03-31T22:59:00"/>
    <b v="0"/>
    <n v="4"/>
    <b v="0"/>
    <s v="theater/plays"/>
    <n v="2.5333333333333332"/>
    <n v="23.75"/>
    <x v="1"/>
    <s v="plays"/>
    <n v="2016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3"/>
    <x v="10"/>
    <m/>
    <d v="2014-09-15T22:00:00"/>
    <b v="0"/>
    <n v="7"/>
    <b v="0"/>
    <s v="theater/plays"/>
    <n v="2.5"/>
    <n v="35.714285714285715"/>
    <x v="1"/>
    <s v="plays"/>
    <n v="2014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3"/>
    <x v="5"/>
    <m/>
    <d v="2014-06-23T11:00:00"/>
    <b v="0"/>
    <n v="5"/>
    <b v="0"/>
    <s v="theater/plays"/>
    <n v="2.85"/>
    <n v="57"/>
    <x v="1"/>
    <s v="plays"/>
    <n v="2014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2"/>
    <x v="2"/>
    <m/>
    <d v="2016-04-20T21:23:43"/>
    <b v="0"/>
    <n v="0"/>
    <b v="0"/>
    <s v="theater/plays"/>
    <n v="0"/>
    <n v="0"/>
    <x v="1"/>
    <s v="plays"/>
    <n v="2016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2"/>
    <x v="0"/>
    <m/>
    <d v="2016-07-02T12:44:28"/>
    <b v="0"/>
    <n v="3"/>
    <b v="0"/>
    <s v="theater/plays"/>
    <n v="2.4500000000000002"/>
    <n v="163.33333333333334"/>
    <x v="1"/>
    <s v="plays"/>
    <n v="2016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3"/>
    <x v="5"/>
    <m/>
    <d v="2014-06-27T11:21:24"/>
    <b v="0"/>
    <n v="9"/>
    <b v="0"/>
    <s v="theater/plays"/>
    <n v="1.4210526315789473"/>
    <n v="15"/>
    <x v="1"/>
    <s v="plays"/>
    <n v="2014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0"/>
    <x v="7"/>
    <m/>
    <d v="2015-04-29T09:07:06"/>
    <b v="0"/>
    <n v="6"/>
    <b v="0"/>
    <s v="theater/plays"/>
    <n v="19.25"/>
    <n v="64.166666666666671"/>
    <x v="1"/>
    <s v="plays"/>
    <n v="2015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3"/>
    <x v="3"/>
    <m/>
    <d v="2014-08-12T17:50:11"/>
    <b v="0"/>
    <n v="4"/>
    <b v="0"/>
    <s v="theater/plays"/>
    <n v="0.67500000000000004"/>
    <n v="6.75"/>
    <x v="1"/>
    <s v="plays"/>
    <n v="2014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2"/>
    <x v="6"/>
    <m/>
    <d v="2016-05-18T19:56:28"/>
    <b v="0"/>
    <n v="1"/>
    <b v="0"/>
    <s v="theater/plays"/>
    <n v="0.16666666666666669"/>
    <n v="25"/>
    <x v="1"/>
    <s v="plays"/>
    <n v="2016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0"/>
    <x v="10"/>
    <m/>
    <d v="2015-09-27T21:49:10"/>
    <b v="0"/>
    <n v="17"/>
    <b v="0"/>
    <s v="theater/plays"/>
    <n v="60.9"/>
    <n v="179.11764705882354"/>
    <x v="1"/>
    <s v="plays"/>
    <n v="2015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2"/>
    <x v="11"/>
    <m/>
    <d v="2017-01-13T18:05:00"/>
    <b v="0"/>
    <n v="1"/>
    <b v="0"/>
    <s v="theater/plays"/>
    <n v="1"/>
    <n v="34.950000000000003"/>
    <x v="1"/>
    <s v="plays"/>
    <n v="2016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0"/>
    <x v="1"/>
    <m/>
    <d v="2015-02-28T07:00:00"/>
    <b v="0"/>
    <n v="13"/>
    <b v="0"/>
    <s v="theater/plays"/>
    <n v="34.4"/>
    <n v="33.07692307692308"/>
    <x v="1"/>
    <s v="plays"/>
    <n v="2015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0"/>
    <x v="1"/>
    <m/>
    <d v="2015-02-28T22:00:00"/>
    <b v="0"/>
    <n v="6"/>
    <b v="0"/>
    <s v="theater/plays"/>
    <n v="16.5"/>
    <n v="27.5"/>
    <x v="1"/>
    <s v="plays"/>
    <n v="2015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2"/>
    <x v="4"/>
    <m/>
    <d v="2016-12-26T14:18:51"/>
    <b v="0"/>
    <n v="0"/>
    <b v="0"/>
    <s v="theater/plays"/>
    <n v="0"/>
    <n v="0"/>
    <x v="1"/>
    <s v="plays"/>
    <n v="2016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3"/>
    <x v="0"/>
    <m/>
    <d v="2014-08-21T13:35:11"/>
    <b v="0"/>
    <n v="2"/>
    <b v="0"/>
    <s v="theater/plays"/>
    <n v="0.4"/>
    <n v="2"/>
    <x v="1"/>
    <s v="plays"/>
    <n v="2014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0"/>
    <x v="7"/>
    <m/>
    <d v="2015-05-08T23:00:00"/>
    <b v="0"/>
    <n v="2"/>
    <b v="0"/>
    <s v="theater/plays"/>
    <n v="1.0571428571428572"/>
    <n v="18.5"/>
    <x v="1"/>
    <s v="plays"/>
    <n v="2015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0"/>
    <x v="9"/>
    <m/>
    <d v="2015-11-05T09:16:15"/>
    <b v="0"/>
    <n v="21"/>
    <b v="0"/>
    <s v="theater/plays"/>
    <n v="26.727272727272727"/>
    <n v="35"/>
    <x v="1"/>
    <s v="plays"/>
    <n v="2015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3"/>
    <x v="5"/>
    <m/>
    <d v="2014-06-30T12:28:00"/>
    <b v="0"/>
    <n v="13"/>
    <b v="0"/>
    <s v="theater/plays"/>
    <n v="28.799999999999997"/>
    <n v="44.307692307692307"/>
    <x v="1"/>
    <s v="plays"/>
    <n v="2014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3"/>
    <x v="8"/>
    <m/>
    <d v="2014-10-21T14:51:00"/>
    <b v="0"/>
    <n v="0"/>
    <b v="0"/>
    <s v="theater/plays"/>
    <n v="0"/>
    <n v="0"/>
    <x v="1"/>
    <s v="plays"/>
    <n v="2014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2"/>
    <x v="4"/>
    <m/>
    <d v="2016-12-21T12:03:14"/>
    <b v="0"/>
    <n v="6"/>
    <b v="0"/>
    <s v="theater/plays"/>
    <n v="8.9"/>
    <n v="222.5"/>
    <x v="1"/>
    <s v="plays"/>
    <n v="2016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2"/>
    <x v="11"/>
    <m/>
    <d v="2017-01-27T13:54:02"/>
    <b v="0"/>
    <n v="0"/>
    <b v="0"/>
    <s v="theater/plays"/>
    <n v="0"/>
    <n v="0"/>
    <x v="1"/>
    <s v="plays"/>
    <n v="2016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2"/>
    <x v="5"/>
    <m/>
    <d v="2016-06-19T17:32:01"/>
    <b v="0"/>
    <n v="1"/>
    <b v="0"/>
    <s v="theater/plays"/>
    <n v="0.16666666666666669"/>
    <n v="5"/>
    <x v="1"/>
    <s v="plays"/>
    <n v="201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2"/>
    <x v="5"/>
    <m/>
    <d v="2016-06-14T13:54:00"/>
    <b v="0"/>
    <n v="0"/>
    <b v="0"/>
    <s v="theater/plays"/>
    <n v="0"/>
    <n v="0"/>
    <x v="1"/>
    <s v="plays"/>
    <n v="2016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0"/>
    <x v="2"/>
    <m/>
    <d v="2015-03-08T07:57:05"/>
    <b v="0"/>
    <n v="12"/>
    <b v="0"/>
    <s v="theater/plays"/>
    <n v="15.737410071942445"/>
    <n v="29.166666666666668"/>
    <x v="1"/>
    <s v="plays"/>
    <n v="2015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0"/>
    <x v="9"/>
    <m/>
    <d v="2015-11-14T18:00:00"/>
    <b v="0"/>
    <n v="2"/>
    <b v="0"/>
    <s v="theater/plays"/>
    <n v="2"/>
    <n v="1.5"/>
    <x v="1"/>
    <s v="plays"/>
    <n v="2015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0"/>
    <x v="11"/>
    <m/>
    <d v="2016-01-14T13:16:56"/>
    <b v="0"/>
    <n v="6"/>
    <b v="0"/>
    <s v="theater/plays"/>
    <n v="21.685714285714287"/>
    <n v="126.5"/>
    <x v="1"/>
    <s v="plays"/>
    <n v="2015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2"/>
    <x v="8"/>
    <m/>
    <d v="2016-10-09T05:28:26"/>
    <b v="0"/>
    <n v="1"/>
    <b v="0"/>
    <s v="theater/plays"/>
    <n v="0.33333333333333337"/>
    <n v="10"/>
    <x v="1"/>
    <s v="plays"/>
    <n v="2016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0"/>
    <x v="2"/>
    <m/>
    <d v="2015-03-23T22:59:00"/>
    <b v="0"/>
    <n v="1"/>
    <b v="0"/>
    <s v="theater/plays"/>
    <n v="0.2857142857142857"/>
    <n v="10"/>
    <x v="1"/>
    <s v="plays"/>
    <n v="2015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0"/>
    <x v="9"/>
    <m/>
    <d v="2015-11-20T23:00:00"/>
    <b v="0"/>
    <n v="5"/>
    <b v="0"/>
    <s v="theater/plays"/>
    <n v="4.7"/>
    <n v="9.4"/>
    <x v="1"/>
    <s v="plays"/>
    <n v="2015"/>
    <n v="10"/>
  </r>
  <r>
    <n v="4087"/>
    <s v="Stage Production &quot;The Nail Shop&quot;"/>
    <s v="Comedy Stage Play"/>
    <n v="9600"/>
    <n v="0"/>
    <x v="2"/>
    <s v="US"/>
    <s v="USD"/>
    <n v="1468777786"/>
    <n v="1466185786"/>
    <x v="4087"/>
    <x v="2"/>
    <x v="0"/>
    <m/>
    <d v="2016-07-17T12:49:46"/>
    <b v="0"/>
    <n v="0"/>
    <b v="0"/>
    <s v="theater/plays"/>
    <n v="0"/>
    <n v="0"/>
    <x v="1"/>
    <s v="plays"/>
    <n v="2016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3"/>
    <x v="11"/>
    <m/>
    <d v="2015-01-16T05:26:00"/>
    <b v="0"/>
    <n v="3"/>
    <b v="0"/>
    <s v="theater/plays"/>
    <n v="10.8"/>
    <n v="72"/>
    <x v="1"/>
    <s v="plays"/>
    <n v="2014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0"/>
    <x v="6"/>
    <m/>
    <d v="2015-05-31T12:35:00"/>
    <b v="0"/>
    <n v="8"/>
    <b v="0"/>
    <s v="theater/plays"/>
    <n v="4.8"/>
    <n v="30"/>
    <x v="1"/>
    <s v="plays"/>
    <n v="2015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0"/>
    <x v="3"/>
    <m/>
    <d v="2015-08-07T10:00:00"/>
    <b v="0"/>
    <n v="3"/>
    <b v="0"/>
    <s v="theater/plays"/>
    <n v="3.2"/>
    <n v="10.666666666666666"/>
    <x v="1"/>
    <s v="plays"/>
    <n v="2015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3"/>
    <x v="11"/>
    <m/>
    <d v="2015-01-16T07:09:11"/>
    <b v="0"/>
    <n v="8"/>
    <b v="0"/>
    <s v="theater/plays"/>
    <n v="12.75"/>
    <n v="25.5"/>
    <x v="1"/>
    <s v="plays"/>
    <n v="2014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0"/>
    <x v="2"/>
    <m/>
    <d v="2015-04-04T22:40:47"/>
    <b v="0"/>
    <n v="1"/>
    <b v="0"/>
    <s v="theater/plays"/>
    <n v="1.8181818181818181E-2"/>
    <n v="20"/>
    <x v="1"/>
    <s v="plays"/>
    <n v="2015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0"/>
    <x v="0"/>
    <m/>
    <d v="2015-08-22T14:34:53"/>
    <b v="0"/>
    <n v="4"/>
    <b v="0"/>
    <s v="theater/plays"/>
    <n v="2.4"/>
    <n v="15"/>
    <x v="1"/>
    <s v="plays"/>
    <n v="2015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3"/>
    <x v="8"/>
    <m/>
    <d v="2014-10-21T23:59:00"/>
    <b v="0"/>
    <n v="8"/>
    <b v="0"/>
    <s v="theater/plays"/>
    <n v="36.5"/>
    <n v="91.25"/>
    <x v="1"/>
    <s v="plays"/>
    <n v="2014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2"/>
    <x v="4"/>
    <m/>
    <d v="2016-12-18T19:45:50"/>
    <b v="0"/>
    <n v="1"/>
    <b v="0"/>
    <s v="theater/plays"/>
    <n v="2.666666666666667"/>
    <n v="800"/>
    <x v="1"/>
    <s v="plays"/>
    <n v="2016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1"/>
    <x v="1"/>
    <m/>
    <d v="2017-02-28T03:51:00"/>
    <b v="0"/>
    <n v="5"/>
    <b v="0"/>
    <s v="theater/plays"/>
    <n v="11.428571428571429"/>
    <n v="80"/>
    <x v="1"/>
    <s v="plays"/>
    <n v="2017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0"/>
    <x v="11"/>
    <m/>
    <d v="2016-01-31T18:55:00"/>
    <b v="0"/>
    <n v="0"/>
    <b v="0"/>
    <s v="theater/plays"/>
    <n v="0"/>
    <n v="0"/>
    <x v="1"/>
    <s v="plays"/>
    <n v="2015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2"/>
    <x v="5"/>
    <m/>
    <d v="2016-06-04T12:19:57"/>
    <b v="0"/>
    <n v="0"/>
    <b v="0"/>
    <s v="theater/plays"/>
    <n v="0"/>
    <n v="0"/>
    <x v="1"/>
    <s v="plays"/>
    <n v="2016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2"/>
    <x v="3"/>
    <m/>
    <d v="2016-09-02T15:24:33"/>
    <b v="0"/>
    <n v="1"/>
    <b v="0"/>
    <s v="theater/plays"/>
    <n v="1.1111111111111112"/>
    <n v="50"/>
    <x v="1"/>
    <s v="plays"/>
    <n v="2016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3"/>
    <x v="9"/>
    <m/>
    <d v="2014-10-24T21:59:50"/>
    <b v="0"/>
    <n v="0"/>
    <b v="0"/>
    <s v="theater/plays"/>
    <n v="0"/>
    <n v="0"/>
    <x v="1"/>
    <s v="plays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2"/>
    <x v="11"/>
    <m/>
    <d v="2017-01-25T16:41:22"/>
    <b v="0"/>
    <n v="0"/>
    <b v="0"/>
    <s v="theater/plays"/>
    <n v="0"/>
    <n v="0"/>
    <x v="1"/>
    <s v="plays"/>
    <n v="2016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2"/>
    <x v="6"/>
    <m/>
    <d v="2016-05-15T15:21:13"/>
    <b v="0"/>
    <n v="6"/>
    <b v="0"/>
    <s v="theater/plays"/>
    <n v="27.400000000000002"/>
    <n v="22.833333333333332"/>
    <x v="1"/>
    <s v="plays"/>
    <n v="2016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0"/>
    <x v="3"/>
    <m/>
    <d v="2015-08-26T13:32:00"/>
    <b v="0"/>
    <n v="6"/>
    <b v="0"/>
    <s v="theater/plays"/>
    <n v="10"/>
    <n v="16.666666666666668"/>
    <x v="1"/>
    <s v="plays"/>
    <n v="2015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2"/>
    <x v="8"/>
    <m/>
    <d v="2016-10-27T01:40:34"/>
    <b v="0"/>
    <n v="14"/>
    <b v="0"/>
    <s v="theater/plays"/>
    <n v="21.366666666666667"/>
    <n v="45.785714285714285"/>
    <x v="1"/>
    <s v="plays"/>
    <n v="2016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2"/>
    <x v="4"/>
    <m/>
    <d v="2016-12-25T19:15:09"/>
    <b v="0"/>
    <n v="6"/>
    <b v="0"/>
    <s v="theater/plays"/>
    <n v="6.9696969696969706"/>
    <n v="383.33333333333331"/>
    <x v="1"/>
    <s v="plays"/>
    <n v="2016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0"/>
    <x v="2"/>
    <m/>
    <d v="2015-04-01T20:00:00"/>
    <b v="0"/>
    <n v="33"/>
    <b v="0"/>
    <s v="theater/plays"/>
    <n v="70.599999999999994"/>
    <n v="106.96969696969697"/>
    <x v="1"/>
    <s v="plays"/>
    <n v="2015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3"/>
    <x v="8"/>
    <m/>
    <d v="2014-09-24T17:00:01"/>
    <b v="0"/>
    <n v="4"/>
    <b v="0"/>
    <s v="theater/plays"/>
    <n v="2.0500000000000003"/>
    <n v="10.25"/>
    <x v="1"/>
    <s v="plays"/>
    <n v="2014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1"/>
    <x v="1"/>
    <m/>
    <d v="2017-03-03T00:00:00"/>
    <b v="0"/>
    <n v="1"/>
    <b v="0"/>
    <s v="theater/plays"/>
    <n v="1.9666666666666666"/>
    <n v="59"/>
    <x v="1"/>
    <s v="plays"/>
    <n v="2017"/>
    <n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0"/>
    <x v="9"/>
    <m/>
    <d v="2015-11-29T08:56:44"/>
    <b v="0"/>
    <n v="0"/>
    <b v="0"/>
    <s v="theater/plays"/>
    <n v="0"/>
    <n v="0"/>
    <x v="1"/>
    <s v="plays"/>
    <n v="2015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2"/>
    <x v="5"/>
    <m/>
    <d v="2016-07-21T10:02:31"/>
    <b v="0"/>
    <n v="6"/>
    <b v="0"/>
    <s v="theater/plays"/>
    <n v="28.666666666666668"/>
    <n v="14.333333333333334"/>
    <x v="1"/>
    <s v="plays"/>
    <n v="2016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0"/>
    <x v="1"/>
    <m/>
    <d v="2015-02-23T22:15:40"/>
    <b v="0"/>
    <n v="6"/>
    <b v="0"/>
    <s v="theater/plays"/>
    <n v="3.1333333333333333"/>
    <n v="15.666666666666666"/>
    <x v="1"/>
    <s v="plays"/>
    <n v="2015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2"/>
    <x v="1"/>
    <m/>
    <d v="2016-02-27T19:00:00"/>
    <b v="0"/>
    <n v="1"/>
    <b v="0"/>
    <s v="theater/plays"/>
    <n v="0.04"/>
    <n v="1"/>
    <x v="1"/>
    <s v="plays"/>
    <n v="201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0"/>
    <x v="11"/>
    <m/>
    <d v="2016-01-08T01:34:00"/>
    <b v="0"/>
    <n v="3"/>
    <b v="0"/>
    <s v="theater/plays"/>
    <n v="0.2"/>
    <n v="1"/>
    <x v="1"/>
    <s v="plays"/>
    <n v="2015"/>
    <n v="12"/>
  </r>
  <r>
    <m/>
    <m/>
    <m/>
    <m/>
    <m/>
    <x v="4"/>
    <m/>
    <m/>
    <m/>
    <m/>
    <x v="4114"/>
    <x v="9"/>
    <x v="12"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734A5-CDE7-7B45-9D51-D2BC281D8794}" name="PivotTable1" cacheId="22" applyNumberFormats="0" applyBorderFormats="0" applyFontFormats="0" applyPatternFormats="0" applyAlignmentFormats="0" applyWidthHeightFormats="1" dataCaption="Values" updatedVersion="6" minRefreshableVersion="3" printDrill="1" useAutoFormatting="1" fieldPrintTitles="1" itemPrintTitles="1" createdVersion="6" indent="0" compact="0" compactData="0" gridDropZones="1" multipleFieldFilters="0" chartFormat="1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ascending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F64A8-5AE4-E346-A7E9-DC69FBEFE924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7F738-AF47-FB42-B93D-759B2E90DF5F}" name="PivotTable10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E19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9315-1EB4-BC40-8978-5AD09D956E3D}">
  <sheetPr codeName="Sheet1"/>
  <dimension ref="A1:F14"/>
  <sheetViews>
    <sheetView workbookViewId="0">
      <selection activeCell="Q6" sqref="Q6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6" t="s">
        <v>8223</v>
      </c>
      <c r="B1" t="s">
        <v>8321</v>
      </c>
    </row>
    <row r="3" spans="1:6" x14ac:dyDescent="0.2">
      <c r="A3" s="6" t="s">
        <v>8323</v>
      </c>
      <c r="B3" s="6" t="s">
        <v>8218</v>
      </c>
    </row>
    <row r="4" spans="1:6" x14ac:dyDescent="0.2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4808-360B-1F41-837D-8F40560E21A5}">
  <sheetPr codeName="Sheet2"/>
  <dimension ref="A1:F47"/>
  <sheetViews>
    <sheetView workbookViewId="0">
      <selection activeCell="T35" sqref="T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8308</v>
      </c>
      <c r="B1" t="s">
        <v>8321</v>
      </c>
    </row>
    <row r="2" spans="1:6" x14ac:dyDescent="0.2">
      <c r="A2" s="6" t="s">
        <v>8223</v>
      </c>
      <c r="B2" t="s">
        <v>8321</v>
      </c>
    </row>
    <row r="4" spans="1:6" x14ac:dyDescent="0.2">
      <c r="A4" s="6" t="s">
        <v>8323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B116A-B6CF-A642-AC0D-E41F4E7ACD48}">
  <sheetPr codeName="Sheet3"/>
  <dimension ref="A2:E19"/>
  <sheetViews>
    <sheetView workbookViewId="0">
      <selection activeCell="M25" sqref="M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6" t="s">
        <v>8308</v>
      </c>
      <c r="B2" t="s">
        <v>8321</v>
      </c>
    </row>
    <row r="3" spans="1:5" x14ac:dyDescent="0.2">
      <c r="A3" s="6" t="s">
        <v>8367</v>
      </c>
      <c r="B3" t="s">
        <v>8321</v>
      </c>
    </row>
    <row r="5" spans="1:5" x14ac:dyDescent="0.2">
      <c r="A5" s="6" t="s">
        <v>8323</v>
      </c>
      <c r="B5" s="6" t="s">
        <v>8322</v>
      </c>
    </row>
    <row r="6" spans="1:5" x14ac:dyDescent="0.2">
      <c r="A6" s="6" t="s">
        <v>8310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2">
      <c r="A7" s="7" t="s">
        <v>8376</v>
      </c>
      <c r="B7" s="8">
        <v>34</v>
      </c>
      <c r="C7" s="8">
        <v>149</v>
      </c>
      <c r="D7" s="8">
        <v>183</v>
      </c>
      <c r="E7" s="8">
        <v>366</v>
      </c>
    </row>
    <row r="8" spans="1:5" x14ac:dyDescent="0.2">
      <c r="A8" s="7" t="s">
        <v>8377</v>
      </c>
      <c r="B8" s="8">
        <v>27</v>
      </c>
      <c r="C8" s="8">
        <v>105</v>
      </c>
      <c r="D8" s="8">
        <v>202</v>
      </c>
      <c r="E8" s="8">
        <v>334</v>
      </c>
    </row>
    <row r="9" spans="1:5" x14ac:dyDescent="0.2">
      <c r="A9" s="7" t="s">
        <v>8378</v>
      </c>
      <c r="B9" s="8">
        <v>28</v>
      </c>
      <c r="C9" s="8">
        <v>108</v>
      </c>
      <c r="D9" s="8">
        <v>179</v>
      </c>
      <c r="E9" s="8">
        <v>315</v>
      </c>
    </row>
    <row r="10" spans="1:5" x14ac:dyDescent="0.2">
      <c r="A10" s="7" t="s">
        <v>8379</v>
      </c>
      <c r="B10" s="8">
        <v>27</v>
      </c>
      <c r="C10" s="8">
        <v>103</v>
      </c>
      <c r="D10" s="8">
        <v>193</v>
      </c>
      <c r="E10" s="8">
        <v>323</v>
      </c>
    </row>
    <row r="11" spans="1:5" x14ac:dyDescent="0.2">
      <c r="A11" s="7" t="s">
        <v>8370</v>
      </c>
      <c r="B11" s="8">
        <v>26</v>
      </c>
      <c r="C11" s="8">
        <v>126</v>
      </c>
      <c r="D11" s="8">
        <v>233</v>
      </c>
      <c r="E11" s="8">
        <v>385</v>
      </c>
    </row>
    <row r="12" spans="1:5" x14ac:dyDescent="0.2">
      <c r="A12" s="7" t="s">
        <v>8380</v>
      </c>
      <c r="B12" s="8">
        <v>27</v>
      </c>
      <c r="C12" s="8">
        <v>148</v>
      </c>
      <c r="D12" s="8">
        <v>213</v>
      </c>
      <c r="E12" s="8">
        <v>388</v>
      </c>
    </row>
    <row r="13" spans="1:5" x14ac:dyDescent="0.2">
      <c r="A13" s="7" t="s">
        <v>8371</v>
      </c>
      <c r="B13" s="8">
        <v>44</v>
      </c>
      <c r="C13" s="8">
        <v>148</v>
      </c>
      <c r="D13" s="8">
        <v>192</v>
      </c>
      <c r="E13" s="8">
        <v>384</v>
      </c>
    </row>
    <row r="14" spans="1:5" x14ac:dyDescent="0.2">
      <c r="A14" s="7" t="s">
        <v>8372</v>
      </c>
      <c r="B14" s="8">
        <v>32</v>
      </c>
      <c r="C14" s="8">
        <v>134</v>
      </c>
      <c r="D14" s="8">
        <v>167</v>
      </c>
      <c r="E14" s="8">
        <v>333</v>
      </c>
    </row>
    <row r="15" spans="1:5" x14ac:dyDescent="0.2">
      <c r="A15" s="7" t="s">
        <v>8373</v>
      </c>
      <c r="B15" s="8">
        <v>24</v>
      </c>
      <c r="C15" s="8">
        <v>127</v>
      </c>
      <c r="D15" s="8">
        <v>148</v>
      </c>
      <c r="E15" s="8">
        <v>299</v>
      </c>
    </row>
    <row r="16" spans="1:5" x14ac:dyDescent="0.2">
      <c r="A16" s="7" t="s">
        <v>8374</v>
      </c>
      <c r="B16" s="8">
        <v>20</v>
      </c>
      <c r="C16" s="8">
        <v>150</v>
      </c>
      <c r="D16" s="8">
        <v>184</v>
      </c>
      <c r="E16" s="8">
        <v>354</v>
      </c>
    </row>
    <row r="17" spans="1:5" x14ac:dyDescent="0.2">
      <c r="A17" s="7" t="s">
        <v>8375</v>
      </c>
      <c r="B17" s="8">
        <v>37</v>
      </c>
      <c r="C17" s="8">
        <v>113</v>
      </c>
      <c r="D17" s="8">
        <v>180</v>
      </c>
      <c r="E17" s="8">
        <v>330</v>
      </c>
    </row>
    <row r="18" spans="1:5" x14ac:dyDescent="0.2">
      <c r="A18" s="7" t="s">
        <v>8381</v>
      </c>
      <c r="B18" s="8">
        <v>23</v>
      </c>
      <c r="C18" s="8">
        <v>119</v>
      </c>
      <c r="D18" s="8">
        <v>111</v>
      </c>
      <c r="E18" s="8">
        <v>253</v>
      </c>
    </row>
    <row r="19" spans="1:5" x14ac:dyDescent="0.2">
      <c r="A19" s="7" t="s">
        <v>8320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A3F4B-F06E-364A-B2E8-82563DE4681A}">
  <sheetPr codeName="Sheet4"/>
  <dimension ref="A1:H21"/>
  <sheetViews>
    <sheetView tabSelected="1" zoomScale="130" zoomScaleNormal="130" workbookViewId="0">
      <selection activeCell="B6" sqref="B6"/>
    </sheetView>
  </sheetViews>
  <sheetFormatPr baseColWidth="10" defaultColWidth="16.83203125" defaultRowHeight="15" x14ac:dyDescent="0.2"/>
  <cols>
    <col min="1" max="16384" width="16.83203125" style="17"/>
  </cols>
  <sheetData>
    <row r="1" spans="1:8" x14ac:dyDescent="0.2">
      <c r="A1" s="17" t="s">
        <v>8216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">
      <c r="A2" s="16" t="s">
        <v>8389</v>
      </c>
      <c r="B2" s="17">
        <f>COUNTIFS(Database!F:F,"successful",Database!D:D, "&lt;1000")</f>
        <v>322</v>
      </c>
      <c r="C2" s="17">
        <f>COUNTIFS(Database!F:F,"failed",Database!D:D, "&lt;1000")</f>
        <v>113</v>
      </c>
      <c r="D2" s="17">
        <f>COUNTIFS(Database!F:F,"canceled",Database!D:D, "&lt;1000")</f>
        <v>18</v>
      </c>
      <c r="E2" s="17">
        <f>SUM(B2:D2)</f>
        <v>453</v>
      </c>
      <c r="F2" s="19">
        <f>B2/$E2</f>
        <v>0.71081677704194257</v>
      </c>
      <c r="G2" s="19">
        <f t="shared" ref="G2:H13" si="0">C2/$E2</f>
        <v>0.24944812362030905</v>
      </c>
      <c r="H2" s="19">
        <f t="shared" si="0"/>
        <v>3.9735099337748346E-2</v>
      </c>
    </row>
    <row r="3" spans="1:8" x14ac:dyDescent="0.2">
      <c r="A3" s="16" t="s">
        <v>8390</v>
      </c>
      <c r="B3" s="17">
        <f>COUNTIFS(Database!F:F,"successful",Database!D:D, "&gt;=1000",Database!D:D,"&lt;=4999")</f>
        <v>932</v>
      </c>
      <c r="C3" s="17">
        <f>COUNTIFS(Database!F:F,"failed",Database!D:D, "&gt;=1000",Database!D:D,"&lt;=4999")</f>
        <v>420</v>
      </c>
      <c r="D3" s="17">
        <f>COUNTIFS(Database!F:F,"Canceled",Database!D:D, "&gt;=1000",Database!D:D,"&lt;=4999")</f>
        <v>60</v>
      </c>
      <c r="E3" s="17">
        <f t="shared" ref="E3:E13" si="1">SUM(B3:D3)</f>
        <v>1412</v>
      </c>
      <c r="F3" s="19">
        <f t="shared" ref="F3:F13" si="2">B3/$E3</f>
        <v>0.66005665722379603</v>
      </c>
      <c r="G3" s="19">
        <f t="shared" si="0"/>
        <v>0.29745042492917845</v>
      </c>
      <c r="H3" s="19">
        <f t="shared" si="0"/>
        <v>4.2492917847025496E-2</v>
      </c>
    </row>
    <row r="4" spans="1:8" x14ac:dyDescent="0.2">
      <c r="A4" s="16" t="s">
        <v>8391</v>
      </c>
      <c r="B4" s="17">
        <f>COUNTIFS(Database!F:F,"successful",Database!D:D, "&gt;=5000",Database!D:D,"&lt;=9999")</f>
        <v>381</v>
      </c>
      <c r="C4" s="17">
        <f>COUNTIFS(Database!F:F,"failed",Database!D:D, "&gt;=5000",Database!D:D,"&lt;=9999")</f>
        <v>283</v>
      </c>
      <c r="D4" s="17">
        <f>COUNTIFS(Database!F:F,"Canceled",Database!D:D, "&gt;=5000",Database!D:D,"&lt;=9999")</f>
        <v>52</v>
      </c>
      <c r="E4" s="17">
        <f t="shared" si="1"/>
        <v>716</v>
      </c>
      <c r="F4" s="19">
        <f t="shared" si="2"/>
        <v>0.53212290502793291</v>
      </c>
      <c r="G4" s="19">
        <f t="shared" si="0"/>
        <v>0.39525139664804471</v>
      </c>
      <c r="H4" s="19">
        <f t="shared" si="0"/>
        <v>7.2625698324022353E-2</v>
      </c>
    </row>
    <row r="5" spans="1:8" x14ac:dyDescent="0.2">
      <c r="A5" s="16" t="s">
        <v>8392</v>
      </c>
      <c r="B5" s="17">
        <f>COUNTIFS(Database!F:F,"successful",Database!D:D, "&gt;=10000",Database!D:D,"&lt;=14999")</f>
        <v>168</v>
      </c>
      <c r="C5" s="17">
        <f>COUNTIFS(Database!F:F,"failed",Database!D:D, "&gt;=10000",Database!D:D,"&lt;=14999")</f>
        <v>144</v>
      </c>
      <c r="D5" s="17">
        <f>COUNTIFS(Database!F:F,"Canceled",Database!D:D, "&gt;=10000",Database!D:D,"&lt;=14999")</f>
        <v>40</v>
      </c>
      <c r="E5" s="17">
        <f t="shared" si="1"/>
        <v>352</v>
      </c>
      <c r="F5" s="19">
        <f t="shared" si="2"/>
        <v>0.47727272727272729</v>
      </c>
      <c r="G5" s="19">
        <f t="shared" si="0"/>
        <v>0.40909090909090912</v>
      </c>
      <c r="H5" s="19">
        <f t="shared" si="0"/>
        <v>0.11363636363636363</v>
      </c>
    </row>
    <row r="6" spans="1:8" x14ac:dyDescent="0.2">
      <c r="A6" s="16" t="s">
        <v>8393</v>
      </c>
      <c r="B6" s="17">
        <f>COUNTIFS(Database!F:F,"successful",Database!D:D, "&gt;=15000",Database!D:D,"&lt;=19999")</f>
        <v>94</v>
      </c>
      <c r="C6" s="17">
        <f>COUNTIFS(Database!F:F,"failed",Database!D:D, "&gt;=15000",Database!D:D,"&lt;=19999")</f>
        <v>90</v>
      </c>
      <c r="D6" s="17">
        <f>COUNTIFS(Database!F:F,"Canceled",Database!D:D, "&gt;=15000",Database!D:D,"&lt;=19999")</f>
        <v>17</v>
      </c>
      <c r="E6" s="17">
        <f t="shared" si="1"/>
        <v>201</v>
      </c>
      <c r="F6" s="19">
        <f t="shared" si="2"/>
        <v>0.46766169154228854</v>
      </c>
      <c r="G6" s="19">
        <f t="shared" si="0"/>
        <v>0.44776119402985076</v>
      </c>
      <c r="H6" s="19">
        <f t="shared" si="0"/>
        <v>8.45771144278607E-2</v>
      </c>
    </row>
    <row r="7" spans="1:8" x14ac:dyDescent="0.2">
      <c r="A7" s="16" t="s">
        <v>8394</v>
      </c>
      <c r="B7" s="17">
        <f>COUNTIFS(Database!F:F,"successful",Database!D:D, "&gt;=20000",Database!D:D,"&lt;=24999")</f>
        <v>62</v>
      </c>
      <c r="C7" s="17">
        <f>COUNTIFS(Database!F:F,"failed",Database!D:D, "&gt;=20000",Database!D:D,"&lt;=24999")</f>
        <v>72</v>
      </c>
      <c r="D7" s="17">
        <f>COUNTIFS(Database!F:F,"Canceled",Database!D:D, "&gt;=20000",Database!D:D,"&lt;=24999")</f>
        <v>14</v>
      </c>
      <c r="E7" s="17">
        <f t="shared" si="1"/>
        <v>148</v>
      </c>
      <c r="F7" s="19">
        <f t="shared" si="2"/>
        <v>0.41891891891891891</v>
      </c>
      <c r="G7" s="19">
        <f t="shared" si="0"/>
        <v>0.48648648648648651</v>
      </c>
      <c r="H7" s="19">
        <f t="shared" si="0"/>
        <v>9.45945945945946E-2</v>
      </c>
    </row>
    <row r="8" spans="1:8" x14ac:dyDescent="0.2">
      <c r="A8" s="16" t="s">
        <v>8395</v>
      </c>
      <c r="B8" s="17">
        <f>COUNTIFS(Database!F:F,"successful",Database!D:D, "&gt;=25000",Database!D:D,"&lt;=29999")</f>
        <v>55</v>
      </c>
      <c r="C8" s="17">
        <f>COUNTIFS(Database!F:F,"failed",Database!D:D, "&gt;=25000",Database!D:D,"&lt;=29999")</f>
        <v>64</v>
      </c>
      <c r="D8" s="17">
        <f>COUNTIFS(Database!F:F,"Canceled",Database!D:D, "&gt;=25000",Database!D:D,"&lt;=29999")</f>
        <v>18</v>
      </c>
      <c r="E8" s="17">
        <f t="shared" si="1"/>
        <v>137</v>
      </c>
      <c r="F8" s="19">
        <f t="shared" si="2"/>
        <v>0.40145985401459855</v>
      </c>
      <c r="G8" s="19">
        <f t="shared" si="0"/>
        <v>0.46715328467153283</v>
      </c>
      <c r="H8" s="19">
        <f t="shared" si="0"/>
        <v>0.13138686131386862</v>
      </c>
    </row>
    <row r="9" spans="1:8" x14ac:dyDescent="0.2">
      <c r="A9" s="16" t="s">
        <v>8396</v>
      </c>
      <c r="B9" s="17">
        <f>COUNTIFS(Database!F:F,"successful",Database!D:D, "&gt;=30000",Database!D:D,"&lt;=34999")</f>
        <v>32</v>
      </c>
      <c r="C9" s="17">
        <f>COUNTIFS(Database!F:F,"failed",Database!D:D, "&gt;=30000",Database!D:D,"&lt;=34999")</f>
        <v>37</v>
      </c>
      <c r="D9" s="17">
        <f>COUNTIFS(Database!F:F,"Canceled",Database!D:D, "&gt;=30000",Database!D:D,"&lt;=34999")</f>
        <v>13</v>
      </c>
      <c r="E9" s="17">
        <f t="shared" si="1"/>
        <v>82</v>
      </c>
      <c r="F9" s="19">
        <f t="shared" si="2"/>
        <v>0.3902439024390244</v>
      </c>
      <c r="G9" s="19">
        <f t="shared" si="0"/>
        <v>0.45121951219512196</v>
      </c>
      <c r="H9" s="19">
        <f t="shared" si="0"/>
        <v>0.15853658536585366</v>
      </c>
    </row>
    <row r="10" spans="1:8" x14ac:dyDescent="0.2">
      <c r="A10" s="16" t="s">
        <v>8397</v>
      </c>
      <c r="B10" s="17">
        <f>COUNTIFS(Database!F:F,"successful",Database!D:D, "&gt;=35000",Database!D:D,"&lt;=39999")</f>
        <v>26</v>
      </c>
      <c r="C10" s="17">
        <f>COUNTIFS(Database!F:F,"failed",Database!D:D, "&gt;=35000",Database!D:D,"&lt;=39999")</f>
        <v>22</v>
      </c>
      <c r="D10" s="17">
        <f>COUNTIFS(Database!F:F,"Canceled",Database!D:D, "&gt;=35000",Database!D:D,"&lt;=39999")</f>
        <v>7</v>
      </c>
      <c r="E10" s="17">
        <f t="shared" si="1"/>
        <v>55</v>
      </c>
      <c r="F10" s="19">
        <f t="shared" si="2"/>
        <v>0.47272727272727272</v>
      </c>
      <c r="G10" s="19">
        <f t="shared" si="0"/>
        <v>0.4</v>
      </c>
      <c r="H10" s="19">
        <f t="shared" si="0"/>
        <v>0.12727272727272726</v>
      </c>
    </row>
    <row r="11" spans="1:8" x14ac:dyDescent="0.2">
      <c r="A11" s="16" t="s">
        <v>8398</v>
      </c>
      <c r="B11" s="17">
        <f>COUNTIFS(Database!F:F,"successful",Database!D:D, "&gt;=40000",Database!D:D,"&lt;=44999")</f>
        <v>21</v>
      </c>
      <c r="C11" s="17">
        <f>COUNTIFS(Database!F:F,"failed",Database!D:D, "&gt;=40000",Database!D:D,"&lt;=44999")</f>
        <v>16</v>
      </c>
      <c r="D11" s="17">
        <f>COUNTIFS(Database!F:F,"Canceled",Database!D:D, "&gt;=40000",Database!D:D,"&lt;=44999")</f>
        <v>6</v>
      </c>
      <c r="E11" s="17">
        <f t="shared" si="1"/>
        <v>43</v>
      </c>
      <c r="F11" s="19">
        <f t="shared" si="2"/>
        <v>0.48837209302325579</v>
      </c>
      <c r="G11" s="19">
        <f t="shared" si="0"/>
        <v>0.37209302325581395</v>
      </c>
      <c r="H11" s="19">
        <f t="shared" si="0"/>
        <v>0.13953488372093023</v>
      </c>
    </row>
    <row r="12" spans="1:8" x14ac:dyDescent="0.2">
      <c r="A12" s="16" t="s">
        <v>8399</v>
      </c>
      <c r="B12" s="17">
        <f>COUNTIFS(Database!F:F,"successful",Database!D:D, "&gt;=45000",Database!D:D,"&lt;=49999")</f>
        <v>6</v>
      </c>
      <c r="C12" s="17">
        <f>COUNTIFS(Database!F:F,"failed",Database!D:D, "&gt;=45000",Database!D:D,"&lt;=49999")</f>
        <v>11</v>
      </c>
      <c r="D12" s="17">
        <f>COUNTIFS(Database!F:F,"Canceled",Database!D:D, "&gt;=45000",Database!D:D,"&lt;=49999")</f>
        <v>4</v>
      </c>
      <c r="E12" s="17">
        <f t="shared" si="1"/>
        <v>21</v>
      </c>
      <c r="F12" s="19">
        <f t="shared" si="2"/>
        <v>0.2857142857142857</v>
      </c>
      <c r="G12" s="19">
        <f t="shared" si="0"/>
        <v>0.52380952380952384</v>
      </c>
      <c r="H12" s="19">
        <f t="shared" si="0"/>
        <v>0.19047619047619047</v>
      </c>
    </row>
    <row r="13" spans="1:8" x14ac:dyDescent="0.2">
      <c r="A13" s="16" t="s">
        <v>8400</v>
      </c>
      <c r="B13" s="17">
        <f>COUNTIFS(Database!F:F,"successful",Database!D:D, "&gt;=50000")</f>
        <v>86</v>
      </c>
      <c r="C13" s="17">
        <f>COUNTIFS(Database!F:F,"failed",Database!D:D, "&gt;=50000")</f>
        <v>258</v>
      </c>
      <c r="D13" s="17">
        <f>COUNTIFS(Database!F:F,"canceled",Database!D:D, "&gt;=50000")</f>
        <v>100</v>
      </c>
      <c r="E13" s="17">
        <f t="shared" si="1"/>
        <v>444</v>
      </c>
      <c r="F13" s="19">
        <f t="shared" si="2"/>
        <v>0.19369369369369369</v>
      </c>
      <c r="G13" s="19">
        <f t="shared" si="0"/>
        <v>0.58108108108108103</v>
      </c>
      <c r="H13" s="19">
        <f t="shared" si="0"/>
        <v>0.22522522522522523</v>
      </c>
    </row>
    <row r="21" spans="1:1" x14ac:dyDescent="0.2">
      <c r="A21" s="1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Y4115"/>
  <sheetViews>
    <sheetView zoomScale="125" zoomScaleNormal="115" workbookViewId="0">
      <selection activeCell="D37" sqref="D37"/>
    </sheetView>
  </sheetViews>
  <sheetFormatPr baseColWidth="10" defaultColWidth="8.83203125" defaultRowHeight="19" customHeight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1.5" style="15" customWidth="1"/>
    <col min="12" max="15" width="21.5" style="10" customWidth="1"/>
    <col min="16" max="16" width="15.5" customWidth="1"/>
    <col min="17" max="17" width="24.5" customWidth="1"/>
    <col min="18" max="18" width="36.5" customWidth="1"/>
    <col min="19" max="19" width="41.1640625" customWidth="1"/>
    <col min="20" max="20" width="17.6640625" customWidth="1"/>
    <col min="21" max="21" width="16.6640625" customWidth="1"/>
    <col min="22" max="22" width="14.6640625" customWidth="1"/>
    <col min="23" max="23" width="14.33203125" customWidth="1"/>
    <col min="24" max="25" width="8.83203125" style="8"/>
  </cols>
  <sheetData>
    <row r="1" spans="1:25" ht="19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8365</v>
      </c>
      <c r="L1" s="9" t="s">
        <v>8367</v>
      </c>
      <c r="M1" s="9" t="s">
        <v>8368</v>
      </c>
      <c r="N1" s="9" t="s">
        <v>8369</v>
      </c>
      <c r="O1" s="9" t="s">
        <v>8366</v>
      </c>
      <c r="P1" s="1" t="s">
        <v>8261</v>
      </c>
      <c r="Q1" s="1" t="s">
        <v>8262</v>
      </c>
      <c r="R1" s="1" t="s">
        <v>8263</v>
      </c>
      <c r="S1" s="1" t="s">
        <v>8264</v>
      </c>
      <c r="T1" s="1" t="s">
        <v>8306</v>
      </c>
      <c r="U1" s="1" t="s">
        <v>8307</v>
      </c>
      <c r="V1" s="1" t="s">
        <v>8308</v>
      </c>
      <c r="W1" s="1" t="s">
        <v>8309</v>
      </c>
      <c r="X1" s="8" t="str">
        <f>L1</f>
        <v>Year</v>
      </c>
      <c r="Y1" s="8" t="str">
        <f>M1</f>
        <v>Month</v>
      </c>
    </row>
    <row r="2" spans="1:25" ht="19" customHeight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(J2/86400)+25569+(-5/24)</f>
        <v>42176.798738425925</v>
      </c>
      <c r="L2" s="12">
        <f>YEAR(K2)</f>
        <v>2015</v>
      </c>
      <c r="M2" s="12">
        <f>MONTH(K2)</f>
        <v>6</v>
      </c>
      <c r="N2" s="12"/>
      <c r="O2" s="11">
        <f>(I2/86400)+25569+(-5/24)</f>
        <v>42207.916666666664</v>
      </c>
      <c r="P2" t="b">
        <v>0</v>
      </c>
      <c r="Q2">
        <v>182</v>
      </c>
      <c r="R2" t="b">
        <v>1</v>
      </c>
      <c r="S2" t="s">
        <v>8265</v>
      </c>
      <c r="T2" s="5">
        <f>E2/D2*100</f>
        <v>136.85882352941178</v>
      </c>
      <c r="U2" s="5">
        <f>IF(Q2&gt;0,E2/Q2,0)</f>
        <v>63.917582417582416</v>
      </c>
      <c r="V2" t="str">
        <f>LEFT($S2,SEARCH("/",$S2)-1)</f>
        <v>film &amp; video</v>
      </c>
      <c r="W2" t="str">
        <f>RIGHT($S2,LEN($S2)-SEARCH("/",$S2))</f>
        <v>television</v>
      </c>
      <c r="X2" s="8">
        <f t="shared" ref="X2:X65" si="0">L2</f>
        <v>2015</v>
      </c>
      <c r="Y2" s="8">
        <f t="shared" ref="Y2:Y65" si="1">M2</f>
        <v>6</v>
      </c>
    </row>
    <row r="3" spans="1:25" ht="19" customHeight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ref="K3:K66" si="2">(J3/86400)+25569+(-5/24)</f>
        <v>42766.392164351848</v>
      </c>
      <c r="L3" s="12">
        <f t="shared" ref="L3:L66" si="3">YEAR(K3)</f>
        <v>2017</v>
      </c>
      <c r="M3" s="12">
        <f t="shared" ref="M3:M66" si="4">MONTH(K3)</f>
        <v>1</v>
      </c>
      <c r="N3" s="11"/>
      <c r="O3" s="11">
        <f t="shared" ref="O3:O66" si="5">(I3/86400)+25569+(-5/24)</f>
        <v>42796.392164351848</v>
      </c>
      <c r="P3" t="b">
        <v>0</v>
      </c>
      <c r="Q3">
        <v>79</v>
      </c>
      <c r="R3" t="b">
        <v>1</v>
      </c>
      <c r="S3" t="s">
        <v>8265</v>
      </c>
      <c r="T3" s="5">
        <f t="shared" ref="T3:T66" si="6">E3/D3*100</f>
        <v>142.60827250608273</v>
      </c>
      <c r="U3" s="5">
        <f t="shared" ref="U3:U66" si="7">IF(Q3&gt;0,E3/Q3,0)</f>
        <v>185.48101265822785</v>
      </c>
      <c r="V3" t="str">
        <f t="shared" ref="V3:V66" si="8">LEFT(S3,SEARCH("/",S3)-1)</f>
        <v>film &amp; video</v>
      </c>
      <c r="W3" t="str">
        <f t="shared" ref="W3:W66" si="9">RIGHT($S3,LEN($S3)-SEARCH("/",$S3))</f>
        <v>television</v>
      </c>
      <c r="X3" s="8">
        <f t="shared" si="0"/>
        <v>2017</v>
      </c>
      <c r="Y3" s="8">
        <f t="shared" si="1"/>
        <v>1</v>
      </c>
    </row>
    <row r="4" spans="1:25" ht="19" customHeight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2"/>
        <v>42405.494016203702</v>
      </c>
      <c r="L4" s="12">
        <f t="shared" si="3"/>
        <v>2016</v>
      </c>
      <c r="M4" s="12">
        <f t="shared" si="4"/>
        <v>2</v>
      </c>
      <c r="N4" s="11"/>
      <c r="O4" s="11">
        <f t="shared" si="5"/>
        <v>42415.494016203702</v>
      </c>
      <c r="P4" t="b">
        <v>0</v>
      </c>
      <c r="Q4">
        <v>35</v>
      </c>
      <c r="R4" t="b">
        <v>1</v>
      </c>
      <c r="S4" t="s">
        <v>8265</v>
      </c>
      <c r="T4" s="5">
        <f t="shared" si="6"/>
        <v>105</v>
      </c>
      <c r="U4" s="5">
        <f t="shared" si="7"/>
        <v>15</v>
      </c>
      <c r="V4" t="str">
        <f t="shared" si="8"/>
        <v>film &amp; video</v>
      </c>
      <c r="W4" t="str">
        <f t="shared" si="9"/>
        <v>television</v>
      </c>
      <c r="X4" s="8">
        <f t="shared" si="0"/>
        <v>2016</v>
      </c>
      <c r="Y4" s="8">
        <f t="shared" si="1"/>
        <v>2</v>
      </c>
    </row>
    <row r="5" spans="1:25" ht="19" customHeight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2"/>
        <v>41828.306793981479</v>
      </c>
      <c r="L5" s="12">
        <f t="shared" si="3"/>
        <v>2014</v>
      </c>
      <c r="M5" s="12">
        <f t="shared" si="4"/>
        <v>7</v>
      </c>
      <c r="N5" s="11"/>
      <c r="O5" s="11">
        <f t="shared" si="5"/>
        <v>41858.306793981479</v>
      </c>
      <c r="P5" t="b">
        <v>0</v>
      </c>
      <c r="Q5">
        <v>150</v>
      </c>
      <c r="R5" t="b">
        <v>1</v>
      </c>
      <c r="S5" t="s">
        <v>8265</v>
      </c>
      <c r="T5" s="5">
        <f t="shared" si="6"/>
        <v>103.89999999999999</v>
      </c>
      <c r="U5" s="5">
        <f t="shared" si="7"/>
        <v>69.266666666666666</v>
      </c>
      <c r="V5" t="str">
        <f t="shared" si="8"/>
        <v>film &amp; video</v>
      </c>
      <c r="W5" t="str">
        <f t="shared" si="9"/>
        <v>television</v>
      </c>
      <c r="X5" s="8">
        <f t="shared" si="0"/>
        <v>2014</v>
      </c>
      <c r="Y5" s="8">
        <f t="shared" si="1"/>
        <v>7</v>
      </c>
    </row>
    <row r="6" spans="1:25" ht="19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2"/>
        <v>42327.625914351847</v>
      </c>
      <c r="L6" s="12">
        <f t="shared" si="3"/>
        <v>2015</v>
      </c>
      <c r="M6" s="12">
        <f t="shared" si="4"/>
        <v>11</v>
      </c>
      <c r="N6" s="11"/>
      <c r="O6" s="11">
        <f t="shared" si="5"/>
        <v>42357.625914351847</v>
      </c>
      <c r="P6" t="b">
        <v>0</v>
      </c>
      <c r="Q6">
        <v>284</v>
      </c>
      <c r="R6" t="b">
        <v>1</v>
      </c>
      <c r="S6" t="s">
        <v>8265</v>
      </c>
      <c r="T6" s="5">
        <f t="shared" si="6"/>
        <v>122.99154545454545</v>
      </c>
      <c r="U6" s="5">
        <f t="shared" si="7"/>
        <v>190.55028169014085</v>
      </c>
      <c r="V6" t="str">
        <f t="shared" si="8"/>
        <v>film &amp; video</v>
      </c>
      <c r="W6" t="str">
        <f t="shared" si="9"/>
        <v>television</v>
      </c>
      <c r="X6" s="8">
        <f t="shared" si="0"/>
        <v>2015</v>
      </c>
      <c r="Y6" s="8">
        <f t="shared" si="1"/>
        <v>11</v>
      </c>
    </row>
    <row r="7" spans="1:25" ht="19" customHeight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2"/>
        <v>42563.724618055552</v>
      </c>
      <c r="L7" s="12">
        <f t="shared" si="3"/>
        <v>2016</v>
      </c>
      <c r="M7" s="12">
        <f t="shared" si="4"/>
        <v>7</v>
      </c>
      <c r="N7" s="11"/>
      <c r="O7" s="11">
        <f t="shared" si="5"/>
        <v>42580.024305555555</v>
      </c>
      <c r="P7" t="b">
        <v>0</v>
      </c>
      <c r="Q7">
        <v>47</v>
      </c>
      <c r="R7" t="b">
        <v>1</v>
      </c>
      <c r="S7" t="s">
        <v>8265</v>
      </c>
      <c r="T7" s="5">
        <f t="shared" si="6"/>
        <v>109.77744436109028</v>
      </c>
      <c r="U7" s="5">
        <f t="shared" si="7"/>
        <v>93.40425531914893</v>
      </c>
      <c r="V7" t="str">
        <f t="shared" si="8"/>
        <v>film &amp; video</v>
      </c>
      <c r="W7" t="str">
        <f t="shared" si="9"/>
        <v>television</v>
      </c>
      <c r="X7" s="8">
        <f t="shared" si="0"/>
        <v>2016</v>
      </c>
      <c r="Y7" s="8">
        <f t="shared" si="1"/>
        <v>7</v>
      </c>
    </row>
    <row r="8" spans="1:25" ht="19" customHeight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2"/>
        <v>41793.864004629628</v>
      </c>
      <c r="L8" s="12">
        <f t="shared" si="3"/>
        <v>2014</v>
      </c>
      <c r="M8" s="12">
        <f t="shared" si="4"/>
        <v>6</v>
      </c>
      <c r="N8" s="11"/>
      <c r="O8" s="11">
        <f t="shared" si="5"/>
        <v>41803.864004629628</v>
      </c>
      <c r="P8" t="b">
        <v>0</v>
      </c>
      <c r="Q8">
        <v>58</v>
      </c>
      <c r="R8" t="b">
        <v>1</v>
      </c>
      <c r="S8" t="s">
        <v>8265</v>
      </c>
      <c r="T8" s="5">
        <f t="shared" si="6"/>
        <v>106.4875</v>
      </c>
      <c r="U8" s="5">
        <f t="shared" si="7"/>
        <v>146.87931034482759</v>
      </c>
      <c r="V8" t="str">
        <f t="shared" si="8"/>
        <v>film &amp; video</v>
      </c>
      <c r="W8" t="str">
        <f t="shared" si="9"/>
        <v>television</v>
      </c>
      <c r="X8" s="8">
        <f t="shared" si="0"/>
        <v>2014</v>
      </c>
      <c r="Y8" s="8">
        <f t="shared" si="1"/>
        <v>6</v>
      </c>
    </row>
    <row r="9" spans="1:25" ht="19" customHeight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2"/>
        <v>42515.838738425919</v>
      </c>
      <c r="L9" s="12">
        <f t="shared" si="3"/>
        <v>2016</v>
      </c>
      <c r="M9" s="12">
        <f t="shared" si="4"/>
        <v>5</v>
      </c>
      <c r="N9" s="11"/>
      <c r="O9" s="11">
        <f t="shared" si="5"/>
        <v>42555.838738425919</v>
      </c>
      <c r="P9" t="b">
        <v>0</v>
      </c>
      <c r="Q9">
        <v>57</v>
      </c>
      <c r="R9" t="b">
        <v>1</v>
      </c>
      <c r="S9" t="s">
        <v>8265</v>
      </c>
      <c r="T9" s="5">
        <f t="shared" si="6"/>
        <v>101.22222222222221</v>
      </c>
      <c r="U9" s="5">
        <f t="shared" si="7"/>
        <v>159.82456140350877</v>
      </c>
      <c r="V9" t="str">
        <f t="shared" si="8"/>
        <v>film &amp; video</v>
      </c>
      <c r="W9" t="str">
        <f t="shared" si="9"/>
        <v>television</v>
      </c>
      <c r="X9" s="8">
        <f t="shared" si="0"/>
        <v>2016</v>
      </c>
      <c r="Y9" s="8">
        <f t="shared" si="1"/>
        <v>5</v>
      </c>
    </row>
    <row r="10" spans="1:25" ht="19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2"/>
        <v>42468.736249999994</v>
      </c>
      <c r="L10" s="12">
        <f t="shared" si="3"/>
        <v>2016</v>
      </c>
      <c r="M10" s="12">
        <f t="shared" si="4"/>
        <v>4</v>
      </c>
      <c r="N10" s="11"/>
      <c r="O10" s="11">
        <f t="shared" si="5"/>
        <v>42475.666666666664</v>
      </c>
      <c r="P10" t="b">
        <v>0</v>
      </c>
      <c r="Q10">
        <v>12</v>
      </c>
      <c r="R10" t="b">
        <v>1</v>
      </c>
      <c r="S10" t="s">
        <v>8265</v>
      </c>
      <c r="T10" s="5">
        <f t="shared" si="6"/>
        <v>100.04342857142856</v>
      </c>
      <c r="U10" s="5">
        <f t="shared" si="7"/>
        <v>291.79333333333335</v>
      </c>
      <c r="V10" t="str">
        <f t="shared" si="8"/>
        <v>film &amp; video</v>
      </c>
      <c r="W10" t="str">
        <f t="shared" si="9"/>
        <v>television</v>
      </c>
      <c r="X10" s="8">
        <f t="shared" si="0"/>
        <v>2016</v>
      </c>
      <c r="Y10" s="8">
        <f t="shared" si="1"/>
        <v>4</v>
      </c>
    </row>
    <row r="11" spans="1:25" ht="19" customHeight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2"/>
        <v>42446.895185185182</v>
      </c>
      <c r="L11" s="12">
        <f t="shared" si="3"/>
        <v>2016</v>
      </c>
      <c r="M11" s="12">
        <f t="shared" si="4"/>
        <v>3</v>
      </c>
      <c r="N11" s="11"/>
      <c r="O11" s="11">
        <f t="shared" si="5"/>
        <v>42476.895185185182</v>
      </c>
      <c r="P11" t="b">
        <v>0</v>
      </c>
      <c r="Q11">
        <v>20</v>
      </c>
      <c r="R11" t="b">
        <v>1</v>
      </c>
      <c r="S11" t="s">
        <v>8265</v>
      </c>
      <c r="T11" s="5">
        <f t="shared" si="6"/>
        <v>125.998</v>
      </c>
      <c r="U11" s="5">
        <f t="shared" si="7"/>
        <v>31.499500000000001</v>
      </c>
      <c r="V11" t="str">
        <f t="shared" si="8"/>
        <v>film &amp; video</v>
      </c>
      <c r="W11" t="str">
        <f t="shared" si="9"/>
        <v>television</v>
      </c>
      <c r="X11" s="8">
        <f t="shared" si="0"/>
        <v>2016</v>
      </c>
      <c r="Y11" s="8">
        <f t="shared" si="1"/>
        <v>3</v>
      </c>
    </row>
    <row r="12" spans="1:25" ht="19" customHeight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2"/>
        <v>41779.859710648147</v>
      </c>
      <c r="L12" s="12">
        <f t="shared" si="3"/>
        <v>2014</v>
      </c>
      <c r="M12" s="12">
        <f t="shared" si="4"/>
        <v>5</v>
      </c>
      <c r="N12" s="11"/>
      <c r="O12" s="11">
        <f t="shared" si="5"/>
        <v>41814.859710648147</v>
      </c>
      <c r="P12" t="b">
        <v>0</v>
      </c>
      <c r="Q12">
        <v>19</v>
      </c>
      <c r="R12" t="b">
        <v>1</v>
      </c>
      <c r="S12" t="s">
        <v>8265</v>
      </c>
      <c r="T12" s="5">
        <f t="shared" si="6"/>
        <v>100.49999999999999</v>
      </c>
      <c r="U12" s="5">
        <f t="shared" si="7"/>
        <v>158.68421052631578</v>
      </c>
      <c r="V12" t="str">
        <f t="shared" si="8"/>
        <v>film &amp; video</v>
      </c>
      <c r="W12" t="str">
        <f t="shared" si="9"/>
        <v>television</v>
      </c>
      <c r="X12" s="8">
        <f t="shared" si="0"/>
        <v>2014</v>
      </c>
      <c r="Y12" s="8">
        <f t="shared" si="1"/>
        <v>5</v>
      </c>
    </row>
    <row r="13" spans="1:25" ht="19" customHeight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2"/>
        <v>42572.570162037031</v>
      </c>
      <c r="L13" s="12">
        <f t="shared" si="3"/>
        <v>2016</v>
      </c>
      <c r="M13" s="12">
        <f t="shared" si="4"/>
        <v>7</v>
      </c>
      <c r="N13" s="11"/>
      <c r="O13" s="11">
        <f t="shared" si="5"/>
        <v>42603.916666666664</v>
      </c>
      <c r="P13" t="b">
        <v>0</v>
      </c>
      <c r="Q13">
        <v>75</v>
      </c>
      <c r="R13" t="b">
        <v>1</v>
      </c>
      <c r="S13" t="s">
        <v>8265</v>
      </c>
      <c r="T13" s="5">
        <f t="shared" si="6"/>
        <v>120.5</v>
      </c>
      <c r="U13" s="5">
        <f t="shared" si="7"/>
        <v>80.333333333333329</v>
      </c>
      <c r="V13" t="str">
        <f t="shared" si="8"/>
        <v>film &amp; video</v>
      </c>
      <c r="W13" t="str">
        <f t="shared" si="9"/>
        <v>television</v>
      </c>
      <c r="X13" s="8">
        <f t="shared" si="0"/>
        <v>2016</v>
      </c>
      <c r="Y13" s="8">
        <f t="shared" si="1"/>
        <v>7</v>
      </c>
    </row>
    <row r="14" spans="1:25" ht="19" customHeight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2"/>
        <v>41791.504918981482</v>
      </c>
      <c r="L14" s="12">
        <f t="shared" si="3"/>
        <v>2014</v>
      </c>
      <c r="M14" s="12">
        <f t="shared" si="4"/>
        <v>6</v>
      </c>
      <c r="N14" s="11"/>
      <c r="O14" s="11">
        <f t="shared" si="5"/>
        <v>41835.916666666664</v>
      </c>
      <c r="P14" t="b">
        <v>0</v>
      </c>
      <c r="Q14">
        <v>827</v>
      </c>
      <c r="R14" t="b">
        <v>1</v>
      </c>
      <c r="S14" t="s">
        <v>8265</v>
      </c>
      <c r="T14" s="5">
        <f t="shared" si="6"/>
        <v>165.29333333333335</v>
      </c>
      <c r="U14" s="5">
        <f t="shared" si="7"/>
        <v>59.961305925030231</v>
      </c>
      <c r="V14" t="str">
        <f t="shared" si="8"/>
        <v>film &amp; video</v>
      </c>
      <c r="W14" t="str">
        <f t="shared" si="9"/>
        <v>television</v>
      </c>
      <c r="X14" s="8">
        <f t="shared" si="0"/>
        <v>2014</v>
      </c>
      <c r="Y14" s="8">
        <f t="shared" si="1"/>
        <v>6</v>
      </c>
    </row>
    <row r="15" spans="1:25" ht="19" customHeight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2"/>
        <v>42508.468854166662</v>
      </c>
      <c r="L15" s="12">
        <f t="shared" si="3"/>
        <v>2016</v>
      </c>
      <c r="M15" s="12">
        <f t="shared" si="4"/>
        <v>5</v>
      </c>
      <c r="N15" s="11"/>
      <c r="O15" s="11">
        <f t="shared" si="5"/>
        <v>42544.643749999996</v>
      </c>
      <c r="P15" t="b">
        <v>0</v>
      </c>
      <c r="Q15">
        <v>51</v>
      </c>
      <c r="R15" t="b">
        <v>1</v>
      </c>
      <c r="S15" t="s">
        <v>8265</v>
      </c>
      <c r="T15" s="5">
        <f t="shared" si="6"/>
        <v>159.97142857142856</v>
      </c>
      <c r="U15" s="5">
        <f t="shared" si="7"/>
        <v>109.78431372549019</v>
      </c>
      <c r="V15" t="str">
        <f t="shared" si="8"/>
        <v>film &amp; video</v>
      </c>
      <c r="W15" t="str">
        <f t="shared" si="9"/>
        <v>television</v>
      </c>
      <c r="X15" s="8">
        <f t="shared" si="0"/>
        <v>2016</v>
      </c>
      <c r="Y15" s="8">
        <f t="shared" si="1"/>
        <v>5</v>
      </c>
    </row>
    <row r="16" spans="1:25" ht="19" customHeight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2"/>
        <v>41807.818148148144</v>
      </c>
      <c r="L16" s="12">
        <f t="shared" si="3"/>
        <v>2014</v>
      </c>
      <c r="M16" s="12">
        <f t="shared" si="4"/>
        <v>6</v>
      </c>
      <c r="N16" s="11"/>
      <c r="O16" s="11">
        <f t="shared" si="5"/>
        <v>41833.374305555553</v>
      </c>
      <c r="P16" t="b">
        <v>0</v>
      </c>
      <c r="Q16">
        <v>41</v>
      </c>
      <c r="R16" t="b">
        <v>1</v>
      </c>
      <c r="S16" t="s">
        <v>8265</v>
      </c>
      <c r="T16" s="5">
        <f t="shared" si="6"/>
        <v>100.93333333333334</v>
      </c>
      <c r="U16" s="5">
        <f t="shared" si="7"/>
        <v>147.70731707317074</v>
      </c>
      <c r="V16" t="str">
        <f t="shared" si="8"/>
        <v>film &amp; video</v>
      </c>
      <c r="W16" t="str">
        <f t="shared" si="9"/>
        <v>television</v>
      </c>
      <c r="X16" s="8">
        <f t="shared" si="0"/>
        <v>2014</v>
      </c>
      <c r="Y16" s="8">
        <f t="shared" si="1"/>
        <v>6</v>
      </c>
    </row>
    <row r="17" spans="1:25" ht="19" customHeight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2"/>
        <v>42256.183541666665</v>
      </c>
      <c r="L17" s="12">
        <f t="shared" si="3"/>
        <v>2015</v>
      </c>
      <c r="M17" s="12">
        <f t="shared" si="4"/>
        <v>9</v>
      </c>
      <c r="N17" s="11"/>
      <c r="O17" s="11">
        <f t="shared" si="5"/>
        <v>42274.634722222218</v>
      </c>
      <c r="P17" t="b">
        <v>0</v>
      </c>
      <c r="Q17">
        <v>98</v>
      </c>
      <c r="R17" t="b">
        <v>1</v>
      </c>
      <c r="S17" t="s">
        <v>8265</v>
      </c>
      <c r="T17" s="5">
        <f t="shared" si="6"/>
        <v>106.60000000000001</v>
      </c>
      <c r="U17" s="5">
        <f t="shared" si="7"/>
        <v>21.755102040816325</v>
      </c>
      <c r="V17" t="str">
        <f t="shared" si="8"/>
        <v>film &amp; video</v>
      </c>
      <c r="W17" t="str">
        <f t="shared" si="9"/>
        <v>television</v>
      </c>
      <c r="X17" s="8">
        <f t="shared" si="0"/>
        <v>2015</v>
      </c>
      <c r="Y17" s="8">
        <f t="shared" si="1"/>
        <v>9</v>
      </c>
    </row>
    <row r="18" spans="1:25" ht="19" customHeight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2"/>
        <v>41760.588090277779</v>
      </c>
      <c r="L18" s="12">
        <f t="shared" si="3"/>
        <v>2014</v>
      </c>
      <c r="M18" s="12">
        <f t="shared" si="4"/>
        <v>5</v>
      </c>
      <c r="N18" s="11"/>
      <c r="O18" s="11">
        <f t="shared" si="5"/>
        <v>41806.020833333328</v>
      </c>
      <c r="P18" t="b">
        <v>0</v>
      </c>
      <c r="Q18">
        <v>70</v>
      </c>
      <c r="R18" t="b">
        <v>1</v>
      </c>
      <c r="S18" t="s">
        <v>8265</v>
      </c>
      <c r="T18" s="5">
        <f t="shared" si="6"/>
        <v>100.24166666666667</v>
      </c>
      <c r="U18" s="5">
        <f t="shared" si="7"/>
        <v>171.84285714285716</v>
      </c>
      <c r="V18" t="str">
        <f t="shared" si="8"/>
        <v>film &amp; video</v>
      </c>
      <c r="W18" t="str">
        <f t="shared" si="9"/>
        <v>television</v>
      </c>
      <c r="X18" s="8">
        <f t="shared" si="0"/>
        <v>2014</v>
      </c>
      <c r="Y18" s="8">
        <f t="shared" si="1"/>
        <v>5</v>
      </c>
    </row>
    <row r="19" spans="1:25" ht="19" customHeight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2"/>
        <v>41917.523402777777</v>
      </c>
      <c r="L19" s="12">
        <f t="shared" si="3"/>
        <v>2014</v>
      </c>
      <c r="M19" s="12">
        <f t="shared" si="4"/>
        <v>10</v>
      </c>
      <c r="N19" s="11"/>
      <c r="O19" s="11">
        <f t="shared" si="5"/>
        <v>41947.565069444441</v>
      </c>
      <c r="P19" t="b">
        <v>0</v>
      </c>
      <c r="Q19">
        <v>36</v>
      </c>
      <c r="R19" t="b">
        <v>1</v>
      </c>
      <c r="S19" t="s">
        <v>8265</v>
      </c>
      <c r="T19" s="5">
        <f t="shared" si="6"/>
        <v>100.66666666666666</v>
      </c>
      <c r="U19" s="5">
        <f t="shared" si="7"/>
        <v>41.944444444444443</v>
      </c>
      <c r="V19" t="str">
        <f t="shared" si="8"/>
        <v>film &amp; video</v>
      </c>
      <c r="W19" t="str">
        <f t="shared" si="9"/>
        <v>television</v>
      </c>
      <c r="X19" s="8">
        <f t="shared" si="0"/>
        <v>2014</v>
      </c>
      <c r="Y19" s="8">
        <f t="shared" si="1"/>
        <v>10</v>
      </c>
    </row>
    <row r="20" spans="1:25" ht="19" customHeight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2"/>
        <v>41869.333981481475</v>
      </c>
      <c r="L20" s="12">
        <f t="shared" si="3"/>
        <v>2014</v>
      </c>
      <c r="M20" s="12">
        <f t="shared" si="4"/>
        <v>8</v>
      </c>
      <c r="N20" s="11"/>
      <c r="O20" s="11">
        <f t="shared" si="5"/>
        <v>41899.333981481475</v>
      </c>
      <c r="P20" t="b">
        <v>0</v>
      </c>
      <c r="Q20">
        <v>342</v>
      </c>
      <c r="R20" t="b">
        <v>1</v>
      </c>
      <c r="S20" t="s">
        <v>8265</v>
      </c>
      <c r="T20" s="5">
        <f t="shared" si="6"/>
        <v>106.32110000000002</v>
      </c>
      <c r="U20" s="5">
        <f t="shared" si="7"/>
        <v>93.264122807017543</v>
      </c>
      <c r="V20" t="str">
        <f t="shared" si="8"/>
        <v>film &amp; video</v>
      </c>
      <c r="W20" t="str">
        <f t="shared" si="9"/>
        <v>television</v>
      </c>
      <c r="X20" s="8">
        <f t="shared" si="0"/>
        <v>2014</v>
      </c>
      <c r="Y20" s="8">
        <f t="shared" si="1"/>
        <v>8</v>
      </c>
    </row>
    <row r="21" spans="1:25" ht="19" customHeight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2"/>
        <v>42175.608032407406</v>
      </c>
      <c r="L21" s="12">
        <f t="shared" si="3"/>
        <v>2015</v>
      </c>
      <c r="M21" s="12">
        <f t="shared" si="4"/>
        <v>6</v>
      </c>
      <c r="N21" s="11"/>
      <c r="O21" s="11">
        <f t="shared" si="5"/>
        <v>42205.608032407406</v>
      </c>
      <c r="P21" t="b">
        <v>0</v>
      </c>
      <c r="Q21">
        <v>22</v>
      </c>
      <c r="R21" t="b">
        <v>1</v>
      </c>
      <c r="S21" t="s">
        <v>8265</v>
      </c>
      <c r="T21" s="5">
        <f t="shared" si="6"/>
        <v>145.29411764705881</v>
      </c>
      <c r="U21" s="5">
        <f t="shared" si="7"/>
        <v>56.136363636363633</v>
      </c>
      <c r="V21" t="str">
        <f t="shared" si="8"/>
        <v>film &amp; video</v>
      </c>
      <c r="W21" t="str">
        <f t="shared" si="9"/>
        <v>television</v>
      </c>
      <c r="X21" s="8">
        <f t="shared" si="0"/>
        <v>2015</v>
      </c>
      <c r="Y21" s="8">
        <f t="shared" si="1"/>
        <v>6</v>
      </c>
    </row>
    <row r="22" spans="1:25" ht="19" customHeight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2"/>
        <v>42200.549907407403</v>
      </c>
      <c r="L22" s="12">
        <f t="shared" si="3"/>
        <v>2015</v>
      </c>
      <c r="M22" s="12">
        <f t="shared" si="4"/>
        <v>7</v>
      </c>
      <c r="N22" s="11"/>
      <c r="O22" s="11">
        <f t="shared" si="5"/>
        <v>42260.549907407403</v>
      </c>
      <c r="P22" t="b">
        <v>0</v>
      </c>
      <c r="Q22">
        <v>25</v>
      </c>
      <c r="R22" t="b">
        <v>1</v>
      </c>
      <c r="S22" t="s">
        <v>8265</v>
      </c>
      <c r="T22" s="5">
        <f t="shared" si="6"/>
        <v>100.2</v>
      </c>
      <c r="U22" s="5">
        <f t="shared" si="7"/>
        <v>80.16</v>
      </c>
      <c r="V22" t="str">
        <f t="shared" si="8"/>
        <v>film &amp; video</v>
      </c>
      <c r="W22" t="str">
        <f t="shared" si="9"/>
        <v>television</v>
      </c>
      <c r="X22" s="8">
        <f t="shared" si="0"/>
        <v>2015</v>
      </c>
      <c r="Y22" s="8">
        <f t="shared" si="1"/>
        <v>7</v>
      </c>
    </row>
    <row r="23" spans="1:25" ht="19" customHeight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2"/>
        <v>41878.418854166666</v>
      </c>
      <c r="L23" s="12">
        <f t="shared" si="3"/>
        <v>2014</v>
      </c>
      <c r="M23" s="12">
        <f t="shared" si="4"/>
        <v>8</v>
      </c>
      <c r="N23" s="11"/>
      <c r="O23" s="11">
        <f t="shared" si="5"/>
        <v>41908.418854166666</v>
      </c>
      <c r="P23" t="b">
        <v>0</v>
      </c>
      <c r="Q23">
        <v>101</v>
      </c>
      <c r="R23" t="b">
        <v>1</v>
      </c>
      <c r="S23" t="s">
        <v>8265</v>
      </c>
      <c r="T23" s="5">
        <f t="shared" si="6"/>
        <v>109.13513513513513</v>
      </c>
      <c r="U23" s="5">
        <f t="shared" si="7"/>
        <v>199.9009900990099</v>
      </c>
      <c r="V23" t="str">
        <f t="shared" si="8"/>
        <v>film &amp; video</v>
      </c>
      <c r="W23" t="str">
        <f t="shared" si="9"/>
        <v>television</v>
      </c>
      <c r="X23" s="8">
        <f t="shared" si="0"/>
        <v>2014</v>
      </c>
      <c r="Y23" s="8">
        <f t="shared" si="1"/>
        <v>8</v>
      </c>
    </row>
    <row r="24" spans="1:25" ht="19" customHeight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2"/>
        <v>41989.703009259254</v>
      </c>
      <c r="L24" s="12">
        <f t="shared" si="3"/>
        <v>2014</v>
      </c>
      <c r="M24" s="12">
        <f t="shared" si="4"/>
        <v>12</v>
      </c>
      <c r="N24" s="11"/>
      <c r="O24" s="11">
        <f t="shared" si="5"/>
        <v>42005.124305555553</v>
      </c>
      <c r="P24" t="b">
        <v>0</v>
      </c>
      <c r="Q24">
        <v>8</v>
      </c>
      <c r="R24" t="b">
        <v>1</v>
      </c>
      <c r="S24" t="s">
        <v>8265</v>
      </c>
      <c r="T24" s="5">
        <f t="shared" si="6"/>
        <v>117.14285714285715</v>
      </c>
      <c r="U24" s="5">
        <f t="shared" si="7"/>
        <v>51.25</v>
      </c>
      <c r="V24" t="str">
        <f t="shared" si="8"/>
        <v>film &amp; video</v>
      </c>
      <c r="W24" t="str">
        <f t="shared" si="9"/>
        <v>television</v>
      </c>
      <c r="X24" s="8">
        <f t="shared" si="0"/>
        <v>2014</v>
      </c>
      <c r="Y24" s="8">
        <f t="shared" si="1"/>
        <v>12</v>
      </c>
    </row>
    <row r="25" spans="1:25" ht="19" customHeight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2"/>
        <v>42097.570613425924</v>
      </c>
      <c r="L25" s="12">
        <f t="shared" si="3"/>
        <v>2015</v>
      </c>
      <c r="M25" s="12">
        <f t="shared" si="4"/>
        <v>4</v>
      </c>
      <c r="N25" s="11"/>
      <c r="O25" s="11">
        <f t="shared" si="5"/>
        <v>42124.430555555555</v>
      </c>
      <c r="P25" t="b">
        <v>0</v>
      </c>
      <c r="Q25">
        <v>23</v>
      </c>
      <c r="R25" t="b">
        <v>1</v>
      </c>
      <c r="S25" t="s">
        <v>8265</v>
      </c>
      <c r="T25" s="5">
        <f t="shared" si="6"/>
        <v>118.5</v>
      </c>
      <c r="U25" s="5">
        <f t="shared" si="7"/>
        <v>103.04347826086956</v>
      </c>
      <c r="V25" t="str">
        <f t="shared" si="8"/>
        <v>film &amp; video</v>
      </c>
      <c r="W25" t="str">
        <f t="shared" si="9"/>
        <v>television</v>
      </c>
      <c r="X25" s="8">
        <f t="shared" si="0"/>
        <v>2015</v>
      </c>
      <c r="Y25" s="8">
        <f t="shared" si="1"/>
        <v>4</v>
      </c>
    </row>
    <row r="26" spans="1:25" ht="19" customHeight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2"/>
        <v>42229.611840277772</v>
      </c>
      <c r="L26" s="12">
        <f t="shared" si="3"/>
        <v>2015</v>
      </c>
      <c r="M26" s="12">
        <f t="shared" si="4"/>
        <v>8</v>
      </c>
      <c r="N26" s="11"/>
      <c r="O26" s="11">
        <f t="shared" si="5"/>
        <v>42262.610416666663</v>
      </c>
      <c r="P26" t="b">
        <v>0</v>
      </c>
      <c r="Q26">
        <v>574</v>
      </c>
      <c r="R26" t="b">
        <v>1</v>
      </c>
      <c r="S26" t="s">
        <v>8265</v>
      </c>
      <c r="T26" s="5">
        <f t="shared" si="6"/>
        <v>108.80768571428572</v>
      </c>
      <c r="U26" s="5">
        <f t="shared" si="7"/>
        <v>66.346149825783982</v>
      </c>
      <c r="V26" t="str">
        <f t="shared" si="8"/>
        <v>film &amp; video</v>
      </c>
      <c r="W26" t="str">
        <f t="shared" si="9"/>
        <v>television</v>
      </c>
      <c r="X26" s="8">
        <f t="shared" si="0"/>
        <v>2015</v>
      </c>
      <c r="Y26" s="8">
        <f t="shared" si="1"/>
        <v>8</v>
      </c>
    </row>
    <row r="27" spans="1:25" ht="19" customHeight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2"/>
        <v>42317.816678240742</v>
      </c>
      <c r="L27" s="12">
        <f t="shared" si="3"/>
        <v>2015</v>
      </c>
      <c r="M27" s="12">
        <f t="shared" si="4"/>
        <v>11</v>
      </c>
      <c r="N27" s="11"/>
      <c r="O27" s="11">
        <f t="shared" si="5"/>
        <v>42377.816678240742</v>
      </c>
      <c r="P27" t="b">
        <v>0</v>
      </c>
      <c r="Q27">
        <v>14</v>
      </c>
      <c r="R27" t="b">
        <v>1</v>
      </c>
      <c r="S27" t="s">
        <v>8265</v>
      </c>
      <c r="T27" s="5">
        <f t="shared" si="6"/>
        <v>133.33333333333331</v>
      </c>
      <c r="U27" s="5">
        <f t="shared" si="7"/>
        <v>57.142857142857146</v>
      </c>
      <c r="V27" t="str">
        <f t="shared" si="8"/>
        <v>film &amp; video</v>
      </c>
      <c r="W27" t="str">
        <f t="shared" si="9"/>
        <v>television</v>
      </c>
      <c r="X27" s="8">
        <f t="shared" si="0"/>
        <v>2015</v>
      </c>
      <c r="Y27" s="8">
        <f t="shared" si="1"/>
        <v>11</v>
      </c>
    </row>
    <row r="28" spans="1:25" ht="19" customHeight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2"/>
        <v>41828.307222222218</v>
      </c>
      <c r="L28" s="12">
        <f t="shared" si="3"/>
        <v>2014</v>
      </c>
      <c r="M28" s="12">
        <f t="shared" si="4"/>
        <v>7</v>
      </c>
      <c r="N28" s="11"/>
      <c r="O28" s="11">
        <f t="shared" si="5"/>
        <v>41868.307222222218</v>
      </c>
      <c r="P28" t="b">
        <v>0</v>
      </c>
      <c r="Q28">
        <v>19</v>
      </c>
      <c r="R28" t="b">
        <v>1</v>
      </c>
      <c r="S28" t="s">
        <v>8265</v>
      </c>
      <c r="T28" s="5">
        <f t="shared" si="6"/>
        <v>155.20000000000002</v>
      </c>
      <c r="U28" s="5">
        <f t="shared" si="7"/>
        <v>102.10526315789474</v>
      </c>
      <c r="V28" t="str">
        <f t="shared" si="8"/>
        <v>film &amp; video</v>
      </c>
      <c r="W28" t="str">
        <f t="shared" si="9"/>
        <v>television</v>
      </c>
      <c r="X28" s="8">
        <f t="shared" si="0"/>
        <v>2014</v>
      </c>
      <c r="Y28" s="8">
        <f t="shared" si="1"/>
        <v>7</v>
      </c>
    </row>
    <row r="29" spans="1:25" ht="19" customHeight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2"/>
        <v>41928.956400462957</v>
      </c>
      <c r="L29" s="12">
        <f t="shared" si="3"/>
        <v>2014</v>
      </c>
      <c r="M29" s="12">
        <f t="shared" si="4"/>
        <v>10</v>
      </c>
      <c r="N29" s="11"/>
      <c r="O29" s="11">
        <f t="shared" si="5"/>
        <v>41958.998067129629</v>
      </c>
      <c r="P29" t="b">
        <v>0</v>
      </c>
      <c r="Q29">
        <v>150</v>
      </c>
      <c r="R29" t="b">
        <v>1</v>
      </c>
      <c r="S29" t="s">
        <v>8265</v>
      </c>
      <c r="T29" s="5">
        <f t="shared" si="6"/>
        <v>111.72500000000001</v>
      </c>
      <c r="U29" s="5">
        <f t="shared" si="7"/>
        <v>148.96666666666667</v>
      </c>
      <c r="V29" t="str">
        <f t="shared" si="8"/>
        <v>film &amp; video</v>
      </c>
      <c r="W29" t="str">
        <f t="shared" si="9"/>
        <v>television</v>
      </c>
      <c r="X29" s="8">
        <f t="shared" si="0"/>
        <v>2014</v>
      </c>
      <c r="Y29" s="8">
        <f t="shared" si="1"/>
        <v>10</v>
      </c>
    </row>
    <row r="30" spans="1:25" ht="19" customHeight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2"/>
        <v>42324.755601851844</v>
      </c>
      <c r="L30" s="12">
        <f t="shared" si="3"/>
        <v>2015</v>
      </c>
      <c r="M30" s="12">
        <f t="shared" si="4"/>
        <v>11</v>
      </c>
      <c r="N30" s="11"/>
      <c r="O30" s="11">
        <f t="shared" si="5"/>
        <v>42354.755601851844</v>
      </c>
      <c r="P30" t="b">
        <v>0</v>
      </c>
      <c r="Q30">
        <v>71</v>
      </c>
      <c r="R30" t="b">
        <v>1</v>
      </c>
      <c r="S30" t="s">
        <v>8265</v>
      </c>
      <c r="T30" s="5">
        <f t="shared" si="6"/>
        <v>100.35000000000001</v>
      </c>
      <c r="U30" s="5">
        <f t="shared" si="7"/>
        <v>169.6056338028169</v>
      </c>
      <c r="V30" t="str">
        <f t="shared" si="8"/>
        <v>film &amp; video</v>
      </c>
      <c r="W30" t="str">
        <f t="shared" si="9"/>
        <v>television</v>
      </c>
      <c r="X30" s="8">
        <f t="shared" si="0"/>
        <v>2015</v>
      </c>
      <c r="Y30" s="8">
        <f t="shared" si="1"/>
        <v>11</v>
      </c>
    </row>
    <row r="31" spans="1:25" ht="19" customHeight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2"/>
        <v>41812.464907407404</v>
      </c>
      <c r="L31" s="12">
        <f t="shared" si="3"/>
        <v>2014</v>
      </c>
      <c r="M31" s="12">
        <f t="shared" si="4"/>
        <v>6</v>
      </c>
      <c r="N31" s="11"/>
      <c r="O31" s="11">
        <f t="shared" si="5"/>
        <v>41842.464907407404</v>
      </c>
      <c r="P31" t="b">
        <v>0</v>
      </c>
      <c r="Q31">
        <v>117</v>
      </c>
      <c r="R31" t="b">
        <v>1</v>
      </c>
      <c r="S31" t="s">
        <v>8265</v>
      </c>
      <c r="T31" s="5">
        <f t="shared" si="6"/>
        <v>123.33333333333334</v>
      </c>
      <c r="U31" s="5">
        <f t="shared" si="7"/>
        <v>31.623931623931625</v>
      </c>
      <c r="V31" t="str">
        <f t="shared" si="8"/>
        <v>film &amp; video</v>
      </c>
      <c r="W31" t="str">
        <f t="shared" si="9"/>
        <v>television</v>
      </c>
      <c r="X31" s="8">
        <f t="shared" si="0"/>
        <v>2014</v>
      </c>
      <c r="Y31" s="8">
        <f t="shared" si="1"/>
        <v>6</v>
      </c>
    </row>
    <row r="32" spans="1:25" ht="19" customHeight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2"/>
        <v>41842.084664351853</v>
      </c>
      <c r="L32" s="12">
        <f t="shared" si="3"/>
        <v>2014</v>
      </c>
      <c r="M32" s="12">
        <f t="shared" si="4"/>
        <v>7</v>
      </c>
      <c r="N32" s="11"/>
      <c r="O32" s="11">
        <f t="shared" si="5"/>
        <v>41872.084664351853</v>
      </c>
      <c r="P32" t="b">
        <v>0</v>
      </c>
      <c r="Q32">
        <v>53</v>
      </c>
      <c r="R32" t="b">
        <v>1</v>
      </c>
      <c r="S32" t="s">
        <v>8265</v>
      </c>
      <c r="T32" s="5">
        <f t="shared" si="6"/>
        <v>101.29975</v>
      </c>
      <c r="U32" s="5">
        <f t="shared" si="7"/>
        <v>76.45264150943396</v>
      </c>
      <c r="V32" t="str">
        <f t="shared" si="8"/>
        <v>film &amp; video</v>
      </c>
      <c r="W32" t="str">
        <f t="shared" si="9"/>
        <v>television</v>
      </c>
      <c r="X32" s="8">
        <f t="shared" si="0"/>
        <v>2014</v>
      </c>
      <c r="Y32" s="8">
        <f t="shared" si="1"/>
        <v>7</v>
      </c>
    </row>
    <row r="33" spans="1:25" ht="19" customHeight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2"/>
        <v>42376.583726851844</v>
      </c>
      <c r="L33" s="12">
        <f t="shared" si="3"/>
        <v>2016</v>
      </c>
      <c r="M33" s="12">
        <f t="shared" si="4"/>
        <v>1</v>
      </c>
      <c r="N33" s="11"/>
      <c r="O33" s="11">
        <f t="shared" si="5"/>
        <v>42394.583726851844</v>
      </c>
      <c r="P33" t="b">
        <v>0</v>
      </c>
      <c r="Q33">
        <v>1</v>
      </c>
      <c r="R33" t="b">
        <v>1</v>
      </c>
      <c r="S33" t="s">
        <v>8265</v>
      </c>
      <c r="T33" s="5">
        <f t="shared" si="6"/>
        <v>100</v>
      </c>
      <c r="U33" s="5">
        <f t="shared" si="7"/>
        <v>13</v>
      </c>
      <c r="V33" t="str">
        <f t="shared" si="8"/>
        <v>film &amp; video</v>
      </c>
      <c r="W33" t="str">
        <f t="shared" si="9"/>
        <v>television</v>
      </c>
      <c r="X33" s="8">
        <f t="shared" si="0"/>
        <v>2016</v>
      </c>
      <c r="Y33" s="8">
        <f t="shared" si="1"/>
        <v>1</v>
      </c>
    </row>
    <row r="34" spans="1:25" ht="19" customHeight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2"/>
        <v>42461.419178240736</v>
      </c>
      <c r="L34" s="12">
        <f t="shared" si="3"/>
        <v>2016</v>
      </c>
      <c r="M34" s="12">
        <f t="shared" si="4"/>
        <v>4</v>
      </c>
      <c r="N34" s="11"/>
      <c r="O34" s="11">
        <f t="shared" si="5"/>
        <v>42502.957638888889</v>
      </c>
      <c r="P34" t="b">
        <v>0</v>
      </c>
      <c r="Q34">
        <v>89</v>
      </c>
      <c r="R34" t="b">
        <v>1</v>
      </c>
      <c r="S34" t="s">
        <v>8265</v>
      </c>
      <c r="T34" s="5">
        <f t="shared" si="6"/>
        <v>100.24604569420035</v>
      </c>
      <c r="U34" s="5">
        <f t="shared" si="7"/>
        <v>320.44943820224717</v>
      </c>
      <c r="V34" t="str">
        <f t="shared" si="8"/>
        <v>film &amp; video</v>
      </c>
      <c r="W34" t="str">
        <f t="shared" si="9"/>
        <v>television</v>
      </c>
      <c r="X34" s="8">
        <f t="shared" si="0"/>
        <v>2016</v>
      </c>
      <c r="Y34" s="8">
        <f t="shared" si="1"/>
        <v>4</v>
      </c>
    </row>
    <row r="35" spans="1:25" ht="19" customHeight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2"/>
        <v>42286.452557870369</v>
      </c>
      <c r="L35" s="12">
        <f t="shared" si="3"/>
        <v>2015</v>
      </c>
      <c r="M35" s="12">
        <f t="shared" si="4"/>
        <v>10</v>
      </c>
      <c r="N35" s="11"/>
      <c r="O35" s="11">
        <f t="shared" si="5"/>
        <v>42316.494224537033</v>
      </c>
      <c r="P35" t="b">
        <v>0</v>
      </c>
      <c r="Q35">
        <v>64</v>
      </c>
      <c r="R35" t="b">
        <v>1</v>
      </c>
      <c r="S35" t="s">
        <v>8265</v>
      </c>
      <c r="T35" s="5">
        <f t="shared" si="6"/>
        <v>102.0952380952381</v>
      </c>
      <c r="U35" s="5">
        <f t="shared" si="7"/>
        <v>83.75</v>
      </c>
      <c r="V35" t="str">
        <f t="shared" si="8"/>
        <v>film &amp; video</v>
      </c>
      <c r="W35" t="str">
        <f t="shared" si="9"/>
        <v>television</v>
      </c>
      <c r="X35" s="8">
        <f t="shared" si="0"/>
        <v>2015</v>
      </c>
      <c r="Y35" s="8">
        <f t="shared" si="1"/>
        <v>10</v>
      </c>
    </row>
    <row r="36" spans="1:25" ht="19" customHeight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2"/>
        <v>41841.113437499997</v>
      </c>
      <c r="L36" s="12">
        <f t="shared" si="3"/>
        <v>2014</v>
      </c>
      <c r="M36" s="12">
        <f t="shared" si="4"/>
        <v>7</v>
      </c>
      <c r="N36" s="11"/>
      <c r="O36" s="11">
        <f t="shared" si="5"/>
        <v>41856.113437499997</v>
      </c>
      <c r="P36" t="b">
        <v>0</v>
      </c>
      <c r="Q36">
        <v>68</v>
      </c>
      <c r="R36" t="b">
        <v>1</v>
      </c>
      <c r="S36" t="s">
        <v>8265</v>
      </c>
      <c r="T36" s="5">
        <f t="shared" si="6"/>
        <v>130.46153846153845</v>
      </c>
      <c r="U36" s="5">
        <f t="shared" si="7"/>
        <v>49.882352941176471</v>
      </c>
      <c r="V36" t="str">
        <f t="shared" si="8"/>
        <v>film &amp; video</v>
      </c>
      <c r="W36" t="str">
        <f t="shared" si="9"/>
        <v>television</v>
      </c>
      <c r="X36" s="8">
        <f t="shared" si="0"/>
        <v>2014</v>
      </c>
      <c r="Y36" s="8">
        <f t="shared" si="1"/>
        <v>7</v>
      </c>
    </row>
    <row r="37" spans="1:25" ht="19" customHeight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2"/>
        <v>42098.083495370367</v>
      </c>
      <c r="L37" s="12">
        <f t="shared" si="3"/>
        <v>2015</v>
      </c>
      <c r="M37" s="12">
        <f t="shared" si="4"/>
        <v>4</v>
      </c>
      <c r="N37" s="11"/>
      <c r="O37" s="11">
        <f t="shared" si="5"/>
        <v>42121.791666666664</v>
      </c>
      <c r="P37" t="b">
        <v>0</v>
      </c>
      <c r="Q37">
        <v>28</v>
      </c>
      <c r="R37" t="b">
        <v>1</v>
      </c>
      <c r="S37" t="s">
        <v>8265</v>
      </c>
      <c r="T37" s="5">
        <f t="shared" si="6"/>
        <v>166.5</v>
      </c>
      <c r="U37" s="5">
        <f t="shared" si="7"/>
        <v>59.464285714285715</v>
      </c>
      <c r="V37" t="str">
        <f t="shared" si="8"/>
        <v>film &amp; video</v>
      </c>
      <c r="W37" t="str">
        <f t="shared" si="9"/>
        <v>television</v>
      </c>
      <c r="X37" s="8">
        <f t="shared" si="0"/>
        <v>2015</v>
      </c>
      <c r="Y37" s="8">
        <f t="shared" si="1"/>
        <v>4</v>
      </c>
    </row>
    <row r="38" spans="1:25" ht="19" customHeight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2"/>
        <v>42068.098668981482</v>
      </c>
      <c r="L38" s="12">
        <f t="shared" si="3"/>
        <v>2015</v>
      </c>
      <c r="M38" s="12">
        <f t="shared" si="4"/>
        <v>3</v>
      </c>
      <c r="N38" s="11"/>
      <c r="O38" s="11">
        <f t="shared" si="5"/>
        <v>42098.05700231481</v>
      </c>
      <c r="P38" t="b">
        <v>0</v>
      </c>
      <c r="Q38">
        <v>44</v>
      </c>
      <c r="R38" t="b">
        <v>1</v>
      </c>
      <c r="S38" t="s">
        <v>8265</v>
      </c>
      <c r="T38" s="5">
        <f t="shared" si="6"/>
        <v>142.15</v>
      </c>
      <c r="U38" s="5">
        <f t="shared" si="7"/>
        <v>193.84090909090909</v>
      </c>
      <c r="V38" t="str">
        <f t="shared" si="8"/>
        <v>film &amp; video</v>
      </c>
      <c r="W38" t="str">
        <f t="shared" si="9"/>
        <v>television</v>
      </c>
      <c r="X38" s="8">
        <f t="shared" si="0"/>
        <v>2015</v>
      </c>
      <c r="Y38" s="8">
        <f t="shared" si="1"/>
        <v>3</v>
      </c>
    </row>
    <row r="39" spans="1:25" ht="19" customHeight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2"/>
        <v>42032.484710648147</v>
      </c>
      <c r="L39" s="12">
        <f t="shared" si="3"/>
        <v>2015</v>
      </c>
      <c r="M39" s="12">
        <f t="shared" si="4"/>
        <v>1</v>
      </c>
      <c r="N39" s="11"/>
      <c r="O39" s="11">
        <f t="shared" si="5"/>
        <v>42062.484710648147</v>
      </c>
      <c r="P39" t="b">
        <v>0</v>
      </c>
      <c r="Q39">
        <v>253</v>
      </c>
      <c r="R39" t="b">
        <v>1</v>
      </c>
      <c r="S39" t="s">
        <v>8265</v>
      </c>
      <c r="T39" s="5">
        <f t="shared" si="6"/>
        <v>183.44090909090909</v>
      </c>
      <c r="U39" s="5">
        <f t="shared" si="7"/>
        <v>159.51383399209487</v>
      </c>
      <c r="V39" t="str">
        <f t="shared" si="8"/>
        <v>film &amp; video</v>
      </c>
      <c r="W39" t="str">
        <f t="shared" si="9"/>
        <v>television</v>
      </c>
      <c r="X39" s="8">
        <f t="shared" si="0"/>
        <v>2015</v>
      </c>
      <c r="Y39" s="8">
        <f t="shared" si="1"/>
        <v>1</v>
      </c>
    </row>
    <row r="40" spans="1:25" ht="19" customHeight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2"/>
        <v>41374.84888888889</v>
      </c>
      <c r="L40" s="12">
        <f t="shared" si="3"/>
        <v>2013</v>
      </c>
      <c r="M40" s="12">
        <f t="shared" si="4"/>
        <v>4</v>
      </c>
      <c r="N40" s="11"/>
      <c r="O40" s="11">
        <f t="shared" si="5"/>
        <v>41404.84888888889</v>
      </c>
      <c r="P40" t="b">
        <v>0</v>
      </c>
      <c r="Q40">
        <v>66</v>
      </c>
      <c r="R40" t="b">
        <v>1</v>
      </c>
      <c r="S40" t="s">
        <v>8265</v>
      </c>
      <c r="T40" s="5">
        <f t="shared" si="6"/>
        <v>110.04</v>
      </c>
      <c r="U40" s="5">
        <f t="shared" si="7"/>
        <v>41.68181818181818</v>
      </c>
      <c r="V40" t="str">
        <f t="shared" si="8"/>
        <v>film &amp; video</v>
      </c>
      <c r="W40" t="str">
        <f t="shared" si="9"/>
        <v>television</v>
      </c>
      <c r="X40" s="8">
        <f t="shared" si="0"/>
        <v>2013</v>
      </c>
      <c r="Y40" s="8">
        <f t="shared" si="1"/>
        <v>4</v>
      </c>
    </row>
    <row r="41" spans="1:25" ht="19" customHeight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2"/>
        <v>41753.838749999995</v>
      </c>
      <c r="L41" s="12">
        <f t="shared" si="3"/>
        <v>2014</v>
      </c>
      <c r="M41" s="12">
        <f t="shared" si="4"/>
        <v>4</v>
      </c>
      <c r="N41" s="11"/>
      <c r="O41" s="11">
        <f t="shared" si="5"/>
        <v>41784.749305555553</v>
      </c>
      <c r="P41" t="b">
        <v>0</v>
      </c>
      <c r="Q41">
        <v>217</v>
      </c>
      <c r="R41" t="b">
        <v>1</v>
      </c>
      <c r="S41" t="s">
        <v>8265</v>
      </c>
      <c r="T41" s="5">
        <f t="shared" si="6"/>
        <v>130.98000000000002</v>
      </c>
      <c r="U41" s="5">
        <f t="shared" si="7"/>
        <v>150.89861751152074</v>
      </c>
      <c r="V41" t="str">
        <f t="shared" si="8"/>
        <v>film &amp; video</v>
      </c>
      <c r="W41" t="str">
        <f t="shared" si="9"/>
        <v>television</v>
      </c>
      <c r="X41" s="8">
        <f t="shared" si="0"/>
        <v>2014</v>
      </c>
      <c r="Y41" s="8">
        <f t="shared" si="1"/>
        <v>4</v>
      </c>
    </row>
    <row r="42" spans="1:25" ht="19" customHeight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2"/>
        <v>41789.005648148144</v>
      </c>
      <c r="L42" s="12">
        <f t="shared" si="3"/>
        <v>2014</v>
      </c>
      <c r="M42" s="12">
        <f t="shared" si="4"/>
        <v>5</v>
      </c>
      <c r="N42" s="11"/>
      <c r="O42" s="11">
        <f t="shared" si="5"/>
        <v>41808.958333333328</v>
      </c>
      <c r="P42" t="b">
        <v>0</v>
      </c>
      <c r="Q42">
        <v>16</v>
      </c>
      <c r="R42" t="b">
        <v>1</v>
      </c>
      <c r="S42" t="s">
        <v>8265</v>
      </c>
      <c r="T42" s="5">
        <f t="shared" si="6"/>
        <v>101.35000000000001</v>
      </c>
      <c r="U42" s="5">
        <f t="shared" si="7"/>
        <v>126.6875</v>
      </c>
      <c r="V42" t="str">
        <f t="shared" si="8"/>
        <v>film &amp; video</v>
      </c>
      <c r="W42" t="str">
        <f t="shared" si="9"/>
        <v>television</v>
      </c>
      <c r="X42" s="8">
        <f t="shared" si="0"/>
        <v>2014</v>
      </c>
      <c r="Y42" s="8">
        <f t="shared" si="1"/>
        <v>5</v>
      </c>
    </row>
    <row r="43" spans="1:25" ht="19" customHeight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2"/>
        <v>41887.360578703701</v>
      </c>
      <c r="L43" s="12">
        <f t="shared" si="3"/>
        <v>2014</v>
      </c>
      <c r="M43" s="12">
        <f t="shared" si="4"/>
        <v>9</v>
      </c>
      <c r="N43" s="11"/>
      <c r="O43" s="11">
        <f t="shared" si="5"/>
        <v>41917.360578703701</v>
      </c>
      <c r="P43" t="b">
        <v>0</v>
      </c>
      <c r="Q43">
        <v>19</v>
      </c>
      <c r="R43" t="b">
        <v>1</v>
      </c>
      <c r="S43" t="s">
        <v>8265</v>
      </c>
      <c r="T43" s="5">
        <f t="shared" si="6"/>
        <v>100</v>
      </c>
      <c r="U43" s="5">
        <f t="shared" si="7"/>
        <v>105.26315789473684</v>
      </c>
      <c r="V43" t="str">
        <f t="shared" si="8"/>
        <v>film &amp; video</v>
      </c>
      <c r="W43" t="str">
        <f t="shared" si="9"/>
        <v>television</v>
      </c>
      <c r="X43" s="8">
        <f t="shared" si="0"/>
        <v>2014</v>
      </c>
      <c r="Y43" s="8">
        <f t="shared" si="1"/>
        <v>9</v>
      </c>
    </row>
    <row r="44" spans="1:25" ht="19" customHeight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2"/>
        <v>41971.430856481478</v>
      </c>
      <c r="L44" s="12">
        <f t="shared" si="3"/>
        <v>2014</v>
      </c>
      <c r="M44" s="12">
        <f t="shared" si="4"/>
        <v>11</v>
      </c>
      <c r="N44" s="11"/>
      <c r="O44" s="11">
        <f t="shared" si="5"/>
        <v>42001.430856481478</v>
      </c>
      <c r="P44" t="b">
        <v>0</v>
      </c>
      <c r="Q44">
        <v>169</v>
      </c>
      <c r="R44" t="b">
        <v>1</v>
      </c>
      <c r="S44" t="s">
        <v>8265</v>
      </c>
      <c r="T44" s="5">
        <f t="shared" si="6"/>
        <v>141.85714285714286</v>
      </c>
      <c r="U44" s="5">
        <f t="shared" si="7"/>
        <v>117.51479289940828</v>
      </c>
      <c r="V44" t="str">
        <f t="shared" si="8"/>
        <v>film &amp; video</v>
      </c>
      <c r="W44" t="str">
        <f t="shared" si="9"/>
        <v>television</v>
      </c>
      <c r="X44" s="8">
        <f t="shared" si="0"/>
        <v>2014</v>
      </c>
      <c r="Y44" s="8">
        <f t="shared" si="1"/>
        <v>11</v>
      </c>
    </row>
    <row r="45" spans="1:25" ht="19" customHeight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2"/>
        <v>41802.582013888888</v>
      </c>
      <c r="L45" s="12">
        <f t="shared" si="3"/>
        <v>2014</v>
      </c>
      <c r="M45" s="12">
        <f t="shared" si="4"/>
        <v>6</v>
      </c>
      <c r="N45" s="11"/>
      <c r="O45" s="11">
        <f t="shared" si="5"/>
        <v>41832.791666666664</v>
      </c>
      <c r="P45" t="b">
        <v>0</v>
      </c>
      <c r="Q45">
        <v>263</v>
      </c>
      <c r="R45" t="b">
        <v>1</v>
      </c>
      <c r="S45" t="s">
        <v>8265</v>
      </c>
      <c r="T45" s="5">
        <f t="shared" si="6"/>
        <v>308.65999999999997</v>
      </c>
      <c r="U45" s="5">
        <f t="shared" si="7"/>
        <v>117.36121673003802</v>
      </c>
      <c r="V45" t="str">
        <f t="shared" si="8"/>
        <v>film &amp; video</v>
      </c>
      <c r="W45" t="str">
        <f t="shared" si="9"/>
        <v>television</v>
      </c>
      <c r="X45" s="8">
        <f t="shared" si="0"/>
        <v>2014</v>
      </c>
      <c r="Y45" s="8">
        <f t="shared" si="1"/>
        <v>6</v>
      </c>
    </row>
    <row r="46" spans="1:25" ht="19" customHeight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2"/>
        <v>41873.890474537031</v>
      </c>
      <c r="L46" s="12">
        <f t="shared" si="3"/>
        <v>2014</v>
      </c>
      <c r="M46" s="12">
        <f t="shared" si="4"/>
        <v>8</v>
      </c>
      <c r="N46" s="11"/>
      <c r="O46" s="11">
        <f t="shared" si="5"/>
        <v>41918.890474537031</v>
      </c>
      <c r="P46" t="b">
        <v>0</v>
      </c>
      <c r="Q46">
        <v>15</v>
      </c>
      <c r="R46" t="b">
        <v>1</v>
      </c>
      <c r="S46" t="s">
        <v>8265</v>
      </c>
      <c r="T46" s="5">
        <f t="shared" si="6"/>
        <v>100</v>
      </c>
      <c r="U46" s="5">
        <f t="shared" si="7"/>
        <v>133.33333333333334</v>
      </c>
      <c r="V46" t="str">
        <f t="shared" si="8"/>
        <v>film &amp; video</v>
      </c>
      <c r="W46" t="str">
        <f t="shared" si="9"/>
        <v>television</v>
      </c>
      <c r="X46" s="8">
        <f t="shared" si="0"/>
        <v>2014</v>
      </c>
      <c r="Y46" s="8">
        <f t="shared" si="1"/>
        <v>8</v>
      </c>
    </row>
    <row r="47" spans="1:25" ht="19" customHeight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2"/>
        <v>42457.415590277778</v>
      </c>
      <c r="L47" s="12">
        <f t="shared" si="3"/>
        <v>2016</v>
      </c>
      <c r="M47" s="12">
        <f t="shared" si="4"/>
        <v>3</v>
      </c>
      <c r="N47" s="11"/>
      <c r="O47" s="11">
        <f t="shared" si="5"/>
        <v>42487.415590277778</v>
      </c>
      <c r="P47" t="b">
        <v>0</v>
      </c>
      <c r="Q47">
        <v>61</v>
      </c>
      <c r="R47" t="b">
        <v>1</v>
      </c>
      <c r="S47" t="s">
        <v>8265</v>
      </c>
      <c r="T47" s="5">
        <f t="shared" si="6"/>
        <v>120</v>
      </c>
      <c r="U47" s="5">
        <f t="shared" si="7"/>
        <v>98.360655737704917</v>
      </c>
      <c r="V47" t="str">
        <f t="shared" si="8"/>
        <v>film &amp; video</v>
      </c>
      <c r="W47" t="str">
        <f t="shared" si="9"/>
        <v>television</v>
      </c>
      <c r="X47" s="8">
        <f t="shared" si="0"/>
        <v>2016</v>
      </c>
      <c r="Y47" s="8">
        <f t="shared" si="1"/>
        <v>3</v>
      </c>
    </row>
    <row r="48" spans="1:25" ht="19" customHeight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2"/>
        <v>42323.756643518514</v>
      </c>
      <c r="L48" s="12">
        <f t="shared" si="3"/>
        <v>2015</v>
      </c>
      <c r="M48" s="12">
        <f t="shared" si="4"/>
        <v>11</v>
      </c>
      <c r="N48" s="11"/>
      <c r="O48" s="11">
        <f t="shared" si="5"/>
        <v>42353.756643518514</v>
      </c>
      <c r="P48" t="b">
        <v>0</v>
      </c>
      <c r="Q48">
        <v>45</v>
      </c>
      <c r="R48" t="b">
        <v>1</v>
      </c>
      <c r="S48" t="s">
        <v>8265</v>
      </c>
      <c r="T48" s="5">
        <f t="shared" si="6"/>
        <v>104.16666666666667</v>
      </c>
      <c r="U48" s="5">
        <f t="shared" si="7"/>
        <v>194.44444444444446</v>
      </c>
      <c r="V48" t="str">
        <f t="shared" si="8"/>
        <v>film &amp; video</v>
      </c>
      <c r="W48" t="str">
        <f t="shared" si="9"/>
        <v>television</v>
      </c>
      <c r="X48" s="8">
        <f t="shared" si="0"/>
        <v>2015</v>
      </c>
      <c r="Y48" s="8">
        <f t="shared" si="1"/>
        <v>11</v>
      </c>
    </row>
    <row r="49" spans="1:25" ht="19" customHeight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2"/>
        <v>41932.611192129625</v>
      </c>
      <c r="L49" s="12">
        <f t="shared" si="3"/>
        <v>2014</v>
      </c>
      <c r="M49" s="12">
        <f t="shared" si="4"/>
        <v>10</v>
      </c>
      <c r="N49" s="11"/>
      <c r="O49" s="11">
        <f t="shared" si="5"/>
        <v>41992.652858796289</v>
      </c>
      <c r="P49" t="b">
        <v>0</v>
      </c>
      <c r="Q49">
        <v>70</v>
      </c>
      <c r="R49" t="b">
        <v>1</v>
      </c>
      <c r="S49" t="s">
        <v>8265</v>
      </c>
      <c r="T49" s="5">
        <f t="shared" si="6"/>
        <v>107.61100000000002</v>
      </c>
      <c r="U49" s="5">
        <f t="shared" si="7"/>
        <v>76.865000000000009</v>
      </c>
      <c r="V49" t="str">
        <f t="shared" si="8"/>
        <v>film &amp; video</v>
      </c>
      <c r="W49" t="str">
        <f t="shared" si="9"/>
        <v>television</v>
      </c>
      <c r="X49" s="8">
        <f t="shared" si="0"/>
        <v>2014</v>
      </c>
      <c r="Y49" s="8">
        <f t="shared" si="1"/>
        <v>10</v>
      </c>
    </row>
    <row r="50" spans="1:25" ht="19" customHeight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2"/>
        <v>42033.308564814812</v>
      </c>
      <c r="L50" s="12">
        <f t="shared" si="3"/>
        <v>2015</v>
      </c>
      <c r="M50" s="12">
        <f t="shared" si="4"/>
        <v>1</v>
      </c>
      <c r="N50" s="11"/>
      <c r="O50" s="11">
        <f t="shared" si="5"/>
        <v>42064.291666666664</v>
      </c>
      <c r="P50" t="b">
        <v>0</v>
      </c>
      <c r="Q50">
        <v>38</v>
      </c>
      <c r="R50" t="b">
        <v>1</v>
      </c>
      <c r="S50" t="s">
        <v>8265</v>
      </c>
      <c r="T50" s="5">
        <f t="shared" si="6"/>
        <v>107.94999999999999</v>
      </c>
      <c r="U50" s="5">
        <f t="shared" si="7"/>
        <v>56.815789473684212</v>
      </c>
      <c r="V50" t="str">
        <f t="shared" si="8"/>
        <v>film &amp; video</v>
      </c>
      <c r="W50" t="str">
        <f t="shared" si="9"/>
        <v>television</v>
      </c>
      <c r="X50" s="8">
        <f t="shared" si="0"/>
        <v>2015</v>
      </c>
      <c r="Y50" s="8">
        <f t="shared" si="1"/>
        <v>1</v>
      </c>
    </row>
    <row r="51" spans="1:25" ht="19" customHeight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2"/>
        <v>42270.968113425923</v>
      </c>
      <c r="L51" s="12">
        <f t="shared" si="3"/>
        <v>2015</v>
      </c>
      <c r="M51" s="12">
        <f t="shared" si="4"/>
        <v>9</v>
      </c>
      <c r="N51" s="11"/>
      <c r="O51" s="11">
        <f t="shared" si="5"/>
        <v>42300.968113425923</v>
      </c>
      <c r="P51" t="b">
        <v>0</v>
      </c>
      <c r="Q51">
        <v>87</v>
      </c>
      <c r="R51" t="b">
        <v>1</v>
      </c>
      <c r="S51" t="s">
        <v>8265</v>
      </c>
      <c r="T51" s="5">
        <f t="shared" si="6"/>
        <v>100</v>
      </c>
      <c r="U51" s="5">
        <f t="shared" si="7"/>
        <v>137.93103448275863</v>
      </c>
      <c r="V51" t="str">
        <f t="shared" si="8"/>
        <v>film &amp; video</v>
      </c>
      <c r="W51" t="str">
        <f t="shared" si="9"/>
        <v>television</v>
      </c>
      <c r="X51" s="8">
        <f t="shared" si="0"/>
        <v>2015</v>
      </c>
      <c r="Y51" s="8">
        <f t="shared" si="1"/>
        <v>9</v>
      </c>
    </row>
    <row r="52" spans="1:25" ht="19" customHeight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2"/>
        <v>41995.544652777775</v>
      </c>
      <c r="L52" s="12">
        <f t="shared" si="3"/>
        <v>2014</v>
      </c>
      <c r="M52" s="12">
        <f t="shared" si="4"/>
        <v>12</v>
      </c>
      <c r="N52" s="11"/>
      <c r="O52" s="11">
        <f t="shared" si="5"/>
        <v>42034.499999999993</v>
      </c>
      <c r="P52" t="b">
        <v>0</v>
      </c>
      <c r="Q52">
        <v>22</v>
      </c>
      <c r="R52" t="b">
        <v>1</v>
      </c>
      <c r="S52" t="s">
        <v>8265</v>
      </c>
      <c r="T52" s="5">
        <f t="shared" si="6"/>
        <v>100</v>
      </c>
      <c r="U52" s="5">
        <f t="shared" si="7"/>
        <v>27.272727272727273</v>
      </c>
      <c r="V52" t="str">
        <f t="shared" si="8"/>
        <v>film &amp; video</v>
      </c>
      <c r="W52" t="str">
        <f t="shared" si="9"/>
        <v>television</v>
      </c>
      <c r="X52" s="8">
        <f t="shared" si="0"/>
        <v>2014</v>
      </c>
      <c r="Y52" s="8">
        <f t="shared" si="1"/>
        <v>12</v>
      </c>
    </row>
    <row r="53" spans="1:25" ht="19" customHeight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2"/>
        <v>42196.72033564814</v>
      </c>
      <c r="L53" s="12">
        <f t="shared" si="3"/>
        <v>2015</v>
      </c>
      <c r="M53" s="12">
        <f t="shared" si="4"/>
        <v>7</v>
      </c>
      <c r="N53" s="11"/>
      <c r="O53" s="11">
        <f t="shared" si="5"/>
        <v>42226.72033564814</v>
      </c>
      <c r="P53" t="b">
        <v>0</v>
      </c>
      <c r="Q53">
        <v>119</v>
      </c>
      <c r="R53" t="b">
        <v>1</v>
      </c>
      <c r="S53" t="s">
        <v>8265</v>
      </c>
      <c r="T53" s="5">
        <f t="shared" si="6"/>
        <v>128.0181818181818</v>
      </c>
      <c r="U53" s="5">
        <f t="shared" si="7"/>
        <v>118.33613445378151</v>
      </c>
      <c r="V53" t="str">
        <f t="shared" si="8"/>
        <v>film &amp; video</v>
      </c>
      <c r="W53" t="str">
        <f t="shared" si="9"/>
        <v>television</v>
      </c>
      <c r="X53" s="8">
        <f t="shared" si="0"/>
        <v>2015</v>
      </c>
      <c r="Y53" s="8">
        <f t="shared" si="1"/>
        <v>7</v>
      </c>
    </row>
    <row r="54" spans="1:25" ht="19" customHeight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2"/>
        <v>41807.493587962963</v>
      </c>
      <c r="L54" s="12">
        <f t="shared" si="3"/>
        <v>2014</v>
      </c>
      <c r="M54" s="12">
        <f t="shared" si="4"/>
        <v>6</v>
      </c>
      <c r="N54" s="11"/>
      <c r="O54" s="11">
        <f t="shared" si="5"/>
        <v>41837.493587962963</v>
      </c>
      <c r="P54" t="b">
        <v>0</v>
      </c>
      <c r="Q54">
        <v>52</v>
      </c>
      <c r="R54" t="b">
        <v>1</v>
      </c>
      <c r="S54" t="s">
        <v>8265</v>
      </c>
      <c r="T54" s="5">
        <f t="shared" si="6"/>
        <v>116.21</v>
      </c>
      <c r="U54" s="5">
        <f t="shared" si="7"/>
        <v>223.48076923076923</v>
      </c>
      <c r="V54" t="str">
        <f t="shared" si="8"/>
        <v>film &amp; video</v>
      </c>
      <c r="W54" t="str">
        <f t="shared" si="9"/>
        <v>television</v>
      </c>
      <c r="X54" s="8">
        <f t="shared" si="0"/>
        <v>2014</v>
      </c>
      <c r="Y54" s="8">
        <f t="shared" si="1"/>
        <v>6</v>
      </c>
    </row>
    <row r="55" spans="1:25" ht="19" customHeight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2"/>
        <v>41719.340798611105</v>
      </c>
      <c r="L55" s="12">
        <f t="shared" si="3"/>
        <v>2014</v>
      </c>
      <c r="M55" s="12">
        <f t="shared" si="4"/>
        <v>3</v>
      </c>
      <c r="N55" s="11"/>
      <c r="O55" s="11">
        <f t="shared" si="5"/>
        <v>41733.708333333328</v>
      </c>
      <c r="P55" t="b">
        <v>0</v>
      </c>
      <c r="Q55">
        <v>117</v>
      </c>
      <c r="R55" t="b">
        <v>1</v>
      </c>
      <c r="S55" t="s">
        <v>8265</v>
      </c>
      <c r="T55" s="5">
        <f t="shared" si="6"/>
        <v>109.63333333333334</v>
      </c>
      <c r="U55" s="5">
        <f t="shared" si="7"/>
        <v>28.111111111111111</v>
      </c>
      <c r="V55" t="str">
        <f t="shared" si="8"/>
        <v>film &amp; video</v>
      </c>
      <c r="W55" t="str">
        <f t="shared" si="9"/>
        <v>television</v>
      </c>
      <c r="X55" s="8">
        <f t="shared" si="0"/>
        <v>2014</v>
      </c>
      <c r="Y55" s="8">
        <f t="shared" si="1"/>
        <v>3</v>
      </c>
    </row>
    <row r="56" spans="1:25" ht="19" customHeight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2"/>
        <v>42333.504872685182</v>
      </c>
      <c r="L56" s="12">
        <f t="shared" si="3"/>
        <v>2015</v>
      </c>
      <c r="M56" s="12">
        <f t="shared" si="4"/>
        <v>11</v>
      </c>
      <c r="N56" s="11"/>
      <c r="O56" s="11">
        <f t="shared" si="5"/>
        <v>42363.504872685182</v>
      </c>
      <c r="P56" t="b">
        <v>0</v>
      </c>
      <c r="Q56">
        <v>52</v>
      </c>
      <c r="R56" t="b">
        <v>1</v>
      </c>
      <c r="S56" t="s">
        <v>8265</v>
      </c>
      <c r="T56" s="5">
        <f t="shared" si="6"/>
        <v>101</v>
      </c>
      <c r="U56" s="5">
        <f t="shared" si="7"/>
        <v>194.23076923076923</v>
      </c>
      <c r="V56" t="str">
        <f t="shared" si="8"/>
        <v>film &amp; video</v>
      </c>
      <c r="W56" t="str">
        <f t="shared" si="9"/>
        <v>television</v>
      </c>
      <c r="X56" s="8">
        <f t="shared" si="0"/>
        <v>2015</v>
      </c>
      <c r="Y56" s="8">
        <f t="shared" si="1"/>
        <v>11</v>
      </c>
    </row>
    <row r="57" spans="1:25" ht="19" customHeight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2"/>
        <v>42496.760601851849</v>
      </c>
      <c r="L57" s="12">
        <f t="shared" si="3"/>
        <v>2016</v>
      </c>
      <c r="M57" s="12">
        <f t="shared" si="4"/>
        <v>5</v>
      </c>
      <c r="N57" s="11"/>
      <c r="O57" s="11">
        <f t="shared" si="5"/>
        <v>42517.760601851849</v>
      </c>
      <c r="P57" t="b">
        <v>0</v>
      </c>
      <c r="Q57">
        <v>86</v>
      </c>
      <c r="R57" t="b">
        <v>1</v>
      </c>
      <c r="S57" t="s">
        <v>8265</v>
      </c>
      <c r="T57" s="5">
        <f t="shared" si="6"/>
        <v>128.95348837209301</v>
      </c>
      <c r="U57" s="5">
        <f t="shared" si="7"/>
        <v>128.95348837209303</v>
      </c>
      <c r="V57" t="str">
        <f t="shared" si="8"/>
        <v>film &amp; video</v>
      </c>
      <c r="W57" t="str">
        <f t="shared" si="9"/>
        <v>television</v>
      </c>
      <c r="X57" s="8">
        <f t="shared" si="0"/>
        <v>2016</v>
      </c>
      <c r="Y57" s="8">
        <f t="shared" si="1"/>
        <v>5</v>
      </c>
    </row>
    <row r="58" spans="1:25" ht="19" customHeight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2"/>
        <v>42149.340555555558</v>
      </c>
      <c r="L58" s="12">
        <f t="shared" si="3"/>
        <v>2015</v>
      </c>
      <c r="M58" s="12">
        <f t="shared" si="4"/>
        <v>5</v>
      </c>
      <c r="N58" s="11"/>
      <c r="O58" s="11">
        <f t="shared" si="5"/>
        <v>42163.458333333336</v>
      </c>
      <c r="P58" t="b">
        <v>0</v>
      </c>
      <c r="Q58">
        <v>174</v>
      </c>
      <c r="R58" t="b">
        <v>1</v>
      </c>
      <c r="S58" t="s">
        <v>8265</v>
      </c>
      <c r="T58" s="5">
        <f t="shared" si="6"/>
        <v>107.26249999999999</v>
      </c>
      <c r="U58" s="5">
        <f t="shared" si="7"/>
        <v>49.316091954022987</v>
      </c>
      <c r="V58" t="str">
        <f t="shared" si="8"/>
        <v>film &amp; video</v>
      </c>
      <c r="W58" t="str">
        <f t="shared" si="9"/>
        <v>television</v>
      </c>
      <c r="X58" s="8">
        <f t="shared" si="0"/>
        <v>2015</v>
      </c>
      <c r="Y58" s="8">
        <f t="shared" si="1"/>
        <v>5</v>
      </c>
    </row>
    <row r="59" spans="1:25" ht="19" customHeight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2"/>
        <v>42089.624560185184</v>
      </c>
      <c r="L59" s="12">
        <f t="shared" si="3"/>
        <v>2015</v>
      </c>
      <c r="M59" s="12">
        <f t="shared" si="4"/>
        <v>3</v>
      </c>
      <c r="N59" s="11"/>
      <c r="O59" s="11">
        <f t="shared" si="5"/>
        <v>42119.624560185184</v>
      </c>
      <c r="P59" t="b">
        <v>0</v>
      </c>
      <c r="Q59">
        <v>69</v>
      </c>
      <c r="R59" t="b">
        <v>1</v>
      </c>
      <c r="S59" t="s">
        <v>8265</v>
      </c>
      <c r="T59" s="5">
        <f t="shared" si="6"/>
        <v>101.89999999999999</v>
      </c>
      <c r="U59" s="5">
        <f t="shared" si="7"/>
        <v>221.52173913043478</v>
      </c>
      <c r="V59" t="str">
        <f t="shared" si="8"/>
        <v>film &amp; video</v>
      </c>
      <c r="W59" t="str">
        <f t="shared" si="9"/>
        <v>television</v>
      </c>
      <c r="X59" s="8">
        <f t="shared" si="0"/>
        <v>2015</v>
      </c>
      <c r="Y59" s="8">
        <f t="shared" si="1"/>
        <v>3</v>
      </c>
    </row>
    <row r="60" spans="1:25" ht="19" customHeight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2"/>
        <v>41932.536712962959</v>
      </c>
      <c r="L60" s="12">
        <f t="shared" si="3"/>
        <v>2014</v>
      </c>
      <c r="M60" s="12">
        <f t="shared" si="4"/>
        <v>10</v>
      </c>
      <c r="N60" s="11"/>
      <c r="O60" s="11">
        <f t="shared" si="5"/>
        <v>41962.578379629624</v>
      </c>
      <c r="P60" t="b">
        <v>0</v>
      </c>
      <c r="Q60">
        <v>75</v>
      </c>
      <c r="R60" t="b">
        <v>1</v>
      </c>
      <c r="S60" t="s">
        <v>8265</v>
      </c>
      <c r="T60" s="5">
        <f t="shared" si="6"/>
        <v>102.91</v>
      </c>
      <c r="U60" s="5">
        <f t="shared" si="7"/>
        <v>137.21333333333334</v>
      </c>
      <c r="V60" t="str">
        <f t="shared" si="8"/>
        <v>film &amp; video</v>
      </c>
      <c r="W60" t="str">
        <f t="shared" si="9"/>
        <v>television</v>
      </c>
      <c r="X60" s="8">
        <f t="shared" si="0"/>
        <v>2014</v>
      </c>
      <c r="Y60" s="8">
        <f t="shared" si="1"/>
        <v>10</v>
      </c>
    </row>
    <row r="61" spans="1:25" ht="19" customHeight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2"/>
        <v>42230.027499999997</v>
      </c>
      <c r="L61" s="12">
        <f t="shared" si="3"/>
        <v>2015</v>
      </c>
      <c r="M61" s="12">
        <f t="shared" si="4"/>
        <v>8</v>
      </c>
      <c r="N61" s="11"/>
      <c r="O61" s="11">
        <f t="shared" si="5"/>
        <v>42261.666666666664</v>
      </c>
      <c r="P61" t="b">
        <v>0</v>
      </c>
      <c r="Q61">
        <v>33</v>
      </c>
      <c r="R61" t="b">
        <v>1</v>
      </c>
      <c r="S61" t="s">
        <v>8265</v>
      </c>
      <c r="T61" s="5">
        <f t="shared" si="6"/>
        <v>100.12570000000001</v>
      </c>
      <c r="U61" s="5">
        <f t="shared" si="7"/>
        <v>606.82242424242418</v>
      </c>
      <c r="V61" t="str">
        <f t="shared" si="8"/>
        <v>film &amp; video</v>
      </c>
      <c r="W61" t="str">
        <f t="shared" si="9"/>
        <v>television</v>
      </c>
      <c r="X61" s="8">
        <f t="shared" si="0"/>
        <v>2015</v>
      </c>
      <c r="Y61" s="8">
        <f t="shared" si="1"/>
        <v>8</v>
      </c>
    </row>
    <row r="62" spans="1:25" ht="19" customHeight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2"/>
        <v>41701.693483796298</v>
      </c>
      <c r="L62" s="12">
        <f t="shared" si="3"/>
        <v>2014</v>
      </c>
      <c r="M62" s="12">
        <f t="shared" si="4"/>
        <v>3</v>
      </c>
      <c r="N62" s="11"/>
      <c r="O62" s="11">
        <f t="shared" si="5"/>
        <v>41720.791666666664</v>
      </c>
      <c r="P62" t="b">
        <v>0</v>
      </c>
      <c r="Q62">
        <v>108</v>
      </c>
      <c r="R62" t="b">
        <v>1</v>
      </c>
      <c r="S62" t="s">
        <v>8266</v>
      </c>
      <c r="T62" s="5">
        <f t="shared" si="6"/>
        <v>103.29622222222221</v>
      </c>
      <c r="U62" s="5">
        <f t="shared" si="7"/>
        <v>43.040092592592593</v>
      </c>
      <c r="V62" t="str">
        <f t="shared" si="8"/>
        <v>film &amp; video</v>
      </c>
      <c r="W62" t="str">
        <f t="shared" si="9"/>
        <v>shorts</v>
      </c>
      <c r="X62" s="8">
        <f t="shared" si="0"/>
        <v>2014</v>
      </c>
      <c r="Y62" s="8">
        <f t="shared" si="1"/>
        <v>3</v>
      </c>
    </row>
    <row r="63" spans="1:25" ht="19" customHeight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2"/>
        <v>41409.605983796289</v>
      </c>
      <c r="L63" s="12">
        <f t="shared" si="3"/>
        <v>2013</v>
      </c>
      <c r="M63" s="12">
        <f t="shared" si="4"/>
        <v>5</v>
      </c>
      <c r="N63" s="11"/>
      <c r="O63" s="11">
        <f t="shared" si="5"/>
        <v>41431.605983796289</v>
      </c>
      <c r="P63" t="b">
        <v>0</v>
      </c>
      <c r="Q63">
        <v>23</v>
      </c>
      <c r="R63" t="b">
        <v>1</v>
      </c>
      <c r="S63" t="s">
        <v>8266</v>
      </c>
      <c r="T63" s="5">
        <f t="shared" si="6"/>
        <v>148.30000000000001</v>
      </c>
      <c r="U63" s="5">
        <f t="shared" si="7"/>
        <v>322.39130434782606</v>
      </c>
      <c r="V63" t="str">
        <f t="shared" si="8"/>
        <v>film &amp; video</v>
      </c>
      <c r="W63" t="str">
        <f t="shared" si="9"/>
        <v>shorts</v>
      </c>
      <c r="X63" s="8">
        <f t="shared" si="0"/>
        <v>2013</v>
      </c>
      <c r="Y63" s="8">
        <f t="shared" si="1"/>
        <v>5</v>
      </c>
    </row>
    <row r="64" spans="1:25" ht="19" customHeight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2"/>
        <v>41311.591180555552</v>
      </c>
      <c r="L64" s="12">
        <f t="shared" si="3"/>
        <v>2013</v>
      </c>
      <c r="M64" s="12">
        <f t="shared" si="4"/>
        <v>2</v>
      </c>
      <c r="N64" s="11"/>
      <c r="O64" s="11">
        <f t="shared" si="5"/>
        <v>41336.591180555552</v>
      </c>
      <c r="P64" t="b">
        <v>0</v>
      </c>
      <c r="Q64">
        <v>48</v>
      </c>
      <c r="R64" t="b">
        <v>1</v>
      </c>
      <c r="S64" t="s">
        <v>8266</v>
      </c>
      <c r="T64" s="5">
        <f t="shared" si="6"/>
        <v>154.73333333333332</v>
      </c>
      <c r="U64" s="5">
        <f t="shared" si="7"/>
        <v>96.708333333333329</v>
      </c>
      <c r="V64" t="str">
        <f t="shared" si="8"/>
        <v>film &amp; video</v>
      </c>
      <c r="W64" t="str">
        <f t="shared" si="9"/>
        <v>shorts</v>
      </c>
      <c r="X64" s="8">
        <f t="shared" si="0"/>
        <v>2013</v>
      </c>
      <c r="Y64" s="8">
        <f t="shared" si="1"/>
        <v>2</v>
      </c>
    </row>
    <row r="65" spans="1:25" ht="19" customHeight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2"/>
        <v>41612.703854166662</v>
      </c>
      <c r="L65" s="12">
        <f t="shared" si="3"/>
        <v>2013</v>
      </c>
      <c r="M65" s="12">
        <f t="shared" si="4"/>
        <v>12</v>
      </c>
      <c r="N65" s="11"/>
      <c r="O65" s="11">
        <f t="shared" si="5"/>
        <v>41635.999305555553</v>
      </c>
      <c r="P65" t="b">
        <v>0</v>
      </c>
      <c r="Q65">
        <v>64</v>
      </c>
      <c r="R65" t="b">
        <v>1</v>
      </c>
      <c r="S65" t="s">
        <v>8266</v>
      </c>
      <c r="T65" s="5">
        <f t="shared" si="6"/>
        <v>113.51849999999999</v>
      </c>
      <c r="U65" s="5">
        <f t="shared" si="7"/>
        <v>35.474531249999998</v>
      </c>
      <c r="V65" t="str">
        <f t="shared" si="8"/>
        <v>film &amp; video</v>
      </c>
      <c r="W65" t="str">
        <f t="shared" si="9"/>
        <v>shorts</v>
      </c>
      <c r="X65" s="8">
        <f t="shared" si="0"/>
        <v>2013</v>
      </c>
      <c r="Y65" s="8">
        <f t="shared" si="1"/>
        <v>12</v>
      </c>
    </row>
    <row r="66" spans="1:25" ht="19" customHeight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si="2"/>
        <v>41432.809965277775</v>
      </c>
      <c r="L66" s="12">
        <f t="shared" si="3"/>
        <v>2013</v>
      </c>
      <c r="M66" s="12">
        <f t="shared" si="4"/>
        <v>6</v>
      </c>
      <c r="N66" s="11"/>
      <c r="O66" s="11">
        <f t="shared" si="5"/>
        <v>41462.809965277775</v>
      </c>
      <c r="P66" t="b">
        <v>0</v>
      </c>
      <c r="Q66">
        <v>24</v>
      </c>
      <c r="R66" t="b">
        <v>1</v>
      </c>
      <c r="S66" t="s">
        <v>8266</v>
      </c>
      <c r="T66" s="5">
        <f t="shared" si="6"/>
        <v>173.33333333333334</v>
      </c>
      <c r="U66" s="5">
        <f t="shared" si="7"/>
        <v>86.666666666666671</v>
      </c>
      <c r="V66" t="str">
        <f t="shared" si="8"/>
        <v>film &amp; video</v>
      </c>
      <c r="W66" t="str">
        <f t="shared" si="9"/>
        <v>shorts</v>
      </c>
      <c r="X66" s="8">
        <f t="shared" ref="X66:X129" si="10">L66</f>
        <v>2013</v>
      </c>
      <c r="Y66" s="8">
        <f t="shared" ref="Y66:Y129" si="11">M66</f>
        <v>6</v>
      </c>
    </row>
    <row r="67" spans="1:25" ht="19" customHeight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ref="K67:K130" si="12">(J67/86400)+25569+(-5/24)</f>
        <v>41835.612893518519</v>
      </c>
      <c r="L67" s="12">
        <f t="shared" ref="L67:L130" si="13">YEAR(K67)</f>
        <v>2014</v>
      </c>
      <c r="M67" s="12">
        <f t="shared" ref="M67:M130" si="14">MONTH(K67)</f>
        <v>7</v>
      </c>
      <c r="N67" s="11"/>
      <c r="O67" s="11">
        <f t="shared" ref="O67:O130" si="15">(I67/86400)+25569+(-5/24)</f>
        <v>41862.040972222218</v>
      </c>
      <c r="P67" t="b">
        <v>0</v>
      </c>
      <c r="Q67">
        <v>57</v>
      </c>
      <c r="R67" t="b">
        <v>1</v>
      </c>
      <c r="S67" t="s">
        <v>8266</v>
      </c>
      <c r="T67" s="5">
        <f t="shared" ref="T67:T130" si="16">E67/D67*100</f>
        <v>107.52857142857141</v>
      </c>
      <c r="U67" s="5">
        <f t="shared" ref="U67:U130" si="17">IF(Q67&gt;0,E67/Q67,0)</f>
        <v>132.05263157894737</v>
      </c>
      <c r="V67" t="str">
        <f t="shared" ref="V67:V130" si="18">LEFT(S67,SEARCH("/",S67)-1)</f>
        <v>film &amp; video</v>
      </c>
      <c r="W67" t="str">
        <f t="shared" ref="W67:W130" si="19">RIGHT($S67,LEN($S67)-SEARCH("/",$S67))</f>
        <v>shorts</v>
      </c>
      <c r="X67" s="8">
        <f t="shared" si="10"/>
        <v>2014</v>
      </c>
      <c r="Y67" s="8">
        <f t="shared" si="11"/>
        <v>7</v>
      </c>
    </row>
    <row r="68" spans="1:25" ht="19" customHeight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12"/>
        <v>42539.641435185178</v>
      </c>
      <c r="L68" s="12">
        <f t="shared" si="13"/>
        <v>2016</v>
      </c>
      <c r="M68" s="12">
        <f t="shared" si="14"/>
        <v>6</v>
      </c>
      <c r="N68" s="11"/>
      <c r="O68" s="11">
        <f t="shared" si="15"/>
        <v>42569.641435185178</v>
      </c>
      <c r="P68" t="b">
        <v>0</v>
      </c>
      <c r="Q68">
        <v>26</v>
      </c>
      <c r="R68" t="b">
        <v>1</v>
      </c>
      <c r="S68" t="s">
        <v>8266</v>
      </c>
      <c r="T68" s="5">
        <f t="shared" si="16"/>
        <v>118.6</v>
      </c>
      <c r="U68" s="5">
        <f t="shared" si="17"/>
        <v>91.230769230769226</v>
      </c>
      <c r="V68" t="str">
        <f t="shared" si="18"/>
        <v>film &amp; video</v>
      </c>
      <c r="W68" t="str">
        <f t="shared" si="19"/>
        <v>shorts</v>
      </c>
      <c r="X68" s="8">
        <f t="shared" si="10"/>
        <v>2016</v>
      </c>
      <c r="Y68" s="8">
        <f t="shared" si="11"/>
        <v>6</v>
      </c>
    </row>
    <row r="69" spans="1:25" ht="19" customHeight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12"/>
        <v>41075.375046296293</v>
      </c>
      <c r="L69" s="12">
        <f t="shared" si="13"/>
        <v>2012</v>
      </c>
      <c r="M69" s="12">
        <f t="shared" si="14"/>
        <v>6</v>
      </c>
      <c r="N69" s="11"/>
      <c r="O69" s="11">
        <f t="shared" si="15"/>
        <v>41105.375046296293</v>
      </c>
      <c r="P69" t="b">
        <v>0</v>
      </c>
      <c r="Q69">
        <v>20</v>
      </c>
      <c r="R69" t="b">
        <v>1</v>
      </c>
      <c r="S69" t="s">
        <v>8266</v>
      </c>
      <c r="T69" s="5">
        <f t="shared" si="16"/>
        <v>116.25000000000001</v>
      </c>
      <c r="U69" s="5">
        <f t="shared" si="17"/>
        <v>116.25</v>
      </c>
      <c r="V69" t="str">
        <f t="shared" si="18"/>
        <v>film &amp; video</v>
      </c>
      <c r="W69" t="str">
        <f t="shared" si="19"/>
        <v>shorts</v>
      </c>
      <c r="X69" s="8">
        <f t="shared" si="10"/>
        <v>2012</v>
      </c>
      <c r="Y69" s="8">
        <f t="shared" si="11"/>
        <v>6</v>
      </c>
    </row>
    <row r="70" spans="1:25" ht="19" customHeight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12"/>
        <v>41663.36100694444</v>
      </c>
      <c r="L70" s="12">
        <f t="shared" si="13"/>
        <v>2014</v>
      </c>
      <c r="M70" s="12">
        <f t="shared" si="14"/>
        <v>1</v>
      </c>
      <c r="N70" s="11"/>
      <c r="O70" s="11">
        <f t="shared" si="15"/>
        <v>41693.36100694444</v>
      </c>
      <c r="P70" t="b">
        <v>0</v>
      </c>
      <c r="Q70">
        <v>36</v>
      </c>
      <c r="R70" t="b">
        <v>1</v>
      </c>
      <c r="S70" t="s">
        <v>8266</v>
      </c>
      <c r="T70" s="5">
        <f t="shared" si="16"/>
        <v>127.16666666666667</v>
      </c>
      <c r="U70" s="5">
        <f t="shared" si="17"/>
        <v>21.194444444444443</v>
      </c>
      <c r="V70" t="str">
        <f t="shared" si="18"/>
        <v>film &amp; video</v>
      </c>
      <c r="W70" t="str">
        <f t="shared" si="19"/>
        <v>shorts</v>
      </c>
      <c r="X70" s="8">
        <f t="shared" si="10"/>
        <v>2014</v>
      </c>
      <c r="Y70" s="8">
        <f t="shared" si="11"/>
        <v>1</v>
      </c>
    </row>
    <row r="71" spans="1:25" ht="19" customHeight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12"/>
        <v>40785.979456018518</v>
      </c>
      <c r="L71" s="12">
        <f t="shared" si="13"/>
        <v>2011</v>
      </c>
      <c r="M71" s="12">
        <f t="shared" si="14"/>
        <v>8</v>
      </c>
      <c r="N71" s="11"/>
      <c r="O71" s="11">
        <f t="shared" si="15"/>
        <v>40818.082638888889</v>
      </c>
      <c r="P71" t="b">
        <v>0</v>
      </c>
      <c r="Q71">
        <v>178</v>
      </c>
      <c r="R71" t="b">
        <v>1</v>
      </c>
      <c r="S71" t="s">
        <v>8266</v>
      </c>
      <c r="T71" s="5">
        <f t="shared" si="16"/>
        <v>110.9423</v>
      </c>
      <c r="U71" s="5">
        <f t="shared" si="17"/>
        <v>62.327134831460668</v>
      </c>
      <c r="V71" t="str">
        <f t="shared" si="18"/>
        <v>film &amp; video</v>
      </c>
      <c r="W71" t="str">
        <f t="shared" si="19"/>
        <v>shorts</v>
      </c>
      <c r="X71" s="8">
        <f t="shared" si="10"/>
        <v>2011</v>
      </c>
      <c r="Y71" s="8">
        <f t="shared" si="11"/>
        <v>8</v>
      </c>
    </row>
    <row r="72" spans="1:25" ht="19" customHeight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12"/>
        <v>40730.688020833331</v>
      </c>
      <c r="L72" s="12">
        <f t="shared" si="13"/>
        <v>2011</v>
      </c>
      <c r="M72" s="12">
        <f t="shared" si="14"/>
        <v>7</v>
      </c>
      <c r="N72" s="11"/>
      <c r="O72" s="11">
        <f t="shared" si="15"/>
        <v>40790.688020833331</v>
      </c>
      <c r="P72" t="b">
        <v>0</v>
      </c>
      <c r="Q72">
        <v>17</v>
      </c>
      <c r="R72" t="b">
        <v>1</v>
      </c>
      <c r="S72" t="s">
        <v>8266</v>
      </c>
      <c r="T72" s="5">
        <f t="shared" si="16"/>
        <v>127.2</v>
      </c>
      <c r="U72" s="5">
        <f t="shared" si="17"/>
        <v>37.411764705882355</v>
      </c>
      <c r="V72" t="str">
        <f t="shared" si="18"/>
        <v>film &amp; video</v>
      </c>
      <c r="W72" t="str">
        <f t="shared" si="19"/>
        <v>shorts</v>
      </c>
      <c r="X72" s="8">
        <f t="shared" si="10"/>
        <v>2011</v>
      </c>
      <c r="Y72" s="8">
        <f t="shared" si="11"/>
        <v>7</v>
      </c>
    </row>
    <row r="73" spans="1:25" ht="19" customHeight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12"/>
        <v>40997.063159722216</v>
      </c>
      <c r="L73" s="12">
        <f t="shared" si="13"/>
        <v>2012</v>
      </c>
      <c r="M73" s="12">
        <f t="shared" si="14"/>
        <v>3</v>
      </c>
      <c r="N73" s="11"/>
      <c r="O73" s="11">
        <f t="shared" si="15"/>
        <v>41057.063159722216</v>
      </c>
      <c r="P73" t="b">
        <v>0</v>
      </c>
      <c r="Q73">
        <v>32</v>
      </c>
      <c r="R73" t="b">
        <v>1</v>
      </c>
      <c r="S73" t="s">
        <v>8266</v>
      </c>
      <c r="T73" s="5">
        <f t="shared" si="16"/>
        <v>123.94444444444443</v>
      </c>
      <c r="U73" s="5">
        <f t="shared" si="17"/>
        <v>69.71875</v>
      </c>
      <c r="V73" t="str">
        <f t="shared" si="18"/>
        <v>film &amp; video</v>
      </c>
      <c r="W73" t="str">
        <f t="shared" si="19"/>
        <v>shorts</v>
      </c>
      <c r="X73" s="8">
        <f t="shared" si="10"/>
        <v>2012</v>
      </c>
      <c r="Y73" s="8">
        <f t="shared" si="11"/>
        <v>3</v>
      </c>
    </row>
    <row r="74" spans="1:25" ht="19" customHeight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12"/>
        <v>41207.801863425928</v>
      </c>
      <c r="L74" s="12">
        <f t="shared" si="13"/>
        <v>2012</v>
      </c>
      <c r="M74" s="12">
        <f t="shared" si="14"/>
        <v>10</v>
      </c>
      <c r="N74" s="11"/>
      <c r="O74" s="11">
        <f t="shared" si="15"/>
        <v>41227.791666666664</v>
      </c>
      <c r="P74" t="b">
        <v>0</v>
      </c>
      <c r="Q74">
        <v>41</v>
      </c>
      <c r="R74" t="b">
        <v>1</v>
      </c>
      <c r="S74" t="s">
        <v>8266</v>
      </c>
      <c r="T74" s="5">
        <f t="shared" si="16"/>
        <v>108.40909090909091</v>
      </c>
      <c r="U74" s="5">
        <f t="shared" si="17"/>
        <v>58.170731707317074</v>
      </c>
      <c r="V74" t="str">
        <f t="shared" si="18"/>
        <v>film &amp; video</v>
      </c>
      <c r="W74" t="str">
        <f t="shared" si="19"/>
        <v>shorts</v>
      </c>
      <c r="X74" s="8">
        <f t="shared" si="10"/>
        <v>2012</v>
      </c>
      <c r="Y74" s="8">
        <f t="shared" si="11"/>
        <v>10</v>
      </c>
    </row>
    <row r="75" spans="1:25" ht="19" customHeight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12"/>
        <v>40587.548425925925</v>
      </c>
      <c r="L75" s="12">
        <f t="shared" si="13"/>
        <v>2011</v>
      </c>
      <c r="M75" s="12">
        <f t="shared" si="14"/>
        <v>2</v>
      </c>
      <c r="N75" s="11"/>
      <c r="O75" s="11">
        <f t="shared" si="15"/>
        <v>40665.957638888889</v>
      </c>
      <c r="P75" t="b">
        <v>0</v>
      </c>
      <c r="Q75">
        <v>18</v>
      </c>
      <c r="R75" t="b">
        <v>1</v>
      </c>
      <c r="S75" t="s">
        <v>8266</v>
      </c>
      <c r="T75" s="5">
        <f t="shared" si="16"/>
        <v>100</v>
      </c>
      <c r="U75" s="5">
        <f t="shared" si="17"/>
        <v>50</v>
      </c>
      <c r="V75" t="str">
        <f t="shared" si="18"/>
        <v>film &amp; video</v>
      </c>
      <c r="W75" t="str">
        <f t="shared" si="19"/>
        <v>shorts</v>
      </c>
      <c r="X75" s="8">
        <f t="shared" si="10"/>
        <v>2011</v>
      </c>
      <c r="Y75" s="8">
        <f t="shared" si="11"/>
        <v>2</v>
      </c>
    </row>
    <row r="76" spans="1:25" ht="19" customHeight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12"/>
        <v>42360.278877314813</v>
      </c>
      <c r="L76" s="12">
        <f t="shared" si="13"/>
        <v>2015</v>
      </c>
      <c r="M76" s="12">
        <f t="shared" si="14"/>
        <v>12</v>
      </c>
      <c r="N76" s="11"/>
      <c r="O76" s="11">
        <f t="shared" si="15"/>
        <v>42390.278877314813</v>
      </c>
      <c r="P76" t="b">
        <v>0</v>
      </c>
      <c r="Q76">
        <v>29</v>
      </c>
      <c r="R76" t="b">
        <v>1</v>
      </c>
      <c r="S76" t="s">
        <v>8266</v>
      </c>
      <c r="T76" s="5">
        <f t="shared" si="16"/>
        <v>112.93199999999999</v>
      </c>
      <c r="U76" s="5">
        <f t="shared" si="17"/>
        <v>19.471034482758618</v>
      </c>
      <c r="V76" t="str">
        <f t="shared" si="18"/>
        <v>film &amp; video</v>
      </c>
      <c r="W76" t="str">
        <f t="shared" si="19"/>
        <v>shorts</v>
      </c>
      <c r="X76" s="8">
        <f t="shared" si="10"/>
        <v>2015</v>
      </c>
      <c r="Y76" s="8">
        <f t="shared" si="11"/>
        <v>12</v>
      </c>
    </row>
    <row r="77" spans="1:25" ht="19" customHeight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12"/>
        <v>41357.000833333332</v>
      </c>
      <c r="L77" s="12">
        <f t="shared" si="13"/>
        <v>2013</v>
      </c>
      <c r="M77" s="12">
        <f t="shared" si="14"/>
        <v>3</v>
      </c>
      <c r="N77" s="11"/>
      <c r="O77" s="11">
        <f t="shared" si="15"/>
        <v>41387.000833333332</v>
      </c>
      <c r="P77" t="b">
        <v>0</v>
      </c>
      <c r="Q77">
        <v>47</v>
      </c>
      <c r="R77" t="b">
        <v>1</v>
      </c>
      <c r="S77" t="s">
        <v>8266</v>
      </c>
      <c r="T77" s="5">
        <f t="shared" si="16"/>
        <v>115.42857142857143</v>
      </c>
      <c r="U77" s="5">
        <f t="shared" si="17"/>
        <v>85.957446808510639</v>
      </c>
      <c r="V77" t="str">
        <f t="shared" si="18"/>
        <v>film &amp; video</v>
      </c>
      <c r="W77" t="str">
        <f t="shared" si="19"/>
        <v>shorts</v>
      </c>
      <c r="X77" s="8">
        <f t="shared" si="10"/>
        <v>2013</v>
      </c>
      <c r="Y77" s="8">
        <f t="shared" si="11"/>
        <v>3</v>
      </c>
    </row>
    <row r="78" spans="1:25" ht="19" customHeight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12"/>
        <v>40844.483310185184</v>
      </c>
      <c r="L78" s="12">
        <f t="shared" si="13"/>
        <v>2011</v>
      </c>
      <c r="M78" s="12">
        <f t="shared" si="14"/>
        <v>10</v>
      </c>
      <c r="N78" s="11"/>
      <c r="O78" s="11">
        <f t="shared" si="15"/>
        <v>40904.524976851848</v>
      </c>
      <c r="P78" t="b">
        <v>0</v>
      </c>
      <c r="Q78">
        <v>15</v>
      </c>
      <c r="R78" t="b">
        <v>1</v>
      </c>
      <c r="S78" t="s">
        <v>8266</v>
      </c>
      <c r="T78" s="5">
        <f t="shared" si="16"/>
        <v>153.33333333333334</v>
      </c>
      <c r="U78" s="5">
        <f t="shared" si="17"/>
        <v>30.666666666666668</v>
      </c>
      <c r="V78" t="str">
        <f t="shared" si="18"/>
        <v>film &amp; video</v>
      </c>
      <c r="W78" t="str">
        <f t="shared" si="19"/>
        <v>shorts</v>
      </c>
      <c r="X78" s="8">
        <f t="shared" si="10"/>
        <v>2011</v>
      </c>
      <c r="Y78" s="8">
        <f t="shared" si="11"/>
        <v>10</v>
      </c>
    </row>
    <row r="79" spans="1:25" ht="19" customHeight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12"/>
        <v>40996.936539351846</v>
      </c>
      <c r="L79" s="12">
        <f t="shared" si="13"/>
        <v>2012</v>
      </c>
      <c r="M79" s="12">
        <f t="shared" si="14"/>
        <v>3</v>
      </c>
      <c r="N79" s="11"/>
      <c r="O79" s="11">
        <f t="shared" si="15"/>
        <v>41049.915972222218</v>
      </c>
      <c r="P79" t="b">
        <v>0</v>
      </c>
      <c r="Q79">
        <v>26</v>
      </c>
      <c r="R79" t="b">
        <v>1</v>
      </c>
      <c r="S79" t="s">
        <v>8266</v>
      </c>
      <c r="T79" s="5">
        <f t="shared" si="16"/>
        <v>392.5</v>
      </c>
      <c r="U79" s="5">
        <f t="shared" si="17"/>
        <v>60.384615384615387</v>
      </c>
      <c r="V79" t="str">
        <f t="shared" si="18"/>
        <v>film &amp; video</v>
      </c>
      <c r="W79" t="str">
        <f t="shared" si="19"/>
        <v>shorts</v>
      </c>
      <c r="X79" s="8">
        <f t="shared" si="10"/>
        <v>2012</v>
      </c>
      <c r="Y79" s="8">
        <f t="shared" si="11"/>
        <v>3</v>
      </c>
    </row>
    <row r="80" spans="1:25" ht="19" customHeight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12"/>
        <v>42604.522233796299</v>
      </c>
      <c r="L80" s="12">
        <f t="shared" si="13"/>
        <v>2016</v>
      </c>
      <c r="M80" s="12">
        <f t="shared" si="14"/>
        <v>8</v>
      </c>
      <c r="N80" s="11"/>
      <c r="O80" s="11">
        <f t="shared" si="15"/>
        <v>42614.522233796299</v>
      </c>
      <c r="P80" t="b">
        <v>0</v>
      </c>
      <c r="Q80">
        <v>35</v>
      </c>
      <c r="R80" t="b">
        <v>1</v>
      </c>
      <c r="S80" t="s">
        <v>8266</v>
      </c>
      <c r="T80" s="5">
        <f t="shared" si="16"/>
        <v>2702</v>
      </c>
      <c r="U80" s="5">
        <f t="shared" si="17"/>
        <v>38.6</v>
      </c>
      <c r="V80" t="str">
        <f t="shared" si="18"/>
        <v>film &amp; video</v>
      </c>
      <c r="W80" t="str">
        <f t="shared" si="19"/>
        <v>shorts</v>
      </c>
      <c r="X80" s="8">
        <f t="shared" si="10"/>
        <v>2016</v>
      </c>
      <c r="Y80" s="8">
        <f t="shared" si="11"/>
        <v>8</v>
      </c>
    </row>
    <row r="81" spans="1:25" ht="19" customHeight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12"/>
        <v>41724.568206018514</v>
      </c>
      <c r="L81" s="12">
        <f t="shared" si="13"/>
        <v>2014</v>
      </c>
      <c r="M81" s="12">
        <f t="shared" si="14"/>
        <v>3</v>
      </c>
      <c r="N81" s="11"/>
      <c r="O81" s="11">
        <f t="shared" si="15"/>
        <v>41754.568206018514</v>
      </c>
      <c r="P81" t="b">
        <v>0</v>
      </c>
      <c r="Q81">
        <v>41</v>
      </c>
      <c r="R81" t="b">
        <v>1</v>
      </c>
      <c r="S81" t="s">
        <v>8266</v>
      </c>
      <c r="T81" s="5">
        <f t="shared" si="16"/>
        <v>127</v>
      </c>
      <c r="U81" s="5">
        <f t="shared" si="17"/>
        <v>40.268292682926827</v>
      </c>
      <c r="V81" t="str">
        <f t="shared" si="18"/>
        <v>film &amp; video</v>
      </c>
      <c r="W81" t="str">
        <f t="shared" si="19"/>
        <v>shorts</v>
      </c>
      <c r="X81" s="8">
        <f t="shared" si="10"/>
        <v>2014</v>
      </c>
      <c r="Y81" s="8">
        <f t="shared" si="11"/>
        <v>3</v>
      </c>
    </row>
    <row r="82" spans="1:25" ht="19" customHeight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12"/>
        <v>41582.875648148147</v>
      </c>
      <c r="L82" s="12">
        <f t="shared" si="13"/>
        <v>2013</v>
      </c>
      <c r="M82" s="12">
        <f t="shared" si="14"/>
        <v>11</v>
      </c>
      <c r="N82" s="11"/>
      <c r="O82" s="11">
        <f t="shared" si="15"/>
        <v>41617.875648148147</v>
      </c>
      <c r="P82" t="b">
        <v>0</v>
      </c>
      <c r="Q82">
        <v>47</v>
      </c>
      <c r="R82" t="b">
        <v>1</v>
      </c>
      <c r="S82" t="s">
        <v>8266</v>
      </c>
      <c r="T82" s="5">
        <f t="shared" si="16"/>
        <v>107.25</v>
      </c>
      <c r="U82" s="5">
        <f t="shared" si="17"/>
        <v>273.82978723404256</v>
      </c>
      <c r="V82" t="str">
        <f t="shared" si="18"/>
        <v>film &amp; video</v>
      </c>
      <c r="W82" t="str">
        <f t="shared" si="19"/>
        <v>shorts</v>
      </c>
      <c r="X82" s="8">
        <f t="shared" si="10"/>
        <v>2013</v>
      </c>
      <c r="Y82" s="8">
        <f t="shared" si="11"/>
        <v>11</v>
      </c>
    </row>
    <row r="83" spans="1:25" ht="19" customHeight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12"/>
        <v>41099.950543981475</v>
      </c>
      <c r="L83" s="12">
        <f t="shared" si="13"/>
        <v>2012</v>
      </c>
      <c r="M83" s="12">
        <f t="shared" si="14"/>
        <v>7</v>
      </c>
      <c r="N83" s="11"/>
      <c r="O83" s="11">
        <f t="shared" si="15"/>
        <v>41103.918055555558</v>
      </c>
      <c r="P83" t="b">
        <v>0</v>
      </c>
      <c r="Q83">
        <v>28</v>
      </c>
      <c r="R83" t="b">
        <v>1</v>
      </c>
      <c r="S83" t="s">
        <v>8266</v>
      </c>
      <c r="T83" s="5">
        <f t="shared" si="16"/>
        <v>198</v>
      </c>
      <c r="U83" s="5">
        <f t="shared" si="17"/>
        <v>53.035714285714285</v>
      </c>
      <c r="V83" t="str">
        <f t="shared" si="18"/>
        <v>film &amp; video</v>
      </c>
      <c r="W83" t="str">
        <f t="shared" si="19"/>
        <v>shorts</v>
      </c>
      <c r="X83" s="8">
        <f t="shared" si="10"/>
        <v>2012</v>
      </c>
      <c r="Y83" s="8">
        <f t="shared" si="11"/>
        <v>7</v>
      </c>
    </row>
    <row r="84" spans="1:25" ht="19" customHeight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12"/>
        <v>40795.611817129626</v>
      </c>
      <c r="L84" s="12">
        <f t="shared" si="13"/>
        <v>2011</v>
      </c>
      <c r="M84" s="12">
        <f t="shared" si="14"/>
        <v>9</v>
      </c>
      <c r="N84" s="11"/>
      <c r="O84" s="11">
        <f t="shared" si="15"/>
        <v>40825.611817129626</v>
      </c>
      <c r="P84" t="b">
        <v>0</v>
      </c>
      <c r="Q84">
        <v>100</v>
      </c>
      <c r="R84" t="b">
        <v>1</v>
      </c>
      <c r="S84" t="s">
        <v>8266</v>
      </c>
      <c r="T84" s="5">
        <f t="shared" si="16"/>
        <v>100.01249999999999</v>
      </c>
      <c r="U84" s="5">
        <f t="shared" si="17"/>
        <v>40.005000000000003</v>
      </c>
      <c r="V84" t="str">
        <f t="shared" si="18"/>
        <v>film &amp; video</v>
      </c>
      <c r="W84" t="str">
        <f t="shared" si="19"/>
        <v>shorts</v>
      </c>
      <c r="X84" s="8">
        <f t="shared" si="10"/>
        <v>2011</v>
      </c>
      <c r="Y84" s="8">
        <f t="shared" si="11"/>
        <v>9</v>
      </c>
    </row>
    <row r="85" spans="1:25" ht="19" customHeight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12"/>
        <v>42042.407280092586</v>
      </c>
      <c r="L85" s="12">
        <f t="shared" si="13"/>
        <v>2015</v>
      </c>
      <c r="M85" s="12">
        <f t="shared" si="14"/>
        <v>2</v>
      </c>
      <c r="N85" s="11"/>
      <c r="O85" s="11">
        <f t="shared" si="15"/>
        <v>42057.270833333336</v>
      </c>
      <c r="P85" t="b">
        <v>0</v>
      </c>
      <c r="Q85">
        <v>13</v>
      </c>
      <c r="R85" t="b">
        <v>1</v>
      </c>
      <c r="S85" t="s">
        <v>8266</v>
      </c>
      <c r="T85" s="5">
        <f t="shared" si="16"/>
        <v>102.49999999999999</v>
      </c>
      <c r="U85" s="5">
        <f t="shared" si="17"/>
        <v>15.76923076923077</v>
      </c>
      <c r="V85" t="str">
        <f t="shared" si="18"/>
        <v>film &amp; video</v>
      </c>
      <c r="W85" t="str">
        <f t="shared" si="19"/>
        <v>shorts</v>
      </c>
      <c r="X85" s="8">
        <f t="shared" si="10"/>
        <v>2015</v>
      </c>
      <c r="Y85" s="8">
        <f t="shared" si="11"/>
        <v>2</v>
      </c>
    </row>
    <row r="86" spans="1:25" ht="19" customHeight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12"/>
        <v>40648.54960648148</v>
      </c>
      <c r="L86" s="12">
        <f t="shared" si="13"/>
        <v>2011</v>
      </c>
      <c r="M86" s="12">
        <f t="shared" si="14"/>
        <v>4</v>
      </c>
      <c r="N86" s="11"/>
      <c r="O86" s="11">
        <f t="shared" si="15"/>
        <v>40678.54960648148</v>
      </c>
      <c r="P86" t="b">
        <v>0</v>
      </c>
      <c r="Q86">
        <v>7</v>
      </c>
      <c r="R86" t="b">
        <v>1</v>
      </c>
      <c r="S86" t="s">
        <v>8266</v>
      </c>
      <c r="T86" s="5">
        <f t="shared" si="16"/>
        <v>100</v>
      </c>
      <c r="U86" s="5">
        <f t="shared" si="17"/>
        <v>71.428571428571431</v>
      </c>
      <c r="V86" t="str">
        <f t="shared" si="18"/>
        <v>film &amp; video</v>
      </c>
      <c r="W86" t="str">
        <f t="shared" si="19"/>
        <v>shorts</v>
      </c>
      <c r="X86" s="8">
        <f t="shared" si="10"/>
        <v>2011</v>
      </c>
      <c r="Y86" s="8">
        <f t="shared" si="11"/>
        <v>4</v>
      </c>
    </row>
    <row r="87" spans="1:25" ht="19" customHeight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12"/>
        <v>40778.917094907403</v>
      </c>
      <c r="L87" s="12">
        <f t="shared" si="13"/>
        <v>2011</v>
      </c>
      <c r="M87" s="12">
        <f t="shared" si="14"/>
        <v>8</v>
      </c>
      <c r="N87" s="11"/>
      <c r="O87" s="11">
        <f t="shared" si="15"/>
        <v>40808.917094907403</v>
      </c>
      <c r="P87" t="b">
        <v>0</v>
      </c>
      <c r="Q87">
        <v>21</v>
      </c>
      <c r="R87" t="b">
        <v>1</v>
      </c>
      <c r="S87" t="s">
        <v>8266</v>
      </c>
      <c r="T87" s="5">
        <f t="shared" si="16"/>
        <v>125.49999999999999</v>
      </c>
      <c r="U87" s="5">
        <f t="shared" si="17"/>
        <v>71.714285714285708</v>
      </c>
      <c r="V87" t="str">
        <f t="shared" si="18"/>
        <v>film &amp; video</v>
      </c>
      <c r="W87" t="str">
        <f t="shared" si="19"/>
        <v>shorts</v>
      </c>
      <c r="X87" s="8">
        <f t="shared" si="10"/>
        <v>2011</v>
      </c>
      <c r="Y87" s="8">
        <f t="shared" si="11"/>
        <v>8</v>
      </c>
    </row>
    <row r="88" spans="1:25" ht="19" customHeight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12"/>
        <v>42291.347743055558</v>
      </c>
      <c r="L88" s="12">
        <f t="shared" si="13"/>
        <v>2015</v>
      </c>
      <c r="M88" s="12">
        <f t="shared" si="14"/>
        <v>10</v>
      </c>
      <c r="N88" s="11"/>
      <c r="O88" s="11">
        <f t="shared" si="15"/>
        <v>42365.389409722215</v>
      </c>
      <c r="P88" t="b">
        <v>0</v>
      </c>
      <c r="Q88">
        <v>17</v>
      </c>
      <c r="R88" t="b">
        <v>1</v>
      </c>
      <c r="S88" t="s">
        <v>8266</v>
      </c>
      <c r="T88" s="5">
        <f t="shared" si="16"/>
        <v>106.46666666666667</v>
      </c>
      <c r="U88" s="5">
        <f t="shared" si="17"/>
        <v>375.76470588235293</v>
      </c>
      <c r="V88" t="str">
        <f t="shared" si="18"/>
        <v>film &amp; video</v>
      </c>
      <c r="W88" t="str">
        <f t="shared" si="19"/>
        <v>shorts</v>
      </c>
      <c r="X88" s="8">
        <f t="shared" si="10"/>
        <v>2015</v>
      </c>
      <c r="Y88" s="8">
        <f t="shared" si="11"/>
        <v>10</v>
      </c>
    </row>
    <row r="89" spans="1:25" ht="19" customHeight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12"/>
        <v>40322.331053240741</v>
      </c>
      <c r="L89" s="12">
        <f t="shared" si="13"/>
        <v>2010</v>
      </c>
      <c r="M89" s="12">
        <f t="shared" si="14"/>
        <v>5</v>
      </c>
      <c r="N89" s="11"/>
      <c r="O89" s="11">
        <f t="shared" si="15"/>
        <v>40331.861805555549</v>
      </c>
      <c r="P89" t="b">
        <v>0</v>
      </c>
      <c r="Q89">
        <v>25</v>
      </c>
      <c r="R89" t="b">
        <v>1</v>
      </c>
      <c r="S89" t="s">
        <v>8266</v>
      </c>
      <c r="T89" s="5">
        <f t="shared" si="16"/>
        <v>104.60000000000001</v>
      </c>
      <c r="U89" s="5">
        <f t="shared" si="17"/>
        <v>104.6</v>
      </c>
      <c r="V89" t="str">
        <f t="shared" si="18"/>
        <v>film &amp; video</v>
      </c>
      <c r="W89" t="str">
        <f t="shared" si="19"/>
        <v>shorts</v>
      </c>
      <c r="X89" s="8">
        <f t="shared" si="10"/>
        <v>2010</v>
      </c>
      <c r="Y89" s="8">
        <f t="shared" si="11"/>
        <v>5</v>
      </c>
    </row>
    <row r="90" spans="1:25" ht="19" customHeight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12"/>
        <v>41786.450590277775</v>
      </c>
      <c r="L90" s="12">
        <f t="shared" si="13"/>
        <v>2014</v>
      </c>
      <c r="M90" s="12">
        <f t="shared" si="14"/>
        <v>5</v>
      </c>
      <c r="N90" s="11"/>
      <c r="O90" s="11">
        <f t="shared" si="15"/>
        <v>41812.450590277775</v>
      </c>
      <c r="P90" t="b">
        <v>0</v>
      </c>
      <c r="Q90">
        <v>60</v>
      </c>
      <c r="R90" t="b">
        <v>1</v>
      </c>
      <c r="S90" t="s">
        <v>8266</v>
      </c>
      <c r="T90" s="5">
        <f t="shared" si="16"/>
        <v>102.85714285714285</v>
      </c>
      <c r="U90" s="5">
        <f t="shared" si="17"/>
        <v>60</v>
      </c>
      <c r="V90" t="str">
        <f t="shared" si="18"/>
        <v>film &amp; video</v>
      </c>
      <c r="W90" t="str">
        <f t="shared" si="19"/>
        <v>shorts</v>
      </c>
      <c r="X90" s="8">
        <f t="shared" si="10"/>
        <v>2014</v>
      </c>
      <c r="Y90" s="8">
        <f t="shared" si="11"/>
        <v>5</v>
      </c>
    </row>
    <row r="91" spans="1:25" ht="19" customHeight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12"/>
        <v>41402.543888888882</v>
      </c>
      <c r="L91" s="12">
        <f t="shared" si="13"/>
        <v>2013</v>
      </c>
      <c r="M91" s="12">
        <f t="shared" si="14"/>
        <v>5</v>
      </c>
      <c r="N91" s="11"/>
      <c r="O91" s="11">
        <f t="shared" si="15"/>
        <v>41427.543888888882</v>
      </c>
      <c r="P91" t="b">
        <v>0</v>
      </c>
      <c r="Q91">
        <v>56</v>
      </c>
      <c r="R91" t="b">
        <v>1</v>
      </c>
      <c r="S91" t="s">
        <v>8266</v>
      </c>
      <c r="T91" s="5">
        <f t="shared" si="16"/>
        <v>115.06666666666668</v>
      </c>
      <c r="U91" s="5">
        <f t="shared" si="17"/>
        <v>123.28571428571429</v>
      </c>
      <c r="V91" t="str">
        <f t="shared" si="18"/>
        <v>film &amp; video</v>
      </c>
      <c r="W91" t="str">
        <f t="shared" si="19"/>
        <v>shorts</v>
      </c>
      <c r="X91" s="8">
        <f t="shared" si="10"/>
        <v>2013</v>
      </c>
      <c r="Y91" s="8">
        <f t="shared" si="11"/>
        <v>5</v>
      </c>
    </row>
    <row r="92" spans="1:25" ht="19" customHeight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12"/>
        <v>40706.089108796295</v>
      </c>
      <c r="L92" s="12">
        <f t="shared" si="13"/>
        <v>2011</v>
      </c>
      <c r="M92" s="12">
        <f t="shared" si="14"/>
        <v>6</v>
      </c>
      <c r="N92" s="11"/>
      <c r="O92" s="11">
        <f t="shared" si="15"/>
        <v>40736.089108796295</v>
      </c>
      <c r="P92" t="b">
        <v>0</v>
      </c>
      <c r="Q92">
        <v>16</v>
      </c>
      <c r="R92" t="b">
        <v>1</v>
      </c>
      <c r="S92" t="s">
        <v>8266</v>
      </c>
      <c r="T92" s="5">
        <f t="shared" si="16"/>
        <v>100.4</v>
      </c>
      <c r="U92" s="5">
        <f t="shared" si="17"/>
        <v>31.375</v>
      </c>
      <c r="V92" t="str">
        <f t="shared" si="18"/>
        <v>film &amp; video</v>
      </c>
      <c r="W92" t="str">
        <f t="shared" si="19"/>
        <v>shorts</v>
      </c>
      <c r="X92" s="8">
        <f t="shared" si="10"/>
        <v>2011</v>
      </c>
      <c r="Y92" s="8">
        <f t="shared" si="11"/>
        <v>6</v>
      </c>
    </row>
    <row r="93" spans="1:25" ht="19" customHeight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12"/>
        <v>40619.194027777776</v>
      </c>
      <c r="L93" s="12">
        <f t="shared" si="13"/>
        <v>2011</v>
      </c>
      <c r="M93" s="12">
        <f t="shared" si="14"/>
        <v>3</v>
      </c>
      <c r="N93" s="11"/>
      <c r="O93" s="11">
        <f t="shared" si="15"/>
        <v>40680.194027777776</v>
      </c>
      <c r="P93" t="b">
        <v>0</v>
      </c>
      <c r="Q93">
        <v>46</v>
      </c>
      <c r="R93" t="b">
        <v>1</v>
      </c>
      <c r="S93" t="s">
        <v>8266</v>
      </c>
      <c r="T93" s="5">
        <f t="shared" si="16"/>
        <v>120</v>
      </c>
      <c r="U93" s="5">
        <f t="shared" si="17"/>
        <v>78.260869565217391</v>
      </c>
      <c r="V93" t="str">
        <f t="shared" si="18"/>
        <v>film &amp; video</v>
      </c>
      <c r="W93" t="str">
        <f t="shared" si="19"/>
        <v>shorts</v>
      </c>
      <c r="X93" s="8">
        <f t="shared" si="10"/>
        <v>2011</v>
      </c>
      <c r="Y93" s="8">
        <f t="shared" si="11"/>
        <v>3</v>
      </c>
    </row>
    <row r="94" spans="1:25" ht="19" customHeight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12"/>
        <v>42720.990543981483</v>
      </c>
      <c r="L94" s="12">
        <f t="shared" si="13"/>
        <v>2016</v>
      </c>
      <c r="M94" s="12">
        <f t="shared" si="14"/>
        <v>12</v>
      </c>
      <c r="N94" s="11"/>
      <c r="O94" s="11">
        <f t="shared" si="15"/>
        <v>42767.124999999993</v>
      </c>
      <c r="P94" t="b">
        <v>0</v>
      </c>
      <c r="Q94">
        <v>43</v>
      </c>
      <c r="R94" t="b">
        <v>1</v>
      </c>
      <c r="S94" t="s">
        <v>8266</v>
      </c>
      <c r="T94" s="5">
        <f t="shared" si="16"/>
        <v>105.2</v>
      </c>
      <c r="U94" s="5">
        <f t="shared" si="17"/>
        <v>122.32558139534883</v>
      </c>
      <c r="V94" t="str">
        <f t="shared" si="18"/>
        <v>film &amp; video</v>
      </c>
      <c r="W94" t="str">
        <f t="shared" si="19"/>
        <v>shorts</v>
      </c>
      <c r="X94" s="8">
        <f t="shared" si="10"/>
        <v>2016</v>
      </c>
      <c r="Y94" s="8">
        <f t="shared" si="11"/>
        <v>12</v>
      </c>
    </row>
    <row r="95" spans="1:25" ht="19" customHeight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12"/>
        <v>41065.649733796294</v>
      </c>
      <c r="L95" s="12">
        <f t="shared" si="13"/>
        <v>2012</v>
      </c>
      <c r="M95" s="12">
        <f t="shared" si="14"/>
        <v>6</v>
      </c>
      <c r="N95" s="11"/>
      <c r="O95" s="11">
        <f t="shared" si="15"/>
        <v>41093.666666666664</v>
      </c>
      <c r="P95" t="b">
        <v>0</v>
      </c>
      <c r="Q95">
        <v>15</v>
      </c>
      <c r="R95" t="b">
        <v>1</v>
      </c>
      <c r="S95" t="s">
        <v>8266</v>
      </c>
      <c r="T95" s="5">
        <f t="shared" si="16"/>
        <v>110.60000000000001</v>
      </c>
      <c r="U95" s="5">
        <f t="shared" si="17"/>
        <v>73.733333333333334</v>
      </c>
      <c r="V95" t="str">
        <f t="shared" si="18"/>
        <v>film &amp; video</v>
      </c>
      <c r="W95" t="str">
        <f t="shared" si="19"/>
        <v>shorts</v>
      </c>
      <c r="X95" s="8">
        <f t="shared" si="10"/>
        <v>2012</v>
      </c>
      <c r="Y95" s="8">
        <f t="shared" si="11"/>
        <v>6</v>
      </c>
    </row>
    <row r="96" spans="1:25" ht="19" customHeight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12"/>
        <v>41716.509513888886</v>
      </c>
      <c r="L96" s="12">
        <f t="shared" si="13"/>
        <v>2014</v>
      </c>
      <c r="M96" s="12">
        <f t="shared" si="14"/>
        <v>3</v>
      </c>
      <c r="N96" s="11"/>
      <c r="O96" s="11">
        <f t="shared" si="15"/>
        <v>41736.509513888886</v>
      </c>
      <c r="P96" t="b">
        <v>0</v>
      </c>
      <c r="Q96">
        <v>12</v>
      </c>
      <c r="R96" t="b">
        <v>1</v>
      </c>
      <c r="S96" t="s">
        <v>8266</v>
      </c>
      <c r="T96" s="5">
        <f t="shared" si="16"/>
        <v>104</v>
      </c>
      <c r="U96" s="5">
        <f t="shared" si="17"/>
        <v>21.666666666666668</v>
      </c>
      <c r="V96" t="str">
        <f t="shared" si="18"/>
        <v>film &amp; video</v>
      </c>
      <c r="W96" t="str">
        <f t="shared" si="19"/>
        <v>shorts</v>
      </c>
      <c r="X96" s="8">
        <f t="shared" si="10"/>
        <v>2014</v>
      </c>
      <c r="Y96" s="8">
        <f t="shared" si="11"/>
        <v>3</v>
      </c>
    </row>
    <row r="97" spans="1:25" ht="19" customHeight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12"/>
        <v>40934.796770833331</v>
      </c>
      <c r="L97" s="12">
        <f t="shared" si="13"/>
        <v>2012</v>
      </c>
      <c r="M97" s="12">
        <f t="shared" si="14"/>
        <v>1</v>
      </c>
      <c r="N97" s="11"/>
      <c r="O97" s="11">
        <f t="shared" si="15"/>
        <v>40964.796770833331</v>
      </c>
      <c r="P97" t="b">
        <v>0</v>
      </c>
      <c r="Q97">
        <v>21</v>
      </c>
      <c r="R97" t="b">
        <v>1</v>
      </c>
      <c r="S97" t="s">
        <v>8266</v>
      </c>
      <c r="T97" s="5">
        <f t="shared" si="16"/>
        <v>131.42857142857142</v>
      </c>
      <c r="U97" s="5">
        <f t="shared" si="17"/>
        <v>21.904761904761905</v>
      </c>
      <c r="V97" t="str">
        <f t="shared" si="18"/>
        <v>film &amp; video</v>
      </c>
      <c r="W97" t="str">
        <f t="shared" si="19"/>
        <v>shorts</v>
      </c>
      <c r="X97" s="8">
        <f t="shared" si="10"/>
        <v>2012</v>
      </c>
      <c r="Y97" s="8">
        <f t="shared" si="11"/>
        <v>1</v>
      </c>
    </row>
    <row r="98" spans="1:25" ht="19" customHeight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12"/>
        <v>40324.45417824074</v>
      </c>
      <c r="L98" s="12">
        <f t="shared" si="13"/>
        <v>2010</v>
      </c>
      <c r="M98" s="12">
        <f t="shared" si="14"/>
        <v>5</v>
      </c>
      <c r="N98" s="11"/>
      <c r="O98" s="11">
        <f t="shared" si="15"/>
        <v>40390.916666666664</v>
      </c>
      <c r="P98" t="b">
        <v>0</v>
      </c>
      <c r="Q98">
        <v>34</v>
      </c>
      <c r="R98" t="b">
        <v>1</v>
      </c>
      <c r="S98" t="s">
        <v>8266</v>
      </c>
      <c r="T98" s="5">
        <f t="shared" si="16"/>
        <v>114.66666666666667</v>
      </c>
      <c r="U98" s="5">
        <f t="shared" si="17"/>
        <v>50.588235294117645</v>
      </c>
      <c r="V98" t="str">
        <f t="shared" si="18"/>
        <v>film &amp; video</v>
      </c>
      <c r="W98" t="str">
        <f t="shared" si="19"/>
        <v>shorts</v>
      </c>
      <c r="X98" s="8">
        <f t="shared" si="10"/>
        <v>2010</v>
      </c>
      <c r="Y98" s="8">
        <f t="shared" si="11"/>
        <v>5</v>
      </c>
    </row>
    <row r="99" spans="1:25" ht="19" customHeight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12"/>
        <v>40705.926874999997</v>
      </c>
      <c r="L99" s="12">
        <f t="shared" si="13"/>
        <v>2011</v>
      </c>
      <c r="M99" s="12">
        <f t="shared" si="14"/>
        <v>6</v>
      </c>
      <c r="N99" s="11"/>
      <c r="O99" s="11">
        <f t="shared" si="15"/>
        <v>40735.926874999997</v>
      </c>
      <c r="P99" t="b">
        <v>0</v>
      </c>
      <c r="Q99">
        <v>8</v>
      </c>
      <c r="R99" t="b">
        <v>1</v>
      </c>
      <c r="S99" t="s">
        <v>8266</v>
      </c>
      <c r="T99" s="5">
        <f t="shared" si="16"/>
        <v>106.25</v>
      </c>
      <c r="U99" s="5">
        <f t="shared" si="17"/>
        <v>53.125</v>
      </c>
      <c r="V99" t="str">
        <f t="shared" si="18"/>
        <v>film &amp; video</v>
      </c>
      <c r="W99" t="str">
        <f t="shared" si="19"/>
        <v>shorts</v>
      </c>
      <c r="X99" s="8">
        <f t="shared" si="10"/>
        <v>2011</v>
      </c>
      <c r="Y99" s="8">
        <f t="shared" si="11"/>
        <v>6</v>
      </c>
    </row>
    <row r="100" spans="1:25" ht="19" customHeight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12"/>
        <v>41214.586504629631</v>
      </c>
      <c r="L100" s="12">
        <f t="shared" si="13"/>
        <v>2012</v>
      </c>
      <c r="M100" s="12">
        <f t="shared" si="14"/>
        <v>11</v>
      </c>
      <c r="N100" s="11"/>
      <c r="O100" s="11">
        <f t="shared" si="15"/>
        <v>41250.770833333328</v>
      </c>
      <c r="P100" t="b">
        <v>0</v>
      </c>
      <c r="Q100">
        <v>60</v>
      </c>
      <c r="R100" t="b">
        <v>1</v>
      </c>
      <c r="S100" t="s">
        <v>8266</v>
      </c>
      <c r="T100" s="5">
        <f t="shared" si="16"/>
        <v>106.25</v>
      </c>
      <c r="U100" s="5">
        <f t="shared" si="17"/>
        <v>56.666666666666664</v>
      </c>
      <c r="V100" t="str">
        <f t="shared" si="18"/>
        <v>film &amp; video</v>
      </c>
      <c r="W100" t="str">
        <f t="shared" si="19"/>
        <v>shorts</v>
      </c>
      <c r="X100" s="8">
        <f t="shared" si="10"/>
        <v>2012</v>
      </c>
      <c r="Y100" s="8">
        <f t="shared" si="11"/>
        <v>11</v>
      </c>
    </row>
    <row r="101" spans="1:25" ht="19" customHeight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12"/>
        <v>41631.694432870368</v>
      </c>
      <c r="L101" s="12">
        <f t="shared" si="13"/>
        <v>2013</v>
      </c>
      <c r="M101" s="12">
        <f t="shared" si="14"/>
        <v>12</v>
      </c>
      <c r="N101" s="11"/>
      <c r="O101" s="11">
        <f t="shared" si="15"/>
        <v>41661.694432870368</v>
      </c>
      <c r="P101" t="b">
        <v>0</v>
      </c>
      <c r="Q101">
        <v>39</v>
      </c>
      <c r="R101" t="b">
        <v>1</v>
      </c>
      <c r="S101" t="s">
        <v>8266</v>
      </c>
      <c r="T101" s="5">
        <f t="shared" si="16"/>
        <v>106.01933333333334</v>
      </c>
      <c r="U101" s="5">
        <f t="shared" si="17"/>
        <v>40.776666666666664</v>
      </c>
      <c r="V101" t="str">
        <f t="shared" si="18"/>
        <v>film &amp; video</v>
      </c>
      <c r="W101" t="str">
        <f t="shared" si="19"/>
        <v>shorts</v>
      </c>
      <c r="X101" s="8">
        <f t="shared" si="10"/>
        <v>2013</v>
      </c>
      <c r="Y101" s="8">
        <f t="shared" si="11"/>
        <v>12</v>
      </c>
    </row>
    <row r="102" spans="1:25" ht="19" customHeight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12"/>
        <v>41197.544976851852</v>
      </c>
      <c r="L102" s="12">
        <f t="shared" si="13"/>
        <v>2012</v>
      </c>
      <c r="M102" s="12">
        <f t="shared" si="14"/>
        <v>10</v>
      </c>
      <c r="N102" s="11"/>
      <c r="O102" s="11">
        <f t="shared" si="15"/>
        <v>41217.586643518516</v>
      </c>
      <c r="P102" t="b">
        <v>0</v>
      </c>
      <c r="Q102">
        <v>26</v>
      </c>
      <c r="R102" t="b">
        <v>1</v>
      </c>
      <c r="S102" t="s">
        <v>8266</v>
      </c>
      <c r="T102" s="5">
        <f t="shared" si="16"/>
        <v>100</v>
      </c>
      <c r="U102" s="5">
        <f t="shared" si="17"/>
        <v>192.30769230769232</v>
      </c>
      <c r="V102" t="str">
        <f t="shared" si="18"/>
        <v>film &amp; video</v>
      </c>
      <c r="W102" t="str">
        <f t="shared" si="19"/>
        <v>shorts</v>
      </c>
      <c r="X102" s="8">
        <f t="shared" si="10"/>
        <v>2012</v>
      </c>
      <c r="Y102" s="8">
        <f t="shared" si="11"/>
        <v>10</v>
      </c>
    </row>
    <row r="103" spans="1:25" ht="19" customHeight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12"/>
        <v>41274.568402777775</v>
      </c>
      <c r="L103" s="12">
        <f t="shared" si="13"/>
        <v>2012</v>
      </c>
      <c r="M103" s="12">
        <f t="shared" si="14"/>
        <v>12</v>
      </c>
      <c r="N103" s="11"/>
      <c r="O103" s="11">
        <f t="shared" si="15"/>
        <v>41298.568402777775</v>
      </c>
      <c r="P103" t="b">
        <v>0</v>
      </c>
      <c r="Q103">
        <v>35</v>
      </c>
      <c r="R103" t="b">
        <v>1</v>
      </c>
      <c r="S103" t="s">
        <v>8266</v>
      </c>
      <c r="T103" s="5">
        <f t="shared" si="16"/>
        <v>100</v>
      </c>
      <c r="U103" s="5">
        <f t="shared" si="17"/>
        <v>100</v>
      </c>
      <c r="V103" t="str">
        <f t="shared" si="18"/>
        <v>film &amp; video</v>
      </c>
      <c r="W103" t="str">
        <f t="shared" si="19"/>
        <v>shorts</v>
      </c>
      <c r="X103" s="8">
        <f t="shared" si="10"/>
        <v>2012</v>
      </c>
      <c r="Y103" s="8">
        <f t="shared" si="11"/>
        <v>12</v>
      </c>
    </row>
    <row r="104" spans="1:25" ht="19" customHeight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12"/>
        <v>40504.922835648147</v>
      </c>
      <c r="L104" s="12">
        <f t="shared" si="13"/>
        <v>2010</v>
      </c>
      <c r="M104" s="12">
        <f t="shared" si="14"/>
        <v>11</v>
      </c>
      <c r="N104" s="11"/>
      <c r="O104" s="11">
        <f t="shared" si="15"/>
        <v>40534.922835648147</v>
      </c>
      <c r="P104" t="b">
        <v>0</v>
      </c>
      <c r="Q104">
        <v>65</v>
      </c>
      <c r="R104" t="b">
        <v>1</v>
      </c>
      <c r="S104" t="s">
        <v>8266</v>
      </c>
      <c r="T104" s="5">
        <f t="shared" si="16"/>
        <v>127.75000000000001</v>
      </c>
      <c r="U104" s="5">
        <f t="shared" si="17"/>
        <v>117.92307692307692</v>
      </c>
      <c r="V104" t="str">
        <f t="shared" si="18"/>
        <v>film &amp; video</v>
      </c>
      <c r="W104" t="str">
        <f t="shared" si="19"/>
        <v>shorts</v>
      </c>
      <c r="X104" s="8">
        <f t="shared" si="10"/>
        <v>2010</v>
      </c>
      <c r="Y104" s="8">
        <f t="shared" si="11"/>
        <v>11</v>
      </c>
    </row>
    <row r="105" spans="1:25" ht="19" customHeight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12"/>
        <v>41682.597569444442</v>
      </c>
      <c r="L105" s="12">
        <f t="shared" si="13"/>
        <v>2014</v>
      </c>
      <c r="M105" s="12">
        <f t="shared" si="14"/>
        <v>2</v>
      </c>
      <c r="N105" s="11"/>
      <c r="O105" s="11">
        <f t="shared" si="15"/>
        <v>41705.597569444442</v>
      </c>
      <c r="P105" t="b">
        <v>0</v>
      </c>
      <c r="Q105">
        <v>49</v>
      </c>
      <c r="R105" t="b">
        <v>1</v>
      </c>
      <c r="S105" t="s">
        <v>8266</v>
      </c>
      <c r="T105" s="5">
        <f t="shared" si="16"/>
        <v>105.15384615384616</v>
      </c>
      <c r="U105" s="5">
        <f t="shared" si="17"/>
        <v>27.897959183673468</v>
      </c>
      <c r="V105" t="str">
        <f t="shared" si="18"/>
        <v>film &amp; video</v>
      </c>
      <c r="W105" t="str">
        <f t="shared" si="19"/>
        <v>shorts</v>
      </c>
      <c r="X105" s="8">
        <f t="shared" si="10"/>
        <v>2014</v>
      </c>
      <c r="Y105" s="8">
        <f t="shared" si="11"/>
        <v>2</v>
      </c>
    </row>
    <row r="106" spans="1:25" ht="19" customHeight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12"/>
        <v>40612.486874999995</v>
      </c>
      <c r="L106" s="12">
        <f t="shared" si="13"/>
        <v>2011</v>
      </c>
      <c r="M106" s="12">
        <f t="shared" si="14"/>
        <v>3</v>
      </c>
      <c r="N106" s="11"/>
      <c r="O106" s="11">
        <f t="shared" si="15"/>
        <v>40635.833333333328</v>
      </c>
      <c r="P106" t="b">
        <v>0</v>
      </c>
      <c r="Q106">
        <v>10</v>
      </c>
      <c r="R106" t="b">
        <v>1</v>
      </c>
      <c r="S106" t="s">
        <v>8266</v>
      </c>
      <c r="T106" s="5">
        <f t="shared" si="16"/>
        <v>120</v>
      </c>
      <c r="U106" s="5">
        <f t="shared" si="17"/>
        <v>60</v>
      </c>
      <c r="V106" t="str">
        <f t="shared" si="18"/>
        <v>film &amp; video</v>
      </c>
      <c r="W106" t="str">
        <f t="shared" si="19"/>
        <v>shorts</v>
      </c>
      <c r="X106" s="8">
        <f t="shared" si="10"/>
        <v>2011</v>
      </c>
      <c r="Y106" s="8">
        <f t="shared" si="11"/>
        <v>3</v>
      </c>
    </row>
    <row r="107" spans="1:25" ht="19" customHeight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12"/>
        <v>42485.516435185178</v>
      </c>
      <c r="L107" s="12">
        <f t="shared" si="13"/>
        <v>2016</v>
      </c>
      <c r="M107" s="12">
        <f t="shared" si="14"/>
        <v>4</v>
      </c>
      <c r="N107" s="11"/>
      <c r="O107" s="11">
        <f t="shared" si="15"/>
        <v>42503.791666666664</v>
      </c>
      <c r="P107" t="b">
        <v>0</v>
      </c>
      <c r="Q107">
        <v>60</v>
      </c>
      <c r="R107" t="b">
        <v>1</v>
      </c>
      <c r="S107" t="s">
        <v>8266</v>
      </c>
      <c r="T107" s="5">
        <f t="shared" si="16"/>
        <v>107.40909090909089</v>
      </c>
      <c r="U107" s="5">
        <f t="shared" si="17"/>
        <v>39.383333333333333</v>
      </c>
      <c r="V107" t="str">
        <f t="shared" si="18"/>
        <v>film &amp; video</v>
      </c>
      <c r="W107" t="str">
        <f t="shared" si="19"/>
        <v>shorts</v>
      </c>
      <c r="X107" s="8">
        <f t="shared" si="10"/>
        <v>2016</v>
      </c>
      <c r="Y107" s="8">
        <f t="shared" si="11"/>
        <v>4</v>
      </c>
    </row>
    <row r="108" spans="1:25" ht="19" customHeight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12"/>
        <v>40987.568298611106</v>
      </c>
      <c r="L108" s="12">
        <f t="shared" si="13"/>
        <v>2012</v>
      </c>
      <c r="M108" s="12">
        <f t="shared" si="14"/>
        <v>3</v>
      </c>
      <c r="N108" s="11"/>
      <c r="O108" s="11">
        <f t="shared" si="15"/>
        <v>41001.568298611106</v>
      </c>
      <c r="P108" t="b">
        <v>0</v>
      </c>
      <c r="Q108">
        <v>27</v>
      </c>
      <c r="R108" t="b">
        <v>1</v>
      </c>
      <c r="S108" t="s">
        <v>8266</v>
      </c>
      <c r="T108" s="5">
        <f t="shared" si="16"/>
        <v>100.49999999999999</v>
      </c>
      <c r="U108" s="5">
        <f t="shared" si="17"/>
        <v>186.11111111111111</v>
      </c>
      <c r="V108" t="str">
        <f t="shared" si="18"/>
        <v>film &amp; video</v>
      </c>
      <c r="W108" t="str">
        <f t="shared" si="19"/>
        <v>shorts</v>
      </c>
      <c r="X108" s="8">
        <f t="shared" si="10"/>
        <v>2012</v>
      </c>
      <c r="Y108" s="8">
        <f t="shared" si="11"/>
        <v>3</v>
      </c>
    </row>
    <row r="109" spans="1:25" ht="19" customHeight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12"/>
        <v>40635.774155092593</v>
      </c>
      <c r="L109" s="12">
        <f t="shared" si="13"/>
        <v>2011</v>
      </c>
      <c r="M109" s="12">
        <f t="shared" si="14"/>
        <v>4</v>
      </c>
      <c r="N109" s="11"/>
      <c r="O109" s="11">
        <f t="shared" si="15"/>
        <v>40657.774155092593</v>
      </c>
      <c r="P109" t="b">
        <v>0</v>
      </c>
      <c r="Q109">
        <v>69</v>
      </c>
      <c r="R109" t="b">
        <v>1</v>
      </c>
      <c r="S109" t="s">
        <v>8266</v>
      </c>
      <c r="T109" s="5">
        <f t="shared" si="16"/>
        <v>102.46666666666667</v>
      </c>
      <c r="U109" s="5">
        <f t="shared" si="17"/>
        <v>111.37681159420291</v>
      </c>
      <c r="V109" t="str">
        <f t="shared" si="18"/>
        <v>film &amp; video</v>
      </c>
      <c r="W109" t="str">
        <f t="shared" si="19"/>
        <v>shorts</v>
      </c>
      <c r="X109" s="8">
        <f t="shared" si="10"/>
        <v>2011</v>
      </c>
      <c r="Y109" s="8">
        <f t="shared" si="11"/>
        <v>4</v>
      </c>
    </row>
    <row r="110" spans="1:25" ht="19" customHeight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12"/>
        <v>41365.404745370368</v>
      </c>
      <c r="L110" s="12">
        <f t="shared" si="13"/>
        <v>2013</v>
      </c>
      <c r="M110" s="12">
        <f t="shared" si="14"/>
        <v>4</v>
      </c>
      <c r="N110" s="11"/>
      <c r="O110" s="11">
        <f t="shared" si="15"/>
        <v>41425.404745370368</v>
      </c>
      <c r="P110" t="b">
        <v>0</v>
      </c>
      <c r="Q110">
        <v>47</v>
      </c>
      <c r="R110" t="b">
        <v>1</v>
      </c>
      <c r="S110" t="s">
        <v>8266</v>
      </c>
      <c r="T110" s="5">
        <f t="shared" si="16"/>
        <v>246.66666666666669</v>
      </c>
      <c r="U110" s="5">
        <f t="shared" si="17"/>
        <v>78.723404255319153</v>
      </c>
      <c r="V110" t="str">
        <f t="shared" si="18"/>
        <v>film &amp; video</v>
      </c>
      <c r="W110" t="str">
        <f t="shared" si="19"/>
        <v>shorts</v>
      </c>
      <c r="X110" s="8">
        <f t="shared" si="10"/>
        <v>2013</v>
      </c>
      <c r="Y110" s="8">
        <f t="shared" si="11"/>
        <v>4</v>
      </c>
    </row>
    <row r="111" spans="1:25" ht="19" customHeight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12"/>
        <v>40569.817476851851</v>
      </c>
      <c r="L111" s="12">
        <f t="shared" si="13"/>
        <v>2011</v>
      </c>
      <c r="M111" s="12">
        <f t="shared" si="14"/>
        <v>1</v>
      </c>
      <c r="N111" s="11"/>
      <c r="O111" s="11">
        <f t="shared" si="15"/>
        <v>40599.817476851851</v>
      </c>
      <c r="P111" t="b">
        <v>0</v>
      </c>
      <c r="Q111">
        <v>47</v>
      </c>
      <c r="R111" t="b">
        <v>1</v>
      </c>
      <c r="S111" t="s">
        <v>8266</v>
      </c>
      <c r="T111" s="5">
        <f t="shared" si="16"/>
        <v>219.49999999999997</v>
      </c>
      <c r="U111" s="5">
        <f t="shared" si="17"/>
        <v>46.702127659574465</v>
      </c>
      <c r="V111" t="str">
        <f t="shared" si="18"/>
        <v>film &amp; video</v>
      </c>
      <c r="W111" t="str">
        <f t="shared" si="19"/>
        <v>shorts</v>
      </c>
      <c r="X111" s="8">
        <f t="shared" si="10"/>
        <v>2011</v>
      </c>
      <c r="Y111" s="8">
        <f t="shared" si="11"/>
        <v>1</v>
      </c>
    </row>
    <row r="112" spans="1:25" ht="19" customHeight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12"/>
        <v>41557.741354166668</v>
      </c>
      <c r="L112" s="12">
        <f t="shared" si="13"/>
        <v>2013</v>
      </c>
      <c r="M112" s="12">
        <f t="shared" si="14"/>
        <v>10</v>
      </c>
      <c r="N112" s="11"/>
      <c r="O112" s="11">
        <f t="shared" si="15"/>
        <v>41592.040972222218</v>
      </c>
      <c r="P112" t="b">
        <v>0</v>
      </c>
      <c r="Q112">
        <v>26</v>
      </c>
      <c r="R112" t="b">
        <v>1</v>
      </c>
      <c r="S112" t="s">
        <v>8266</v>
      </c>
      <c r="T112" s="5">
        <f t="shared" si="16"/>
        <v>130.76923076923077</v>
      </c>
      <c r="U112" s="5">
        <f t="shared" si="17"/>
        <v>65.384615384615387</v>
      </c>
      <c r="V112" t="str">
        <f t="shared" si="18"/>
        <v>film &amp; video</v>
      </c>
      <c r="W112" t="str">
        <f t="shared" si="19"/>
        <v>shorts</v>
      </c>
      <c r="X112" s="8">
        <f t="shared" si="10"/>
        <v>2013</v>
      </c>
      <c r="Y112" s="8">
        <f t="shared" si="11"/>
        <v>10</v>
      </c>
    </row>
    <row r="113" spans="1:25" ht="19" customHeight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12"/>
        <v>42125.124849537031</v>
      </c>
      <c r="L113" s="12">
        <f t="shared" si="13"/>
        <v>2015</v>
      </c>
      <c r="M113" s="12">
        <f t="shared" si="14"/>
        <v>5</v>
      </c>
      <c r="N113" s="11"/>
      <c r="O113" s="11">
        <f t="shared" si="15"/>
        <v>42155.124849537031</v>
      </c>
      <c r="P113" t="b">
        <v>0</v>
      </c>
      <c r="Q113">
        <v>53</v>
      </c>
      <c r="R113" t="b">
        <v>1</v>
      </c>
      <c r="S113" t="s">
        <v>8266</v>
      </c>
      <c r="T113" s="5">
        <f t="shared" si="16"/>
        <v>154.57142857142858</v>
      </c>
      <c r="U113" s="5">
        <f t="shared" si="17"/>
        <v>102.0754716981132</v>
      </c>
      <c r="V113" t="str">
        <f t="shared" si="18"/>
        <v>film &amp; video</v>
      </c>
      <c r="W113" t="str">
        <f t="shared" si="19"/>
        <v>shorts</v>
      </c>
      <c r="X113" s="8">
        <f t="shared" si="10"/>
        <v>2015</v>
      </c>
      <c r="Y113" s="8">
        <f t="shared" si="11"/>
        <v>5</v>
      </c>
    </row>
    <row r="114" spans="1:25" ht="19" customHeight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12"/>
        <v>41717.834699074076</v>
      </c>
      <c r="L114" s="12">
        <f t="shared" si="13"/>
        <v>2014</v>
      </c>
      <c r="M114" s="12">
        <f t="shared" si="14"/>
        <v>3</v>
      </c>
      <c r="N114" s="11"/>
      <c r="O114" s="11">
        <f t="shared" si="15"/>
        <v>41741.875</v>
      </c>
      <c r="P114" t="b">
        <v>0</v>
      </c>
      <c r="Q114">
        <v>81</v>
      </c>
      <c r="R114" t="b">
        <v>1</v>
      </c>
      <c r="S114" t="s">
        <v>8266</v>
      </c>
      <c r="T114" s="5">
        <f t="shared" si="16"/>
        <v>104</v>
      </c>
      <c r="U114" s="5">
        <f t="shared" si="17"/>
        <v>64.197530864197532</v>
      </c>
      <c r="V114" t="str">
        <f t="shared" si="18"/>
        <v>film &amp; video</v>
      </c>
      <c r="W114" t="str">
        <f t="shared" si="19"/>
        <v>shorts</v>
      </c>
      <c r="X114" s="8">
        <f t="shared" si="10"/>
        <v>2014</v>
      </c>
      <c r="Y114" s="8">
        <f t="shared" si="11"/>
        <v>3</v>
      </c>
    </row>
    <row r="115" spans="1:25" ht="19" customHeight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12"/>
        <v>40753.550092592588</v>
      </c>
      <c r="L115" s="12">
        <f t="shared" si="13"/>
        <v>2011</v>
      </c>
      <c r="M115" s="12">
        <f t="shared" si="14"/>
        <v>7</v>
      </c>
      <c r="N115" s="11"/>
      <c r="O115" s="11">
        <f t="shared" si="15"/>
        <v>40761.416666666664</v>
      </c>
      <c r="P115" t="b">
        <v>0</v>
      </c>
      <c r="Q115">
        <v>78</v>
      </c>
      <c r="R115" t="b">
        <v>1</v>
      </c>
      <c r="S115" t="s">
        <v>8266</v>
      </c>
      <c r="T115" s="5">
        <f t="shared" si="16"/>
        <v>141</v>
      </c>
      <c r="U115" s="5">
        <f t="shared" si="17"/>
        <v>90.384615384615387</v>
      </c>
      <c r="V115" t="str">
        <f t="shared" si="18"/>
        <v>film &amp; video</v>
      </c>
      <c r="W115" t="str">
        <f t="shared" si="19"/>
        <v>shorts</v>
      </c>
      <c r="X115" s="8">
        <f t="shared" si="10"/>
        <v>2011</v>
      </c>
      <c r="Y115" s="8">
        <f t="shared" si="11"/>
        <v>7</v>
      </c>
    </row>
    <row r="116" spans="1:25" ht="19" customHeight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12"/>
        <v>40861.065833333334</v>
      </c>
      <c r="L116" s="12">
        <f t="shared" si="13"/>
        <v>2011</v>
      </c>
      <c r="M116" s="12">
        <f t="shared" si="14"/>
        <v>11</v>
      </c>
      <c r="N116" s="11"/>
      <c r="O116" s="11">
        <f t="shared" si="15"/>
        <v>40921.065833333334</v>
      </c>
      <c r="P116" t="b">
        <v>0</v>
      </c>
      <c r="Q116">
        <v>35</v>
      </c>
      <c r="R116" t="b">
        <v>1</v>
      </c>
      <c r="S116" t="s">
        <v>8266</v>
      </c>
      <c r="T116" s="5">
        <f t="shared" si="16"/>
        <v>103.33333333333334</v>
      </c>
      <c r="U116" s="5">
        <f t="shared" si="17"/>
        <v>88.571428571428569</v>
      </c>
      <c r="V116" t="str">
        <f t="shared" si="18"/>
        <v>film &amp; video</v>
      </c>
      <c r="W116" t="str">
        <f t="shared" si="19"/>
        <v>shorts</v>
      </c>
      <c r="X116" s="8">
        <f t="shared" si="10"/>
        <v>2011</v>
      </c>
      <c r="Y116" s="8">
        <f t="shared" si="11"/>
        <v>11</v>
      </c>
    </row>
    <row r="117" spans="1:25" ht="19" customHeight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12"/>
        <v>40918.530601851853</v>
      </c>
      <c r="L117" s="12">
        <f t="shared" si="13"/>
        <v>2012</v>
      </c>
      <c r="M117" s="12">
        <f t="shared" si="14"/>
        <v>1</v>
      </c>
      <c r="N117" s="11"/>
      <c r="O117" s="11">
        <f t="shared" si="15"/>
        <v>40943.530601851853</v>
      </c>
      <c r="P117" t="b">
        <v>0</v>
      </c>
      <c r="Q117">
        <v>22</v>
      </c>
      <c r="R117" t="b">
        <v>1</v>
      </c>
      <c r="S117" t="s">
        <v>8266</v>
      </c>
      <c r="T117" s="5">
        <f t="shared" si="16"/>
        <v>140.44444444444443</v>
      </c>
      <c r="U117" s="5">
        <f t="shared" si="17"/>
        <v>28.727272727272727</v>
      </c>
      <c r="V117" t="str">
        <f t="shared" si="18"/>
        <v>film &amp; video</v>
      </c>
      <c r="W117" t="str">
        <f t="shared" si="19"/>
        <v>shorts</v>
      </c>
      <c r="X117" s="8">
        <f t="shared" si="10"/>
        <v>2012</v>
      </c>
      <c r="Y117" s="8">
        <f t="shared" si="11"/>
        <v>1</v>
      </c>
    </row>
    <row r="118" spans="1:25" ht="19" customHeight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12"/>
        <v>40595.288831018515</v>
      </c>
      <c r="L118" s="12">
        <f t="shared" si="13"/>
        <v>2011</v>
      </c>
      <c r="M118" s="12">
        <f t="shared" si="14"/>
        <v>2</v>
      </c>
      <c r="N118" s="11"/>
      <c r="O118" s="11">
        <f t="shared" si="15"/>
        <v>40641.247164351851</v>
      </c>
      <c r="P118" t="b">
        <v>0</v>
      </c>
      <c r="Q118">
        <v>57</v>
      </c>
      <c r="R118" t="b">
        <v>1</v>
      </c>
      <c r="S118" t="s">
        <v>8266</v>
      </c>
      <c r="T118" s="5">
        <f t="shared" si="16"/>
        <v>113.65714285714286</v>
      </c>
      <c r="U118" s="5">
        <f t="shared" si="17"/>
        <v>69.78947368421052</v>
      </c>
      <c r="V118" t="str">
        <f t="shared" si="18"/>
        <v>film &amp; video</v>
      </c>
      <c r="W118" t="str">
        <f t="shared" si="19"/>
        <v>shorts</v>
      </c>
      <c r="X118" s="8">
        <f t="shared" si="10"/>
        <v>2011</v>
      </c>
      <c r="Y118" s="8">
        <f t="shared" si="11"/>
        <v>2</v>
      </c>
    </row>
    <row r="119" spans="1:25" ht="19" customHeight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12"/>
        <v>40248.626666666663</v>
      </c>
      <c r="L119" s="12">
        <f t="shared" si="13"/>
        <v>2010</v>
      </c>
      <c r="M119" s="12">
        <f t="shared" si="14"/>
        <v>3</v>
      </c>
      <c r="N119" s="11"/>
      <c r="O119" s="11">
        <f t="shared" si="15"/>
        <v>40338.583333333328</v>
      </c>
      <c r="P119" t="b">
        <v>0</v>
      </c>
      <c r="Q119">
        <v>27</v>
      </c>
      <c r="R119" t="b">
        <v>1</v>
      </c>
      <c r="S119" t="s">
        <v>8266</v>
      </c>
      <c r="T119" s="5">
        <f t="shared" si="16"/>
        <v>100.49377777777779</v>
      </c>
      <c r="U119" s="5">
        <f t="shared" si="17"/>
        <v>167.48962962962963</v>
      </c>
      <c r="V119" t="str">
        <f t="shared" si="18"/>
        <v>film &amp; video</v>
      </c>
      <c r="W119" t="str">
        <f t="shared" si="19"/>
        <v>shorts</v>
      </c>
      <c r="X119" s="8">
        <f t="shared" si="10"/>
        <v>2010</v>
      </c>
      <c r="Y119" s="8">
        <f t="shared" si="11"/>
        <v>3</v>
      </c>
    </row>
    <row r="120" spans="1:25" ht="19" customHeight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12"/>
        <v>40722.845324074071</v>
      </c>
      <c r="L120" s="12">
        <f t="shared" si="13"/>
        <v>2011</v>
      </c>
      <c r="M120" s="12">
        <f t="shared" si="14"/>
        <v>6</v>
      </c>
      <c r="N120" s="11"/>
      <c r="O120" s="11">
        <f t="shared" si="15"/>
        <v>40752.845324074071</v>
      </c>
      <c r="P120" t="b">
        <v>0</v>
      </c>
      <c r="Q120">
        <v>39</v>
      </c>
      <c r="R120" t="b">
        <v>1</v>
      </c>
      <c r="S120" t="s">
        <v>8266</v>
      </c>
      <c r="T120" s="5">
        <f t="shared" si="16"/>
        <v>113.03159999999998</v>
      </c>
      <c r="U120" s="5">
        <f t="shared" si="17"/>
        <v>144.91230769230768</v>
      </c>
      <c r="V120" t="str">
        <f t="shared" si="18"/>
        <v>film &amp; video</v>
      </c>
      <c r="W120" t="str">
        <f t="shared" si="19"/>
        <v>shorts</v>
      </c>
      <c r="X120" s="8">
        <f t="shared" si="10"/>
        <v>2011</v>
      </c>
      <c r="Y120" s="8">
        <f t="shared" si="11"/>
        <v>6</v>
      </c>
    </row>
    <row r="121" spans="1:25" ht="19" customHeight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12"/>
        <v>40738.860949074071</v>
      </c>
      <c r="L121" s="12">
        <f t="shared" si="13"/>
        <v>2011</v>
      </c>
      <c r="M121" s="12">
        <f t="shared" si="14"/>
        <v>7</v>
      </c>
      <c r="N121" s="11"/>
      <c r="O121" s="11">
        <f t="shared" si="15"/>
        <v>40768.75</v>
      </c>
      <c r="P121" t="b">
        <v>0</v>
      </c>
      <c r="Q121">
        <v>37</v>
      </c>
      <c r="R121" t="b">
        <v>1</v>
      </c>
      <c r="S121" t="s">
        <v>8266</v>
      </c>
      <c r="T121" s="5">
        <f t="shared" si="16"/>
        <v>104.55692307692308</v>
      </c>
      <c r="U121" s="5">
        <f t="shared" si="17"/>
        <v>91.840540540540545</v>
      </c>
      <c r="V121" t="str">
        <f t="shared" si="18"/>
        <v>film &amp; video</v>
      </c>
      <c r="W121" t="str">
        <f t="shared" si="19"/>
        <v>shorts</v>
      </c>
      <c r="X121" s="8">
        <f t="shared" si="10"/>
        <v>2011</v>
      </c>
      <c r="Y121" s="8">
        <f t="shared" si="11"/>
        <v>7</v>
      </c>
    </row>
    <row r="122" spans="1:25" ht="19" customHeight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12"/>
        <v>42615.841516203705</v>
      </c>
      <c r="L122" s="12">
        <f t="shared" si="13"/>
        <v>2016</v>
      </c>
      <c r="M122" s="12">
        <f t="shared" si="14"/>
        <v>9</v>
      </c>
      <c r="N122" s="11"/>
      <c r="O122" s="11">
        <f t="shared" si="15"/>
        <v>42645.841516203705</v>
      </c>
      <c r="P122" t="b">
        <v>0</v>
      </c>
      <c r="Q122">
        <v>1</v>
      </c>
      <c r="R122" t="b">
        <v>0</v>
      </c>
      <c r="S122" t="s">
        <v>8267</v>
      </c>
      <c r="T122" s="5">
        <f t="shared" si="16"/>
        <v>1.4285714285714287E-2</v>
      </c>
      <c r="U122" s="5">
        <f t="shared" si="17"/>
        <v>10</v>
      </c>
      <c r="V122" t="str">
        <f t="shared" si="18"/>
        <v>film &amp; video</v>
      </c>
      <c r="W122" t="str">
        <f t="shared" si="19"/>
        <v>science fiction</v>
      </c>
      <c r="X122" s="8">
        <f t="shared" si="10"/>
        <v>2016</v>
      </c>
      <c r="Y122" s="8">
        <f t="shared" si="11"/>
        <v>9</v>
      </c>
    </row>
    <row r="123" spans="1:25" ht="19" customHeight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12"/>
        <v>42096.496643518512</v>
      </c>
      <c r="L123" s="12">
        <f t="shared" si="13"/>
        <v>2015</v>
      </c>
      <c r="M123" s="12">
        <f t="shared" si="14"/>
        <v>4</v>
      </c>
      <c r="N123" s="11"/>
      <c r="O123" s="11">
        <f t="shared" si="15"/>
        <v>42112.219444444439</v>
      </c>
      <c r="P123" t="b">
        <v>0</v>
      </c>
      <c r="Q123">
        <v>1</v>
      </c>
      <c r="R123" t="b">
        <v>0</v>
      </c>
      <c r="S123" t="s">
        <v>8267</v>
      </c>
      <c r="T123" s="5">
        <f t="shared" si="16"/>
        <v>3.3333333333333333E-2</v>
      </c>
      <c r="U123" s="5">
        <f t="shared" si="17"/>
        <v>1</v>
      </c>
      <c r="V123" t="str">
        <f t="shared" si="18"/>
        <v>film &amp; video</v>
      </c>
      <c r="W123" t="str">
        <f t="shared" si="19"/>
        <v>science fiction</v>
      </c>
      <c r="X123" s="8">
        <f t="shared" si="10"/>
        <v>2015</v>
      </c>
      <c r="Y123" s="8">
        <f t="shared" si="11"/>
        <v>4</v>
      </c>
    </row>
    <row r="124" spans="1:25" ht="19" customHeight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12"/>
        <v>42593.223460648143</v>
      </c>
      <c r="L124" s="12">
        <f t="shared" si="13"/>
        <v>2016</v>
      </c>
      <c r="M124" s="12">
        <f t="shared" si="14"/>
        <v>8</v>
      </c>
      <c r="N124" s="11"/>
      <c r="O124" s="11">
        <f t="shared" si="15"/>
        <v>42653.223460648143</v>
      </c>
      <c r="P124" t="b">
        <v>0</v>
      </c>
      <c r="Q124">
        <v>0</v>
      </c>
      <c r="R124" t="b">
        <v>0</v>
      </c>
      <c r="S124" t="s">
        <v>8267</v>
      </c>
      <c r="T124" s="5">
        <f t="shared" si="16"/>
        <v>0</v>
      </c>
      <c r="U124" s="5">
        <f t="shared" si="17"/>
        <v>0</v>
      </c>
      <c r="V124" t="str">
        <f t="shared" si="18"/>
        <v>film &amp; video</v>
      </c>
      <c r="W124" t="str">
        <f t="shared" si="19"/>
        <v>science fiction</v>
      </c>
      <c r="X124" s="8">
        <f t="shared" si="10"/>
        <v>2016</v>
      </c>
      <c r="Y124" s="8">
        <f t="shared" si="11"/>
        <v>8</v>
      </c>
    </row>
    <row r="125" spans="1:25" ht="19" customHeight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12"/>
        <v>41904.573657407404</v>
      </c>
      <c r="L125" s="12">
        <f t="shared" si="13"/>
        <v>2014</v>
      </c>
      <c r="M125" s="12">
        <f t="shared" si="14"/>
        <v>9</v>
      </c>
      <c r="N125" s="11"/>
      <c r="O125" s="11">
        <f t="shared" si="15"/>
        <v>41940.708333333328</v>
      </c>
      <c r="P125" t="b">
        <v>0</v>
      </c>
      <c r="Q125">
        <v>6</v>
      </c>
      <c r="R125" t="b">
        <v>0</v>
      </c>
      <c r="S125" t="s">
        <v>8267</v>
      </c>
      <c r="T125" s="5">
        <f t="shared" si="16"/>
        <v>0.27454545454545454</v>
      </c>
      <c r="U125" s="5">
        <f t="shared" si="17"/>
        <v>25.166666666666668</v>
      </c>
      <c r="V125" t="str">
        <f t="shared" si="18"/>
        <v>film &amp; video</v>
      </c>
      <c r="W125" t="str">
        <f t="shared" si="19"/>
        <v>science fiction</v>
      </c>
      <c r="X125" s="8">
        <f t="shared" si="10"/>
        <v>2014</v>
      </c>
      <c r="Y125" s="8">
        <f t="shared" si="11"/>
        <v>9</v>
      </c>
    </row>
    <row r="126" spans="1:25" ht="19" customHeight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12"/>
        <v>42114.720393518517</v>
      </c>
      <c r="L126" s="12">
        <f t="shared" si="13"/>
        <v>2015</v>
      </c>
      <c r="M126" s="12">
        <f t="shared" si="14"/>
        <v>4</v>
      </c>
      <c r="N126" s="11"/>
      <c r="O126" s="11">
        <f t="shared" si="15"/>
        <v>42139.720393518517</v>
      </c>
      <c r="P126" t="b">
        <v>0</v>
      </c>
      <c r="Q126">
        <v>0</v>
      </c>
      <c r="R126" t="b">
        <v>0</v>
      </c>
      <c r="S126" t="s">
        <v>8267</v>
      </c>
      <c r="T126" s="5">
        <f t="shared" si="16"/>
        <v>0</v>
      </c>
      <c r="U126" s="5">
        <f t="shared" si="17"/>
        <v>0</v>
      </c>
      <c r="V126" t="str">
        <f t="shared" si="18"/>
        <v>film &amp; video</v>
      </c>
      <c r="W126" t="str">
        <f t="shared" si="19"/>
        <v>science fiction</v>
      </c>
      <c r="X126" s="8">
        <f t="shared" si="10"/>
        <v>2015</v>
      </c>
      <c r="Y126" s="8">
        <f t="shared" si="11"/>
        <v>4</v>
      </c>
    </row>
    <row r="127" spans="1:25" ht="19" customHeight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12"/>
        <v>42709.78564814815</v>
      </c>
      <c r="L127" s="12">
        <f t="shared" si="13"/>
        <v>2016</v>
      </c>
      <c r="M127" s="12">
        <f t="shared" si="14"/>
        <v>12</v>
      </c>
      <c r="N127" s="11"/>
      <c r="O127" s="11">
        <f t="shared" si="15"/>
        <v>42769.78564814815</v>
      </c>
      <c r="P127" t="b">
        <v>0</v>
      </c>
      <c r="Q127">
        <v>6</v>
      </c>
      <c r="R127" t="b">
        <v>0</v>
      </c>
      <c r="S127" t="s">
        <v>8267</v>
      </c>
      <c r="T127" s="5">
        <f t="shared" si="16"/>
        <v>14.000000000000002</v>
      </c>
      <c r="U127" s="5">
        <f t="shared" si="17"/>
        <v>11.666666666666666</v>
      </c>
      <c r="V127" t="str">
        <f t="shared" si="18"/>
        <v>film &amp; video</v>
      </c>
      <c r="W127" t="str">
        <f t="shared" si="19"/>
        <v>science fiction</v>
      </c>
      <c r="X127" s="8">
        <f t="shared" si="10"/>
        <v>2016</v>
      </c>
      <c r="Y127" s="8">
        <f t="shared" si="11"/>
        <v>12</v>
      </c>
    </row>
    <row r="128" spans="1:25" ht="19" customHeight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12"/>
        <v>42135.381215277775</v>
      </c>
      <c r="L128" s="12">
        <f t="shared" si="13"/>
        <v>2015</v>
      </c>
      <c r="M128" s="12">
        <f t="shared" si="14"/>
        <v>5</v>
      </c>
      <c r="N128" s="11"/>
      <c r="O128" s="11">
        <f t="shared" si="15"/>
        <v>42165.874999999993</v>
      </c>
      <c r="P128" t="b">
        <v>0</v>
      </c>
      <c r="Q128">
        <v>13</v>
      </c>
      <c r="R128" t="b">
        <v>0</v>
      </c>
      <c r="S128" t="s">
        <v>8267</v>
      </c>
      <c r="T128" s="5">
        <f t="shared" si="16"/>
        <v>5.548</v>
      </c>
      <c r="U128" s="5">
        <f t="shared" si="17"/>
        <v>106.69230769230769</v>
      </c>
      <c r="V128" t="str">
        <f t="shared" si="18"/>
        <v>film &amp; video</v>
      </c>
      <c r="W128" t="str">
        <f t="shared" si="19"/>
        <v>science fiction</v>
      </c>
      <c r="X128" s="8">
        <f t="shared" si="10"/>
        <v>2015</v>
      </c>
      <c r="Y128" s="8">
        <f t="shared" si="11"/>
        <v>5</v>
      </c>
    </row>
    <row r="129" spans="1:25" ht="19" customHeight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12"/>
        <v>42067.415983796294</v>
      </c>
      <c r="L129" s="12">
        <f t="shared" si="13"/>
        <v>2015</v>
      </c>
      <c r="M129" s="12">
        <f t="shared" si="14"/>
        <v>3</v>
      </c>
      <c r="N129" s="11"/>
      <c r="O129" s="11">
        <f t="shared" si="15"/>
        <v>42097.37431712963</v>
      </c>
      <c r="P129" t="b">
        <v>0</v>
      </c>
      <c r="Q129">
        <v>4</v>
      </c>
      <c r="R129" t="b">
        <v>0</v>
      </c>
      <c r="S129" t="s">
        <v>8267</v>
      </c>
      <c r="T129" s="5">
        <f t="shared" si="16"/>
        <v>2.375</v>
      </c>
      <c r="U129" s="5">
        <f t="shared" si="17"/>
        <v>47.5</v>
      </c>
      <c r="V129" t="str">
        <f t="shared" si="18"/>
        <v>film &amp; video</v>
      </c>
      <c r="W129" t="str">
        <f t="shared" si="19"/>
        <v>science fiction</v>
      </c>
      <c r="X129" s="8">
        <f t="shared" si="10"/>
        <v>2015</v>
      </c>
      <c r="Y129" s="8">
        <f t="shared" si="11"/>
        <v>3</v>
      </c>
    </row>
    <row r="130" spans="1:25" ht="19" customHeight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si="12"/>
        <v>42628.019594907404</v>
      </c>
      <c r="L130" s="12">
        <f t="shared" si="13"/>
        <v>2016</v>
      </c>
      <c r="M130" s="12">
        <f t="shared" si="14"/>
        <v>9</v>
      </c>
      <c r="N130" s="11"/>
      <c r="O130" s="11">
        <f t="shared" si="15"/>
        <v>42663.019594907404</v>
      </c>
      <c r="P130" t="b">
        <v>0</v>
      </c>
      <c r="Q130">
        <v>6</v>
      </c>
      <c r="R130" t="b">
        <v>0</v>
      </c>
      <c r="S130" t="s">
        <v>8267</v>
      </c>
      <c r="T130" s="5">
        <f t="shared" si="16"/>
        <v>1.867</v>
      </c>
      <c r="U130" s="5">
        <f t="shared" si="17"/>
        <v>311.16666666666669</v>
      </c>
      <c r="V130" t="str">
        <f t="shared" si="18"/>
        <v>film &amp; video</v>
      </c>
      <c r="W130" t="str">
        <f t="shared" si="19"/>
        <v>science fiction</v>
      </c>
      <c r="X130" s="8">
        <f t="shared" ref="X130:X193" si="20">L130</f>
        <v>2016</v>
      </c>
      <c r="Y130" s="8">
        <f t="shared" ref="Y130:Y193" si="21">M130</f>
        <v>9</v>
      </c>
    </row>
    <row r="131" spans="1:25" ht="19" customHeight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ref="K131:K194" si="22">(J131/86400)+25569+(-5/24)</f>
        <v>41882.728969907403</v>
      </c>
      <c r="L131" s="12">
        <f t="shared" ref="L131:L194" si="23">YEAR(K131)</f>
        <v>2014</v>
      </c>
      <c r="M131" s="12">
        <f t="shared" ref="M131:M194" si="24">MONTH(K131)</f>
        <v>8</v>
      </c>
      <c r="N131" s="11"/>
      <c r="O131" s="11">
        <f t="shared" ref="O131:O194" si="25">(I131/86400)+25569+(-5/24)</f>
        <v>41942.728969907403</v>
      </c>
      <c r="P131" t="b">
        <v>0</v>
      </c>
      <c r="Q131">
        <v>0</v>
      </c>
      <c r="R131" t="b">
        <v>0</v>
      </c>
      <c r="S131" t="s">
        <v>8267</v>
      </c>
      <c r="T131" s="5">
        <f t="shared" ref="T131:T194" si="26">E131/D131*100</f>
        <v>0</v>
      </c>
      <c r="U131" s="5">
        <f t="shared" ref="U131:U194" si="27">IF(Q131&gt;0,E131/Q131,0)</f>
        <v>0</v>
      </c>
      <c r="V131" t="str">
        <f t="shared" ref="V131:V194" si="28">LEFT(S131,SEARCH("/",S131)-1)</f>
        <v>film &amp; video</v>
      </c>
      <c r="W131" t="str">
        <f t="shared" ref="W131:W194" si="29">RIGHT($S131,LEN($S131)-SEARCH("/",$S131))</f>
        <v>science fiction</v>
      </c>
      <c r="X131" s="8">
        <f t="shared" si="20"/>
        <v>2014</v>
      </c>
      <c r="Y131" s="8">
        <f t="shared" si="21"/>
        <v>8</v>
      </c>
    </row>
    <row r="132" spans="1:25" ht="19" customHeight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22"/>
        <v>41778.707083333335</v>
      </c>
      <c r="L132" s="12">
        <f t="shared" si="23"/>
        <v>2014</v>
      </c>
      <c r="M132" s="12">
        <f t="shared" si="24"/>
        <v>5</v>
      </c>
      <c r="N132" s="11"/>
      <c r="O132" s="11">
        <f t="shared" si="25"/>
        <v>41806.636111111111</v>
      </c>
      <c r="P132" t="b">
        <v>0</v>
      </c>
      <c r="Q132">
        <v>0</v>
      </c>
      <c r="R132" t="b">
        <v>0</v>
      </c>
      <c r="S132" t="s">
        <v>8267</v>
      </c>
      <c r="T132" s="5">
        <f t="shared" si="26"/>
        <v>0</v>
      </c>
      <c r="U132" s="5">
        <f t="shared" si="27"/>
        <v>0</v>
      </c>
      <c r="V132" t="str">
        <f t="shared" si="28"/>
        <v>film &amp; video</v>
      </c>
      <c r="W132" t="str">
        <f t="shared" si="29"/>
        <v>science fiction</v>
      </c>
      <c r="X132" s="8">
        <f t="shared" si="20"/>
        <v>2014</v>
      </c>
      <c r="Y132" s="8">
        <f t="shared" si="21"/>
        <v>5</v>
      </c>
    </row>
    <row r="133" spans="1:25" ht="19" customHeight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22"/>
        <v>42541.629178240742</v>
      </c>
      <c r="L133" s="12">
        <f t="shared" si="23"/>
        <v>2016</v>
      </c>
      <c r="M133" s="12">
        <f t="shared" si="24"/>
        <v>6</v>
      </c>
      <c r="N133" s="11"/>
      <c r="O133" s="11">
        <f t="shared" si="25"/>
        <v>42556.791666666664</v>
      </c>
      <c r="P133" t="b">
        <v>0</v>
      </c>
      <c r="Q133">
        <v>0</v>
      </c>
      <c r="R133" t="b">
        <v>0</v>
      </c>
      <c r="S133" t="s">
        <v>8267</v>
      </c>
      <c r="T133" s="5">
        <f t="shared" si="26"/>
        <v>0</v>
      </c>
      <c r="U133" s="5">
        <f t="shared" si="27"/>
        <v>0</v>
      </c>
      <c r="V133" t="str">
        <f t="shared" si="28"/>
        <v>film &amp; video</v>
      </c>
      <c r="W133" t="str">
        <f t="shared" si="29"/>
        <v>science fiction</v>
      </c>
      <c r="X133" s="8">
        <f t="shared" si="20"/>
        <v>2016</v>
      </c>
      <c r="Y133" s="8">
        <f t="shared" si="21"/>
        <v>6</v>
      </c>
    </row>
    <row r="134" spans="1:25" ht="19" customHeight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22"/>
        <v>41905.60424768518</v>
      </c>
      <c r="L134" s="12">
        <f t="shared" si="23"/>
        <v>2014</v>
      </c>
      <c r="M134" s="12">
        <f t="shared" si="24"/>
        <v>9</v>
      </c>
      <c r="N134" s="11"/>
      <c r="O134" s="11">
        <f t="shared" si="25"/>
        <v>41950.645914351851</v>
      </c>
      <c r="P134" t="b">
        <v>0</v>
      </c>
      <c r="Q134">
        <v>81</v>
      </c>
      <c r="R134" t="b">
        <v>0</v>
      </c>
      <c r="S134" t="s">
        <v>8267</v>
      </c>
      <c r="T134" s="5">
        <f t="shared" si="26"/>
        <v>9.5687499999999996</v>
      </c>
      <c r="U134" s="5">
        <f t="shared" si="27"/>
        <v>94.506172839506178</v>
      </c>
      <c r="V134" t="str">
        <f t="shared" si="28"/>
        <v>film &amp; video</v>
      </c>
      <c r="W134" t="str">
        <f t="shared" si="29"/>
        <v>science fiction</v>
      </c>
      <c r="X134" s="8">
        <f t="shared" si="20"/>
        <v>2014</v>
      </c>
      <c r="Y134" s="8">
        <f t="shared" si="21"/>
        <v>9</v>
      </c>
    </row>
    <row r="135" spans="1:25" ht="19" customHeight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22"/>
        <v>42491.599351851844</v>
      </c>
      <c r="L135" s="12">
        <f t="shared" si="23"/>
        <v>2016</v>
      </c>
      <c r="M135" s="12">
        <f t="shared" si="24"/>
        <v>5</v>
      </c>
      <c r="N135" s="11"/>
      <c r="O135" s="11">
        <f t="shared" si="25"/>
        <v>42521.521527777775</v>
      </c>
      <c r="P135" t="b">
        <v>0</v>
      </c>
      <c r="Q135">
        <v>0</v>
      </c>
      <c r="R135" t="b">
        <v>0</v>
      </c>
      <c r="S135" t="s">
        <v>8267</v>
      </c>
      <c r="T135" s="5">
        <f t="shared" si="26"/>
        <v>0</v>
      </c>
      <c r="U135" s="5">
        <f t="shared" si="27"/>
        <v>0</v>
      </c>
      <c r="V135" t="str">
        <f t="shared" si="28"/>
        <v>film &amp; video</v>
      </c>
      <c r="W135" t="str">
        <f t="shared" si="29"/>
        <v>science fiction</v>
      </c>
      <c r="X135" s="8">
        <f t="shared" si="20"/>
        <v>2016</v>
      </c>
      <c r="Y135" s="8">
        <f t="shared" si="21"/>
        <v>5</v>
      </c>
    </row>
    <row r="136" spans="1:25" ht="19" customHeight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22"/>
        <v>42221.701597222222</v>
      </c>
      <c r="L136" s="12">
        <f t="shared" si="23"/>
        <v>2015</v>
      </c>
      <c r="M136" s="12">
        <f t="shared" si="24"/>
        <v>8</v>
      </c>
      <c r="N136" s="11"/>
      <c r="O136" s="11">
        <f t="shared" si="25"/>
        <v>42251.499999999993</v>
      </c>
      <c r="P136" t="b">
        <v>0</v>
      </c>
      <c r="Q136">
        <v>0</v>
      </c>
      <c r="R136" t="b">
        <v>0</v>
      </c>
      <c r="S136" t="s">
        <v>8267</v>
      </c>
      <c r="T136" s="5">
        <f t="shared" si="26"/>
        <v>0</v>
      </c>
      <c r="U136" s="5">
        <f t="shared" si="27"/>
        <v>0</v>
      </c>
      <c r="V136" t="str">
        <f t="shared" si="28"/>
        <v>film &amp; video</v>
      </c>
      <c r="W136" t="str">
        <f t="shared" si="29"/>
        <v>science fiction</v>
      </c>
      <c r="X136" s="8">
        <f t="shared" si="20"/>
        <v>2015</v>
      </c>
      <c r="Y136" s="8">
        <f t="shared" si="21"/>
        <v>8</v>
      </c>
    </row>
    <row r="137" spans="1:25" ht="19" customHeight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22"/>
        <v>41788.173576388886</v>
      </c>
      <c r="L137" s="12">
        <f t="shared" si="23"/>
        <v>2014</v>
      </c>
      <c r="M137" s="12">
        <f t="shared" si="24"/>
        <v>5</v>
      </c>
      <c r="N137" s="11"/>
      <c r="O137" s="11">
        <f t="shared" si="25"/>
        <v>41821.583333333328</v>
      </c>
      <c r="P137" t="b">
        <v>0</v>
      </c>
      <c r="Q137">
        <v>5</v>
      </c>
      <c r="R137" t="b">
        <v>0</v>
      </c>
      <c r="S137" t="s">
        <v>8267</v>
      </c>
      <c r="T137" s="5">
        <f t="shared" si="26"/>
        <v>13.433333333333334</v>
      </c>
      <c r="U137" s="5">
        <f t="shared" si="27"/>
        <v>80.599999999999994</v>
      </c>
      <c r="V137" t="str">
        <f t="shared" si="28"/>
        <v>film &amp; video</v>
      </c>
      <c r="W137" t="str">
        <f t="shared" si="29"/>
        <v>science fiction</v>
      </c>
      <c r="X137" s="8">
        <f t="shared" si="20"/>
        <v>2014</v>
      </c>
      <c r="Y137" s="8">
        <f t="shared" si="21"/>
        <v>5</v>
      </c>
    </row>
    <row r="138" spans="1:25" ht="19" customHeight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22"/>
        <v>42096.201782407406</v>
      </c>
      <c r="L138" s="12">
        <f t="shared" si="23"/>
        <v>2015</v>
      </c>
      <c r="M138" s="12">
        <f t="shared" si="24"/>
        <v>4</v>
      </c>
      <c r="N138" s="11"/>
      <c r="O138" s="11">
        <f t="shared" si="25"/>
        <v>42140.219444444439</v>
      </c>
      <c r="P138" t="b">
        <v>0</v>
      </c>
      <c r="Q138">
        <v>0</v>
      </c>
      <c r="R138" t="b">
        <v>0</v>
      </c>
      <c r="S138" t="s">
        <v>8267</v>
      </c>
      <c r="T138" s="5">
        <f t="shared" si="26"/>
        <v>0</v>
      </c>
      <c r="U138" s="5">
        <f t="shared" si="27"/>
        <v>0</v>
      </c>
      <c r="V138" t="str">
        <f t="shared" si="28"/>
        <v>film &amp; video</v>
      </c>
      <c r="W138" t="str">
        <f t="shared" si="29"/>
        <v>science fiction</v>
      </c>
      <c r="X138" s="8">
        <f t="shared" si="20"/>
        <v>2015</v>
      </c>
      <c r="Y138" s="8">
        <f t="shared" si="21"/>
        <v>4</v>
      </c>
    </row>
    <row r="139" spans="1:25" ht="19" customHeight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22"/>
        <v>42239.365659722222</v>
      </c>
      <c r="L139" s="12">
        <f t="shared" si="23"/>
        <v>2015</v>
      </c>
      <c r="M139" s="12">
        <f t="shared" si="24"/>
        <v>8</v>
      </c>
      <c r="N139" s="11"/>
      <c r="O139" s="11">
        <f t="shared" si="25"/>
        <v>42289.365659722222</v>
      </c>
      <c r="P139" t="b">
        <v>0</v>
      </c>
      <c r="Q139">
        <v>0</v>
      </c>
      <c r="R139" t="b">
        <v>0</v>
      </c>
      <c r="S139" t="s">
        <v>8267</v>
      </c>
      <c r="T139" s="5">
        <f t="shared" si="26"/>
        <v>0</v>
      </c>
      <c r="U139" s="5">
        <f t="shared" si="27"/>
        <v>0</v>
      </c>
      <c r="V139" t="str">
        <f t="shared" si="28"/>
        <v>film &amp; video</v>
      </c>
      <c r="W139" t="str">
        <f t="shared" si="29"/>
        <v>science fiction</v>
      </c>
      <c r="X139" s="8">
        <f t="shared" si="20"/>
        <v>2015</v>
      </c>
      <c r="Y139" s="8">
        <f t="shared" si="21"/>
        <v>8</v>
      </c>
    </row>
    <row r="140" spans="1:25" ht="19" customHeight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22"/>
        <v>42186.049085648141</v>
      </c>
      <c r="L140" s="12">
        <f t="shared" si="23"/>
        <v>2015</v>
      </c>
      <c r="M140" s="12">
        <f t="shared" si="24"/>
        <v>7</v>
      </c>
      <c r="N140" s="11"/>
      <c r="O140" s="11">
        <f t="shared" si="25"/>
        <v>42216.999305555553</v>
      </c>
      <c r="P140" t="b">
        <v>0</v>
      </c>
      <c r="Q140">
        <v>58</v>
      </c>
      <c r="R140" t="b">
        <v>0</v>
      </c>
      <c r="S140" t="s">
        <v>8267</v>
      </c>
      <c r="T140" s="5">
        <f t="shared" si="26"/>
        <v>3.1413333333333333</v>
      </c>
      <c r="U140" s="5">
        <f t="shared" si="27"/>
        <v>81.241379310344826</v>
      </c>
      <c r="V140" t="str">
        <f t="shared" si="28"/>
        <v>film &amp; video</v>
      </c>
      <c r="W140" t="str">
        <f t="shared" si="29"/>
        <v>science fiction</v>
      </c>
      <c r="X140" s="8">
        <f t="shared" si="20"/>
        <v>2015</v>
      </c>
      <c r="Y140" s="8">
        <f t="shared" si="21"/>
        <v>7</v>
      </c>
    </row>
    <row r="141" spans="1:25" ht="19" customHeight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22"/>
        <v>42187.712638888886</v>
      </c>
      <c r="L141" s="12">
        <f t="shared" si="23"/>
        <v>2015</v>
      </c>
      <c r="M141" s="12">
        <f t="shared" si="24"/>
        <v>7</v>
      </c>
      <c r="N141" s="11"/>
      <c r="O141" s="11">
        <f t="shared" si="25"/>
        <v>42197.712638888886</v>
      </c>
      <c r="P141" t="b">
        <v>0</v>
      </c>
      <c r="Q141">
        <v>1</v>
      </c>
      <c r="R141" t="b">
        <v>0</v>
      </c>
      <c r="S141" t="s">
        <v>8267</v>
      </c>
      <c r="T141" s="5">
        <f t="shared" si="26"/>
        <v>100</v>
      </c>
      <c r="U141" s="5">
        <f t="shared" si="27"/>
        <v>500</v>
      </c>
      <c r="V141" t="str">
        <f t="shared" si="28"/>
        <v>film &amp; video</v>
      </c>
      <c r="W141" t="str">
        <f t="shared" si="29"/>
        <v>science fiction</v>
      </c>
      <c r="X141" s="8">
        <f t="shared" si="20"/>
        <v>2015</v>
      </c>
      <c r="Y141" s="8">
        <f t="shared" si="21"/>
        <v>7</v>
      </c>
    </row>
    <row r="142" spans="1:25" ht="19" customHeight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22"/>
        <v>42052.989953703705</v>
      </c>
      <c r="L142" s="12">
        <f t="shared" si="23"/>
        <v>2015</v>
      </c>
      <c r="M142" s="12">
        <f t="shared" si="24"/>
        <v>2</v>
      </c>
      <c r="N142" s="11"/>
      <c r="O142" s="11">
        <f t="shared" si="25"/>
        <v>42082.948287037034</v>
      </c>
      <c r="P142" t="b">
        <v>0</v>
      </c>
      <c r="Q142">
        <v>0</v>
      </c>
      <c r="R142" t="b">
        <v>0</v>
      </c>
      <c r="S142" t="s">
        <v>8267</v>
      </c>
      <c r="T142" s="5">
        <f t="shared" si="26"/>
        <v>0</v>
      </c>
      <c r="U142" s="5">
        <f t="shared" si="27"/>
        <v>0</v>
      </c>
      <c r="V142" t="str">
        <f t="shared" si="28"/>
        <v>film &amp; video</v>
      </c>
      <c r="W142" t="str">
        <f t="shared" si="29"/>
        <v>science fiction</v>
      </c>
      <c r="X142" s="8">
        <f t="shared" si="20"/>
        <v>2015</v>
      </c>
      <c r="Y142" s="8">
        <f t="shared" si="21"/>
        <v>2</v>
      </c>
    </row>
    <row r="143" spans="1:25" ht="19" customHeight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22"/>
        <v>42109.944710648146</v>
      </c>
      <c r="L143" s="12">
        <f t="shared" si="23"/>
        <v>2015</v>
      </c>
      <c r="M143" s="12">
        <f t="shared" si="24"/>
        <v>4</v>
      </c>
      <c r="N143" s="11"/>
      <c r="O143" s="11">
        <f t="shared" si="25"/>
        <v>42154.944710648146</v>
      </c>
      <c r="P143" t="b">
        <v>0</v>
      </c>
      <c r="Q143">
        <v>28</v>
      </c>
      <c r="R143" t="b">
        <v>0</v>
      </c>
      <c r="S143" t="s">
        <v>8267</v>
      </c>
      <c r="T143" s="5">
        <f t="shared" si="26"/>
        <v>10.775</v>
      </c>
      <c r="U143" s="5">
        <f t="shared" si="27"/>
        <v>46.178571428571431</v>
      </c>
      <c r="V143" t="str">
        <f t="shared" si="28"/>
        <v>film &amp; video</v>
      </c>
      <c r="W143" t="str">
        <f t="shared" si="29"/>
        <v>science fiction</v>
      </c>
      <c r="X143" s="8">
        <f t="shared" si="20"/>
        <v>2015</v>
      </c>
      <c r="Y143" s="8">
        <f t="shared" si="21"/>
        <v>4</v>
      </c>
    </row>
    <row r="144" spans="1:25" ht="19" customHeight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22"/>
        <v>41938.684930555552</v>
      </c>
      <c r="L144" s="12">
        <f t="shared" si="23"/>
        <v>2014</v>
      </c>
      <c r="M144" s="12">
        <f t="shared" si="24"/>
        <v>10</v>
      </c>
      <c r="N144" s="11"/>
      <c r="O144" s="11">
        <f t="shared" si="25"/>
        <v>41959.726597222216</v>
      </c>
      <c r="P144" t="b">
        <v>0</v>
      </c>
      <c r="Q144">
        <v>1</v>
      </c>
      <c r="R144" t="b">
        <v>0</v>
      </c>
      <c r="S144" t="s">
        <v>8267</v>
      </c>
      <c r="T144" s="5">
        <f t="shared" si="26"/>
        <v>0.33333333333333337</v>
      </c>
      <c r="U144" s="5">
        <f t="shared" si="27"/>
        <v>10</v>
      </c>
      <c r="V144" t="str">
        <f t="shared" si="28"/>
        <v>film &amp; video</v>
      </c>
      <c r="W144" t="str">
        <f t="shared" si="29"/>
        <v>science fiction</v>
      </c>
      <c r="X144" s="8">
        <f t="shared" si="20"/>
        <v>2014</v>
      </c>
      <c r="Y144" s="8">
        <f t="shared" si="21"/>
        <v>10</v>
      </c>
    </row>
    <row r="145" spans="1:25" ht="19" customHeight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22"/>
        <v>42558.855810185181</v>
      </c>
      <c r="L145" s="12">
        <f t="shared" si="23"/>
        <v>2016</v>
      </c>
      <c r="M145" s="12">
        <f t="shared" si="24"/>
        <v>7</v>
      </c>
      <c r="N145" s="11"/>
      <c r="O145" s="11">
        <f t="shared" si="25"/>
        <v>42616.038194444445</v>
      </c>
      <c r="P145" t="b">
        <v>0</v>
      </c>
      <c r="Q145">
        <v>0</v>
      </c>
      <c r="R145" t="b">
        <v>0</v>
      </c>
      <c r="S145" t="s">
        <v>8267</v>
      </c>
      <c r="T145" s="5">
        <f t="shared" si="26"/>
        <v>0</v>
      </c>
      <c r="U145" s="5">
        <f t="shared" si="27"/>
        <v>0</v>
      </c>
      <c r="V145" t="str">
        <f t="shared" si="28"/>
        <v>film &amp; video</v>
      </c>
      <c r="W145" t="str">
        <f t="shared" si="29"/>
        <v>science fiction</v>
      </c>
      <c r="X145" s="8">
        <f t="shared" si="20"/>
        <v>2016</v>
      </c>
      <c r="Y145" s="8">
        <f t="shared" si="21"/>
        <v>7</v>
      </c>
    </row>
    <row r="146" spans="1:25" ht="19" customHeight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22"/>
        <v>42047.554074074076</v>
      </c>
      <c r="L146" s="12">
        <f t="shared" si="23"/>
        <v>2015</v>
      </c>
      <c r="M146" s="12">
        <f t="shared" si="24"/>
        <v>2</v>
      </c>
      <c r="N146" s="11"/>
      <c r="O146" s="11">
        <f t="shared" si="25"/>
        <v>42107.512407407405</v>
      </c>
      <c r="P146" t="b">
        <v>0</v>
      </c>
      <c r="Q146">
        <v>37</v>
      </c>
      <c r="R146" t="b">
        <v>0</v>
      </c>
      <c r="S146" t="s">
        <v>8267</v>
      </c>
      <c r="T146" s="5">
        <f t="shared" si="26"/>
        <v>27.6</v>
      </c>
      <c r="U146" s="5">
        <f t="shared" si="27"/>
        <v>55.945945945945944</v>
      </c>
      <c r="V146" t="str">
        <f t="shared" si="28"/>
        <v>film &amp; video</v>
      </c>
      <c r="W146" t="str">
        <f t="shared" si="29"/>
        <v>science fiction</v>
      </c>
      <c r="X146" s="8">
        <f t="shared" si="20"/>
        <v>2015</v>
      </c>
      <c r="Y146" s="8">
        <f t="shared" si="21"/>
        <v>2</v>
      </c>
    </row>
    <row r="147" spans="1:25" ht="19" customHeight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22"/>
        <v>42200.333935185183</v>
      </c>
      <c r="L147" s="12">
        <f t="shared" si="23"/>
        <v>2015</v>
      </c>
      <c r="M147" s="12">
        <f t="shared" si="24"/>
        <v>7</v>
      </c>
      <c r="N147" s="11"/>
      <c r="O147" s="11">
        <f t="shared" si="25"/>
        <v>42227.333935185183</v>
      </c>
      <c r="P147" t="b">
        <v>0</v>
      </c>
      <c r="Q147">
        <v>9</v>
      </c>
      <c r="R147" t="b">
        <v>0</v>
      </c>
      <c r="S147" t="s">
        <v>8267</v>
      </c>
      <c r="T147" s="5">
        <f t="shared" si="26"/>
        <v>7.5111111111111111</v>
      </c>
      <c r="U147" s="5">
        <f t="shared" si="27"/>
        <v>37.555555555555557</v>
      </c>
      <c r="V147" t="str">
        <f t="shared" si="28"/>
        <v>film &amp; video</v>
      </c>
      <c r="W147" t="str">
        <f t="shared" si="29"/>
        <v>science fiction</v>
      </c>
      <c r="X147" s="8">
        <f t="shared" si="20"/>
        <v>2015</v>
      </c>
      <c r="Y147" s="8">
        <f t="shared" si="21"/>
        <v>7</v>
      </c>
    </row>
    <row r="148" spans="1:25" ht="19" customHeight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22"/>
        <v>42692.807847222219</v>
      </c>
      <c r="L148" s="12">
        <f t="shared" si="23"/>
        <v>2016</v>
      </c>
      <c r="M148" s="12">
        <f t="shared" si="24"/>
        <v>11</v>
      </c>
      <c r="N148" s="11"/>
      <c r="O148" s="11">
        <f t="shared" si="25"/>
        <v>42752.807847222219</v>
      </c>
      <c r="P148" t="b">
        <v>0</v>
      </c>
      <c r="Q148">
        <v>3</v>
      </c>
      <c r="R148" t="b">
        <v>0</v>
      </c>
      <c r="S148" t="s">
        <v>8267</v>
      </c>
      <c r="T148" s="5">
        <f t="shared" si="26"/>
        <v>0.57499999999999996</v>
      </c>
      <c r="U148" s="5">
        <f t="shared" si="27"/>
        <v>38.333333333333336</v>
      </c>
      <c r="V148" t="str">
        <f t="shared" si="28"/>
        <v>film &amp; video</v>
      </c>
      <c r="W148" t="str">
        <f t="shared" si="29"/>
        <v>science fiction</v>
      </c>
      <c r="X148" s="8">
        <f t="shared" si="20"/>
        <v>2016</v>
      </c>
      <c r="Y148" s="8">
        <f t="shared" si="21"/>
        <v>11</v>
      </c>
    </row>
    <row r="149" spans="1:25" ht="19" customHeight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22"/>
        <v>41969.559490740743</v>
      </c>
      <c r="L149" s="12">
        <f t="shared" si="23"/>
        <v>2014</v>
      </c>
      <c r="M149" s="12">
        <f t="shared" si="24"/>
        <v>11</v>
      </c>
      <c r="N149" s="11"/>
      <c r="O149" s="11">
        <f t="shared" si="25"/>
        <v>42012.554166666661</v>
      </c>
      <c r="P149" t="b">
        <v>0</v>
      </c>
      <c r="Q149">
        <v>0</v>
      </c>
      <c r="R149" t="b">
        <v>0</v>
      </c>
      <c r="S149" t="s">
        <v>8267</v>
      </c>
      <c r="T149" s="5">
        <f t="shared" si="26"/>
        <v>0</v>
      </c>
      <c r="U149" s="5">
        <f t="shared" si="27"/>
        <v>0</v>
      </c>
      <c r="V149" t="str">
        <f t="shared" si="28"/>
        <v>film &amp; video</v>
      </c>
      <c r="W149" t="str">
        <f t="shared" si="29"/>
        <v>science fiction</v>
      </c>
      <c r="X149" s="8">
        <f t="shared" si="20"/>
        <v>2014</v>
      </c>
      <c r="Y149" s="8">
        <f t="shared" si="21"/>
        <v>11</v>
      </c>
    </row>
    <row r="150" spans="1:25" ht="19" customHeight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22"/>
        <v>42397.073333333326</v>
      </c>
      <c r="L150" s="12">
        <f t="shared" si="23"/>
        <v>2016</v>
      </c>
      <c r="M150" s="12">
        <f t="shared" si="24"/>
        <v>1</v>
      </c>
      <c r="N150" s="11"/>
      <c r="O150" s="11">
        <f t="shared" si="25"/>
        <v>42427.073333333326</v>
      </c>
      <c r="P150" t="b">
        <v>0</v>
      </c>
      <c r="Q150">
        <v>2</v>
      </c>
      <c r="R150" t="b">
        <v>0</v>
      </c>
      <c r="S150" t="s">
        <v>8267</v>
      </c>
      <c r="T150" s="5">
        <f t="shared" si="26"/>
        <v>0.08</v>
      </c>
      <c r="U150" s="5">
        <f t="shared" si="27"/>
        <v>20</v>
      </c>
      <c r="V150" t="str">
        <f t="shared" si="28"/>
        <v>film &amp; video</v>
      </c>
      <c r="W150" t="str">
        <f t="shared" si="29"/>
        <v>science fiction</v>
      </c>
      <c r="X150" s="8">
        <f t="shared" si="20"/>
        <v>2016</v>
      </c>
      <c r="Y150" s="8">
        <f t="shared" si="21"/>
        <v>1</v>
      </c>
    </row>
    <row r="151" spans="1:25" ht="19" customHeight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22"/>
        <v>41967.963773148142</v>
      </c>
      <c r="L151" s="12">
        <f t="shared" si="23"/>
        <v>2014</v>
      </c>
      <c r="M151" s="12">
        <f t="shared" si="24"/>
        <v>11</v>
      </c>
      <c r="N151" s="11"/>
      <c r="O151" s="11">
        <f t="shared" si="25"/>
        <v>41998.124999999993</v>
      </c>
      <c r="P151" t="b">
        <v>0</v>
      </c>
      <c r="Q151">
        <v>6</v>
      </c>
      <c r="R151" t="b">
        <v>0</v>
      </c>
      <c r="S151" t="s">
        <v>8267</v>
      </c>
      <c r="T151" s="5">
        <f t="shared" si="26"/>
        <v>0.91999999999999993</v>
      </c>
      <c r="U151" s="5">
        <f t="shared" si="27"/>
        <v>15.333333333333334</v>
      </c>
      <c r="V151" t="str">
        <f t="shared" si="28"/>
        <v>film &amp; video</v>
      </c>
      <c r="W151" t="str">
        <f t="shared" si="29"/>
        <v>science fiction</v>
      </c>
      <c r="X151" s="8">
        <f t="shared" si="20"/>
        <v>2014</v>
      </c>
      <c r="Y151" s="8">
        <f t="shared" si="21"/>
        <v>11</v>
      </c>
    </row>
    <row r="152" spans="1:25" ht="19" customHeight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22"/>
        <v>42089.95349537037</v>
      </c>
      <c r="L152" s="12">
        <f t="shared" si="23"/>
        <v>2015</v>
      </c>
      <c r="M152" s="12">
        <f t="shared" si="24"/>
        <v>3</v>
      </c>
      <c r="N152" s="11"/>
      <c r="O152" s="11">
        <f t="shared" si="25"/>
        <v>42149.95349537037</v>
      </c>
      <c r="P152" t="b">
        <v>0</v>
      </c>
      <c r="Q152">
        <v>67</v>
      </c>
      <c r="R152" t="b">
        <v>0</v>
      </c>
      <c r="S152" t="s">
        <v>8267</v>
      </c>
      <c r="T152" s="5">
        <f t="shared" si="26"/>
        <v>23.163076923076922</v>
      </c>
      <c r="U152" s="5">
        <f t="shared" si="27"/>
        <v>449.43283582089555</v>
      </c>
      <c r="V152" t="str">
        <f t="shared" si="28"/>
        <v>film &amp; video</v>
      </c>
      <c r="W152" t="str">
        <f t="shared" si="29"/>
        <v>science fiction</v>
      </c>
      <c r="X152" s="8">
        <f t="shared" si="20"/>
        <v>2015</v>
      </c>
      <c r="Y152" s="8">
        <f t="shared" si="21"/>
        <v>3</v>
      </c>
    </row>
    <row r="153" spans="1:25" ht="19" customHeight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22"/>
        <v>42113.342488425922</v>
      </c>
      <c r="L153" s="12">
        <f t="shared" si="23"/>
        <v>2015</v>
      </c>
      <c r="M153" s="12">
        <f t="shared" si="24"/>
        <v>4</v>
      </c>
      <c r="N153" s="11"/>
      <c r="O153" s="11">
        <f t="shared" si="25"/>
        <v>42173.342488425922</v>
      </c>
      <c r="P153" t="b">
        <v>0</v>
      </c>
      <c r="Q153">
        <v>5</v>
      </c>
      <c r="R153" t="b">
        <v>0</v>
      </c>
      <c r="S153" t="s">
        <v>8267</v>
      </c>
      <c r="T153" s="5">
        <f t="shared" si="26"/>
        <v>5.5999999999999994E-2</v>
      </c>
      <c r="U153" s="5">
        <f t="shared" si="27"/>
        <v>28</v>
      </c>
      <c r="V153" t="str">
        <f t="shared" si="28"/>
        <v>film &amp; video</v>
      </c>
      <c r="W153" t="str">
        <f t="shared" si="29"/>
        <v>science fiction</v>
      </c>
      <c r="X153" s="8">
        <f t="shared" si="20"/>
        <v>2015</v>
      </c>
      <c r="Y153" s="8">
        <f t="shared" si="21"/>
        <v>4</v>
      </c>
    </row>
    <row r="154" spans="1:25" ht="19" customHeight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22"/>
        <v>41874.869212962956</v>
      </c>
      <c r="L154" s="12">
        <f t="shared" si="23"/>
        <v>2014</v>
      </c>
      <c r="M154" s="12">
        <f t="shared" si="24"/>
        <v>8</v>
      </c>
      <c r="N154" s="11"/>
      <c r="O154" s="11">
        <f t="shared" si="25"/>
        <v>41904.869212962956</v>
      </c>
      <c r="P154" t="b">
        <v>0</v>
      </c>
      <c r="Q154">
        <v>2</v>
      </c>
      <c r="R154" t="b">
        <v>0</v>
      </c>
      <c r="S154" t="s">
        <v>8267</v>
      </c>
      <c r="T154" s="5">
        <f t="shared" si="26"/>
        <v>7.8947368421052634E-3</v>
      </c>
      <c r="U154" s="5">
        <f t="shared" si="27"/>
        <v>15</v>
      </c>
      <c r="V154" t="str">
        <f t="shared" si="28"/>
        <v>film &amp; video</v>
      </c>
      <c r="W154" t="str">
        <f t="shared" si="29"/>
        <v>science fiction</v>
      </c>
      <c r="X154" s="8">
        <f t="shared" si="20"/>
        <v>2014</v>
      </c>
      <c r="Y154" s="8">
        <f t="shared" si="21"/>
        <v>8</v>
      </c>
    </row>
    <row r="155" spans="1:25" ht="19" customHeight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22"/>
        <v>41933.377824074072</v>
      </c>
      <c r="L155" s="12">
        <f t="shared" si="23"/>
        <v>2014</v>
      </c>
      <c r="M155" s="12">
        <f t="shared" si="24"/>
        <v>10</v>
      </c>
      <c r="N155" s="11"/>
      <c r="O155" s="11">
        <f t="shared" si="25"/>
        <v>41975.419490740744</v>
      </c>
      <c r="P155" t="b">
        <v>0</v>
      </c>
      <c r="Q155">
        <v>10</v>
      </c>
      <c r="R155" t="b">
        <v>0</v>
      </c>
      <c r="S155" t="s">
        <v>8267</v>
      </c>
      <c r="T155" s="5">
        <f t="shared" si="26"/>
        <v>0.71799999999999997</v>
      </c>
      <c r="U155" s="5">
        <f t="shared" si="27"/>
        <v>35.9</v>
      </c>
      <c r="V155" t="str">
        <f t="shared" si="28"/>
        <v>film &amp; video</v>
      </c>
      <c r="W155" t="str">
        <f t="shared" si="29"/>
        <v>science fiction</v>
      </c>
      <c r="X155" s="8">
        <f t="shared" si="20"/>
        <v>2014</v>
      </c>
      <c r="Y155" s="8">
        <f t="shared" si="21"/>
        <v>10</v>
      </c>
    </row>
    <row r="156" spans="1:25" ht="19" customHeight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22"/>
        <v>42115.339062499996</v>
      </c>
      <c r="L156" s="12">
        <f t="shared" si="23"/>
        <v>2015</v>
      </c>
      <c r="M156" s="12">
        <f t="shared" si="24"/>
        <v>4</v>
      </c>
      <c r="N156" s="11"/>
      <c r="O156" s="11">
        <f t="shared" si="25"/>
        <v>42158.339062499996</v>
      </c>
      <c r="P156" t="b">
        <v>0</v>
      </c>
      <c r="Q156">
        <v>3</v>
      </c>
      <c r="R156" t="b">
        <v>0</v>
      </c>
      <c r="S156" t="s">
        <v>8267</v>
      </c>
      <c r="T156" s="5">
        <f t="shared" si="26"/>
        <v>2.666666666666667</v>
      </c>
      <c r="U156" s="5">
        <f t="shared" si="27"/>
        <v>13.333333333333334</v>
      </c>
      <c r="V156" t="str">
        <f t="shared" si="28"/>
        <v>film &amp; video</v>
      </c>
      <c r="W156" t="str">
        <f t="shared" si="29"/>
        <v>science fiction</v>
      </c>
      <c r="X156" s="8">
        <f t="shared" si="20"/>
        <v>2015</v>
      </c>
      <c r="Y156" s="8">
        <f t="shared" si="21"/>
        <v>4</v>
      </c>
    </row>
    <row r="157" spans="1:25" ht="19" customHeight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22"/>
        <v>42168.351099537038</v>
      </c>
      <c r="L157" s="12">
        <f t="shared" si="23"/>
        <v>2015</v>
      </c>
      <c r="M157" s="12">
        <f t="shared" si="24"/>
        <v>6</v>
      </c>
      <c r="N157" s="11"/>
      <c r="O157" s="11">
        <f t="shared" si="25"/>
        <v>42208.351099537038</v>
      </c>
      <c r="P157" t="b">
        <v>0</v>
      </c>
      <c r="Q157">
        <v>4</v>
      </c>
      <c r="R157" t="b">
        <v>0</v>
      </c>
      <c r="S157" t="s">
        <v>8267</v>
      </c>
      <c r="T157" s="5">
        <f t="shared" si="26"/>
        <v>6.0000000000000001E-3</v>
      </c>
      <c r="U157" s="5">
        <f t="shared" si="27"/>
        <v>20.25</v>
      </c>
      <c r="V157" t="str">
        <f t="shared" si="28"/>
        <v>film &amp; video</v>
      </c>
      <c r="W157" t="str">
        <f t="shared" si="29"/>
        <v>science fiction</v>
      </c>
      <c r="X157" s="8">
        <f t="shared" si="20"/>
        <v>2015</v>
      </c>
      <c r="Y157" s="8">
        <f t="shared" si="21"/>
        <v>6</v>
      </c>
    </row>
    <row r="158" spans="1:25" ht="19" customHeight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22"/>
        <v>41793.916620370372</v>
      </c>
      <c r="L158" s="12">
        <f t="shared" si="23"/>
        <v>2014</v>
      </c>
      <c r="M158" s="12">
        <f t="shared" si="24"/>
        <v>6</v>
      </c>
      <c r="N158" s="11"/>
      <c r="O158" s="11">
        <f t="shared" si="25"/>
        <v>41853.916620370372</v>
      </c>
      <c r="P158" t="b">
        <v>0</v>
      </c>
      <c r="Q158">
        <v>15</v>
      </c>
      <c r="R158" t="b">
        <v>0</v>
      </c>
      <c r="S158" t="s">
        <v>8267</v>
      </c>
      <c r="T158" s="5">
        <f t="shared" si="26"/>
        <v>5.0999999999999996</v>
      </c>
      <c r="U158" s="5">
        <f t="shared" si="27"/>
        <v>119</v>
      </c>
      <c r="V158" t="str">
        <f t="shared" si="28"/>
        <v>film &amp; video</v>
      </c>
      <c r="W158" t="str">
        <f t="shared" si="29"/>
        <v>science fiction</v>
      </c>
      <c r="X158" s="8">
        <f t="shared" si="20"/>
        <v>2014</v>
      </c>
      <c r="Y158" s="8">
        <f t="shared" si="21"/>
        <v>6</v>
      </c>
    </row>
    <row r="159" spans="1:25" ht="19" customHeight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22"/>
        <v>42396.703379629624</v>
      </c>
      <c r="L159" s="12">
        <f t="shared" si="23"/>
        <v>2016</v>
      </c>
      <c r="M159" s="12">
        <f t="shared" si="24"/>
        <v>1</v>
      </c>
      <c r="N159" s="11"/>
      <c r="O159" s="11">
        <f t="shared" si="25"/>
        <v>42426.703379629624</v>
      </c>
      <c r="P159" t="b">
        <v>0</v>
      </c>
      <c r="Q159">
        <v>2</v>
      </c>
      <c r="R159" t="b">
        <v>0</v>
      </c>
      <c r="S159" t="s">
        <v>8267</v>
      </c>
      <c r="T159" s="5">
        <f t="shared" si="26"/>
        <v>0.26711185308848079</v>
      </c>
      <c r="U159" s="5">
        <f t="shared" si="27"/>
        <v>4</v>
      </c>
      <c r="V159" t="str">
        <f t="shared" si="28"/>
        <v>film &amp; video</v>
      </c>
      <c r="W159" t="str">
        <f t="shared" si="29"/>
        <v>science fiction</v>
      </c>
      <c r="X159" s="8">
        <f t="shared" si="20"/>
        <v>2016</v>
      </c>
      <c r="Y159" s="8">
        <f t="shared" si="21"/>
        <v>1</v>
      </c>
    </row>
    <row r="160" spans="1:25" ht="19" customHeight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22"/>
        <v>41903.868379629625</v>
      </c>
      <c r="L160" s="12">
        <f t="shared" si="23"/>
        <v>2014</v>
      </c>
      <c r="M160" s="12">
        <f t="shared" si="24"/>
        <v>9</v>
      </c>
      <c r="N160" s="11"/>
      <c r="O160" s="11">
        <f t="shared" si="25"/>
        <v>41933.868379629625</v>
      </c>
      <c r="P160" t="b">
        <v>0</v>
      </c>
      <c r="Q160">
        <v>0</v>
      </c>
      <c r="R160" t="b">
        <v>0</v>
      </c>
      <c r="S160" t="s">
        <v>8267</v>
      </c>
      <c r="T160" s="5">
        <f t="shared" si="26"/>
        <v>0</v>
      </c>
      <c r="U160" s="5">
        <f t="shared" si="27"/>
        <v>0</v>
      </c>
      <c r="V160" t="str">
        <f t="shared" si="28"/>
        <v>film &amp; video</v>
      </c>
      <c r="W160" t="str">
        <f t="shared" si="29"/>
        <v>science fiction</v>
      </c>
      <c r="X160" s="8">
        <f t="shared" si="20"/>
        <v>2014</v>
      </c>
      <c r="Y160" s="8">
        <f t="shared" si="21"/>
        <v>9</v>
      </c>
    </row>
    <row r="161" spans="1:25" ht="19" customHeight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22"/>
        <v>42514.226215277777</v>
      </c>
      <c r="L161" s="12">
        <f t="shared" si="23"/>
        <v>2016</v>
      </c>
      <c r="M161" s="12">
        <f t="shared" si="24"/>
        <v>5</v>
      </c>
      <c r="N161" s="11"/>
      <c r="O161" s="11">
        <f t="shared" si="25"/>
        <v>42554.226215277777</v>
      </c>
      <c r="P161" t="b">
        <v>0</v>
      </c>
      <c r="Q161">
        <v>1</v>
      </c>
      <c r="R161" t="b">
        <v>0</v>
      </c>
      <c r="S161" t="s">
        <v>8267</v>
      </c>
      <c r="T161" s="5">
        <f t="shared" si="26"/>
        <v>2E-3</v>
      </c>
      <c r="U161" s="5">
        <f t="shared" si="27"/>
        <v>10</v>
      </c>
      <c r="V161" t="str">
        <f t="shared" si="28"/>
        <v>film &amp; video</v>
      </c>
      <c r="W161" t="str">
        <f t="shared" si="29"/>
        <v>science fiction</v>
      </c>
      <c r="X161" s="8">
        <f t="shared" si="20"/>
        <v>2016</v>
      </c>
      <c r="Y161" s="8">
        <f t="shared" si="21"/>
        <v>5</v>
      </c>
    </row>
    <row r="162" spans="1:25" ht="19" customHeight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22"/>
        <v>42171.70475694444</v>
      </c>
      <c r="L162" s="12">
        <f t="shared" si="23"/>
        <v>2015</v>
      </c>
      <c r="M162" s="12">
        <f t="shared" si="24"/>
        <v>6</v>
      </c>
      <c r="N162" s="11"/>
      <c r="O162" s="11">
        <f t="shared" si="25"/>
        <v>42231.70475694444</v>
      </c>
      <c r="P162" t="b">
        <v>0</v>
      </c>
      <c r="Q162">
        <v>0</v>
      </c>
      <c r="R162" t="b">
        <v>0</v>
      </c>
      <c r="S162" t="s">
        <v>8268</v>
      </c>
      <c r="T162" s="5">
        <f t="shared" si="26"/>
        <v>0</v>
      </c>
      <c r="U162" s="5">
        <f t="shared" si="27"/>
        <v>0</v>
      </c>
      <c r="V162" t="str">
        <f t="shared" si="28"/>
        <v>film &amp; video</v>
      </c>
      <c r="W162" t="str">
        <f t="shared" si="29"/>
        <v>drama</v>
      </c>
      <c r="X162" s="8">
        <f t="shared" si="20"/>
        <v>2015</v>
      </c>
      <c r="Y162" s="8">
        <f t="shared" si="21"/>
        <v>6</v>
      </c>
    </row>
    <row r="163" spans="1:25" ht="19" customHeight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22"/>
        <v>41792.479108796295</v>
      </c>
      <c r="L163" s="12">
        <f t="shared" si="23"/>
        <v>2014</v>
      </c>
      <c r="M163" s="12">
        <f t="shared" si="24"/>
        <v>6</v>
      </c>
      <c r="N163" s="11"/>
      <c r="O163" s="11">
        <f t="shared" si="25"/>
        <v>41822.479108796295</v>
      </c>
      <c r="P163" t="b">
        <v>0</v>
      </c>
      <c r="Q163">
        <v>1</v>
      </c>
      <c r="R163" t="b">
        <v>0</v>
      </c>
      <c r="S163" t="s">
        <v>8268</v>
      </c>
      <c r="T163" s="5">
        <f t="shared" si="26"/>
        <v>0.01</v>
      </c>
      <c r="U163" s="5">
        <f t="shared" si="27"/>
        <v>5</v>
      </c>
      <c r="V163" t="str">
        <f t="shared" si="28"/>
        <v>film &amp; video</v>
      </c>
      <c r="W163" t="str">
        <f t="shared" si="29"/>
        <v>drama</v>
      </c>
      <c r="X163" s="8">
        <f t="shared" si="20"/>
        <v>2014</v>
      </c>
      <c r="Y163" s="8">
        <f t="shared" si="21"/>
        <v>6</v>
      </c>
    </row>
    <row r="164" spans="1:25" ht="19" customHeight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22"/>
        <v>41834.91847222222</v>
      </c>
      <c r="L164" s="12">
        <f t="shared" si="23"/>
        <v>2014</v>
      </c>
      <c r="M164" s="12">
        <f t="shared" si="24"/>
        <v>7</v>
      </c>
      <c r="N164" s="11"/>
      <c r="O164" s="11">
        <f t="shared" si="25"/>
        <v>41867.779166666667</v>
      </c>
      <c r="P164" t="b">
        <v>0</v>
      </c>
      <c r="Q164">
        <v>10</v>
      </c>
      <c r="R164" t="b">
        <v>0</v>
      </c>
      <c r="S164" t="s">
        <v>8268</v>
      </c>
      <c r="T164" s="5">
        <f t="shared" si="26"/>
        <v>15.535714285714286</v>
      </c>
      <c r="U164" s="5">
        <f t="shared" si="27"/>
        <v>43.5</v>
      </c>
      <c r="V164" t="str">
        <f t="shared" si="28"/>
        <v>film &amp; video</v>
      </c>
      <c r="W164" t="str">
        <f t="shared" si="29"/>
        <v>drama</v>
      </c>
      <c r="X164" s="8">
        <f t="shared" si="20"/>
        <v>2014</v>
      </c>
      <c r="Y164" s="8">
        <f t="shared" si="21"/>
        <v>7</v>
      </c>
    </row>
    <row r="165" spans="1:25" ht="19" customHeight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22"/>
        <v>42243.752939814811</v>
      </c>
      <c r="L165" s="12">
        <f t="shared" si="23"/>
        <v>2015</v>
      </c>
      <c r="M165" s="12">
        <f t="shared" si="24"/>
        <v>8</v>
      </c>
      <c r="N165" s="11"/>
      <c r="O165" s="11">
        <f t="shared" si="25"/>
        <v>42277.791666666664</v>
      </c>
      <c r="P165" t="b">
        <v>0</v>
      </c>
      <c r="Q165">
        <v>0</v>
      </c>
      <c r="R165" t="b">
        <v>0</v>
      </c>
      <c r="S165" t="s">
        <v>8268</v>
      </c>
      <c r="T165" s="5">
        <f t="shared" si="26"/>
        <v>0</v>
      </c>
      <c r="U165" s="5">
        <f t="shared" si="27"/>
        <v>0</v>
      </c>
      <c r="V165" t="str">
        <f t="shared" si="28"/>
        <v>film &amp; video</v>
      </c>
      <c r="W165" t="str">
        <f t="shared" si="29"/>
        <v>drama</v>
      </c>
      <c r="X165" s="8">
        <f t="shared" si="20"/>
        <v>2015</v>
      </c>
      <c r="Y165" s="8">
        <f t="shared" si="21"/>
        <v>8</v>
      </c>
    </row>
    <row r="166" spans="1:25" ht="19" customHeight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22"/>
        <v>41841.554409722223</v>
      </c>
      <c r="L166" s="12">
        <f t="shared" si="23"/>
        <v>2014</v>
      </c>
      <c r="M166" s="12">
        <f t="shared" si="24"/>
        <v>7</v>
      </c>
      <c r="N166" s="11"/>
      <c r="O166" s="11">
        <f t="shared" si="25"/>
        <v>41901.554409722223</v>
      </c>
      <c r="P166" t="b">
        <v>0</v>
      </c>
      <c r="Q166">
        <v>7</v>
      </c>
      <c r="R166" t="b">
        <v>0</v>
      </c>
      <c r="S166" t="s">
        <v>8268</v>
      </c>
      <c r="T166" s="5">
        <f t="shared" si="26"/>
        <v>0.53333333333333333</v>
      </c>
      <c r="U166" s="5">
        <f t="shared" si="27"/>
        <v>91.428571428571431</v>
      </c>
      <c r="V166" t="str">
        <f t="shared" si="28"/>
        <v>film &amp; video</v>
      </c>
      <c r="W166" t="str">
        <f t="shared" si="29"/>
        <v>drama</v>
      </c>
      <c r="X166" s="8">
        <f t="shared" si="20"/>
        <v>2014</v>
      </c>
      <c r="Y166" s="8">
        <f t="shared" si="21"/>
        <v>7</v>
      </c>
    </row>
    <row r="167" spans="1:25" ht="19" customHeight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22"/>
        <v>42351.450509259252</v>
      </c>
      <c r="L167" s="12">
        <f t="shared" si="23"/>
        <v>2015</v>
      </c>
      <c r="M167" s="12">
        <f t="shared" si="24"/>
        <v>12</v>
      </c>
      <c r="N167" s="11"/>
      <c r="O167" s="11">
        <f t="shared" si="25"/>
        <v>42381.450509259252</v>
      </c>
      <c r="P167" t="b">
        <v>0</v>
      </c>
      <c r="Q167">
        <v>0</v>
      </c>
      <c r="R167" t="b">
        <v>0</v>
      </c>
      <c r="S167" t="s">
        <v>8268</v>
      </c>
      <c r="T167" s="5">
        <f t="shared" si="26"/>
        <v>0</v>
      </c>
      <c r="U167" s="5">
        <f t="shared" si="27"/>
        <v>0</v>
      </c>
      <c r="V167" t="str">
        <f t="shared" si="28"/>
        <v>film &amp; video</v>
      </c>
      <c r="W167" t="str">
        <f t="shared" si="29"/>
        <v>drama</v>
      </c>
      <c r="X167" s="8">
        <f t="shared" si="20"/>
        <v>2015</v>
      </c>
      <c r="Y167" s="8">
        <f t="shared" si="21"/>
        <v>12</v>
      </c>
    </row>
    <row r="168" spans="1:25" ht="19" customHeight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22"/>
        <v>42720.867615740739</v>
      </c>
      <c r="L168" s="12">
        <f t="shared" si="23"/>
        <v>2016</v>
      </c>
      <c r="M168" s="12">
        <f t="shared" si="24"/>
        <v>12</v>
      </c>
      <c r="N168" s="11"/>
      <c r="O168" s="11">
        <f t="shared" si="25"/>
        <v>42750.867615740739</v>
      </c>
      <c r="P168" t="b">
        <v>0</v>
      </c>
      <c r="Q168">
        <v>1</v>
      </c>
      <c r="R168" t="b">
        <v>0</v>
      </c>
      <c r="S168" t="s">
        <v>8268</v>
      </c>
      <c r="T168" s="5">
        <f t="shared" si="26"/>
        <v>60</v>
      </c>
      <c r="U168" s="5">
        <f t="shared" si="27"/>
        <v>3000</v>
      </c>
      <c r="V168" t="str">
        <f t="shared" si="28"/>
        <v>film &amp; video</v>
      </c>
      <c r="W168" t="str">
        <f t="shared" si="29"/>
        <v>drama</v>
      </c>
      <c r="X168" s="8">
        <f t="shared" si="20"/>
        <v>2016</v>
      </c>
      <c r="Y168" s="8">
        <f t="shared" si="21"/>
        <v>12</v>
      </c>
    </row>
    <row r="169" spans="1:25" ht="19" customHeight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22"/>
        <v>42160.719155092585</v>
      </c>
      <c r="L169" s="12">
        <f t="shared" si="23"/>
        <v>2015</v>
      </c>
      <c r="M169" s="12">
        <f t="shared" si="24"/>
        <v>6</v>
      </c>
      <c r="N169" s="11"/>
      <c r="O169" s="11">
        <f t="shared" si="25"/>
        <v>42220.719155092585</v>
      </c>
      <c r="P169" t="b">
        <v>0</v>
      </c>
      <c r="Q169">
        <v>2</v>
      </c>
      <c r="R169" t="b">
        <v>0</v>
      </c>
      <c r="S169" t="s">
        <v>8268</v>
      </c>
      <c r="T169" s="5">
        <f t="shared" si="26"/>
        <v>0.01</v>
      </c>
      <c r="U169" s="5">
        <f t="shared" si="27"/>
        <v>5.5</v>
      </c>
      <c r="V169" t="str">
        <f t="shared" si="28"/>
        <v>film &amp; video</v>
      </c>
      <c r="W169" t="str">
        <f t="shared" si="29"/>
        <v>drama</v>
      </c>
      <c r="X169" s="8">
        <f t="shared" si="20"/>
        <v>2015</v>
      </c>
      <c r="Y169" s="8">
        <f t="shared" si="21"/>
        <v>6</v>
      </c>
    </row>
    <row r="170" spans="1:25" ht="19" customHeight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22"/>
        <v>42052.626967592594</v>
      </c>
      <c r="L170" s="12">
        <f t="shared" si="23"/>
        <v>2015</v>
      </c>
      <c r="M170" s="12">
        <f t="shared" si="24"/>
        <v>2</v>
      </c>
      <c r="N170" s="11"/>
      <c r="O170" s="11">
        <f t="shared" si="25"/>
        <v>42082.585300925923</v>
      </c>
      <c r="P170" t="b">
        <v>0</v>
      </c>
      <c r="Q170">
        <v>3</v>
      </c>
      <c r="R170" t="b">
        <v>0</v>
      </c>
      <c r="S170" t="s">
        <v>8268</v>
      </c>
      <c r="T170" s="5">
        <f t="shared" si="26"/>
        <v>4.0625</v>
      </c>
      <c r="U170" s="5">
        <f t="shared" si="27"/>
        <v>108.33333333333333</v>
      </c>
      <c r="V170" t="str">
        <f t="shared" si="28"/>
        <v>film &amp; video</v>
      </c>
      <c r="W170" t="str">
        <f t="shared" si="29"/>
        <v>drama</v>
      </c>
      <c r="X170" s="8">
        <f t="shared" si="20"/>
        <v>2015</v>
      </c>
      <c r="Y170" s="8">
        <f t="shared" si="21"/>
        <v>2</v>
      </c>
    </row>
    <row r="171" spans="1:25" ht="19" customHeight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22"/>
        <v>41900.296979166662</v>
      </c>
      <c r="L171" s="12">
        <f t="shared" si="23"/>
        <v>2014</v>
      </c>
      <c r="M171" s="12">
        <f t="shared" si="24"/>
        <v>9</v>
      </c>
      <c r="N171" s="11"/>
      <c r="O171" s="11">
        <f t="shared" si="25"/>
        <v>41930.296979166662</v>
      </c>
      <c r="P171" t="b">
        <v>0</v>
      </c>
      <c r="Q171">
        <v>10</v>
      </c>
      <c r="R171" t="b">
        <v>0</v>
      </c>
      <c r="S171" t="s">
        <v>8268</v>
      </c>
      <c r="T171" s="5">
        <f t="shared" si="26"/>
        <v>22.400000000000002</v>
      </c>
      <c r="U171" s="5">
        <f t="shared" si="27"/>
        <v>56</v>
      </c>
      <c r="V171" t="str">
        <f t="shared" si="28"/>
        <v>film &amp; video</v>
      </c>
      <c r="W171" t="str">
        <f t="shared" si="29"/>
        <v>drama</v>
      </c>
      <c r="X171" s="8">
        <f t="shared" si="20"/>
        <v>2014</v>
      </c>
      <c r="Y171" s="8">
        <f t="shared" si="21"/>
        <v>9</v>
      </c>
    </row>
    <row r="172" spans="1:25" ht="19" customHeight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22"/>
        <v>42216.769479166665</v>
      </c>
      <c r="L172" s="12">
        <f t="shared" si="23"/>
        <v>2015</v>
      </c>
      <c r="M172" s="12">
        <f t="shared" si="24"/>
        <v>7</v>
      </c>
      <c r="N172" s="11"/>
      <c r="O172" s="11">
        <f t="shared" si="25"/>
        <v>42246.019444444442</v>
      </c>
      <c r="P172" t="b">
        <v>0</v>
      </c>
      <c r="Q172">
        <v>10</v>
      </c>
      <c r="R172" t="b">
        <v>0</v>
      </c>
      <c r="S172" t="s">
        <v>8268</v>
      </c>
      <c r="T172" s="5">
        <f t="shared" si="26"/>
        <v>3.25</v>
      </c>
      <c r="U172" s="5">
        <f t="shared" si="27"/>
        <v>32.5</v>
      </c>
      <c r="V172" t="str">
        <f t="shared" si="28"/>
        <v>film &amp; video</v>
      </c>
      <c r="W172" t="str">
        <f t="shared" si="29"/>
        <v>drama</v>
      </c>
      <c r="X172" s="8">
        <f t="shared" si="20"/>
        <v>2015</v>
      </c>
      <c r="Y172" s="8">
        <f t="shared" si="21"/>
        <v>7</v>
      </c>
    </row>
    <row r="173" spans="1:25" ht="19" customHeight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22"/>
        <v>42533.972384259258</v>
      </c>
      <c r="L173" s="12">
        <f t="shared" si="23"/>
        <v>2016</v>
      </c>
      <c r="M173" s="12">
        <f t="shared" si="24"/>
        <v>6</v>
      </c>
      <c r="N173" s="11"/>
      <c r="O173" s="11">
        <f t="shared" si="25"/>
        <v>42593.972384259258</v>
      </c>
      <c r="P173" t="b">
        <v>0</v>
      </c>
      <c r="Q173">
        <v>1</v>
      </c>
      <c r="R173" t="b">
        <v>0</v>
      </c>
      <c r="S173" t="s">
        <v>8268</v>
      </c>
      <c r="T173" s="5">
        <f t="shared" si="26"/>
        <v>2E-3</v>
      </c>
      <c r="U173" s="5">
        <f t="shared" si="27"/>
        <v>1</v>
      </c>
      <c r="V173" t="str">
        <f t="shared" si="28"/>
        <v>film &amp; video</v>
      </c>
      <c r="W173" t="str">
        <f t="shared" si="29"/>
        <v>drama</v>
      </c>
      <c r="X173" s="8">
        <f t="shared" si="20"/>
        <v>2016</v>
      </c>
      <c r="Y173" s="8">
        <f t="shared" si="21"/>
        <v>6</v>
      </c>
    </row>
    <row r="174" spans="1:25" ht="19" customHeight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22"/>
        <v>42047.186608796292</v>
      </c>
      <c r="L174" s="12">
        <f t="shared" si="23"/>
        <v>2015</v>
      </c>
      <c r="M174" s="12">
        <f t="shared" si="24"/>
        <v>2</v>
      </c>
      <c r="N174" s="11"/>
      <c r="O174" s="11">
        <f t="shared" si="25"/>
        <v>42082.144942129627</v>
      </c>
      <c r="P174" t="b">
        <v>0</v>
      </c>
      <c r="Q174">
        <v>0</v>
      </c>
      <c r="R174" t="b">
        <v>0</v>
      </c>
      <c r="S174" t="s">
        <v>8268</v>
      </c>
      <c r="T174" s="5">
        <f t="shared" si="26"/>
        <v>0</v>
      </c>
      <c r="U174" s="5">
        <f t="shared" si="27"/>
        <v>0</v>
      </c>
      <c r="V174" t="str">
        <f t="shared" si="28"/>
        <v>film &amp; video</v>
      </c>
      <c r="W174" t="str">
        <f t="shared" si="29"/>
        <v>drama</v>
      </c>
      <c r="X174" s="8">
        <f t="shared" si="20"/>
        <v>2015</v>
      </c>
      <c r="Y174" s="8">
        <f t="shared" si="21"/>
        <v>2</v>
      </c>
    </row>
    <row r="175" spans="1:25" ht="19" customHeight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22"/>
        <v>42033.364675925921</v>
      </c>
      <c r="L175" s="12">
        <f t="shared" si="23"/>
        <v>2015</v>
      </c>
      <c r="M175" s="12">
        <f t="shared" si="24"/>
        <v>1</v>
      </c>
      <c r="N175" s="11"/>
      <c r="O175" s="11">
        <f t="shared" si="25"/>
        <v>42063.364675925921</v>
      </c>
      <c r="P175" t="b">
        <v>0</v>
      </c>
      <c r="Q175">
        <v>0</v>
      </c>
      <c r="R175" t="b">
        <v>0</v>
      </c>
      <c r="S175" t="s">
        <v>8268</v>
      </c>
      <c r="T175" s="5">
        <f t="shared" si="26"/>
        <v>0</v>
      </c>
      <c r="U175" s="5">
        <f t="shared" si="27"/>
        <v>0</v>
      </c>
      <c r="V175" t="str">
        <f t="shared" si="28"/>
        <v>film &amp; video</v>
      </c>
      <c r="W175" t="str">
        <f t="shared" si="29"/>
        <v>drama</v>
      </c>
      <c r="X175" s="8">
        <f t="shared" si="20"/>
        <v>2015</v>
      </c>
      <c r="Y175" s="8">
        <f t="shared" si="21"/>
        <v>1</v>
      </c>
    </row>
    <row r="176" spans="1:25" ht="19" customHeight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22"/>
        <v>42072.55064814815</v>
      </c>
      <c r="L176" s="12">
        <f t="shared" si="23"/>
        <v>2015</v>
      </c>
      <c r="M176" s="12">
        <f t="shared" si="24"/>
        <v>3</v>
      </c>
      <c r="N176" s="11"/>
      <c r="O176" s="11">
        <f t="shared" si="25"/>
        <v>42132.55064814815</v>
      </c>
      <c r="P176" t="b">
        <v>0</v>
      </c>
      <c r="Q176">
        <v>0</v>
      </c>
      <c r="R176" t="b">
        <v>0</v>
      </c>
      <c r="S176" t="s">
        <v>8268</v>
      </c>
      <c r="T176" s="5">
        <f t="shared" si="26"/>
        <v>0</v>
      </c>
      <c r="U176" s="5">
        <f t="shared" si="27"/>
        <v>0</v>
      </c>
      <c r="V176" t="str">
        <f t="shared" si="28"/>
        <v>film &amp; video</v>
      </c>
      <c r="W176" t="str">
        <f t="shared" si="29"/>
        <v>drama</v>
      </c>
      <c r="X176" s="8">
        <f t="shared" si="20"/>
        <v>2015</v>
      </c>
      <c r="Y176" s="8">
        <f t="shared" si="21"/>
        <v>3</v>
      </c>
    </row>
    <row r="177" spans="1:25" ht="19" customHeight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22"/>
        <v>41855.569571759253</v>
      </c>
      <c r="L177" s="12">
        <f t="shared" si="23"/>
        <v>2014</v>
      </c>
      <c r="M177" s="12">
        <f t="shared" si="24"/>
        <v>8</v>
      </c>
      <c r="N177" s="11"/>
      <c r="O177" s="11">
        <f t="shared" si="25"/>
        <v>41880.569571759253</v>
      </c>
      <c r="P177" t="b">
        <v>0</v>
      </c>
      <c r="Q177">
        <v>26</v>
      </c>
      <c r="R177" t="b">
        <v>0</v>
      </c>
      <c r="S177" t="s">
        <v>8268</v>
      </c>
      <c r="T177" s="5">
        <f t="shared" si="26"/>
        <v>6.4850000000000003</v>
      </c>
      <c r="U177" s="5">
        <f t="shared" si="27"/>
        <v>49.884615384615387</v>
      </c>
      <c r="V177" t="str">
        <f t="shared" si="28"/>
        <v>film &amp; video</v>
      </c>
      <c r="W177" t="str">
        <f t="shared" si="29"/>
        <v>drama</v>
      </c>
      <c r="X177" s="8">
        <f t="shared" si="20"/>
        <v>2014</v>
      </c>
      <c r="Y177" s="8">
        <f t="shared" si="21"/>
        <v>8</v>
      </c>
    </row>
    <row r="178" spans="1:25" ht="19" customHeight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22"/>
        <v>42191.615729166668</v>
      </c>
      <c r="L178" s="12">
        <f t="shared" si="23"/>
        <v>2015</v>
      </c>
      <c r="M178" s="12">
        <f t="shared" si="24"/>
        <v>7</v>
      </c>
      <c r="N178" s="11"/>
      <c r="O178" s="11">
        <f t="shared" si="25"/>
        <v>42221.615729166668</v>
      </c>
      <c r="P178" t="b">
        <v>0</v>
      </c>
      <c r="Q178">
        <v>0</v>
      </c>
      <c r="R178" t="b">
        <v>0</v>
      </c>
      <c r="S178" t="s">
        <v>8268</v>
      </c>
      <c r="T178" s="5">
        <f t="shared" si="26"/>
        <v>0</v>
      </c>
      <c r="U178" s="5">
        <f t="shared" si="27"/>
        <v>0</v>
      </c>
      <c r="V178" t="str">
        <f t="shared" si="28"/>
        <v>film &amp; video</v>
      </c>
      <c r="W178" t="str">
        <f t="shared" si="29"/>
        <v>drama</v>
      </c>
      <c r="X178" s="8">
        <f t="shared" si="20"/>
        <v>2015</v>
      </c>
      <c r="Y178" s="8">
        <f t="shared" si="21"/>
        <v>7</v>
      </c>
    </row>
    <row r="179" spans="1:25" ht="19" customHeight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22"/>
        <v>42069.839421296296</v>
      </c>
      <c r="L179" s="12">
        <f t="shared" si="23"/>
        <v>2015</v>
      </c>
      <c r="M179" s="12">
        <f t="shared" si="24"/>
        <v>3</v>
      </c>
      <c r="N179" s="11"/>
      <c r="O179" s="11">
        <f t="shared" si="25"/>
        <v>42086.797754629624</v>
      </c>
      <c r="P179" t="b">
        <v>0</v>
      </c>
      <c r="Q179">
        <v>7</v>
      </c>
      <c r="R179" t="b">
        <v>0</v>
      </c>
      <c r="S179" t="s">
        <v>8268</v>
      </c>
      <c r="T179" s="5">
        <f t="shared" si="26"/>
        <v>40</v>
      </c>
      <c r="U179" s="5">
        <f t="shared" si="27"/>
        <v>25.714285714285715</v>
      </c>
      <c r="V179" t="str">
        <f t="shared" si="28"/>
        <v>film &amp; video</v>
      </c>
      <c r="W179" t="str">
        <f t="shared" si="29"/>
        <v>drama</v>
      </c>
      <c r="X179" s="8">
        <f t="shared" si="20"/>
        <v>2015</v>
      </c>
      <c r="Y179" s="8">
        <f t="shared" si="21"/>
        <v>3</v>
      </c>
    </row>
    <row r="180" spans="1:25" ht="19" customHeight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22"/>
        <v>42304.747048611105</v>
      </c>
      <c r="L180" s="12">
        <f t="shared" si="23"/>
        <v>2015</v>
      </c>
      <c r="M180" s="12">
        <f t="shared" si="24"/>
        <v>10</v>
      </c>
      <c r="N180" s="11"/>
      <c r="O180" s="11">
        <f t="shared" si="25"/>
        <v>42334.788715277777</v>
      </c>
      <c r="P180" t="b">
        <v>0</v>
      </c>
      <c r="Q180">
        <v>0</v>
      </c>
      <c r="R180" t="b">
        <v>0</v>
      </c>
      <c r="S180" t="s">
        <v>8268</v>
      </c>
      <c r="T180" s="5">
        <f t="shared" si="26"/>
        <v>0</v>
      </c>
      <c r="U180" s="5">
        <f t="shared" si="27"/>
        <v>0</v>
      </c>
      <c r="V180" t="str">
        <f t="shared" si="28"/>
        <v>film &amp; video</v>
      </c>
      <c r="W180" t="str">
        <f t="shared" si="29"/>
        <v>drama</v>
      </c>
      <c r="X180" s="8">
        <f t="shared" si="20"/>
        <v>2015</v>
      </c>
      <c r="Y180" s="8">
        <f t="shared" si="21"/>
        <v>10</v>
      </c>
    </row>
    <row r="181" spans="1:25" ht="19" customHeight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22"/>
        <v>42402.872164351851</v>
      </c>
      <c r="L181" s="12">
        <f t="shared" si="23"/>
        <v>2016</v>
      </c>
      <c r="M181" s="12">
        <f t="shared" si="24"/>
        <v>2</v>
      </c>
      <c r="N181" s="11"/>
      <c r="O181" s="11">
        <f t="shared" si="25"/>
        <v>42432.872164351851</v>
      </c>
      <c r="P181" t="b">
        <v>0</v>
      </c>
      <c r="Q181">
        <v>2</v>
      </c>
      <c r="R181" t="b">
        <v>0</v>
      </c>
      <c r="S181" t="s">
        <v>8268</v>
      </c>
      <c r="T181" s="5">
        <f t="shared" si="26"/>
        <v>20</v>
      </c>
      <c r="U181" s="5">
        <f t="shared" si="27"/>
        <v>100</v>
      </c>
      <c r="V181" t="str">
        <f t="shared" si="28"/>
        <v>film &amp; video</v>
      </c>
      <c r="W181" t="str">
        <f t="shared" si="29"/>
        <v>drama</v>
      </c>
      <c r="X181" s="8">
        <f t="shared" si="20"/>
        <v>2016</v>
      </c>
      <c r="Y181" s="8">
        <f t="shared" si="21"/>
        <v>2</v>
      </c>
    </row>
    <row r="182" spans="1:25" ht="19" customHeight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22"/>
        <v>42067.782905092587</v>
      </c>
      <c r="L182" s="12">
        <f t="shared" si="23"/>
        <v>2015</v>
      </c>
      <c r="M182" s="12">
        <f t="shared" si="24"/>
        <v>3</v>
      </c>
      <c r="N182" s="11"/>
      <c r="O182" s="11">
        <f t="shared" si="25"/>
        <v>42107.583333333336</v>
      </c>
      <c r="P182" t="b">
        <v>0</v>
      </c>
      <c r="Q182">
        <v>13</v>
      </c>
      <c r="R182" t="b">
        <v>0</v>
      </c>
      <c r="S182" t="s">
        <v>8268</v>
      </c>
      <c r="T182" s="5">
        <f t="shared" si="26"/>
        <v>33.416666666666664</v>
      </c>
      <c r="U182" s="5">
        <f t="shared" si="27"/>
        <v>30.846153846153847</v>
      </c>
      <c r="V182" t="str">
        <f t="shared" si="28"/>
        <v>film &amp; video</v>
      </c>
      <c r="W182" t="str">
        <f t="shared" si="29"/>
        <v>drama</v>
      </c>
      <c r="X182" s="8">
        <f t="shared" si="20"/>
        <v>2015</v>
      </c>
      <c r="Y182" s="8">
        <f t="shared" si="21"/>
        <v>3</v>
      </c>
    </row>
    <row r="183" spans="1:25" ht="19" customHeight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22"/>
        <v>42147.533506944441</v>
      </c>
      <c r="L183" s="12">
        <f t="shared" si="23"/>
        <v>2015</v>
      </c>
      <c r="M183" s="12">
        <f t="shared" si="24"/>
        <v>5</v>
      </c>
      <c r="N183" s="11"/>
      <c r="O183" s="11">
        <f t="shared" si="25"/>
        <v>42177.533506944441</v>
      </c>
      <c r="P183" t="b">
        <v>0</v>
      </c>
      <c r="Q183">
        <v>4</v>
      </c>
      <c r="R183" t="b">
        <v>0</v>
      </c>
      <c r="S183" t="s">
        <v>8268</v>
      </c>
      <c r="T183" s="5">
        <f t="shared" si="26"/>
        <v>21.092608822670172</v>
      </c>
      <c r="U183" s="5">
        <f t="shared" si="27"/>
        <v>180.5</v>
      </c>
      <c r="V183" t="str">
        <f t="shared" si="28"/>
        <v>film &amp; video</v>
      </c>
      <c r="W183" t="str">
        <f t="shared" si="29"/>
        <v>drama</v>
      </c>
      <c r="X183" s="8">
        <f t="shared" si="20"/>
        <v>2015</v>
      </c>
      <c r="Y183" s="8">
        <f t="shared" si="21"/>
        <v>5</v>
      </c>
    </row>
    <row r="184" spans="1:25" ht="19" customHeight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22"/>
        <v>42711.803611111107</v>
      </c>
      <c r="L184" s="12">
        <f t="shared" si="23"/>
        <v>2016</v>
      </c>
      <c r="M184" s="12">
        <f t="shared" si="24"/>
        <v>12</v>
      </c>
      <c r="N184" s="11"/>
      <c r="O184" s="11">
        <f t="shared" si="25"/>
        <v>42741.803611111107</v>
      </c>
      <c r="P184" t="b">
        <v>0</v>
      </c>
      <c r="Q184">
        <v>0</v>
      </c>
      <c r="R184" t="b">
        <v>0</v>
      </c>
      <c r="S184" t="s">
        <v>8268</v>
      </c>
      <c r="T184" s="5">
        <f t="shared" si="26"/>
        <v>0</v>
      </c>
      <c r="U184" s="5">
        <f t="shared" si="27"/>
        <v>0</v>
      </c>
      <c r="V184" t="str">
        <f t="shared" si="28"/>
        <v>film &amp; video</v>
      </c>
      <c r="W184" t="str">
        <f t="shared" si="29"/>
        <v>drama</v>
      </c>
      <c r="X184" s="8">
        <f t="shared" si="20"/>
        <v>2016</v>
      </c>
      <c r="Y184" s="8">
        <f t="shared" si="21"/>
        <v>12</v>
      </c>
    </row>
    <row r="185" spans="1:25" ht="19" customHeight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22"/>
        <v>41939.601967592593</v>
      </c>
      <c r="L185" s="12">
        <f t="shared" si="23"/>
        <v>2014</v>
      </c>
      <c r="M185" s="12">
        <f t="shared" si="24"/>
        <v>10</v>
      </c>
      <c r="N185" s="11"/>
      <c r="O185" s="11">
        <f t="shared" si="25"/>
        <v>41969.643634259257</v>
      </c>
      <c r="P185" t="b">
        <v>0</v>
      </c>
      <c r="Q185">
        <v>12</v>
      </c>
      <c r="R185" t="b">
        <v>0</v>
      </c>
      <c r="S185" t="s">
        <v>8268</v>
      </c>
      <c r="T185" s="5">
        <f t="shared" si="26"/>
        <v>35.856000000000002</v>
      </c>
      <c r="U185" s="5">
        <f t="shared" si="27"/>
        <v>373.5</v>
      </c>
      <c r="V185" t="str">
        <f t="shared" si="28"/>
        <v>film &amp; video</v>
      </c>
      <c r="W185" t="str">
        <f t="shared" si="29"/>
        <v>drama</v>
      </c>
      <c r="X185" s="8">
        <f t="shared" si="20"/>
        <v>2014</v>
      </c>
      <c r="Y185" s="8">
        <f t="shared" si="21"/>
        <v>10</v>
      </c>
    </row>
    <row r="186" spans="1:25" ht="19" customHeight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22"/>
        <v>41825.58289351852</v>
      </c>
      <c r="L186" s="12">
        <f t="shared" si="23"/>
        <v>2014</v>
      </c>
      <c r="M186" s="12">
        <f t="shared" si="24"/>
        <v>7</v>
      </c>
      <c r="N186" s="11"/>
      <c r="O186" s="11">
        <f t="shared" si="25"/>
        <v>41882.957638888889</v>
      </c>
      <c r="P186" t="b">
        <v>0</v>
      </c>
      <c r="Q186">
        <v>2</v>
      </c>
      <c r="R186" t="b">
        <v>0</v>
      </c>
      <c r="S186" t="s">
        <v>8268</v>
      </c>
      <c r="T186" s="5">
        <f t="shared" si="26"/>
        <v>3.4000000000000004</v>
      </c>
      <c r="U186" s="5">
        <f t="shared" si="27"/>
        <v>25.5</v>
      </c>
      <c r="V186" t="str">
        <f t="shared" si="28"/>
        <v>film &amp; video</v>
      </c>
      <c r="W186" t="str">
        <f t="shared" si="29"/>
        <v>drama</v>
      </c>
      <c r="X186" s="8">
        <f t="shared" si="20"/>
        <v>2014</v>
      </c>
      <c r="Y186" s="8">
        <f t="shared" si="21"/>
        <v>7</v>
      </c>
    </row>
    <row r="187" spans="1:25" ht="19" customHeight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22"/>
        <v>42570.702997685185</v>
      </c>
      <c r="L187" s="12">
        <f t="shared" si="23"/>
        <v>2016</v>
      </c>
      <c r="M187" s="12">
        <f t="shared" si="24"/>
        <v>7</v>
      </c>
      <c r="N187" s="11"/>
      <c r="O187" s="11">
        <f t="shared" si="25"/>
        <v>42600.702997685185</v>
      </c>
      <c r="P187" t="b">
        <v>0</v>
      </c>
      <c r="Q187">
        <v>10</v>
      </c>
      <c r="R187" t="b">
        <v>0</v>
      </c>
      <c r="S187" t="s">
        <v>8268</v>
      </c>
      <c r="T187" s="5">
        <f t="shared" si="26"/>
        <v>5.5</v>
      </c>
      <c r="U187" s="5">
        <f t="shared" si="27"/>
        <v>220</v>
      </c>
      <c r="V187" t="str">
        <f t="shared" si="28"/>
        <v>film &amp; video</v>
      </c>
      <c r="W187" t="str">
        <f t="shared" si="29"/>
        <v>drama</v>
      </c>
      <c r="X187" s="8">
        <f t="shared" si="20"/>
        <v>2016</v>
      </c>
      <c r="Y187" s="8">
        <f t="shared" si="21"/>
        <v>7</v>
      </c>
    </row>
    <row r="188" spans="1:25" ht="19" customHeight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22"/>
        <v>42767.604560185187</v>
      </c>
      <c r="L188" s="12">
        <f t="shared" si="23"/>
        <v>2017</v>
      </c>
      <c r="M188" s="12">
        <f t="shared" si="24"/>
        <v>2</v>
      </c>
      <c r="N188" s="11"/>
      <c r="O188" s="11">
        <f t="shared" si="25"/>
        <v>42797.624999999993</v>
      </c>
      <c r="P188" t="b">
        <v>0</v>
      </c>
      <c r="Q188">
        <v>0</v>
      </c>
      <c r="R188" t="b">
        <v>0</v>
      </c>
      <c r="S188" t="s">
        <v>8268</v>
      </c>
      <c r="T188" s="5">
        <f t="shared" si="26"/>
        <v>0</v>
      </c>
      <c r="U188" s="5">
        <f t="shared" si="27"/>
        <v>0</v>
      </c>
      <c r="V188" t="str">
        <f t="shared" si="28"/>
        <v>film &amp; video</v>
      </c>
      <c r="W188" t="str">
        <f t="shared" si="29"/>
        <v>drama</v>
      </c>
      <c r="X188" s="8">
        <f t="shared" si="20"/>
        <v>2017</v>
      </c>
      <c r="Y188" s="8">
        <f t="shared" si="21"/>
        <v>2</v>
      </c>
    </row>
    <row r="189" spans="1:25" ht="19" customHeight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22"/>
        <v>42182.02612268518</v>
      </c>
      <c r="L189" s="12">
        <f t="shared" si="23"/>
        <v>2015</v>
      </c>
      <c r="M189" s="12">
        <f t="shared" si="24"/>
        <v>6</v>
      </c>
      <c r="N189" s="11"/>
      <c r="O189" s="11">
        <f t="shared" si="25"/>
        <v>42206.082638888889</v>
      </c>
      <c r="P189" t="b">
        <v>0</v>
      </c>
      <c r="Q189">
        <v>5</v>
      </c>
      <c r="R189" t="b">
        <v>0</v>
      </c>
      <c r="S189" t="s">
        <v>8268</v>
      </c>
      <c r="T189" s="5">
        <f t="shared" si="26"/>
        <v>16</v>
      </c>
      <c r="U189" s="5">
        <f t="shared" si="27"/>
        <v>160</v>
      </c>
      <c r="V189" t="str">
        <f t="shared" si="28"/>
        <v>film &amp; video</v>
      </c>
      <c r="W189" t="str">
        <f t="shared" si="29"/>
        <v>drama</v>
      </c>
      <c r="X189" s="8">
        <f t="shared" si="20"/>
        <v>2015</v>
      </c>
      <c r="Y189" s="8">
        <f t="shared" si="21"/>
        <v>6</v>
      </c>
    </row>
    <row r="190" spans="1:25" ht="19" customHeight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22"/>
        <v>41856.974710648145</v>
      </c>
      <c r="L190" s="12">
        <f t="shared" si="23"/>
        <v>2014</v>
      </c>
      <c r="M190" s="12">
        <f t="shared" si="24"/>
        <v>8</v>
      </c>
      <c r="N190" s="11"/>
      <c r="O190" s="11">
        <f t="shared" si="25"/>
        <v>41886.974710648145</v>
      </c>
      <c r="P190" t="b">
        <v>0</v>
      </c>
      <c r="Q190">
        <v>0</v>
      </c>
      <c r="R190" t="b">
        <v>0</v>
      </c>
      <c r="S190" t="s">
        <v>8268</v>
      </c>
      <c r="T190" s="5">
        <f t="shared" si="26"/>
        <v>0</v>
      </c>
      <c r="U190" s="5">
        <f t="shared" si="27"/>
        <v>0</v>
      </c>
      <c r="V190" t="str">
        <f t="shared" si="28"/>
        <v>film &amp; video</v>
      </c>
      <c r="W190" t="str">
        <f t="shared" si="29"/>
        <v>drama</v>
      </c>
      <c r="X190" s="8">
        <f t="shared" si="20"/>
        <v>2014</v>
      </c>
      <c r="Y190" s="8">
        <f t="shared" si="21"/>
        <v>8</v>
      </c>
    </row>
    <row r="191" spans="1:25" ht="19" customHeight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22"/>
        <v>42556.482372685183</v>
      </c>
      <c r="L191" s="12">
        <f t="shared" si="23"/>
        <v>2016</v>
      </c>
      <c r="M191" s="12">
        <f t="shared" si="24"/>
        <v>7</v>
      </c>
      <c r="N191" s="11"/>
      <c r="O191" s="11">
        <f t="shared" si="25"/>
        <v>42616.482372685183</v>
      </c>
      <c r="P191" t="b">
        <v>0</v>
      </c>
      <c r="Q191">
        <v>5</v>
      </c>
      <c r="R191" t="b">
        <v>0</v>
      </c>
      <c r="S191" t="s">
        <v>8268</v>
      </c>
      <c r="T191" s="5">
        <f t="shared" si="26"/>
        <v>6.8999999999999992E-2</v>
      </c>
      <c r="U191" s="5">
        <f t="shared" si="27"/>
        <v>69</v>
      </c>
      <c r="V191" t="str">
        <f t="shared" si="28"/>
        <v>film &amp; video</v>
      </c>
      <c r="W191" t="str">
        <f t="shared" si="29"/>
        <v>drama</v>
      </c>
      <c r="X191" s="8">
        <f t="shared" si="20"/>
        <v>2016</v>
      </c>
      <c r="Y191" s="8">
        <f t="shared" si="21"/>
        <v>7</v>
      </c>
    </row>
    <row r="192" spans="1:25" ht="19" customHeight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22"/>
        <v>42527.442662037036</v>
      </c>
      <c r="L192" s="12">
        <f t="shared" si="23"/>
        <v>2016</v>
      </c>
      <c r="M192" s="12">
        <f t="shared" si="24"/>
        <v>6</v>
      </c>
      <c r="N192" s="11"/>
      <c r="O192" s="11">
        <f t="shared" si="25"/>
        <v>42537.442662037036</v>
      </c>
      <c r="P192" t="b">
        <v>0</v>
      </c>
      <c r="Q192">
        <v>1</v>
      </c>
      <c r="R192" t="b">
        <v>0</v>
      </c>
      <c r="S192" t="s">
        <v>8268</v>
      </c>
      <c r="T192" s="5">
        <f t="shared" si="26"/>
        <v>0.41666666666666669</v>
      </c>
      <c r="U192" s="5">
        <f t="shared" si="27"/>
        <v>50</v>
      </c>
      <c r="V192" t="str">
        <f t="shared" si="28"/>
        <v>film &amp; video</v>
      </c>
      <c r="W192" t="str">
        <f t="shared" si="29"/>
        <v>drama</v>
      </c>
      <c r="X192" s="8">
        <f t="shared" si="20"/>
        <v>2016</v>
      </c>
      <c r="Y192" s="8">
        <f t="shared" si="21"/>
        <v>6</v>
      </c>
    </row>
    <row r="193" spans="1:25" ht="19" customHeight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22"/>
        <v>42239.233078703699</v>
      </c>
      <c r="L193" s="12">
        <f t="shared" si="23"/>
        <v>2015</v>
      </c>
      <c r="M193" s="12">
        <f t="shared" si="24"/>
        <v>8</v>
      </c>
      <c r="N193" s="11"/>
      <c r="O193" s="11">
        <f t="shared" si="25"/>
        <v>42279.233078703699</v>
      </c>
      <c r="P193" t="b">
        <v>0</v>
      </c>
      <c r="Q193">
        <v>3</v>
      </c>
      <c r="R193" t="b">
        <v>0</v>
      </c>
      <c r="S193" t="s">
        <v>8268</v>
      </c>
      <c r="T193" s="5">
        <f t="shared" si="26"/>
        <v>5</v>
      </c>
      <c r="U193" s="5">
        <f t="shared" si="27"/>
        <v>83.333333333333329</v>
      </c>
      <c r="V193" t="str">
        <f t="shared" si="28"/>
        <v>film &amp; video</v>
      </c>
      <c r="W193" t="str">
        <f t="shared" si="29"/>
        <v>drama</v>
      </c>
      <c r="X193" s="8">
        <f t="shared" si="20"/>
        <v>2015</v>
      </c>
      <c r="Y193" s="8">
        <f t="shared" si="21"/>
        <v>8</v>
      </c>
    </row>
    <row r="194" spans="1:25" ht="19" customHeight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si="22"/>
        <v>41899.583703703705</v>
      </c>
      <c r="L194" s="12">
        <f t="shared" si="23"/>
        <v>2014</v>
      </c>
      <c r="M194" s="12">
        <f t="shared" si="24"/>
        <v>9</v>
      </c>
      <c r="N194" s="11"/>
      <c r="O194" s="11">
        <f t="shared" si="25"/>
        <v>41929.583703703705</v>
      </c>
      <c r="P194" t="b">
        <v>0</v>
      </c>
      <c r="Q194">
        <v>3</v>
      </c>
      <c r="R194" t="b">
        <v>0</v>
      </c>
      <c r="S194" t="s">
        <v>8268</v>
      </c>
      <c r="T194" s="5">
        <f t="shared" si="26"/>
        <v>1.6999999999999999E-3</v>
      </c>
      <c r="U194" s="5">
        <f t="shared" si="27"/>
        <v>5.666666666666667</v>
      </c>
      <c r="V194" t="str">
        <f t="shared" si="28"/>
        <v>film &amp; video</v>
      </c>
      <c r="W194" t="str">
        <f t="shared" si="29"/>
        <v>drama</v>
      </c>
      <c r="X194" s="8">
        <f t="shared" ref="X194:X257" si="30">L194</f>
        <v>2014</v>
      </c>
      <c r="Y194" s="8">
        <f t="shared" ref="Y194:Y257" si="31">M194</f>
        <v>9</v>
      </c>
    </row>
    <row r="195" spans="1:25" ht="19" customHeight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ref="K195:K258" si="32">(J195/86400)+25569+(-5/24)</f>
        <v>41911.726458333331</v>
      </c>
      <c r="L195" s="12">
        <f t="shared" ref="L195:L258" si="33">YEAR(K195)</f>
        <v>2014</v>
      </c>
      <c r="M195" s="12">
        <f t="shared" ref="M195:M258" si="34">MONTH(K195)</f>
        <v>9</v>
      </c>
      <c r="N195" s="11"/>
      <c r="O195" s="11">
        <f t="shared" ref="O195:O258" si="35">(I195/86400)+25569+(-5/24)</f>
        <v>41971.768124999995</v>
      </c>
      <c r="P195" t="b">
        <v>0</v>
      </c>
      <c r="Q195">
        <v>0</v>
      </c>
      <c r="R195" t="b">
        <v>0</v>
      </c>
      <c r="S195" t="s">
        <v>8268</v>
      </c>
      <c r="T195" s="5">
        <f t="shared" ref="T195:T258" si="36">E195/D195*100</f>
        <v>0</v>
      </c>
      <c r="U195" s="5">
        <f t="shared" ref="U195:U258" si="37">IF(Q195&gt;0,E195/Q195,0)</f>
        <v>0</v>
      </c>
      <c r="V195" t="str">
        <f t="shared" ref="V195:V258" si="38">LEFT(S195,SEARCH("/",S195)-1)</f>
        <v>film &amp; video</v>
      </c>
      <c r="W195" t="str">
        <f t="shared" ref="W195:W258" si="39">RIGHT($S195,LEN($S195)-SEARCH("/",$S195))</f>
        <v>drama</v>
      </c>
      <c r="X195" s="8">
        <f t="shared" si="30"/>
        <v>2014</v>
      </c>
      <c r="Y195" s="8">
        <f t="shared" si="31"/>
        <v>9</v>
      </c>
    </row>
    <row r="196" spans="1:25" ht="19" customHeight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32"/>
        <v>42375.788553240738</v>
      </c>
      <c r="L196" s="12">
        <f t="shared" si="33"/>
        <v>2016</v>
      </c>
      <c r="M196" s="12">
        <f t="shared" si="34"/>
        <v>1</v>
      </c>
      <c r="N196" s="11"/>
      <c r="O196" s="11">
        <f t="shared" si="35"/>
        <v>42435.788553240738</v>
      </c>
      <c r="P196" t="b">
        <v>0</v>
      </c>
      <c r="Q196">
        <v>3</v>
      </c>
      <c r="R196" t="b">
        <v>0</v>
      </c>
      <c r="S196" t="s">
        <v>8268</v>
      </c>
      <c r="T196" s="5">
        <f t="shared" si="36"/>
        <v>0.12</v>
      </c>
      <c r="U196" s="5">
        <f t="shared" si="37"/>
        <v>1</v>
      </c>
      <c r="V196" t="str">
        <f t="shared" si="38"/>
        <v>film &amp; video</v>
      </c>
      <c r="W196" t="str">
        <f t="shared" si="39"/>
        <v>drama</v>
      </c>
      <c r="X196" s="8">
        <f t="shared" si="30"/>
        <v>2016</v>
      </c>
      <c r="Y196" s="8">
        <f t="shared" si="31"/>
        <v>1</v>
      </c>
    </row>
    <row r="197" spans="1:25" ht="19" customHeight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32"/>
        <v>42135.462175925924</v>
      </c>
      <c r="L197" s="12">
        <f t="shared" si="33"/>
        <v>2015</v>
      </c>
      <c r="M197" s="12">
        <f t="shared" si="34"/>
        <v>5</v>
      </c>
      <c r="N197" s="11"/>
      <c r="O197" s="11">
        <f t="shared" si="35"/>
        <v>42195.462175925924</v>
      </c>
      <c r="P197" t="b">
        <v>0</v>
      </c>
      <c r="Q197">
        <v>0</v>
      </c>
      <c r="R197" t="b">
        <v>0</v>
      </c>
      <c r="S197" t="s">
        <v>8268</v>
      </c>
      <c r="T197" s="5">
        <f t="shared" si="36"/>
        <v>0</v>
      </c>
      <c r="U197" s="5">
        <f t="shared" si="37"/>
        <v>0</v>
      </c>
      <c r="V197" t="str">
        <f t="shared" si="38"/>
        <v>film &amp; video</v>
      </c>
      <c r="W197" t="str">
        <f t="shared" si="39"/>
        <v>drama</v>
      </c>
      <c r="X197" s="8">
        <f t="shared" si="30"/>
        <v>2015</v>
      </c>
      <c r="Y197" s="8">
        <f t="shared" si="31"/>
        <v>5</v>
      </c>
    </row>
    <row r="198" spans="1:25" ht="19" customHeight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32"/>
        <v>42259.334467592591</v>
      </c>
      <c r="L198" s="12">
        <f t="shared" si="33"/>
        <v>2015</v>
      </c>
      <c r="M198" s="12">
        <f t="shared" si="34"/>
        <v>9</v>
      </c>
      <c r="N198" s="11"/>
      <c r="O198" s="11">
        <f t="shared" si="35"/>
        <v>42287.666666666664</v>
      </c>
      <c r="P198" t="b">
        <v>0</v>
      </c>
      <c r="Q198">
        <v>19</v>
      </c>
      <c r="R198" t="b">
        <v>0</v>
      </c>
      <c r="S198" t="s">
        <v>8268</v>
      </c>
      <c r="T198" s="5">
        <f t="shared" si="36"/>
        <v>41.857142857142861</v>
      </c>
      <c r="U198" s="5">
        <f t="shared" si="37"/>
        <v>77.10526315789474</v>
      </c>
      <c r="V198" t="str">
        <f t="shared" si="38"/>
        <v>film &amp; video</v>
      </c>
      <c r="W198" t="str">
        <f t="shared" si="39"/>
        <v>drama</v>
      </c>
      <c r="X198" s="8">
        <f t="shared" si="30"/>
        <v>2015</v>
      </c>
      <c r="Y198" s="8">
        <f t="shared" si="31"/>
        <v>9</v>
      </c>
    </row>
    <row r="199" spans="1:25" ht="19" customHeight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32"/>
        <v>42741.640046296299</v>
      </c>
      <c r="L199" s="12">
        <f t="shared" si="33"/>
        <v>2017</v>
      </c>
      <c r="M199" s="12">
        <f t="shared" si="34"/>
        <v>1</v>
      </c>
      <c r="N199" s="11"/>
      <c r="O199" s="11">
        <f t="shared" si="35"/>
        <v>42783.666666666664</v>
      </c>
      <c r="P199" t="b">
        <v>0</v>
      </c>
      <c r="Q199">
        <v>8</v>
      </c>
      <c r="R199" t="b">
        <v>0</v>
      </c>
      <c r="S199" t="s">
        <v>8268</v>
      </c>
      <c r="T199" s="5">
        <f t="shared" si="36"/>
        <v>10.48</v>
      </c>
      <c r="U199" s="5">
        <f t="shared" si="37"/>
        <v>32.75</v>
      </c>
      <c r="V199" t="str">
        <f t="shared" si="38"/>
        <v>film &amp; video</v>
      </c>
      <c r="W199" t="str">
        <f t="shared" si="39"/>
        <v>drama</v>
      </c>
      <c r="X199" s="8">
        <f t="shared" si="30"/>
        <v>2017</v>
      </c>
      <c r="Y199" s="8">
        <f t="shared" si="31"/>
        <v>1</v>
      </c>
    </row>
    <row r="200" spans="1:25" ht="19" customHeight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32"/>
        <v>41887.175023148149</v>
      </c>
      <c r="L200" s="12">
        <f t="shared" si="33"/>
        <v>2014</v>
      </c>
      <c r="M200" s="12">
        <f t="shared" si="34"/>
        <v>9</v>
      </c>
      <c r="N200" s="11"/>
      <c r="O200" s="11">
        <f t="shared" si="35"/>
        <v>41917.175023148149</v>
      </c>
      <c r="P200" t="b">
        <v>0</v>
      </c>
      <c r="Q200">
        <v>6</v>
      </c>
      <c r="R200" t="b">
        <v>0</v>
      </c>
      <c r="S200" t="s">
        <v>8268</v>
      </c>
      <c r="T200" s="5">
        <f t="shared" si="36"/>
        <v>1.1159999999999999</v>
      </c>
      <c r="U200" s="5">
        <f t="shared" si="37"/>
        <v>46.5</v>
      </c>
      <c r="V200" t="str">
        <f t="shared" si="38"/>
        <v>film &amp; video</v>
      </c>
      <c r="W200" t="str">
        <f t="shared" si="39"/>
        <v>drama</v>
      </c>
      <c r="X200" s="8">
        <f t="shared" si="30"/>
        <v>2014</v>
      </c>
      <c r="Y200" s="8">
        <f t="shared" si="31"/>
        <v>9</v>
      </c>
    </row>
    <row r="201" spans="1:25" ht="19" customHeight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32"/>
        <v>42583.915532407402</v>
      </c>
      <c r="L201" s="12">
        <f t="shared" si="33"/>
        <v>2016</v>
      </c>
      <c r="M201" s="12">
        <f t="shared" si="34"/>
        <v>8</v>
      </c>
      <c r="N201" s="11"/>
      <c r="O201" s="11">
        <f t="shared" si="35"/>
        <v>42613.915532407402</v>
      </c>
      <c r="P201" t="b">
        <v>0</v>
      </c>
      <c r="Q201">
        <v>0</v>
      </c>
      <c r="R201" t="b">
        <v>0</v>
      </c>
      <c r="S201" t="s">
        <v>8268</v>
      </c>
      <c r="T201" s="5">
        <f t="shared" si="36"/>
        <v>0</v>
      </c>
      <c r="U201" s="5">
        <f t="shared" si="37"/>
        <v>0</v>
      </c>
      <c r="V201" t="str">
        <f t="shared" si="38"/>
        <v>film &amp; video</v>
      </c>
      <c r="W201" t="str">
        <f t="shared" si="39"/>
        <v>drama</v>
      </c>
      <c r="X201" s="8">
        <f t="shared" si="30"/>
        <v>2016</v>
      </c>
      <c r="Y201" s="8">
        <f t="shared" si="31"/>
        <v>8</v>
      </c>
    </row>
    <row r="202" spans="1:25" ht="19" customHeight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32"/>
        <v>41866.875034722216</v>
      </c>
      <c r="L202" s="12">
        <f t="shared" si="33"/>
        <v>2014</v>
      </c>
      <c r="M202" s="12">
        <f t="shared" si="34"/>
        <v>8</v>
      </c>
      <c r="N202" s="11"/>
      <c r="O202" s="11">
        <f t="shared" si="35"/>
        <v>41896.875034722216</v>
      </c>
      <c r="P202" t="b">
        <v>0</v>
      </c>
      <c r="Q202">
        <v>18</v>
      </c>
      <c r="R202" t="b">
        <v>0</v>
      </c>
      <c r="S202" t="s">
        <v>8268</v>
      </c>
      <c r="T202" s="5">
        <f t="shared" si="36"/>
        <v>26.192500000000003</v>
      </c>
      <c r="U202" s="5">
        <f t="shared" si="37"/>
        <v>87.308333333333337</v>
      </c>
      <c r="V202" t="str">
        <f t="shared" si="38"/>
        <v>film &amp; video</v>
      </c>
      <c r="W202" t="str">
        <f t="shared" si="39"/>
        <v>drama</v>
      </c>
      <c r="X202" s="8">
        <f t="shared" si="30"/>
        <v>2014</v>
      </c>
      <c r="Y202" s="8">
        <f t="shared" si="31"/>
        <v>8</v>
      </c>
    </row>
    <row r="203" spans="1:25" ht="19" customHeight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32"/>
        <v>42023.610289351847</v>
      </c>
      <c r="L203" s="12">
        <f t="shared" si="33"/>
        <v>2015</v>
      </c>
      <c r="M203" s="12">
        <f t="shared" si="34"/>
        <v>1</v>
      </c>
      <c r="N203" s="11"/>
      <c r="O203" s="11">
        <f t="shared" si="35"/>
        <v>42043.610289351847</v>
      </c>
      <c r="P203" t="b">
        <v>0</v>
      </c>
      <c r="Q203">
        <v>7</v>
      </c>
      <c r="R203" t="b">
        <v>0</v>
      </c>
      <c r="S203" t="s">
        <v>8268</v>
      </c>
      <c r="T203" s="5">
        <f t="shared" si="36"/>
        <v>58.461538461538467</v>
      </c>
      <c r="U203" s="5">
        <f t="shared" si="37"/>
        <v>54.285714285714285</v>
      </c>
      <c r="V203" t="str">
        <f t="shared" si="38"/>
        <v>film &amp; video</v>
      </c>
      <c r="W203" t="str">
        <f t="shared" si="39"/>
        <v>drama</v>
      </c>
      <c r="X203" s="8">
        <f t="shared" si="30"/>
        <v>2015</v>
      </c>
      <c r="Y203" s="8">
        <f t="shared" si="31"/>
        <v>1</v>
      </c>
    </row>
    <row r="204" spans="1:25" ht="19" customHeight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32"/>
        <v>42255.719490740739</v>
      </c>
      <c r="L204" s="12">
        <f t="shared" si="33"/>
        <v>2015</v>
      </c>
      <c r="M204" s="12">
        <f t="shared" si="34"/>
        <v>9</v>
      </c>
      <c r="N204" s="11"/>
      <c r="O204" s="11">
        <f t="shared" si="35"/>
        <v>42285.665972222218</v>
      </c>
      <c r="P204" t="b">
        <v>0</v>
      </c>
      <c r="Q204">
        <v>0</v>
      </c>
      <c r="R204" t="b">
        <v>0</v>
      </c>
      <c r="S204" t="s">
        <v>8268</v>
      </c>
      <c r="T204" s="5">
        <f t="shared" si="36"/>
        <v>0</v>
      </c>
      <c r="U204" s="5">
        <f t="shared" si="37"/>
        <v>0</v>
      </c>
      <c r="V204" t="str">
        <f t="shared" si="38"/>
        <v>film &amp; video</v>
      </c>
      <c r="W204" t="str">
        <f t="shared" si="39"/>
        <v>drama</v>
      </c>
      <c r="X204" s="8">
        <f t="shared" si="30"/>
        <v>2015</v>
      </c>
      <c r="Y204" s="8">
        <f t="shared" si="31"/>
        <v>9</v>
      </c>
    </row>
    <row r="205" spans="1:25" ht="19" customHeight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32"/>
        <v>41973.639629629623</v>
      </c>
      <c r="L205" s="12">
        <f t="shared" si="33"/>
        <v>2014</v>
      </c>
      <c r="M205" s="12">
        <f t="shared" si="34"/>
        <v>11</v>
      </c>
      <c r="N205" s="11"/>
      <c r="O205" s="11">
        <f t="shared" si="35"/>
        <v>42033.639629629623</v>
      </c>
      <c r="P205" t="b">
        <v>0</v>
      </c>
      <c r="Q205">
        <v>8</v>
      </c>
      <c r="R205" t="b">
        <v>0</v>
      </c>
      <c r="S205" t="s">
        <v>8268</v>
      </c>
      <c r="T205" s="5">
        <f t="shared" si="36"/>
        <v>29.84</v>
      </c>
      <c r="U205" s="5">
        <f t="shared" si="37"/>
        <v>93.25</v>
      </c>
      <c r="V205" t="str">
        <f t="shared" si="38"/>
        <v>film &amp; video</v>
      </c>
      <c r="W205" t="str">
        <f t="shared" si="39"/>
        <v>drama</v>
      </c>
      <c r="X205" s="8">
        <f t="shared" si="30"/>
        <v>2014</v>
      </c>
      <c r="Y205" s="8">
        <f t="shared" si="31"/>
        <v>11</v>
      </c>
    </row>
    <row r="206" spans="1:25" ht="19" customHeight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32"/>
        <v>42556.375034722216</v>
      </c>
      <c r="L206" s="12">
        <f t="shared" si="33"/>
        <v>2016</v>
      </c>
      <c r="M206" s="12">
        <f t="shared" si="34"/>
        <v>7</v>
      </c>
      <c r="N206" s="11"/>
      <c r="O206" s="11">
        <f t="shared" si="35"/>
        <v>42586.375034722216</v>
      </c>
      <c r="P206" t="b">
        <v>0</v>
      </c>
      <c r="Q206">
        <v>1293</v>
      </c>
      <c r="R206" t="b">
        <v>0</v>
      </c>
      <c r="S206" t="s">
        <v>8268</v>
      </c>
      <c r="T206" s="5">
        <f t="shared" si="36"/>
        <v>50.721666666666664</v>
      </c>
      <c r="U206" s="5">
        <f t="shared" si="37"/>
        <v>117.68368136117556</v>
      </c>
      <c r="V206" t="str">
        <f t="shared" si="38"/>
        <v>film &amp; video</v>
      </c>
      <c r="W206" t="str">
        <f t="shared" si="39"/>
        <v>drama</v>
      </c>
      <c r="X206" s="8">
        <f t="shared" si="30"/>
        <v>2016</v>
      </c>
      <c r="Y206" s="8">
        <f t="shared" si="31"/>
        <v>7</v>
      </c>
    </row>
    <row r="207" spans="1:25" ht="19" customHeight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32"/>
        <v>42248.423865740733</v>
      </c>
      <c r="L207" s="12">
        <f t="shared" si="33"/>
        <v>2015</v>
      </c>
      <c r="M207" s="12">
        <f t="shared" si="34"/>
        <v>9</v>
      </c>
      <c r="N207" s="11"/>
      <c r="O207" s="11">
        <f t="shared" si="35"/>
        <v>42283.423865740733</v>
      </c>
      <c r="P207" t="b">
        <v>0</v>
      </c>
      <c r="Q207">
        <v>17</v>
      </c>
      <c r="R207" t="b">
        <v>0</v>
      </c>
      <c r="S207" t="s">
        <v>8268</v>
      </c>
      <c r="T207" s="5">
        <f t="shared" si="36"/>
        <v>16.25</v>
      </c>
      <c r="U207" s="5">
        <f t="shared" si="37"/>
        <v>76.470588235294116</v>
      </c>
      <c r="V207" t="str">
        <f t="shared" si="38"/>
        <v>film &amp; video</v>
      </c>
      <c r="W207" t="str">
        <f t="shared" si="39"/>
        <v>drama</v>
      </c>
      <c r="X207" s="8">
        <f t="shared" si="30"/>
        <v>2015</v>
      </c>
      <c r="Y207" s="8">
        <f t="shared" si="31"/>
        <v>9</v>
      </c>
    </row>
    <row r="208" spans="1:25" ht="19" customHeight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32"/>
        <v>42566.79609953703</v>
      </c>
      <c r="L208" s="12">
        <f t="shared" si="33"/>
        <v>2016</v>
      </c>
      <c r="M208" s="12">
        <f t="shared" si="34"/>
        <v>7</v>
      </c>
      <c r="N208" s="11"/>
      <c r="O208" s="11">
        <f t="shared" si="35"/>
        <v>42587.79609953703</v>
      </c>
      <c r="P208" t="b">
        <v>0</v>
      </c>
      <c r="Q208">
        <v>0</v>
      </c>
      <c r="R208" t="b">
        <v>0</v>
      </c>
      <c r="S208" t="s">
        <v>8268</v>
      </c>
      <c r="T208" s="5">
        <f t="shared" si="36"/>
        <v>0</v>
      </c>
      <c r="U208" s="5">
        <f t="shared" si="37"/>
        <v>0</v>
      </c>
      <c r="V208" t="str">
        <f t="shared" si="38"/>
        <v>film &amp; video</v>
      </c>
      <c r="W208" t="str">
        <f t="shared" si="39"/>
        <v>drama</v>
      </c>
      <c r="X208" s="8">
        <f t="shared" si="30"/>
        <v>2016</v>
      </c>
      <c r="Y208" s="8">
        <f t="shared" si="31"/>
        <v>7</v>
      </c>
    </row>
    <row r="209" spans="1:25" ht="19" customHeight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32"/>
        <v>41977.988865740735</v>
      </c>
      <c r="L209" s="12">
        <f t="shared" si="33"/>
        <v>2014</v>
      </c>
      <c r="M209" s="12">
        <f t="shared" si="34"/>
        <v>12</v>
      </c>
      <c r="N209" s="11"/>
      <c r="O209" s="11">
        <f t="shared" si="35"/>
        <v>42007.988865740735</v>
      </c>
      <c r="P209" t="b">
        <v>0</v>
      </c>
      <c r="Q209">
        <v>13</v>
      </c>
      <c r="R209" t="b">
        <v>0</v>
      </c>
      <c r="S209" t="s">
        <v>8268</v>
      </c>
      <c r="T209" s="5">
        <f t="shared" si="36"/>
        <v>15.214285714285714</v>
      </c>
      <c r="U209" s="5">
        <f t="shared" si="37"/>
        <v>163.84615384615384</v>
      </c>
      <c r="V209" t="str">
        <f t="shared" si="38"/>
        <v>film &amp; video</v>
      </c>
      <c r="W209" t="str">
        <f t="shared" si="39"/>
        <v>drama</v>
      </c>
      <c r="X209" s="8">
        <f t="shared" si="30"/>
        <v>2014</v>
      </c>
      <c r="Y209" s="8">
        <f t="shared" si="31"/>
        <v>12</v>
      </c>
    </row>
    <row r="210" spans="1:25" ht="19" customHeight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32"/>
        <v>41959.16165509259</v>
      </c>
      <c r="L210" s="12">
        <f t="shared" si="33"/>
        <v>2014</v>
      </c>
      <c r="M210" s="12">
        <f t="shared" si="34"/>
        <v>11</v>
      </c>
      <c r="N210" s="11"/>
      <c r="O210" s="11">
        <f t="shared" si="35"/>
        <v>41989.16165509259</v>
      </c>
      <c r="P210" t="b">
        <v>0</v>
      </c>
      <c r="Q210">
        <v>0</v>
      </c>
      <c r="R210" t="b">
        <v>0</v>
      </c>
      <c r="S210" t="s">
        <v>8268</v>
      </c>
      <c r="T210" s="5">
        <f t="shared" si="36"/>
        <v>0</v>
      </c>
      <c r="U210" s="5">
        <f t="shared" si="37"/>
        <v>0</v>
      </c>
      <c r="V210" t="str">
        <f t="shared" si="38"/>
        <v>film &amp; video</v>
      </c>
      <c r="W210" t="str">
        <f t="shared" si="39"/>
        <v>drama</v>
      </c>
      <c r="X210" s="8">
        <f t="shared" si="30"/>
        <v>2014</v>
      </c>
      <c r="Y210" s="8">
        <f t="shared" si="31"/>
        <v>11</v>
      </c>
    </row>
    <row r="211" spans="1:25" ht="19" customHeight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32"/>
        <v>42165.714525462965</v>
      </c>
      <c r="L211" s="12">
        <f t="shared" si="33"/>
        <v>2015</v>
      </c>
      <c r="M211" s="12">
        <f t="shared" si="34"/>
        <v>6</v>
      </c>
      <c r="N211" s="11"/>
      <c r="O211" s="11">
        <f t="shared" si="35"/>
        <v>42195.714525462965</v>
      </c>
      <c r="P211" t="b">
        <v>0</v>
      </c>
      <c r="Q211">
        <v>0</v>
      </c>
      <c r="R211" t="b">
        <v>0</v>
      </c>
      <c r="S211" t="s">
        <v>8268</v>
      </c>
      <c r="T211" s="5">
        <f t="shared" si="36"/>
        <v>0</v>
      </c>
      <c r="U211" s="5">
        <f t="shared" si="37"/>
        <v>0</v>
      </c>
      <c r="V211" t="str">
        <f t="shared" si="38"/>
        <v>film &amp; video</v>
      </c>
      <c r="W211" t="str">
        <f t="shared" si="39"/>
        <v>drama</v>
      </c>
      <c r="X211" s="8">
        <f t="shared" si="30"/>
        <v>2015</v>
      </c>
      <c r="Y211" s="8">
        <f t="shared" si="31"/>
        <v>6</v>
      </c>
    </row>
    <row r="212" spans="1:25" ht="19" customHeight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32"/>
        <v>42248.856388888882</v>
      </c>
      <c r="L212" s="12">
        <f t="shared" si="33"/>
        <v>2015</v>
      </c>
      <c r="M212" s="12">
        <f t="shared" si="34"/>
        <v>9</v>
      </c>
      <c r="N212" s="11"/>
      <c r="O212" s="11">
        <f t="shared" si="35"/>
        <v>42277.999999999993</v>
      </c>
      <c r="P212" t="b">
        <v>0</v>
      </c>
      <c r="Q212">
        <v>33</v>
      </c>
      <c r="R212" t="b">
        <v>0</v>
      </c>
      <c r="S212" t="s">
        <v>8268</v>
      </c>
      <c r="T212" s="5">
        <f t="shared" si="36"/>
        <v>25.25</v>
      </c>
      <c r="U212" s="5">
        <f t="shared" si="37"/>
        <v>91.818181818181813</v>
      </c>
      <c r="V212" t="str">
        <f t="shared" si="38"/>
        <v>film &amp; video</v>
      </c>
      <c r="W212" t="str">
        <f t="shared" si="39"/>
        <v>drama</v>
      </c>
      <c r="X212" s="8">
        <f t="shared" si="30"/>
        <v>2015</v>
      </c>
      <c r="Y212" s="8">
        <f t="shared" si="31"/>
        <v>9</v>
      </c>
    </row>
    <row r="213" spans="1:25" ht="19" customHeight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32"/>
        <v>42235.951585648145</v>
      </c>
      <c r="L213" s="12">
        <f t="shared" si="33"/>
        <v>2015</v>
      </c>
      <c r="M213" s="12">
        <f t="shared" si="34"/>
        <v>8</v>
      </c>
      <c r="N213" s="11"/>
      <c r="O213" s="11">
        <f t="shared" si="35"/>
        <v>42265.951585648145</v>
      </c>
      <c r="P213" t="b">
        <v>0</v>
      </c>
      <c r="Q213">
        <v>12</v>
      </c>
      <c r="R213" t="b">
        <v>0</v>
      </c>
      <c r="S213" t="s">
        <v>8268</v>
      </c>
      <c r="T213" s="5">
        <f t="shared" si="36"/>
        <v>44.6</v>
      </c>
      <c r="U213" s="5">
        <f t="shared" si="37"/>
        <v>185.83333333333334</v>
      </c>
      <c r="V213" t="str">
        <f t="shared" si="38"/>
        <v>film &amp; video</v>
      </c>
      <c r="W213" t="str">
        <f t="shared" si="39"/>
        <v>drama</v>
      </c>
      <c r="X213" s="8">
        <f t="shared" si="30"/>
        <v>2015</v>
      </c>
      <c r="Y213" s="8">
        <f t="shared" si="31"/>
        <v>8</v>
      </c>
    </row>
    <row r="214" spans="1:25" ht="19" customHeight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32"/>
        <v>42416.672685185178</v>
      </c>
      <c r="L214" s="12">
        <f t="shared" si="33"/>
        <v>2016</v>
      </c>
      <c r="M214" s="12">
        <f t="shared" si="34"/>
        <v>2</v>
      </c>
      <c r="N214" s="11"/>
      <c r="O214" s="11">
        <f t="shared" si="35"/>
        <v>42476.631018518521</v>
      </c>
      <c r="P214" t="b">
        <v>0</v>
      </c>
      <c r="Q214">
        <v>1</v>
      </c>
      <c r="R214" t="b">
        <v>0</v>
      </c>
      <c r="S214" t="s">
        <v>8268</v>
      </c>
      <c r="T214" s="5">
        <f t="shared" si="36"/>
        <v>1.5873015873015872E-2</v>
      </c>
      <c r="U214" s="5">
        <f t="shared" si="37"/>
        <v>1</v>
      </c>
      <c r="V214" t="str">
        <f t="shared" si="38"/>
        <v>film &amp; video</v>
      </c>
      <c r="W214" t="str">
        <f t="shared" si="39"/>
        <v>drama</v>
      </c>
      <c r="X214" s="8">
        <f t="shared" si="30"/>
        <v>2016</v>
      </c>
      <c r="Y214" s="8">
        <f t="shared" si="31"/>
        <v>2</v>
      </c>
    </row>
    <row r="215" spans="1:25" ht="19" customHeight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32"/>
        <v>42202.385960648149</v>
      </c>
      <c r="L215" s="12">
        <f t="shared" si="33"/>
        <v>2015</v>
      </c>
      <c r="M215" s="12">
        <f t="shared" si="34"/>
        <v>7</v>
      </c>
      <c r="N215" s="11"/>
      <c r="O215" s="11">
        <f t="shared" si="35"/>
        <v>42232.379641203697</v>
      </c>
      <c r="P215" t="b">
        <v>0</v>
      </c>
      <c r="Q215">
        <v>1</v>
      </c>
      <c r="R215" t="b">
        <v>0</v>
      </c>
      <c r="S215" t="s">
        <v>8268</v>
      </c>
      <c r="T215" s="5">
        <f t="shared" si="36"/>
        <v>0.04</v>
      </c>
      <c r="U215" s="5">
        <f t="shared" si="37"/>
        <v>20</v>
      </c>
      <c r="V215" t="str">
        <f t="shared" si="38"/>
        <v>film &amp; video</v>
      </c>
      <c r="W215" t="str">
        <f t="shared" si="39"/>
        <v>drama</v>
      </c>
      <c r="X215" s="8">
        <f t="shared" si="30"/>
        <v>2015</v>
      </c>
      <c r="Y215" s="8">
        <f t="shared" si="31"/>
        <v>7</v>
      </c>
    </row>
    <row r="216" spans="1:25" ht="19" customHeight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32"/>
        <v>42009.432280092595</v>
      </c>
      <c r="L216" s="12">
        <f t="shared" si="33"/>
        <v>2015</v>
      </c>
      <c r="M216" s="12">
        <f t="shared" si="34"/>
        <v>1</v>
      </c>
      <c r="N216" s="11"/>
      <c r="O216" s="11">
        <f t="shared" si="35"/>
        <v>42069.432280092595</v>
      </c>
      <c r="P216" t="b">
        <v>0</v>
      </c>
      <c r="Q216">
        <v>1</v>
      </c>
      <c r="R216" t="b">
        <v>0</v>
      </c>
      <c r="S216" t="s">
        <v>8268</v>
      </c>
      <c r="T216" s="5">
        <f t="shared" si="36"/>
        <v>8.0000000000000002E-3</v>
      </c>
      <c r="U216" s="5">
        <f t="shared" si="37"/>
        <v>1</v>
      </c>
      <c r="V216" t="str">
        <f t="shared" si="38"/>
        <v>film &amp; video</v>
      </c>
      <c r="W216" t="str">
        <f t="shared" si="39"/>
        <v>drama</v>
      </c>
      <c r="X216" s="8">
        <f t="shared" si="30"/>
        <v>2015</v>
      </c>
      <c r="Y216" s="8">
        <f t="shared" si="31"/>
        <v>1</v>
      </c>
    </row>
    <row r="217" spans="1:25" ht="19" customHeight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32"/>
        <v>42375.021782407406</v>
      </c>
      <c r="L217" s="12">
        <f t="shared" si="33"/>
        <v>2016</v>
      </c>
      <c r="M217" s="12">
        <f t="shared" si="34"/>
        <v>1</v>
      </c>
      <c r="N217" s="11"/>
      <c r="O217" s="11">
        <f t="shared" si="35"/>
        <v>42417.790972222218</v>
      </c>
      <c r="P217" t="b">
        <v>0</v>
      </c>
      <c r="Q217">
        <v>1</v>
      </c>
      <c r="R217" t="b">
        <v>0</v>
      </c>
      <c r="S217" t="s">
        <v>8268</v>
      </c>
      <c r="T217" s="5">
        <f t="shared" si="36"/>
        <v>0.22727272727272727</v>
      </c>
      <c r="U217" s="5">
        <f t="shared" si="37"/>
        <v>10</v>
      </c>
      <c r="V217" t="str">
        <f t="shared" si="38"/>
        <v>film &amp; video</v>
      </c>
      <c r="W217" t="str">
        <f t="shared" si="39"/>
        <v>drama</v>
      </c>
      <c r="X217" s="8">
        <f t="shared" si="30"/>
        <v>2016</v>
      </c>
      <c r="Y217" s="8">
        <f t="shared" si="31"/>
        <v>1</v>
      </c>
    </row>
    <row r="218" spans="1:25" ht="19" customHeight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32"/>
        <v>42066.750428240739</v>
      </c>
      <c r="L218" s="12">
        <f t="shared" si="33"/>
        <v>2015</v>
      </c>
      <c r="M218" s="12">
        <f t="shared" si="34"/>
        <v>3</v>
      </c>
      <c r="N218" s="11"/>
      <c r="O218" s="11">
        <f t="shared" si="35"/>
        <v>42116.708761574067</v>
      </c>
      <c r="P218" t="b">
        <v>0</v>
      </c>
      <c r="Q218">
        <v>84</v>
      </c>
      <c r="R218" t="b">
        <v>0</v>
      </c>
      <c r="S218" t="s">
        <v>8268</v>
      </c>
      <c r="T218" s="5">
        <f t="shared" si="36"/>
        <v>55.698440000000005</v>
      </c>
      <c r="U218" s="5">
        <f t="shared" si="37"/>
        <v>331.53833333333336</v>
      </c>
      <c r="V218" t="str">
        <f t="shared" si="38"/>
        <v>film &amp; video</v>
      </c>
      <c r="W218" t="str">
        <f t="shared" si="39"/>
        <v>drama</v>
      </c>
      <c r="X218" s="8">
        <f t="shared" si="30"/>
        <v>2015</v>
      </c>
      <c r="Y218" s="8">
        <f t="shared" si="31"/>
        <v>3</v>
      </c>
    </row>
    <row r="219" spans="1:25" ht="19" customHeight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32"/>
        <v>41970.432280092595</v>
      </c>
      <c r="L219" s="12">
        <f t="shared" si="33"/>
        <v>2014</v>
      </c>
      <c r="M219" s="12">
        <f t="shared" si="34"/>
        <v>11</v>
      </c>
      <c r="N219" s="11"/>
      <c r="O219" s="11">
        <f t="shared" si="35"/>
        <v>42001.432280092595</v>
      </c>
      <c r="P219" t="b">
        <v>0</v>
      </c>
      <c r="Q219">
        <v>38</v>
      </c>
      <c r="R219" t="b">
        <v>0</v>
      </c>
      <c r="S219" t="s">
        <v>8268</v>
      </c>
      <c r="T219" s="5">
        <f t="shared" si="36"/>
        <v>11.943</v>
      </c>
      <c r="U219" s="5">
        <f t="shared" si="37"/>
        <v>314.28947368421052</v>
      </c>
      <c r="V219" t="str">
        <f t="shared" si="38"/>
        <v>film &amp; video</v>
      </c>
      <c r="W219" t="str">
        <f t="shared" si="39"/>
        <v>drama</v>
      </c>
      <c r="X219" s="8">
        <f t="shared" si="30"/>
        <v>2014</v>
      </c>
      <c r="Y219" s="8">
        <f t="shared" si="31"/>
        <v>11</v>
      </c>
    </row>
    <row r="220" spans="1:25" ht="19" customHeight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32"/>
        <v>42079.420011574075</v>
      </c>
      <c r="L220" s="12">
        <f t="shared" si="33"/>
        <v>2015</v>
      </c>
      <c r="M220" s="12">
        <f t="shared" si="34"/>
        <v>3</v>
      </c>
      <c r="N220" s="11"/>
      <c r="O220" s="11">
        <f t="shared" si="35"/>
        <v>42139.420011574075</v>
      </c>
      <c r="P220" t="b">
        <v>0</v>
      </c>
      <c r="Q220">
        <v>1</v>
      </c>
      <c r="R220" t="b">
        <v>0</v>
      </c>
      <c r="S220" t="s">
        <v>8268</v>
      </c>
      <c r="T220" s="5">
        <f t="shared" si="36"/>
        <v>2</v>
      </c>
      <c r="U220" s="5">
        <f t="shared" si="37"/>
        <v>100</v>
      </c>
      <c r="V220" t="str">
        <f t="shared" si="38"/>
        <v>film &amp; video</v>
      </c>
      <c r="W220" t="str">
        <f t="shared" si="39"/>
        <v>drama</v>
      </c>
      <c r="X220" s="8">
        <f t="shared" si="30"/>
        <v>2015</v>
      </c>
      <c r="Y220" s="8">
        <f t="shared" si="31"/>
        <v>3</v>
      </c>
    </row>
    <row r="221" spans="1:25" ht="19" customHeight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32"/>
        <v>42429.118344907409</v>
      </c>
      <c r="L221" s="12">
        <f t="shared" si="33"/>
        <v>2016</v>
      </c>
      <c r="M221" s="12">
        <f t="shared" si="34"/>
        <v>2</v>
      </c>
      <c r="N221" s="11"/>
      <c r="O221" s="11">
        <f t="shared" si="35"/>
        <v>42461.082638888889</v>
      </c>
      <c r="P221" t="b">
        <v>0</v>
      </c>
      <c r="Q221">
        <v>76</v>
      </c>
      <c r="R221" t="b">
        <v>0</v>
      </c>
      <c r="S221" t="s">
        <v>8268</v>
      </c>
      <c r="T221" s="5">
        <f t="shared" si="36"/>
        <v>17.630000000000003</v>
      </c>
      <c r="U221" s="5">
        <f t="shared" si="37"/>
        <v>115.98684210526316</v>
      </c>
      <c r="V221" t="str">
        <f t="shared" si="38"/>
        <v>film &amp; video</v>
      </c>
      <c r="W221" t="str">
        <f t="shared" si="39"/>
        <v>drama</v>
      </c>
      <c r="X221" s="8">
        <f t="shared" si="30"/>
        <v>2016</v>
      </c>
      <c r="Y221" s="8">
        <f t="shared" si="31"/>
        <v>2</v>
      </c>
    </row>
    <row r="222" spans="1:25" ht="19" customHeight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32"/>
        <v>42195.435532407406</v>
      </c>
      <c r="L222" s="12">
        <f t="shared" si="33"/>
        <v>2015</v>
      </c>
      <c r="M222" s="12">
        <f t="shared" si="34"/>
        <v>7</v>
      </c>
      <c r="N222" s="11"/>
      <c r="O222" s="11">
        <f t="shared" si="35"/>
        <v>42236.629166666666</v>
      </c>
      <c r="P222" t="b">
        <v>0</v>
      </c>
      <c r="Q222">
        <v>3</v>
      </c>
      <c r="R222" t="b">
        <v>0</v>
      </c>
      <c r="S222" t="s">
        <v>8268</v>
      </c>
      <c r="T222" s="5">
        <f t="shared" si="36"/>
        <v>0.72</v>
      </c>
      <c r="U222" s="5">
        <f t="shared" si="37"/>
        <v>120</v>
      </c>
      <c r="V222" t="str">
        <f t="shared" si="38"/>
        <v>film &amp; video</v>
      </c>
      <c r="W222" t="str">
        <f t="shared" si="39"/>
        <v>drama</v>
      </c>
      <c r="X222" s="8">
        <f t="shared" si="30"/>
        <v>2015</v>
      </c>
      <c r="Y222" s="8">
        <f t="shared" si="31"/>
        <v>7</v>
      </c>
    </row>
    <row r="223" spans="1:25" ht="19" customHeight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32"/>
        <v>42031.629212962966</v>
      </c>
      <c r="L223" s="12">
        <f t="shared" si="33"/>
        <v>2015</v>
      </c>
      <c r="M223" s="12">
        <f t="shared" si="34"/>
        <v>1</v>
      </c>
      <c r="N223" s="11"/>
      <c r="O223" s="11">
        <f t="shared" si="35"/>
        <v>42091.587546296294</v>
      </c>
      <c r="P223" t="b">
        <v>0</v>
      </c>
      <c r="Q223">
        <v>0</v>
      </c>
      <c r="R223" t="b">
        <v>0</v>
      </c>
      <c r="S223" t="s">
        <v>8268</v>
      </c>
      <c r="T223" s="5">
        <f t="shared" si="36"/>
        <v>0</v>
      </c>
      <c r="U223" s="5">
        <f t="shared" si="37"/>
        <v>0</v>
      </c>
      <c r="V223" t="str">
        <f t="shared" si="38"/>
        <v>film &amp; video</v>
      </c>
      <c r="W223" t="str">
        <f t="shared" si="39"/>
        <v>drama</v>
      </c>
      <c r="X223" s="8">
        <f t="shared" si="30"/>
        <v>2015</v>
      </c>
      <c r="Y223" s="8">
        <f t="shared" si="31"/>
        <v>1</v>
      </c>
    </row>
    <row r="224" spans="1:25" ht="19" customHeight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32"/>
        <v>42031.561550925922</v>
      </c>
      <c r="L224" s="12">
        <f t="shared" si="33"/>
        <v>2015</v>
      </c>
      <c r="M224" s="12">
        <f t="shared" si="34"/>
        <v>1</v>
      </c>
      <c r="N224" s="11"/>
      <c r="O224" s="11">
        <f t="shared" si="35"/>
        <v>42089.902083333327</v>
      </c>
      <c r="P224" t="b">
        <v>0</v>
      </c>
      <c r="Q224">
        <v>2</v>
      </c>
      <c r="R224" t="b">
        <v>0</v>
      </c>
      <c r="S224" t="s">
        <v>8268</v>
      </c>
      <c r="T224" s="5">
        <f t="shared" si="36"/>
        <v>13</v>
      </c>
      <c r="U224" s="5">
        <f t="shared" si="37"/>
        <v>65</v>
      </c>
      <c r="V224" t="str">
        <f t="shared" si="38"/>
        <v>film &amp; video</v>
      </c>
      <c r="W224" t="str">
        <f t="shared" si="39"/>
        <v>drama</v>
      </c>
      <c r="X224" s="8">
        <f t="shared" si="30"/>
        <v>2015</v>
      </c>
      <c r="Y224" s="8">
        <f t="shared" si="31"/>
        <v>1</v>
      </c>
    </row>
    <row r="225" spans="1:25" ht="19" customHeight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32"/>
        <v>42481.839699074073</v>
      </c>
      <c r="L225" s="12">
        <f t="shared" si="33"/>
        <v>2016</v>
      </c>
      <c r="M225" s="12">
        <f t="shared" si="34"/>
        <v>4</v>
      </c>
      <c r="N225" s="11"/>
      <c r="O225" s="11">
        <f t="shared" si="35"/>
        <v>42511.836805555555</v>
      </c>
      <c r="P225" t="b">
        <v>0</v>
      </c>
      <c r="Q225">
        <v>0</v>
      </c>
      <c r="R225" t="b">
        <v>0</v>
      </c>
      <c r="S225" t="s">
        <v>8268</v>
      </c>
      <c r="T225" s="5">
        <f t="shared" si="36"/>
        <v>0</v>
      </c>
      <c r="U225" s="5">
        <f t="shared" si="37"/>
        <v>0</v>
      </c>
      <c r="V225" t="str">
        <f t="shared" si="38"/>
        <v>film &amp; video</v>
      </c>
      <c r="W225" t="str">
        <f t="shared" si="39"/>
        <v>drama</v>
      </c>
      <c r="X225" s="8">
        <f t="shared" si="30"/>
        <v>2016</v>
      </c>
      <c r="Y225" s="8">
        <f t="shared" si="31"/>
        <v>4</v>
      </c>
    </row>
    <row r="226" spans="1:25" ht="19" customHeight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32"/>
        <v>42135.026921296296</v>
      </c>
      <c r="L226" s="12">
        <f t="shared" si="33"/>
        <v>2015</v>
      </c>
      <c r="M226" s="12">
        <f t="shared" si="34"/>
        <v>5</v>
      </c>
      <c r="N226" s="11"/>
      <c r="O226" s="11">
        <f t="shared" si="35"/>
        <v>42195.026921296296</v>
      </c>
      <c r="P226" t="b">
        <v>0</v>
      </c>
      <c r="Q226">
        <v>0</v>
      </c>
      <c r="R226" t="b">
        <v>0</v>
      </c>
      <c r="S226" t="s">
        <v>8268</v>
      </c>
      <c r="T226" s="5">
        <f t="shared" si="36"/>
        <v>0</v>
      </c>
      <c r="U226" s="5">
        <f t="shared" si="37"/>
        <v>0</v>
      </c>
      <c r="V226" t="str">
        <f t="shared" si="38"/>
        <v>film &amp; video</v>
      </c>
      <c r="W226" t="str">
        <f t="shared" si="39"/>
        <v>drama</v>
      </c>
      <c r="X226" s="8">
        <f t="shared" si="30"/>
        <v>2015</v>
      </c>
      <c r="Y226" s="8">
        <f t="shared" si="31"/>
        <v>5</v>
      </c>
    </row>
    <row r="227" spans="1:25" ht="19" customHeight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32"/>
        <v>42438.752939814811</v>
      </c>
      <c r="L227" s="12">
        <f t="shared" si="33"/>
        <v>2016</v>
      </c>
      <c r="M227" s="12">
        <f t="shared" si="34"/>
        <v>3</v>
      </c>
      <c r="N227" s="11"/>
      <c r="O227" s="11">
        <f t="shared" si="35"/>
        <v>42468.711273148147</v>
      </c>
      <c r="P227" t="b">
        <v>0</v>
      </c>
      <c r="Q227">
        <v>0</v>
      </c>
      <c r="R227" t="b">
        <v>0</v>
      </c>
      <c r="S227" t="s">
        <v>8268</v>
      </c>
      <c r="T227" s="5">
        <f t="shared" si="36"/>
        <v>0</v>
      </c>
      <c r="U227" s="5">
        <f t="shared" si="37"/>
        <v>0</v>
      </c>
      <c r="V227" t="str">
        <f t="shared" si="38"/>
        <v>film &amp; video</v>
      </c>
      <c r="W227" t="str">
        <f t="shared" si="39"/>
        <v>drama</v>
      </c>
      <c r="X227" s="8">
        <f t="shared" si="30"/>
        <v>2016</v>
      </c>
      <c r="Y227" s="8">
        <f t="shared" si="31"/>
        <v>3</v>
      </c>
    </row>
    <row r="228" spans="1:25" ht="19" customHeight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32"/>
        <v>42106.457685185182</v>
      </c>
      <c r="L228" s="12">
        <f t="shared" si="33"/>
        <v>2015</v>
      </c>
      <c r="M228" s="12">
        <f t="shared" si="34"/>
        <v>4</v>
      </c>
      <c r="N228" s="11"/>
      <c r="O228" s="11">
        <f t="shared" si="35"/>
        <v>42155.186805555553</v>
      </c>
      <c r="P228" t="b">
        <v>0</v>
      </c>
      <c r="Q228">
        <v>2</v>
      </c>
      <c r="R228" t="b">
        <v>0</v>
      </c>
      <c r="S228" t="s">
        <v>8268</v>
      </c>
      <c r="T228" s="5">
        <f t="shared" si="36"/>
        <v>0.86206896551724133</v>
      </c>
      <c r="U228" s="5">
        <f t="shared" si="37"/>
        <v>125</v>
      </c>
      <c r="V228" t="str">
        <f t="shared" si="38"/>
        <v>film &amp; video</v>
      </c>
      <c r="W228" t="str">
        <f t="shared" si="39"/>
        <v>drama</v>
      </c>
      <c r="X228" s="8">
        <f t="shared" si="30"/>
        <v>2015</v>
      </c>
      <c r="Y228" s="8">
        <f t="shared" si="31"/>
        <v>4</v>
      </c>
    </row>
    <row r="229" spans="1:25" ht="19" customHeight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32"/>
        <v>42164.685659722221</v>
      </c>
      <c r="L229" s="12">
        <f t="shared" si="33"/>
        <v>2015</v>
      </c>
      <c r="M229" s="12">
        <f t="shared" si="34"/>
        <v>6</v>
      </c>
      <c r="N229" s="11"/>
      <c r="O229" s="11">
        <f t="shared" si="35"/>
        <v>42194.685659722221</v>
      </c>
      <c r="P229" t="b">
        <v>0</v>
      </c>
      <c r="Q229">
        <v>0</v>
      </c>
      <c r="R229" t="b">
        <v>0</v>
      </c>
      <c r="S229" t="s">
        <v>8268</v>
      </c>
      <c r="T229" s="5">
        <f t="shared" si="36"/>
        <v>0</v>
      </c>
      <c r="U229" s="5">
        <f t="shared" si="37"/>
        <v>0</v>
      </c>
      <c r="V229" t="str">
        <f t="shared" si="38"/>
        <v>film &amp; video</v>
      </c>
      <c r="W229" t="str">
        <f t="shared" si="39"/>
        <v>drama</v>
      </c>
      <c r="X229" s="8">
        <f t="shared" si="30"/>
        <v>2015</v>
      </c>
      <c r="Y229" s="8">
        <f t="shared" si="31"/>
        <v>6</v>
      </c>
    </row>
    <row r="230" spans="1:25" ht="19" customHeight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32"/>
        <v>42096.478067129625</v>
      </c>
      <c r="L230" s="12">
        <f t="shared" si="33"/>
        <v>2015</v>
      </c>
      <c r="M230" s="12">
        <f t="shared" si="34"/>
        <v>4</v>
      </c>
      <c r="N230" s="11"/>
      <c r="O230" s="11">
        <f t="shared" si="35"/>
        <v>42156.478067129625</v>
      </c>
      <c r="P230" t="b">
        <v>0</v>
      </c>
      <c r="Q230">
        <v>0</v>
      </c>
      <c r="R230" t="b">
        <v>0</v>
      </c>
      <c r="S230" t="s">
        <v>8268</v>
      </c>
      <c r="T230" s="5">
        <f t="shared" si="36"/>
        <v>0</v>
      </c>
      <c r="U230" s="5">
        <f t="shared" si="37"/>
        <v>0</v>
      </c>
      <c r="V230" t="str">
        <f t="shared" si="38"/>
        <v>film &amp; video</v>
      </c>
      <c r="W230" t="str">
        <f t="shared" si="39"/>
        <v>drama</v>
      </c>
      <c r="X230" s="8">
        <f t="shared" si="30"/>
        <v>2015</v>
      </c>
      <c r="Y230" s="8">
        <f t="shared" si="31"/>
        <v>4</v>
      </c>
    </row>
    <row r="231" spans="1:25" ht="19" customHeight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32"/>
        <v>42383.725659722222</v>
      </c>
      <c r="L231" s="12">
        <f t="shared" si="33"/>
        <v>2016</v>
      </c>
      <c r="M231" s="12">
        <f t="shared" si="34"/>
        <v>1</v>
      </c>
      <c r="N231" s="11"/>
      <c r="O231" s="11">
        <f t="shared" si="35"/>
        <v>42413.725659722222</v>
      </c>
      <c r="P231" t="b">
        <v>0</v>
      </c>
      <c r="Q231">
        <v>0</v>
      </c>
      <c r="R231" t="b">
        <v>0</v>
      </c>
      <c r="S231" t="s">
        <v>8268</v>
      </c>
      <c r="T231" s="5">
        <f t="shared" si="36"/>
        <v>0</v>
      </c>
      <c r="U231" s="5">
        <f t="shared" si="37"/>
        <v>0</v>
      </c>
      <c r="V231" t="str">
        <f t="shared" si="38"/>
        <v>film &amp; video</v>
      </c>
      <c r="W231" t="str">
        <f t="shared" si="39"/>
        <v>drama</v>
      </c>
      <c r="X231" s="8">
        <f t="shared" si="30"/>
        <v>2016</v>
      </c>
      <c r="Y231" s="8">
        <f t="shared" si="31"/>
        <v>1</v>
      </c>
    </row>
    <row r="232" spans="1:25" ht="19" customHeight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32"/>
        <v>42129.568877314814</v>
      </c>
      <c r="L232" s="12">
        <f t="shared" si="33"/>
        <v>2015</v>
      </c>
      <c r="M232" s="12">
        <f t="shared" si="34"/>
        <v>5</v>
      </c>
      <c r="N232" s="11"/>
      <c r="O232" s="11">
        <f t="shared" si="35"/>
        <v>42159.568877314814</v>
      </c>
      <c r="P232" t="b">
        <v>0</v>
      </c>
      <c r="Q232">
        <v>2</v>
      </c>
      <c r="R232" t="b">
        <v>0</v>
      </c>
      <c r="S232" t="s">
        <v>8268</v>
      </c>
      <c r="T232" s="5">
        <f t="shared" si="36"/>
        <v>0.4</v>
      </c>
      <c r="U232" s="5">
        <f t="shared" si="37"/>
        <v>30</v>
      </c>
      <c r="V232" t="str">
        <f t="shared" si="38"/>
        <v>film &amp; video</v>
      </c>
      <c r="W232" t="str">
        <f t="shared" si="39"/>
        <v>drama</v>
      </c>
      <c r="X232" s="8">
        <f t="shared" si="30"/>
        <v>2015</v>
      </c>
      <c r="Y232" s="8">
        <f t="shared" si="31"/>
        <v>5</v>
      </c>
    </row>
    <row r="233" spans="1:25" ht="19" customHeight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32"/>
        <v>42341.75059027777</v>
      </c>
      <c r="L233" s="12">
        <f t="shared" si="33"/>
        <v>2015</v>
      </c>
      <c r="M233" s="12">
        <f t="shared" si="34"/>
        <v>12</v>
      </c>
      <c r="N233" s="11"/>
      <c r="O233" s="11">
        <f t="shared" si="35"/>
        <v>42371.75059027777</v>
      </c>
      <c r="P233" t="b">
        <v>0</v>
      </c>
      <c r="Q233">
        <v>0</v>
      </c>
      <c r="R233" t="b">
        <v>0</v>
      </c>
      <c r="S233" t="s">
        <v>8268</v>
      </c>
      <c r="T233" s="5">
        <f t="shared" si="36"/>
        <v>0</v>
      </c>
      <c r="U233" s="5">
        <f t="shared" si="37"/>
        <v>0</v>
      </c>
      <c r="V233" t="str">
        <f t="shared" si="38"/>
        <v>film &amp; video</v>
      </c>
      <c r="W233" t="str">
        <f t="shared" si="39"/>
        <v>drama</v>
      </c>
      <c r="X233" s="8">
        <f t="shared" si="30"/>
        <v>2015</v>
      </c>
      <c r="Y233" s="8">
        <f t="shared" si="31"/>
        <v>12</v>
      </c>
    </row>
    <row r="234" spans="1:25" ht="19" customHeight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32"/>
        <v>42032.617430555554</v>
      </c>
      <c r="L234" s="12">
        <f t="shared" si="33"/>
        <v>2015</v>
      </c>
      <c r="M234" s="12">
        <f t="shared" si="34"/>
        <v>1</v>
      </c>
      <c r="N234" s="11"/>
      <c r="O234" s="11">
        <f t="shared" si="35"/>
        <v>42062.617430555554</v>
      </c>
      <c r="P234" t="b">
        <v>0</v>
      </c>
      <c r="Q234">
        <v>7</v>
      </c>
      <c r="R234" t="b">
        <v>0</v>
      </c>
      <c r="S234" t="s">
        <v>8268</v>
      </c>
      <c r="T234" s="5">
        <f t="shared" si="36"/>
        <v>2.75</v>
      </c>
      <c r="U234" s="5">
        <f t="shared" si="37"/>
        <v>15.714285714285714</v>
      </c>
      <c r="V234" t="str">
        <f t="shared" si="38"/>
        <v>film &amp; video</v>
      </c>
      <c r="W234" t="str">
        <f t="shared" si="39"/>
        <v>drama</v>
      </c>
      <c r="X234" s="8">
        <f t="shared" si="30"/>
        <v>2015</v>
      </c>
      <c r="Y234" s="8">
        <f t="shared" si="31"/>
        <v>1</v>
      </c>
    </row>
    <row r="235" spans="1:25" ht="19" customHeight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32"/>
        <v>42612.703379629624</v>
      </c>
      <c r="L235" s="12">
        <f t="shared" si="33"/>
        <v>2016</v>
      </c>
      <c r="M235" s="12">
        <f t="shared" si="34"/>
        <v>8</v>
      </c>
      <c r="N235" s="11"/>
      <c r="O235" s="11">
        <f t="shared" si="35"/>
        <v>42642.703379629624</v>
      </c>
      <c r="P235" t="b">
        <v>0</v>
      </c>
      <c r="Q235">
        <v>0</v>
      </c>
      <c r="R235" t="b">
        <v>0</v>
      </c>
      <c r="S235" t="s">
        <v>8268</v>
      </c>
      <c r="T235" s="5">
        <f t="shared" si="36"/>
        <v>0</v>
      </c>
      <c r="U235" s="5">
        <f t="shared" si="37"/>
        <v>0</v>
      </c>
      <c r="V235" t="str">
        <f t="shared" si="38"/>
        <v>film &amp; video</v>
      </c>
      <c r="W235" t="str">
        <f t="shared" si="39"/>
        <v>drama</v>
      </c>
      <c r="X235" s="8">
        <f t="shared" si="30"/>
        <v>2016</v>
      </c>
      <c r="Y235" s="8">
        <f t="shared" si="31"/>
        <v>8</v>
      </c>
    </row>
    <row r="236" spans="1:25" ht="19" customHeight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32"/>
        <v>42135.82707175926</v>
      </c>
      <c r="L236" s="12">
        <f t="shared" si="33"/>
        <v>2015</v>
      </c>
      <c r="M236" s="12">
        <f t="shared" si="34"/>
        <v>5</v>
      </c>
      <c r="N236" s="11"/>
      <c r="O236" s="11">
        <f t="shared" si="35"/>
        <v>42175.82707175926</v>
      </c>
      <c r="P236" t="b">
        <v>0</v>
      </c>
      <c r="Q236">
        <v>5</v>
      </c>
      <c r="R236" t="b">
        <v>0</v>
      </c>
      <c r="S236" t="s">
        <v>8268</v>
      </c>
      <c r="T236" s="5">
        <f t="shared" si="36"/>
        <v>40.1</v>
      </c>
      <c r="U236" s="5">
        <f t="shared" si="37"/>
        <v>80.2</v>
      </c>
      <c r="V236" t="str">
        <f t="shared" si="38"/>
        <v>film &amp; video</v>
      </c>
      <c r="W236" t="str">
        <f t="shared" si="39"/>
        <v>drama</v>
      </c>
      <c r="X236" s="8">
        <f t="shared" si="30"/>
        <v>2015</v>
      </c>
      <c r="Y236" s="8">
        <f t="shared" si="31"/>
        <v>5</v>
      </c>
    </row>
    <row r="237" spans="1:25" ht="19" customHeight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32"/>
        <v>42164.700196759259</v>
      </c>
      <c r="L237" s="12">
        <f t="shared" si="33"/>
        <v>2015</v>
      </c>
      <c r="M237" s="12">
        <f t="shared" si="34"/>
        <v>6</v>
      </c>
      <c r="N237" s="11"/>
      <c r="O237" s="11">
        <f t="shared" si="35"/>
        <v>42194.700196759259</v>
      </c>
      <c r="P237" t="b">
        <v>0</v>
      </c>
      <c r="Q237">
        <v>0</v>
      </c>
      <c r="R237" t="b">
        <v>0</v>
      </c>
      <c r="S237" t="s">
        <v>8268</v>
      </c>
      <c r="T237" s="5">
        <f t="shared" si="36"/>
        <v>0</v>
      </c>
      <c r="U237" s="5">
        <f t="shared" si="37"/>
        <v>0</v>
      </c>
      <c r="V237" t="str">
        <f t="shared" si="38"/>
        <v>film &amp; video</v>
      </c>
      <c r="W237" t="str">
        <f t="shared" si="39"/>
        <v>drama</v>
      </c>
      <c r="X237" s="8">
        <f t="shared" si="30"/>
        <v>2015</v>
      </c>
      <c r="Y237" s="8">
        <f t="shared" si="31"/>
        <v>6</v>
      </c>
    </row>
    <row r="238" spans="1:25" ht="19" customHeight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32"/>
        <v>42320.876145833332</v>
      </c>
      <c r="L238" s="12">
        <f t="shared" si="33"/>
        <v>2015</v>
      </c>
      <c r="M238" s="12">
        <f t="shared" si="34"/>
        <v>11</v>
      </c>
      <c r="N238" s="11"/>
      <c r="O238" s="11">
        <f t="shared" si="35"/>
        <v>42373.791666666664</v>
      </c>
      <c r="P238" t="b">
        <v>0</v>
      </c>
      <c r="Q238">
        <v>0</v>
      </c>
      <c r="R238" t="b">
        <v>0</v>
      </c>
      <c r="S238" t="s">
        <v>8268</v>
      </c>
      <c r="T238" s="5">
        <f t="shared" si="36"/>
        <v>0</v>
      </c>
      <c r="U238" s="5">
        <f t="shared" si="37"/>
        <v>0</v>
      </c>
      <c r="V238" t="str">
        <f t="shared" si="38"/>
        <v>film &amp; video</v>
      </c>
      <c r="W238" t="str">
        <f t="shared" si="39"/>
        <v>drama</v>
      </c>
      <c r="X238" s="8">
        <f t="shared" si="30"/>
        <v>2015</v>
      </c>
      <c r="Y238" s="8">
        <f t="shared" si="31"/>
        <v>11</v>
      </c>
    </row>
    <row r="239" spans="1:25" ht="19" customHeight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32"/>
        <v>42377.368854166663</v>
      </c>
      <c r="L239" s="12">
        <f t="shared" si="33"/>
        <v>2016</v>
      </c>
      <c r="M239" s="12">
        <f t="shared" si="34"/>
        <v>1</v>
      </c>
      <c r="N239" s="11"/>
      <c r="O239" s="11">
        <f t="shared" si="35"/>
        <v>42437.368854166663</v>
      </c>
      <c r="P239" t="b">
        <v>0</v>
      </c>
      <c r="Q239">
        <v>1</v>
      </c>
      <c r="R239" t="b">
        <v>0</v>
      </c>
      <c r="S239" t="s">
        <v>8268</v>
      </c>
      <c r="T239" s="5">
        <f t="shared" si="36"/>
        <v>0.33333333333333337</v>
      </c>
      <c r="U239" s="5">
        <f t="shared" si="37"/>
        <v>50</v>
      </c>
      <c r="V239" t="str">
        <f t="shared" si="38"/>
        <v>film &amp; video</v>
      </c>
      <c r="W239" t="str">
        <f t="shared" si="39"/>
        <v>drama</v>
      </c>
      <c r="X239" s="8">
        <f t="shared" si="30"/>
        <v>2016</v>
      </c>
      <c r="Y239" s="8">
        <f t="shared" si="31"/>
        <v>1</v>
      </c>
    </row>
    <row r="240" spans="1:25" ht="19" customHeight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32"/>
        <v>42713.754166666666</v>
      </c>
      <c r="L240" s="12">
        <f t="shared" si="33"/>
        <v>2016</v>
      </c>
      <c r="M240" s="12">
        <f t="shared" si="34"/>
        <v>12</v>
      </c>
      <c r="N240" s="11"/>
      <c r="O240" s="11">
        <f t="shared" si="35"/>
        <v>42734.166666666664</v>
      </c>
      <c r="P240" t="b">
        <v>0</v>
      </c>
      <c r="Q240">
        <v>0</v>
      </c>
      <c r="R240" t="b">
        <v>0</v>
      </c>
      <c r="S240" t="s">
        <v>8268</v>
      </c>
      <c r="T240" s="5">
        <f t="shared" si="36"/>
        <v>0</v>
      </c>
      <c r="U240" s="5">
        <f t="shared" si="37"/>
        <v>0</v>
      </c>
      <c r="V240" t="str">
        <f t="shared" si="38"/>
        <v>film &amp; video</v>
      </c>
      <c r="W240" t="str">
        <f t="shared" si="39"/>
        <v>drama</v>
      </c>
      <c r="X240" s="8">
        <f t="shared" si="30"/>
        <v>2016</v>
      </c>
      <c r="Y240" s="8">
        <f t="shared" si="31"/>
        <v>12</v>
      </c>
    </row>
    <row r="241" spans="1:25" ht="19" customHeight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32"/>
        <v>42296.901967592588</v>
      </c>
      <c r="L241" s="12">
        <f t="shared" si="33"/>
        <v>2015</v>
      </c>
      <c r="M241" s="12">
        <f t="shared" si="34"/>
        <v>10</v>
      </c>
      <c r="N241" s="11"/>
      <c r="O241" s="11">
        <f t="shared" si="35"/>
        <v>42316.291666666664</v>
      </c>
      <c r="P241" t="b">
        <v>0</v>
      </c>
      <c r="Q241">
        <v>5</v>
      </c>
      <c r="R241" t="b">
        <v>0</v>
      </c>
      <c r="S241" t="s">
        <v>8268</v>
      </c>
      <c r="T241" s="5">
        <f t="shared" si="36"/>
        <v>25</v>
      </c>
      <c r="U241" s="5">
        <f t="shared" si="37"/>
        <v>50</v>
      </c>
      <c r="V241" t="str">
        <f t="shared" si="38"/>
        <v>film &amp; video</v>
      </c>
      <c r="W241" t="str">
        <f t="shared" si="39"/>
        <v>drama</v>
      </c>
      <c r="X241" s="8">
        <f t="shared" si="30"/>
        <v>2015</v>
      </c>
      <c r="Y241" s="8">
        <f t="shared" si="31"/>
        <v>10</v>
      </c>
    </row>
    <row r="242" spans="1:25" ht="19" customHeight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32"/>
        <v>41354.500127314815</v>
      </c>
      <c r="L242" s="12">
        <f t="shared" si="33"/>
        <v>2013</v>
      </c>
      <c r="M242" s="12">
        <f t="shared" si="34"/>
        <v>3</v>
      </c>
      <c r="N242" s="11"/>
      <c r="O242" s="11">
        <f t="shared" si="35"/>
        <v>41399.500127314815</v>
      </c>
      <c r="P242" t="b">
        <v>1</v>
      </c>
      <c r="Q242">
        <v>137</v>
      </c>
      <c r="R242" t="b">
        <v>1</v>
      </c>
      <c r="S242" t="s">
        <v>8269</v>
      </c>
      <c r="T242" s="5">
        <f t="shared" si="36"/>
        <v>107.63413333333334</v>
      </c>
      <c r="U242" s="5">
        <f t="shared" si="37"/>
        <v>117.84759124087591</v>
      </c>
      <c r="V242" t="str">
        <f t="shared" si="38"/>
        <v>film &amp; video</v>
      </c>
      <c r="W242" t="str">
        <f t="shared" si="39"/>
        <v>documentary</v>
      </c>
      <c r="X242" s="8">
        <f t="shared" si="30"/>
        <v>2013</v>
      </c>
      <c r="Y242" s="8">
        <f t="shared" si="31"/>
        <v>3</v>
      </c>
    </row>
    <row r="243" spans="1:25" ht="19" customHeight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32"/>
        <v>41949.489629629628</v>
      </c>
      <c r="L243" s="12">
        <f t="shared" si="33"/>
        <v>2014</v>
      </c>
      <c r="M243" s="12">
        <f t="shared" si="34"/>
        <v>11</v>
      </c>
      <c r="N243" s="11"/>
      <c r="O243" s="11">
        <f t="shared" si="35"/>
        <v>41994.489629629628</v>
      </c>
      <c r="P243" t="b">
        <v>1</v>
      </c>
      <c r="Q243">
        <v>376</v>
      </c>
      <c r="R243" t="b">
        <v>1</v>
      </c>
      <c r="S243" t="s">
        <v>8269</v>
      </c>
      <c r="T243" s="5">
        <f t="shared" si="36"/>
        <v>112.63736263736264</v>
      </c>
      <c r="U243" s="5">
        <f t="shared" si="37"/>
        <v>109.04255319148936</v>
      </c>
      <c r="V243" t="str">
        <f t="shared" si="38"/>
        <v>film &amp; video</v>
      </c>
      <c r="W243" t="str">
        <f t="shared" si="39"/>
        <v>documentary</v>
      </c>
      <c r="X243" s="8">
        <f t="shared" si="30"/>
        <v>2014</v>
      </c>
      <c r="Y243" s="8">
        <f t="shared" si="31"/>
        <v>11</v>
      </c>
    </row>
    <row r="244" spans="1:25" ht="19" customHeight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32"/>
        <v>40862.28460648148</v>
      </c>
      <c r="L244" s="12">
        <f t="shared" si="33"/>
        <v>2011</v>
      </c>
      <c r="M244" s="12">
        <f t="shared" si="34"/>
        <v>11</v>
      </c>
      <c r="N244" s="11"/>
      <c r="O244" s="11">
        <f t="shared" si="35"/>
        <v>40897.28460648148</v>
      </c>
      <c r="P244" t="b">
        <v>1</v>
      </c>
      <c r="Q244">
        <v>202</v>
      </c>
      <c r="R244" t="b">
        <v>1</v>
      </c>
      <c r="S244" t="s">
        <v>8269</v>
      </c>
      <c r="T244" s="5">
        <f t="shared" si="36"/>
        <v>113.46153846153845</v>
      </c>
      <c r="U244" s="5">
        <f t="shared" si="37"/>
        <v>73.019801980198025</v>
      </c>
      <c r="V244" t="str">
        <f t="shared" si="38"/>
        <v>film &amp; video</v>
      </c>
      <c r="W244" t="str">
        <f t="shared" si="39"/>
        <v>documentary</v>
      </c>
      <c r="X244" s="8">
        <f t="shared" si="30"/>
        <v>2011</v>
      </c>
      <c r="Y244" s="8">
        <f t="shared" si="31"/>
        <v>11</v>
      </c>
    </row>
    <row r="245" spans="1:25" ht="19" customHeight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32"/>
        <v>41661.839166666665</v>
      </c>
      <c r="L245" s="12">
        <f t="shared" si="33"/>
        <v>2014</v>
      </c>
      <c r="M245" s="12">
        <f t="shared" si="34"/>
        <v>1</v>
      </c>
      <c r="N245" s="11"/>
      <c r="O245" s="11">
        <f t="shared" si="35"/>
        <v>41691.839166666665</v>
      </c>
      <c r="P245" t="b">
        <v>1</v>
      </c>
      <c r="Q245">
        <v>328</v>
      </c>
      <c r="R245" t="b">
        <v>1</v>
      </c>
      <c r="S245" t="s">
        <v>8269</v>
      </c>
      <c r="T245" s="5">
        <f t="shared" si="36"/>
        <v>102.592</v>
      </c>
      <c r="U245" s="5">
        <f t="shared" si="37"/>
        <v>78.195121951219505</v>
      </c>
      <c r="V245" t="str">
        <f t="shared" si="38"/>
        <v>film &amp; video</v>
      </c>
      <c r="W245" t="str">
        <f t="shared" si="39"/>
        <v>documentary</v>
      </c>
      <c r="X245" s="8">
        <f t="shared" si="30"/>
        <v>2014</v>
      </c>
      <c r="Y245" s="8">
        <f t="shared" si="31"/>
        <v>1</v>
      </c>
    </row>
    <row r="246" spans="1:25" ht="19" customHeight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32"/>
        <v>40213.115266203698</v>
      </c>
      <c r="L246" s="12">
        <f t="shared" si="33"/>
        <v>2010</v>
      </c>
      <c r="M246" s="12">
        <f t="shared" si="34"/>
        <v>2</v>
      </c>
      <c r="N246" s="11"/>
      <c r="O246" s="11">
        <f t="shared" si="35"/>
        <v>40253.087500000001</v>
      </c>
      <c r="P246" t="b">
        <v>1</v>
      </c>
      <c r="Q246">
        <v>84</v>
      </c>
      <c r="R246" t="b">
        <v>1</v>
      </c>
      <c r="S246" t="s">
        <v>8269</v>
      </c>
      <c r="T246" s="5">
        <f t="shared" si="36"/>
        <v>113.75714285714287</v>
      </c>
      <c r="U246" s="5">
        <f t="shared" si="37"/>
        <v>47.398809523809526</v>
      </c>
      <c r="V246" t="str">
        <f t="shared" si="38"/>
        <v>film &amp; video</v>
      </c>
      <c r="W246" t="str">
        <f t="shared" si="39"/>
        <v>documentary</v>
      </c>
      <c r="X246" s="8">
        <f t="shared" si="30"/>
        <v>2010</v>
      </c>
      <c r="Y246" s="8">
        <f t="shared" si="31"/>
        <v>2</v>
      </c>
    </row>
    <row r="247" spans="1:25" ht="19" customHeight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32"/>
        <v>41106.844733796293</v>
      </c>
      <c r="L247" s="12">
        <f t="shared" si="33"/>
        <v>2012</v>
      </c>
      <c r="M247" s="12">
        <f t="shared" si="34"/>
        <v>7</v>
      </c>
      <c r="N247" s="11"/>
      <c r="O247" s="11">
        <f t="shared" si="35"/>
        <v>41136.844733796293</v>
      </c>
      <c r="P247" t="b">
        <v>1</v>
      </c>
      <c r="Q247">
        <v>96</v>
      </c>
      <c r="R247" t="b">
        <v>1</v>
      </c>
      <c r="S247" t="s">
        <v>8269</v>
      </c>
      <c r="T247" s="5">
        <f t="shared" si="36"/>
        <v>103.71999999999998</v>
      </c>
      <c r="U247" s="5">
        <f t="shared" si="37"/>
        <v>54.020833333333336</v>
      </c>
      <c r="V247" t="str">
        <f t="shared" si="38"/>
        <v>film &amp; video</v>
      </c>
      <c r="W247" t="str">
        <f t="shared" si="39"/>
        <v>documentary</v>
      </c>
      <c r="X247" s="8">
        <f t="shared" si="30"/>
        <v>2012</v>
      </c>
      <c r="Y247" s="8">
        <f t="shared" si="31"/>
        <v>7</v>
      </c>
    </row>
    <row r="248" spans="1:25" ht="19" customHeight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32"/>
        <v>40480.155150462961</v>
      </c>
      <c r="L248" s="12">
        <f t="shared" si="33"/>
        <v>2010</v>
      </c>
      <c r="M248" s="12">
        <f t="shared" si="34"/>
        <v>10</v>
      </c>
      <c r="N248" s="11"/>
      <c r="O248" s="11">
        <f t="shared" si="35"/>
        <v>40530.196817129625</v>
      </c>
      <c r="P248" t="b">
        <v>1</v>
      </c>
      <c r="Q248">
        <v>223</v>
      </c>
      <c r="R248" t="b">
        <v>1</v>
      </c>
      <c r="S248" t="s">
        <v>8269</v>
      </c>
      <c r="T248" s="5">
        <f t="shared" si="36"/>
        <v>305.46000000000004</v>
      </c>
      <c r="U248" s="5">
        <f t="shared" si="37"/>
        <v>68.488789237668158</v>
      </c>
      <c r="V248" t="str">
        <f t="shared" si="38"/>
        <v>film &amp; video</v>
      </c>
      <c r="W248" t="str">
        <f t="shared" si="39"/>
        <v>documentary</v>
      </c>
      <c r="X248" s="8">
        <f t="shared" si="30"/>
        <v>2010</v>
      </c>
      <c r="Y248" s="8">
        <f t="shared" si="31"/>
        <v>10</v>
      </c>
    </row>
    <row r="249" spans="1:25" ht="19" customHeight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32"/>
        <v>40430.395995370367</v>
      </c>
      <c r="L249" s="12">
        <f t="shared" si="33"/>
        <v>2010</v>
      </c>
      <c r="M249" s="12">
        <f t="shared" si="34"/>
        <v>9</v>
      </c>
      <c r="N249" s="11"/>
      <c r="O249" s="11">
        <f t="shared" si="35"/>
        <v>40466.943749999999</v>
      </c>
      <c r="P249" t="b">
        <v>1</v>
      </c>
      <c r="Q249">
        <v>62</v>
      </c>
      <c r="R249" t="b">
        <v>1</v>
      </c>
      <c r="S249" t="s">
        <v>8269</v>
      </c>
      <c r="T249" s="5">
        <f t="shared" si="36"/>
        <v>134.1</v>
      </c>
      <c r="U249" s="5">
        <f t="shared" si="37"/>
        <v>108.14516129032258</v>
      </c>
      <c r="V249" t="str">
        <f t="shared" si="38"/>
        <v>film &amp; video</v>
      </c>
      <c r="W249" t="str">
        <f t="shared" si="39"/>
        <v>documentary</v>
      </c>
      <c r="X249" s="8">
        <f t="shared" si="30"/>
        <v>2010</v>
      </c>
      <c r="Y249" s="8">
        <f t="shared" si="31"/>
        <v>9</v>
      </c>
    </row>
    <row r="250" spans="1:25" ht="19" customHeight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32"/>
        <v>40870.566076388888</v>
      </c>
      <c r="L250" s="12">
        <f t="shared" si="33"/>
        <v>2011</v>
      </c>
      <c r="M250" s="12">
        <f t="shared" si="34"/>
        <v>11</v>
      </c>
      <c r="N250" s="11"/>
      <c r="O250" s="11">
        <f t="shared" si="35"/>
        <v>40915.566076388888</v>
      </c>
      <c r="P250" t="b">
        <v>1</v>
      </c>
      <c r="Q250">
        <v>146</v>
      </c>
      <c r="R250" t="b">
        <v>1</v>
      </c>
      <c r="S250" t="s">
        <v>8269</v>
      </c>
      <c r="T250" s="5">
        <f t="shared" si="36"/>
        <v>101.33294117647058</v>
      </c>
      <c r="U250" s="5">
        <f t="shared" si="37"/>
        <v>589.95205479452056</v>
      </c>
      <c r="V250" t="str">
        <f t="shared" si="38"/>
        <v>film &amp; video</v>
      </c>
      <c r="W250" t="str">
        <f t="shared" si="39"/>
        <v>documentary</v>
      </c>
      <c r="X250" s="8">
        <f t="shared" si="30"/>
        <v>2011</v>
      </c>
      <c r="Y250" s="8">
        <f t="shared" si="31"/>
        <v>11</v>
      </c>
    </row>
    <row r="251" spans="1:25" ht="19" customHeight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32"/>
        <v>40332.715509259258</v>
      </c>
      <c r="L251" s="12">
        <f t="shared" si="33"/>
        <v>2010</v>
      </c>
      <c r="M251" s="12">
        <f t="shared" si="34"/>
        <v>6</v>
      </c>
      <c r="N251" s="11"/>
      <c r="O251" s="11">
        <f t="shared" si="35"/>
        <v>40412.527777777774</v>
      </c>
      <c r="P251" t="b">
        <v>1</v>
      </c>
      <c r="Q251">
        <v>235</v>
      </c>
      <c r="R251" t="b">
        <v>1</v>
      </c>
      <c r="S251" t="s">
        <v>8269</v>
      </c>
      <c r="T251" s="5">
        <f t="shared" si="36"/>
        <v>112.92</v>
      </c>
      <c r="U251" s="5">
        <f t="shared" si="37"/>
        <v>48.051063829787232</v>
      </c>
      <c r="V251" t="str">
        <f t="shared" si="38"/>
        <v>film &amp; video</v>
      </c>
      <c r="W251" t="str">
        <f t="shared" si="39"/>
        <v>documentary</v>
      </c>
      <c r="X251" s="8">
        <f t="shared" si="30"/>
        <v>2010</v>
      </c>
      <c r="Y251" s="8">
        <f t="shared" si="31"/>
        <v>6</v>
      </c>
    </row>
    <row r="252" spans="1:25" ht="19" customHeight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32"/>
        <v>41401.357534722221</v>
      </c>
      <c r="L252" s="12">
        <f t="shared" si="33"/>
        <v>2013</v>
      </c>
      <c r="M252" s="12">
        <f t="shared" si="34"/>
        <v>5</v>
      </c>
      <c r="N252" s="11"/>
      <c r="O252" s="11">
        <f t="shared" si="35"/>
        <v>41431.357534722221</v>
      </c>
      <c r="P252" t="b">
        <v>1</v>
      </c>
      <c r="Q252">
        <v>437</v>
      </c>
      <c r="R252" t="b">
        <v>1</v>
      </c>
      <c r="S252" t="s">
        <v>8269</v>
      </c>
      <c r="T252" s="5">
        <f t="shared" si="36"/>
        <v>105.58333333333334</v>
      </c>
      <c r="U252" s="5">
        <f t="shared" si="37"/>
        <v>72.482837528604122</v>
      </c>
      <c r="V252" t="str">
        <f t="shared" si="38"/>
        <v>film &amp; video</v>
      </c>
      <c r="W252" t="str">
        <f t="shared" si="39"/>
        <v>documentary</v>
      </c>
      <c r="X252" s="8">
        <f t="shared" si="30"/>
        <v>2013</v>
      </c>
      <c r="Y252" s="8">
        <f t="shared" si="31"/>
        <v>5</v>
      </c>
    </row>
    <row r="253" spans="1:25" ht="19" customHeight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32"/>
        <v>41013.579236111109</v>
      </c>
      <c r="L253" s="12">
        <f t="shared" si="33"/>
        <v>2012</v>
      </c>
      <c r="M253" s="12">
        <f t="shared" si="34"/>
        <v>4</v>
      </c>
      <c r="N253" s="11"/>
      <c r="O253" s="11">
        <f t="shared" si="35"/>
        <v>41045.583333333328</v>
      </c>
      <c r="P253" t="b">
        <v>1</v>
      </c>
      <c r="Q253">
        <v>77</v>
      </c>
      <c r="R253" t="b">
        <v>1</v>
      </c>
      <c r="S253" t="s">
        <v>8269</v>
      </c>
      <c r="T253" s="5">
        <f t="shared" si="36"/>
        <v>125.57142857142858</v>
      </c>
      <c r="U253" s="5">
        <f t="shared" si="37"/>
        <v>57.077922077922075</v>
      </c>
      <c r="V253" t="str">
        <f t="shared" si="38"/>
        <v>film &amp; video</v>
      </c>
      <c r="W253" t="str">
        <f t="shared" si="39"/>
        <v>documentary</v>
      </c>
      <c r="X253" s="8">
        <f t="shared" si="30"/>
        <v>2012</v>
      </c>
      <c r="Y253" s="8">
        <f t="shared" si="31"/>
        <v>4</v>
      </c>
    </row>
    <row r="254" spans="1:25" ht="19" customHeight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32"/>
        <v>40266.454374999994</v>
      </c>
      <c r="L254" s="12">
        <f t="shared" si="33"/>
        <v>2010</v>
      </c>
      <c r="M254" s="12">
        <f t="shared" si="34"/>
        <v>3</v>
      </c>
      <c r="N254" s="11"/>
      <c r="O254" s="11">
        <f t="shared" si="35"/>
        <v>40329.957638888889</v>
      </c>
      <c r="P254" t="b">
        <v>1</v>
      </c>
      <c r="Q254">
        <v>108</v>
      </c>
      <c r="R254" t="b">
        <v>1</v>
      </c>
      <c r="S254" t="s">
        <v>8269</v>
      </c>
      <c r="T254" s="5">
        <f t="shared" si="36"/>
        <v>184.56</v>
      </c>
      <c r="U254" s="5">
        <f t="shared" si="37"/>
        <v>85.444444444444443</v>
      </c>
      <c r="V254" t="str">
        <f t="shared" si="38"/>
        <v>film &amp; video</v>
      </c>
      <c r="W254" t="str">
        <f t="shared" si="39"/>
        <v>documentary</v>
      </c>
      <c r="X254" s="8">
        <f t="shared" si="30"/>
        <v>2010</v>
      </c>
      <c r="Y254" s="8">
        <f t="shared" si="31"/>
        <v>3</v>
      </c>
    </row>
    <row r="255" spans="1:25" ht="19" customHeight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32"/>
        <v>40924.44253472222</v>
      </c>
      <c r="L255" s="12">
        <f t="shared" si="33"/>
        <v>2012</v>
      </c>
      <c r="M255" s="12">
        <f t="shared" si="34"/>
        <v>1</v>
      </c>
      <c r="N255" s="11"/>
      <c r="O255" s="11">
        <f t="shared" si="35"/>
        <v>40954.44253472222</v>
      </c>
      <c r="P255" t="b">
        <v>1</v>
      </c>
      <c r="Q255">
        <v>7</v>
      </c>
      <c r="R255" t="b">
        <v>1</v>
      </c>
      <c r="S255" t="s">
        <v>8269</v>
      </c>
      <c r="T255" s="5">
        <f t="shared" si="36"/>
        <v>100.73333333333335</v>
      </c>
      <c r="U255" s="5">
        <f t="shared" si="37"/>
        <v>215.85714285714286</v>
      </c>
      <c r="V255" t="str">
        <f t="shared" si="38"/>
        <v>film &amp; video</v>
      </c>
      <c r="W255" t="str">
        <f t="shared" si="39"/>
        <v>documentary</v>
      </c>
      <c r="X255" s="8">
        <f t="shared" si="30"/>
        <v>2012</v>
      </c>
      <c r="Y255" s="8">
        <f t="shared" si="31"/>
        <v>1</v>
      </c>
    </row>
    <row r="256" spans="1:25" ht="19" customHeight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32"/>
        <v>42263.744328703702</v>
      </c>
      <c r="L256" s="12">
        <f t="shared" si="33"/>
        <v>2015</v>
      </c>
      <c r="M256" s="12">
        <f t="shared" si="34"/>
        <v>9</v>
      </c>
      <c r="N256" s="11"/>
      <c r="O256" s="11">
        <f t="shared" si="35"/>
        <v>42293.874999999993</v>
      </c>
      <c r="P256" t="b">
        <v>1</v>
      </c>
      <c r="Q256">
        <v>314</v>
      </c>
      <c r="R256" t="b">
        <v>1</v>
      </c>
      <c r="S256" t="s">
        <v>8269</v>
      </c>
      <c r="T256" s="5">
        <f t="shared" si="36"/>
        <v>116.94725</v>
      </c>
      <c r="U256" s="5">
        <f t="shared" si="37"/>
        <v>89.38643312101911</v>
      </c>
      <c r="V256" t="str">
        <f t="shared" si="38"/>
        <v>film &amp; video</v>
      </c>
      <c r="W256" t="str">
        <f t="shared" si="39"/>
        <v>documentary</v>
      </c>
      <c r="X256" s="8">
        <f t="shared" si="30"/>
        <v>2015</v>
      </c>
      <c r="Y256" s="8">
        <f t="shared" si="31"/>
        <v>9</v>
      </c>
    </row>
    <row r="257" spans="1:25" ht="19" customHeight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32"/>
        <v>40588.318078703705</v>
      </c>
      <c r="L257" s="12">
        <f t="shared" si="33"/>
        <v>2011</v>
      </c>
      <c r="M257" s="12">
        <f t="shared" si="34"/>
        <v>2</v>
      </c>
      <c r="N257" s="11"/>
      <c r="O257" s="11">
        <f t="shared" si="35"/>
        <v>40618.276412037034</v>
      </c>
      <c r="P257" t="b">
        <v>1</v>
      </c>
      <c r="Q257">
        <v>188</v>
      </c>
      <c r="R257" t="b">
        <v>1</v>
      </c>
      <c r="S257" t="s">
        <v>8269</v>
      </c>
      <c r="T257" s="5">
        <f t="shared" si="36"/>
        <v>106.73325</v>
      </c>
      <c r="U257" s="5">
        <f t="shared" si="37"/>
        <v>45.418404255319146</v>
      </c>
      <c r="V257" t="str">
        <f t="shared" si="38"/>
        <v>film &amp; video</v>
      </c>
      <c r="W257" t="str">
        <f t="shared" si="39"/>
        <v>documentary</v>
      </c>
      <c r="X257" s="8">
        <f t="shared" si="30"/>
        <v>2011</v>
      </c>
      <c r="Y257" s="8">
        <f t="shared" si="31"/>
        <v>2</v>
      </c>
    </row>
    <row r="258" spans="1:25" ht="19" customHeight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si="32"/>
        <v>41319.560960648145</v>
      </c>
      <c r="L258" s="12">
        <f t="shared" si="33"/>
        <v>2013</v>
      </c>
      <c r="M258" s="12">
        <f t="shared" si="34"/>
        <v>2</v>
      </c>
      <c r="N258" s="11"/>
      <c r="O258" s="11">
        <f t="shared" si="35"/>
        <v>41349.560960648145</v>
      </c>
      <c r="P258" t="b">
        <v>1</v>
      </c>
      <c r="Q258">
        <v>275</v>
      </c>
      <c r="R258" t="b">
        <v>1</v>
      </c>
      <c r="S258" t="s">
        <v>8269</v>
      </c>
      <c r="T258" s="5">
        <f t="shared" si="36"/>
        <v>139.1</v>
      </c>
      <c r="U258" s="5">
        <f t="shared" si="37"/>
        <v>65.756363636363631</v>
      </c>
      <c r="V258" t="str">
        <f t="shared" si="38"/>
        <v>film &amp; video</v>
      </c>
      <c r="W258" t="str">
        <f t="shared" si="39"/>
        <v>documentary</v>
      </c>
      <c r="X258" s="8">
        <f t="shared" ref="X258:X321" si="40">L258</f>
        <v>2013</v>
      </c>
      <c r="Y258" s="8">
        <f t="shared" ref="Y258:Y321" si="41">M258</f>
        <v>2</v>
      </c>
    </row>
    <row r="259" spans="1:25" ht="19" customHeight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ref="K259:K322" si="42">(J259/86400)+25569+(-5/24)</f>
        <v>42479.418541666666</v>
      </c>
      <c r="L259" s="12">
        <f t="shared" ref="L259:L322" si="43">YEAR(K259)</f>
        <v>2016</v>
      </c>
      <c r="M259" s="12">
        <f t="shared" ref="M259:M322" si="44">MONTH(K259)</f>
        <v>4</v>
      </c>
      <c r="N259" s="11"/>
      <c r="O259" s="11">
        <f t="shared" ref="O259:O322" si="45">(I259/86400)+25569+(-5/24)</f>
        <v>42509.418541666666</v>
      </c>
      <c r="P259" t="b">
        <v>1</v>
      </c>
      <c r="Q259">
        <v>560</v>
      </c>
      <c r="R259" t="b">
        <v>1</v>
      </c>
      <c r="S259" t="s">
        <v>8269</v>
      </c>
      <c r="T259" s="5">
        <f t="shared" ref="T259:T322" si="46">E259/D259*100</f>
        <v>106.72648571428572</v>
      </c>
      <c r="U259" s="5">
        <f t="shared" ref="U259:U322" si="47">IF(Q259&gt;0,E259/Q259,0)</f>
        <v>66.70405357142856</v>
      </c>
      <c r="V259" t="str">
        <f t="shared" ref="V259:V322" si="48">LEFT(S259,SEARCH("/",S259)-1)</f>
        <v>film &amp; video</v>
      </c>
      <c r="W259" t="str">
        <f t="shared" ref="W259:W322" si="49">RIGHT($S259,LEN($S259)-SEARCH("/",$S259))</f>
        <v>documentary</v>
      </c>
      <c r="X259" s="8">
        <f t="shared" si="40"/>
        <v>2016</v>
      </c>
      <c r="Y259" s="8">
        <f t="shared" si="41"/>
        <v>4</v>
      </c>
    </row>
    <row r="260" spans="1:25" ht="19" customHeight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42"/>
        <v>40681.843356481477</v>
      </c>
      <c r="L260" s="12">
        <f t="shared" si="43"/>
        <v>2011</v>
      </c>
      <c r="M260" s="12">
        <f t="shared" si="44"/>
        <v>5</v>
      </c>
      <c r="N260" s="11"/>
      <c r="O260" s="11">
        <f t="shared" si="45"/>
        <v>40711.843356481477</v>
      </c>
      <c r="P260" t="b">
        <v>1</v>
      </c>
      <c r="Q260">
        <v>688</v>
      </c>
      <c r="R260" t="b">
        <v>1</v>
      </c>
      <c r="S260" t="s">
        <v>8269</v>
      </c>
      <c r="T260" s="5">
        <f t="shared" si="46"/>
        <v>191.14</v>
      </c>
      <c r="U260" s="5">
        <f t="shared" si="47"/>
        <v>83.345930232558146</v>
      </c>
      <c r="V260" t="str">
        <f t="shared" si="48"/>
        <v>film &amp; video</v>
      </c>
      <c r="W260" t="str">
        <f t="shared" si="49"/>
        <v>documentary</v>
      </c>
      <c r="X260" s="8">
        <f t="shared" si="40"/>
        <v>2011</v>
      </c>
      <c r="Y260" s="8">
        <f t="shared" si="41"/>
        <v>5</v>
      </c>
    </row>
    <row r="261" spans="1:25" ht="19" customHeight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42"/>
        <v>42072.529733796291</v>
      </c>
      <c r="L261" s="12">
        <f t="shared" si="43"/>
        <v>2015</v>
      </c>
      <c r="M261" s="12">
        <f t="shared" si="44"/>
        <v>3</v>
      </c>
      <c r="N261" s="11"/>
      <c r="O261" s="11">
        <f t="shared" si="45"/>
        <v>42102.529733796291</v>
      </c>
      <c r="P261" t="b">
        <v>1</v>
      </c>
      <c r="Q261">
        <v>942</v>
      </c>
      <c r="R261" t="b">
        <v>1</v>
      </c>
      <c r="S261" t="s">
        <v>8269</v>
      </c>
      <c r="T261" s="5">
        <f t="shared" si="46"/>
        <v>131.93789333333334</v>
      </c>
      <c r="U261" s="5">
        <f t="shared" si="47"/>
        <v>105.04609341825902</v>
      </c>
      <c r="V261" t="str">
        <f t="shared" si="48"/>
        <v>film &amp; video</v>
      </c>
      <c r="W261" t="str">
        <f t="shared" si="49"/>
        <v>documentary</v>
      </c>
      <c r="X261" s="8">
        <f t="shared" si="40"/>
        <v>2015</v>
      </c>
      <c r="Y261" s="8">
        <f t="shared" si="41"/>
        <v>3</v>
      </c>
    </row>
    <row r="262" spans="1:25" ht="19" customHeight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42"/>
        <v>40330.547210648147</v>
      </c>
      <c r="L262" s="12">
        <f t="shared" si="43"/>
        <v>2010</v>
      </c>
      <c r="M262" s="12">
        <f t="shared" si="44"/>
        <v>6</v>
      </c>
      <c r="N262" s="11"/>
      <c r="O262" s="11">
        <f t="shared" si="45"/>
        <v>40376.207638888889</v>
      </c>
      <c r="P262" t="b">
        <v>1</v>
      </c>
      <c r="Q262">
        <v>88</v>
      </c>
      <c r="R262" t="b">
        <v>1</v>
      </c>
      <c r="S262" t="s">
        <v>8269</v>
      </c>
      <c r="T262" s="5">
        <f t="shared" si="46"/>
        <v>106.4</v>
      </c>
      <c r="U262" s="5">
        <f t="shared" si="47"/>
        <v>120.90909090909091</v>
      </c>
      <c r="V262" t="str">
        <f t="shared" si="48"/>
        <v>film &amp; video</v>
      </c>
      <c r="W262" t="str">
        <f t="shared" si="49"/>
        <v>documentary</v>
      </c>
      <c r="X262" s="8">
        <f t="shared" si="40"/>
        <v>2010</v>
      </c>
      <c r="Y262" s="8">
        <f t="shared" si="41"/>
        <v>6</v>
      </c>
    </row>
    <row r="263" spans="1:25" ht="19" customHeight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42"/>
        <v>41017.677129629628</v>
      </c>
      <c r="L263" s="12">
        <f t="shared" si="43"/>
        <v>2012</v>
      </c>
      <c r="M263" s="12">
        <f t="shared" si="44"/>
        <v>4</v>
      </c>
      <c r="N263" s="11"/>
      <c r="O263" s="11">
        <f t="shared" si="45"/>
        <v>41067.413194444445</v>
      </c>
      <c r="P263" t="b">
        <v>1</v>
      </c>
      <c r="Q263">
        <v>220</v>
      </c>
      <c r="R263" t="b">
        <v>1</v>
      </c>
      <c r="S263" t="s">
        <v>8269</v>
      </c>
      <c r="T263" s="5">
        <f t="shared" si="46"/>
        <v>107.4</v>
      </c>
      <c r="U263" s="5">
        <f t="shared" si="47"/>
        <v>97.63636363636364</v>
      </c>
      <c r="V263" t="str">
        <f t="shared" si="48"/>
        <v>film &amp; video</v>
      </c>
      <c r="W263" t="str">
        <f t="shared" si="49"/>
        <v>documentary</v>
      </c>
      <c r="X263" s="8">
        <f t="shared" si="40"/>
        <v>2012</v>
      </c>
      <c r="Y263" s="8">
        <f t="shared" si="41"/>
        <v>4</v>
      </c>
    </row>
    <row r="264" spans="1:25" ht="19" customHeight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42"/>
        <v>40555.039675925924</v>
      </c>
      <c r="L264" s="12">
        <f t="shared" si="43"/>
        <v>2011</v>
      </c>
      <c r="M264" s="12">
        <f t="shared" si="44"/>
        <v>1</v>
      </c>
      <c r="N264" s="11"/>
      <c r="O264" s="11">
        <f t="shared" si="45"/>
        <v>40600.039675925924</v>
      </c>
      <c r="P264" t="b">
        <v>1</v>
      </c>
      <c r="Q264">
        <v>145</v>
      </c>
      <c r="R264" t="b">
        <v>1</v>
      </c>
      <c r="S264" t="s">
        <v>8269</v>
      </c>
      <c r="T264" s="5">
        <f t="shared" si="46"/>
        <v>240</v>
      </c>
      <c r="U264" s="5">
        <f t="shared" si="47"/>
        <v>41.379310344827587</v>
      </c>
      <c r="V264" t="str">
        <f t="shared" si="48"/>
        <v>film &amp; video</v>
      </c>
      <c r="W264" t="str">
        <f t="shared" si="49"/>
        <v>documentary</v>
      </c>
      <c r="X264" s="8">
        <f t="shared" si="40"/>
        <v>2011</v>
      </c>
      <c r="Y264" s="8">
        <f t="shared" si="41"/>
        <v>1</v>
      </c>
    </row>
    <row r="265" spans="1:25" ht="19" customHeight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42"/>
        <v>41149.746458333328</v>
      </c>
      <c r="L265" s="12">
        <f t="shared" si="43"/>
        <v>2012</v>
      </c>
      <c r="M265" s="12">
        <f t="shared" si="44"/>
        <v>8</v>
      </c>
      <c r="N265" s="11"/>
      <c r="O265" s="11">
        <f t="shared" si="45"/>
        <v>41179.746458333328</v>
      </c>
      <c r="P265" t="b">
        <v>1</v>
      </c>
      <c r="Q265">
        <v>963</v>
      </c>
      <c r="R265" t="b">
        <v>1</v>
      </c>
      <c r="S265" t="s">
        <v>8269</v>
      </c>
      <c r="T265" s="5">
        <f t="shared" si="46"/>
        <v>118.08108</v>
      </c>
      <c r="U265" s="5">
        <f t="shared" si="47"/>
        <v>30.654485981308412</v>
      </c>
      <c r="V265" t="str">
        <f t="shared" si="48"/>
        <v>film &amp; video</v>
      </c>
      <c r="W265" t="str">
        <f t="shared" si="49"/>
        <v>documentary</v>
      </c>
      <c r="X265" s="8">
        <f t="shared" si="40"/>
        <v>2012</v>
      </c>
      <c r="Y265" s="8">
        <f t="shared" si="41"/>
        <v>8</v>
      </c>
    </row>
    <row r="266" spans="1:25" ht="19" customHeight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42"/>
        <v>41010.411979166667</v>
      </c>
      <c r="L266" s="12">
        <f t="shared" si="43"/>
        <v>2012</v>
      </c>
      <c r="M266" s="12">
        <f t="shared" si="44"/>
        <v>4</v>
      </c>
      <c r="N266" s="11"/>
      <c r="O266" s="11">
        <f t="shared" si="45"/>
        <v>41040.411979166667</v>
      </c>
      <c r="P266" t="b">
        <v>1</v>
      </c>
      <c r="Q266">
        <v>91</v>
      </c>
      <c r="R266" t="b">
        <v>1</v>
      </c>
      <c r="S266" t="s">
        <v>8269</v>
      </c>
      <c r="T266" s="5">
        <f t="shared" si="46"/>
        <v>118.19999999999999</v>
      </c>
      <c r="U266" s="5">
        <f t="shared" si="47"/>
        <v>64.945054945054949</v>
      </c>
      <c r="V266" t="str">
        <f t="shared" si="48"/>
        <v>film &amp; video</v>
      </c>
      <c r="W266" t="str">
        <f t="shared" si="49"/>
        <v>documentary</v>
      </c>
      <c r="X266" s="8">
        <f t="shared" si="40"/>
        <v>2012</v>
      </c>
      <c r="Y266" s="8">
        <f t="shared" si="41"/>
        <v>4</v>
      </c>
    </row>
    <row r="267" spans="1:25" ht="19" customHeight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42"/>
        <v>40267.03738425926</v>
      </c>
      <c r="L267" s="12">
        <f t="shared" si="43"/>
        <v>2010</v>
      </c>
      <c r="M267" s="12">
        <f t="shared" si="44"/>
        <v>3</v>
      </c>
      <c r="N267" s="11"/>
      <c r="O267" s="11">
        <f t="shared" si="45"/>
        <v>40308.636111111111</v>
      </c>
      <c r="P267" t="b">
        <v>1</v>
      </c>
      <c r="Q267">
        <v>58</v>
      </c>
      <c r="R267" t="b">
        <v>1</v>
      </c>
      <c r="S267" t="s">
        <v>8269</v>
      </c>
      <c r="T267" s="5">
        <f t="shared" si="46"/>
        <v>111.1</v>
      </c>
      <c r="U267" s="5">
        <f t="shared" si="47"/>
        <v>95.775862068965523</v>
      </c>
      <c r="V267" t="str">
        <f t="shared" si="48"/>
        <v>film &amp; video</v>
      </c>
      <c r="W267" t="str">
        <f t="shared" si="49"/>
        <v>documentary</v>
      </c>
      <c r="X267" s="8">
        <f t="shared" si="40"/>
        <v>2010</v>
      </c>
      <c r="Y267" s="8">
        <f t="shared" si="41"/>
        <v>3</v>
      </c>
    </row>
    <row r="268" spans="1:25" ht="19" customHeight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42"/>
        <v>40204.966516203705</v>
      </c>
      <c r="L268" s="12">
        <f t="shared" si="43"/>
        <v>2010</v>
      </c>
      <c r="M268" s="12">
        <f t="shared" si="44"/>
        <v>1</v>
      </c>
      <c r="N268" s="11"/>
      <c r="O268" s="11">
        <f t="shared" si="45"/>
        <v>40290.95208333333</v>
      </c>
      <c r="P268" t="b">
        <v>1</v>
      </c>
      <c r="Q268">
        <v>36</v>
      </c>
      <c r="R268" t="b">
        <v>1</v>
      </c>
      <c r="S268" t="s">
        <v>8269</v>
      </c>
      <c r="T268" s="5">
        <f t="shared" si="46"/>
        <v>145.5</v>
      </c>
      <c r="U268" s="5">
        <f t="shared" si="47"/>
        <v>40.416666666666664</v>
      </c>
      <c r="V268" t="str">
        <f t="shared" si="48"/>
        <v>film &amp; video</v>
      </c>
      <c r="W268" t="str">
        <f t="shared" si="49"/>
        <v>documentary</v>
      </c>
      <c r="X268" s="8">
        <f t="shared" si="40"/>
        <v>2010</v>
      </c>
      <c r="Y268" s="8">
        <f t="shared" si="41"/>
        <v>1</v>
      </c>
    </row>
    <row r="269" spans="1:25" ht="19" customHeight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42"/>
        <v>41785.244201388887</v>
      </c>
      <c r="L269" s="12">
        <f t="shared" si="43"/>
        <v>2014</v>
      </c>
      <c r="M269" s="12">
        <f t="shared" si="44"/>
        <v>5</v>
      </c>
      <c r="N269" s="11"/>
      <c r="O269" s="11">
        <f t="shared" si="45"/>
        <v>41815.244201388887</v>
      </c>
      <c r="P269" t="b">
        <v>1</v>
      </c>
      <c r="Q269">
        <v>165</v>
      </c>
      <c r="R269" t="b">
        <v>1</v>
      </c>
      <c r="S269" t="s">
        <v>8269</v>
      </c>
      <c r="T269" s="5">
        <f t="shared" si="46"/>
        <v>131.62883248730967</v>
      </c>
      <c r="U269" s="5">
        <f t="shared" si="47"/>
        <v>78.578424242424248</v>
      </c>
      <c r="V269" t="str">
        <f t="shared" si="48"/>
        <v>film &amp; video</v>
      </c>
      <c r="W269" t="str">
        <f t="shared" si="49"/>
        <v>documentary</v>
      </c>
      <c r="X269" s="8">
        <f t="shared" si="40"/>
        <v>2014</v>
      </c>
      <c r="Y269" s="8">
        <f t="shared" si="41"/>
        <v>5</v>
      </c>
    </row>
    <row r="270" spans="1:25" ht="19" customHeight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42"/>
        <v>40808.944189814814</v>
      </c>
      <c r="L270" s="12">
        <f t="shared" si="43"/>
        <v>2011</v>
      </c>
      <c r="M270" s="12">
        <f t="shared" si="44"/>
        <v>9</v>
      </c>
      <c r="N270" s="11"/>
      <c r="O270" s="11">
        <f t="shared" si="45"/>
        <v>40853.985856481479</v>
      </c>
      <c r="P270" t="b">
        <v>1</v>
      </c>
      <c r="Q270">
        <v>111</v>
      </c>
      <c r="R270" t="b">
        <v>1</v>
      </c>
      <c r="S270" t="s">
        <v>8269</v>
      </c>
      <c r="T270" s="5">
        <f t="shared" si="46"/>
        <v>111.4</v>
      </c>
      <c r="U270" s="5">
        <f t="shared" si="47"/>
        <v>50.18018018018018</v>
      </c>
      <c r="V270" t="str">
        <f t="shared" si="48"/>
        <v>film &amp; video</v>
      </c>
      <c r="W270" t="str">
        <f t="shared" si="49"/>
        <v>documentary</v>
      </c>
      <c r="X270" s="8">
        <f t="shared" si="40"/>
        <v>2011</v>
      </c>
      <c r="Y270" s="8">
        <f t="shared" si="41"/>
        <v>9</v>
      </c>
    </row>
    <row r="271" spans="1:25" ht="19" customHeight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42"/>
        <v>42757.988680555551</v>
      </c>
      <c r="L271" s="12">
        <f t="shared" si="43"/>
        <v>2017</v>
      </c>
      <c r="M271" s="12">
        <f t="shared" si="44"/>
        <v>1</v>
      </c>
      <c r="N271" s="11"/>
      <c r="O271" s="11">
        <f t="shared" si="45"/>
        <v>42787.988680555551</v>
      </c>
      <c r="P271" t="b">
        <v>1</v>
      </c>
      <c r="Q271">
        <v>1596</v>
      </c>
      <c r="R271" t="b">
        <v>1</v>
      </c>
      <c r="S271" t="s">
        <v>8269</v>
      </c>
      <c r="T271" s="5">
        <f t="shared" si="46"/>
        <v>147.23376999999999</v>
      </c>
      <c r="U271" s="5">
        <f t="shared" si="47"/>
        <v>92.251735588972423</v>
      </c>
      <c r="V271" t="str">
        <f t="shared" si="48"/>
        <v>film &amp; video</v>
      </c>
      <c r="W271" t="str">
        <f t="shared" si="49"/>
        <v>documentary</v>
      </c>
      <c r="X271" s="8">
        <f t="shared" si="40"/>
        <v>2017</v>
      </c>
      <c r="Y271" s="8">
        <f t="shared" si="41"/>
        <v>1</v>
      </c>
    </row>
    <row r="272" spans="1:25" ht="19" customHeight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42"/>
        <v>40637.658217592594</v>
      </c>
      <c r="L272" s="12">
        <f t="shared" si="43"/>
        <v>2011</v>
      </c>
      <c r="M272" s="12">
        <f t="shared" si="44"/>
        <v>4</v>
      </c>
      <c r="N272" s="11"/>
      <c r="O272" s="11">
        <f t="shared" si="45"/>
        <v>40687.958333333328</v>
      </c>
      <c r="P272" t="b">
        <v>1</v>
      </c>
      <c r="Q272">
        <v>61</v>
      </c>
      <c r="R272" t="b">
        <v>1</v>
      </c>
      <c r="S272" t="s">
        <v>8269</v>
      </c>
      <c r="T272" s="5">
        <f t="shared" si="46"/>
        <v>152.60869565217391</v>
      </c>
      <c r="U272" s="5">
        <f t="shared" si="47"/>
        <v>57.540983606557376</v>
      </c>
      <c r="V272" t="str">
        <f t="shared" si="48"/>
        <v>film &amp; video</v>
      </c>
      <c r="W272" t="str">
        <f t="shared" si="49"/>
        <v>documentary</v>
      </c>
      <c r="X272" s="8">
        <f t="shared" si="40"/>
        <v>2011</v>
      </c>
      <c r="Y272" s="8">
        <f t="shared" si="41"/>
        <v>4</v>
      </c>
    </row>
    <row r="273" spans="1:25" ht="19" customHeight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42"/>
        <v>41611.891909722217</v>
      </c>
      <c r="L273" s="12">
        <f t="shared" si="43"/>
        <v>2013</v>
      </c>
      <c r="M273" s="12">
        <f t="shared" si="44"/>
        <v>12</v>
      </c>
      <c r="N273" s="11"/>
      <c r="O273" s="11">
        <f t="shared" si="45"/>
        <v>41641.125</v>
      </c>
      <c r="P273" t="b">
        <v>1</v>
      </c>
      <c r="Q273">
        <v>287</v>
      </c>
      <c r="R273" t="b">
        <v>1</v>
      </c>
      <c r="S273" t="s">
        <v>8269</v>
      </c>
      <c r="T273" s="5">
        <f t="shared" si="46"/>
        <v>104.67999999999999</v>
      </c>
      <c r="U273" s="5">
        <f t="shared" si="47"/>
        <v>109.42160278745645</v>
      </c>
      <c r="V273" t="str">
        <f t="shared" si="48"/>
        <v>film &amp; video</v>
      </c>
      <c r="W273" t="str">
        <f t="shared" si="49"/>
        <v>documentary</v>
      </c>
      <c r="X273" s="8">
        <f t="shared" si="40"/>
        <v>2013</v>
      </c>
      <c r="Y273" s="8">
        <f t="shared" si="41"/>
        <v>12</v>
      </c>
    </row>
    <row r="274" spans="1:25" ht="19" customHeight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42"/>
        <v>40235.692025462959</v>
      </c>
      <c r="L274" s="12">
        <f t="shared" si="43"/>
        <v>2010</v>
      </c>
      <c r="M274" s="12">
        <f t="shared" si="44"/>
        <v>2</v>
      </c>
      <c r="N274" s="11"/>
      <c r="O274" s="11">
        <f t="shared" si="45"/>
        <v>40296.575694444444</v>
      </c>
      <c r="P274" t="b">
        <v>1</v>
      </c>
      <c r="Q274">
        <v>65</v>
      </c>
      <c r="R274" t="b">
        <v>1</v>
      </c>
      <c r="S274" t="s">
        <v>8269</v>
      </c>
      <c r="T274" s="5">
        <f t="shared" si="46"/>
        <v>177.43366666666668</v>
      </c>
      <c r="U274" s="5">
        <f t="shared" si="47"/>
        <v>81.892461538461546</v>
      </c>
      <c r="V274" t="str">
        <f t="shared" si="48"/>
        <v>film &amp; video</v>
      </c>
      <c r="W274" t="str">
        <f t="shared" si="49"/>
        <v>documentary</v>
      </c>
      <c r="X274" s="8">
        <f t="shared" si="40"/>
        <v>2010</v>
      </c>
      <c r="Y274" s="8">
        <f t="shared" si="41"/>
        <v>2</v>
      </c>
    </row>
    <row r="275" spans="1:25" ht="19" customHeight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42"/>
        <v>40697.29011574074</v>
      </c>
      <c r="L275" s="12">
        <f t="shared" si="43"/>
        <v>2011</v>
      </c>
      <c r="M275" s="12">
        <f t="shared" si="44"/>
        <v>6</v>
      </c>
      <c r="N275" s="11"/>
      <c r="O275" s="11">
        <f t="shared" si="45"/>
        <v>40727.29011574074</v>
      </c>
      <c r="P275" t="b">
        <v>1</v>
      </c>
      <c r="Q275">
        <v>118</v>
      </c>
      <c r="R275" t="b">
        <v>1</v>
      </c>
      <c r="S275" t="s">
        <v>8269</v>
      </c>
      <c r="T275" s="5">
        <f t="shared" si="46"/>
        <v>107.7758</v>
      </c>
      <c r="U275" s="5">
        <f t="shared" si="47"/>
        <v>45.667711864406776</v>
      </c>
      <c r="V275" t="str">
        <f t="shared" si="48"/>
        <v>film &amp; video</v>
      </c>
      <c r="W275" t="str">
        <f t="shared" si="49"/>
        <v>documentary</v>
      </c>
      <c r="X275" s="8">
        <f t="shared" si="40"/>
        <v>2011</v>
      </c>
      <c r="Y275" s="8">
        <f t="shared" si="41"/>
        <v>6</v>
      </c>
    </row>
    <row r="276" spans="1:25" ht="19" customHeight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42"/>
        <v>40969.704039351847</v>
      </c>
      <c r="L276" s="12">
        <f t="shared" si="43"/>
        <v>2012</v>
      </c>
      <c r="M276" s="12">
        <f t="shared" si="44"/>
        <v>3</v>
      </c>
      <c r="N276" s="11"/>
      <c r="O276" s="11">
        <f t="shared" si="45"/>
        <v>41004.082638888889</v>
      </c>
      <c r="P276" t="b">
        <v>1</v>
      </c>
      <c r="Q276">
        <v>113</v>
      </c>
      <c r="R276" t="b">
        <v>1</v>
      </c>
      <c r="S276" t="s">
        <v>8269</v>
      </c>
      <c r="T276" s="5">
        <f t="shared" si="46"/>
        <v>156</v>
      </c>
      <c r="U276" s="5">
        <f t="shared" si="47"/>
        <v>55.221238938053098</v>
      </c>
      <c r="V276" t="str">
        <f t="shared" si="48"/>
        <v>film &amp; video</v>
      </c>
      <c r="W276" t="str">
        <f t="shared" si="49"/>
        <v>documentary</v>
      </c>
      <c r="X276" s="8">
        <f t="shared" si="40"/>
        <v>2012</v>
      </c>
      <c r="Y276" s="8">
        <f t="shared" si="41"/>
        <v>3</v>
      </c>
    </row>
    <row r="277" spans="1:25" ht="19" customHeight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42"/>
        <v>41192.823680555557</v>
      </c>
      <c r="L277" s="12">
        <f t="shared" si="43"/>
        <v>2012</v>
      </c>
      <c r="M277" s="12">
        <f t="shared" si="44"/>
        <v>10</v>
      </c>
      <c r="N277" s="11"/>
      <c r="O277" s="11">
        <f t="shared" si="45"/>
        <v>41222.865347222221</v>
      </c>
      <c r="P277" t="b">
        <v>1</v>
      </c>
      <c r="Q277">
        <v>332</v>
      </c>
      <c r="R277" t="b">
        <v>1</v>
      </c>
      <c r="S277" t="s">
        <v>8269</v>
      </c>
      <c r="T277" s="5">
        <f t="shared" si="46"/>
        <v>108.395</v>
      </c>
      <c r="U277" s="5">
        <f t="shared" si="47"/>
        <v>65.298192771084331</v>
      </c>
      <c r="V277" t="str">
        <f t="shared" si="48"/>
        <v>film &amp; video</v>
      </c>
      <c r="W277" t="str">
        <f t="shared" si="49"/>
        <v>documentary</v>
      </c>
      <c r="X277" s="8">
        <f t="shared" si="40"/>
        <v>2012</v>
      </c>
      <c r="Y277" s="8">
        <f t="shared" si="41"/>
        <v>10</v>
      </c>
    </row>
    <row r="278" spans="1:25" ht="19" customHeight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42"/>
        <v>40966.873541666668</v>
      </c>
      <c r="L278" s="12">
        <f t="shared" si="43"/>
        <v>2012</v>
      </c>
      <c r="M278" s="12">
        <f t="shared" si="44"/>
        <v>2</v>
      </c>
      <c r="N278" s="11"/>
      <c r="O278" s="11">
        <f t="shared" si="45"/>
        <v>41026.831874999996</v>
      </c>
      <c r="P278" t="b">
        <v>1</v>
      </c>
      <c r="Q278">
        <v>62</v>
      </c>
      <c r="R278" t="b">
        <v>1</v>
      </c>
      <c r="S278" t="s">
        <v>8269</v>
      </c>
      <c r="T278" s="5">
        <f t="shared" si="46"/>
        <v>147.6</v>
      </c>
      <c r="U278" s="5">
        <f t="shared" si="47"/>
        <v>95.225806451612897</v>
      </c>
      <c r="V278" t="str">
        <f t="shared" si="48"/>
        <v>film &amp; video</v>
      </c>
      <c r="W278" t="str">
        <f t="shared" si="49"/>
        <v>documentary</v>
      </c>
      <c r="X278" s="8">
        <f t="shared" si="40"/>
        <v>2012</v>
      </c>
      <c r="Y278" s="8">
        <f t="shared" si="41"/>
        <v>2</v>
      </c>
    </row>
    <row r="279" spans="1:25" ht="19" customHeight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42"/>
        <v>42117.68309027778</v>
      </c>
      <c r="L279" s="12">
        <f t="shared" si="43"/>
        <v>2015</v>
      </c>
      <c r="M279" s="12">
        <f t="shared" si="44"/>
        <v>4</v>
      </c>
      <c r="N279" s="11"/>
      <c r="O279" s="11">
        <f t="shared" si="45"/>
        <v>42147.68309027778</v>
      </c>
      <c r="P279" t="b">
        <v>1</v>
      </c>
      <c r="Q279">
        <v>951</v>
      </c>
      <c r="R279" t="b">
        <v>1</v>
      </c>
      <c r="S279" t="s">
        <v>8269</v>
      </c>
      <c r="T279" s="5">
        <f t="shared" si="46"/>
        <v>110.38153846153847</v>
      </c>
      <c r="U279" s="5">
        <f t="shared" si="47"/>
        <v>75.444794952681391</v>
      </c>
      <c r="V279" t="str">
        <f t="shared" si="48"/>
        <v>film &amp; video</v>
      </c>
      <c r="W279" t="str">
        <f t="shared" si="49"/>
        <v>documentary</v>
      </c>
      <c r="X279" s="8">
        <f t="shared" si="40"/>
        <v>2015</v>
      </c>
      <c r="Y279" s="8">
        <f t="shared" si="41"/>
        <v>4</v>
      </c>
    </row>
    <row r="280" spans="1:25" ht="19" customHeight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42"/>
        <v>41163.832627314812</v>
      </c>
      <c r="L280" s="12">
        <f t="shared" si="43"/>
        <v>2012</v>
      </c>
      <c r="M280" s="12">
        <f t="shared" si="44"/>
        <v>9</v>
      </c>
      <c r="N280" s="11"/>
      <c r="O280" s="11">
        <f t="shared" si="45"/>
        <v>41193.832627314812</v>
      </c>
      <c r="P280" t="b">
        <v>1</v>
      </c>
      <c r="Q280">
        <v>415</v>
      </c>
      <c r="R280" t="b">
        <v>1</v>
      </c>
      <c r="S280" t="s">
        <v>8269</v>
      </c>
      <c r="T280" s="5">
        <f t="shared" si="46"/>
        <v>150.34814814814814</v>
      </c>
      <c r="U280" s="5">
        <f t="shared" si="47"/>
        <v>97.816867469879512</v>
      </c>
      <c r="V280" t="str">
        <f t="shared" si="48"/>
        <v>film &amp; video</v>
      </c>
      <c r="W280" t="str">
        <f t="shared" si="49"/>
        <v>documentary</v>
      </c>
      <c r="X280" s="8">
        <f t="shared" si="40"/>
        <v>2012</v>
      </c>
      <c r="Y280" s="8">
        <f t="shared" si="41"/>
        <v>9</v>
      </c>
    </row>
    <row r="281" spans="1:25" ht="19" customHeight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42"/>
        <v>42759.035833333335</v>
      </c>
      <c r="L281" s="12">
        <f t="shared" si="43"/>
        <v>2017</v>
      </c>
      <c r="M281" s="12">
        <f t="shared" si="44"/>
        <v>1</v>
      </c>
      <c r="N281" s="11"/>
      <c r="O281" s="11">
        <f t="shared" si="45"/>
        <v>42792.875694444439</v>
      </c>
      <c r="P281" t="b">
        <v>1</v>
      </c>
      <c r="Q281">
        <v>305</v>
      </c>
      <c r="R281" t="b">
        <v>1</v>
      </c>
      <c r="S281" t="s">
        <v>8269</v>
      </c>
      <c r="T281" s="5">
        <f t="shared" si="46"/>
        <v>157.31829411764707</v>
      </c>
      <c r="U281" s="5">
        <f t="shared" si="47"/>
        <v>87.685606557377056</v>
      </c>
      <c r="V281" t="str">
        <f t="shared" si="48"/>
        <v>film &amp; video</v>
      </c>
      <c r="W281" t="str">
        <f t="shared" si="49"/>
        <v>documentary</v>
      </c>
      <c r="X281" s="8">
        <f t="shared" si="40"/>
        <v>2017</v>
      </c>
      <c r="Y281" s="8">
        <f t="shared" si="41"/>
        <v>1</v>
      </c>
    </row>
    <row r="282" spans="1:25" ht="19" customHeight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42"/>
        <v>41744.382349537038</v>
      </c>
      <c r="L282" s="12">
        <f t="shared" si="43"/>
        <v>2014</v>
      </c>
      <c r="M282" s="12">
        <f t="shared" si="44"/>
        <v>4</v>
      </c>
      <c r="N282" s="11"/>
      <c r="O282" s="11">
        <f t="shared" si="45"/>
        <v>41789.382349537038</v>
      </c>
      <c r="P282" t="b">
        <v>1</v>
      </c>
      <c r="Q282">
        <v>2139</v>
      </c>
      <c r="R282" t="b">
        <v>1</v>
      </c>
      <c r="S282" t="s">
        <v>8269</v>
      </c>
      <c r="T282" s="5">
        <f t="shared" si="46"/>
        <v>156.14400000000001</v>
      </c>
      <c r="U282" s="5">
        <f t="shared" si="47"/>
        <v>54.748948106591868</v>
      </c>
      <c r="V282" t="str">
        <f t="shared" si="48"/>
        <v>film &amp; video</v>
      </c>
      <c r="W282" t="str">
        <f t="shared" si="49"/>
        <v>documentary</v>
      </c>
      <c r="X282" s="8">
        <f t="shared" si="40"/>
        <v>2014</v>
      </c>
      <c r="Y282" s="8">
        <f t="shared" si="41"/>
        <v>4</v>
      </c>
    </row>
    <row r="283" spans="1:25" ht="19" customHeight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42"/>
        <v>39949.955011574071</v>
      </c>
      <c r="L283" s="12">
        <f t="shared" si="43"/>
        <v>2009</v>
      </c>
      <c r="M283" s="12">
        <f t="shared" si="44"/>
        <v>5</v>
      </c>
      <c r="N283" s="11"/>
      <c r="O283" s="11">
        <f t="shared" si="45"/>
        <v>40035.601388888885</v>
      </c>
      <c r="P283" t="b">
        <v>1</v>
      </c>
      <c r="Q283">
        <v>79</v>
      </c>
      <c r="R283" t="b">
        <v>1</v>
      </c>
      <c r="S283" t="s">
        <v>8269</v>
      </c>
      <c r="T283" s="5">
        <f t="shared" si="46"/>
        <v>120.58763636363636</v>
      </c>
      <c r="U283" s="5">
        <f t="shared" si="47"/>
        <v>83.953417721518989</v>
      </c>
      <c r="V283" t="str">
        <f t="shared" si="48"/>
        <v>film &amp; video</v>
      </c>
      <c r="W283" t="str">
        <f t="shared" si="49"/>
        <v>documentary</v>
      </c>
      <c r="X283" s="8">
        <f t="shared" si="40"/>
        <v>2009</v>
      </c>
      <c r="Y283" s="8">
        <f t="shared" si="41"/>
        <v>5</v>
      </c>
    </row>
    <row r="284" spans="1:25" ht="19" customHeight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42"/>
        <v>40194.711712962962</v>
      </c>
      <c r="L284" s="12">
        <f t="shared" si="43"/>
        <v>2010</v>
      </c>
      <c r="M284" s="12">
        <f t="shared" si="44"/>
        <v>1</v>
      </c>
      <c r="N284" s="11"/>
      <c r="O284" s="11">
        <f t="shared" si="45"/>
        <v>40231.708333333328</v>
      </c>
      <c r="P284" t="b">
        <v>1</v>
      </c>
      <c r="Q284">
        <v>179</v>
      </c>
      <c r="R284" t="b">
        <v>1</v>
      </c>
      <c r="S284" t="s">
        <v>8269</v>
      </c>
      <c r="T284" s="5">
        <f t="shared" si="46"/>
        <v>101.18888888888888</v>
      </c>
      <c r="U284" s="5">
        <f t="shared" si="47"/>
        <v>254.38547486033519</v>
      </c>
      <c r="V284" t="str">
        <f t="shared" si="48"/>
        <v>film &amp; video</v>
      </c>
      <c r="W284" t="str">
        <f t="shared" si="49"/>
        <v>documentary</v>
      </c>
      <c r="X284" s="8">
        <f t="shared" si="40"/>
        <v>2010</v>
      </c>
      <c r="Y284" s="8">
        <f t="shared" si="41"/>
        <v>1</v>
      </c>
    </row>
    <row r="285" spans="1:25" ht="19" customHeight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42"/>
        <v>40675.501666666663</v>
      </c>
      <c r="L285" s="12">
        <f t="shared" si="43"/>
        <v>2011</v>
      </c>
      <c r="M285" s="12">
        <f t="shared" si="44"/>
        <v>5</v>
      </c>
      <c r="N285" s="11"/>
      <c r="O285" s="11">
        <f t="shared" si="45"/>
        <v>40694.999305555553</v>
      </c>
      <c r="P285" t="b">
        <v>1</v>
      </c>
      <c r="Q285">
        <v>202</v>
      </c>
      <c r="R285" t="b">
        <v>1</v>
      </c>
      <c r="S285" t="s">
        <v>8269</v>
      </c>
      <c r="T285" s="5">
        <f t="shared" si="46"/>
        <v>114.27249999999999</v>
      </c>
      <c r="U285" s="5">
        <f t="shared" si="47"/>
        <v>101.8269801980198</v>
      </c>
      <c r="V285" t="str">
        <f t="shared" si="48"/>
        <v>film &amp; video</v>
      </c>
      <c r="W285" t="str">
        <f t="shared" si="49"/>
        <v>documentary</v>
      </c>
      <c r="X285" s="8">
        <f t="shared" si="40"/>
        <v>2011</v>
      </c>
      <c r="Y285" s="8">
        <f t="shared" si="41"/>
        <v>5</v>
      </c>
    </row>
    <row r="286" spans="1:25" ht="19" customHeight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42"/>
        <v>40904.529861111107</v>
      </c>
      <c r="L286" s="12">
        <f t="shared" si="43"/>
        <v>2011</v>
      </c>
      <c r="M286" s="12">
        <f t="shared" si="44"/>
        <v>12</v>
      </c>
      <c r="N286" s="11"/>
      <c r="O286" s="11">
        <f t="shared" si="45"/>
        <v>40929.529861111107</v>
      </c>
      <c r="P286" t="b">
        <v>1</v>
      </c>
      <c r="Q286">
        <v>760</v>
      </c>
      <c r="R286" t="b">
        <v>1</v>
      </c>
      <c r="S286" t="s">
        <v>8269</v>
      </c>
      <c r="T286" s="5">
        <f t="shared" si="46"/>
        <v>104.62615</v>
      </c>
      <c r="U286" s="5">
        <f t="shared" si="47"/>
        <v>55.066394736842106</v>
      </c>
      <c r="V286" t="str">
        <f t="shared" si="48"/>
        <v>film &amp; video</v>
      </c>
      <c r="W286" t="str">
        <f t="shared" si="49"/>
        <v>documentary</v>
      </c>
      <c r="X286" s="8">
        <f t="shared" si="40"/>
        <v>2011</v>
      </c>
      <c r="Y286" s="8">
        <f t="shared" si="41"/>
        <v>12</v>
      </c>
    </row>
    <row r="287" spans="1:25" ht="19" customHeight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42"/>
        <v>41506.547777777778</v>
      </c>
      <c r="L287" s="12">
        <f t="shared" si="43"/>
        <v>2013</v>
      </c>
      <c r="M287" s="12">
        <f t="shared" si="44"/>
        <v>8</v>
      </c>
      <c r="N287" s="11"/>
      <c r="O287" s="11">
        <f t="shared" si="45"/>
        <v>41536.547777777778</v>
      </c>
      <c r="P287" t="b">
        <v>1</v>
      </c>
      <c r="Q287">
        <v>563</v>
      </c>
      <c r="R287" t="b">
        <v>1</v>
      </c>
      <c r="S287" t="s">
        <v>8269</v>
      </c>
      <c r="T287" s="5">
        <f t="shared" si="46"/>
        <v>228.82507142857142</v>
      </c>
      <c r="U287" s="5">
        <f t="shared" si="47"/>
        <v>56.901438721136763</v>
      </c>
      <c r="V287" t="str">
        <f t="shared" si="48"/>
        <v>film &amp; video</v>
      </c>
      <c r="W287" t="str">
        <f t="shared" si="49"/>
        <v>documentary</v>
      </c>
      <c r="X287" s="8">
        <f t="shared" si="40"/>
        <v>2013</v>
      </c>
      <c r="Y287" s="8">
        <f t="shared" si="41"/>
        <v>8</v>
      </c>
    </row>
    <row r="288" spans="1:25" ht="19" customHeight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42"/>
        <v>41313.607916666668</v>
      </c>
      <c r="L288" s="12">
        <f t="shared" si="43"/>
        <v>2013</v>
      </c>
      <c r="M288" s="12">
        <f t="shared" si="44"/>
        <v>2</v>
      </c>
      <c r="N288" s="11"/>
      <c r="O288" s="11">
        <f t="shared" si="45"/>
        <v>41358.566249999996</v>
      </c>
      <c r="P288" t="b">
        <v>1</v>
      </c>
      <c r="Q288">
        <v>135</v>
      </c>
      <c r="R288" t="b">
        <v>1</v>
      </c>
      <c r="S288" t="s">
        <v>8269</v>
      </c>
      <c r="T288" s="5">
        <f t="shared" si="46"/>
        <v>109.15333333333332</v>
      </c>
      <c r="U288" s="5">
        <f t="shared" si="47"/>
        <v>121.28148148148148</v>
      </c>
      <c r="V288" t="str">
        <f t="shared" si="48"/>
        <v>film &amp; video</v>
      </c>
      <c r="W288" t="str">
        <f t="shared" si="49"/>
        <v>documentary</v>
      </c>
      <c r="X288" s="8">
        <f t="shared" si="40"/>
        <v>2013</v>
      </c>
      <c r="Y288" s="8">
        <f t="shared" si="41"/>
        <v>2</v>
      </c>
    </row>
    <row r="289" spans="1:25" ht="19" customHeight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42"/>
        <v>41184.069652777776</v>
      </c>
      <c r="L289" s="12">
        <f t="shared" si="43"/>
        <v>2012</v>
      </c>
      <c r="M289" s="12">
        <f t="shared" si="44"/>
        <v>10</v>
      </c>
      <c r="N289" s="11"/>
      <c r="O289" s="11">
        <f t="shared" si="45"/>
        <v>41214.958333333328</v>
      </c>
      <c r="P289" t="b">
        <v>1</v>
      </c>
      <c r="Q289">
        <v>290</v>
      </c>
      <c r="R289" t="b">
        <v>1</v>
      </c>
      <c r="S289" t="s">
        <v>8269</v>
      </c>
      <c r="T289" s="5">
        <f t="shared" si="46"/>
        <v>176.29999999999998</v>
      </c>
      <c r="U289" s="5">
        <f t="shared" si="47"/>
        <v>91.189655172413794</v>
      </c>
      <c r="V289" t="str">
        <f t="shared" si="48"/>
        <v>film &amp; video</v>
      </c>
      <c r="W289" t="str">
        <f t="shared" si="49"/>
        <v>documentary</v>
      </c>
      <c r="X289" s="8">
        <f t="shared" si="40"/>
        <v>2012</v>
      </c>
      <c r="Y289" s="8">
        <f t="shared" si="41"/>
        <v>10</v>
      </c>
    </row>
    <row r="290" spans="1:25" ht="19" customHeight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42"/>
        <v>41050.960567129623</v>
      </c>
      <c r="L290" s="12">
        <f t="shared" si="43"/>
        <v>2012</v>
      </c>
      <c r="M290" s="12">
        <f t="shared" si="44"/>
        <v>5</v>
      </c>
      <c r="N290" s="11"/>
      <c r="O290" s="11">
        <f t="shared" si="45"/>
        <v>41085.960567129623</v>
      </c>
      <c r="P290" t="b">
        <v>1</v>
      </c>
      <c r="Q290">
        <v>447</v>
      </c>
      <c r="R290" t="b">
        <v>1</v>
      </c>
      <c r="S290" t="s">
        <v>8269</v>
      </c>
      <c r="T290" s="5">
        <f t="shared" si="46"/>
        <v>103.21061999999999</v>
      </c>
      <c r="U290" s="5">
        <f t="shared" si="47"/>
        <v>115.44812080536913</v>
      </c>
      <c r="V290" t="str">
        <f t="shared" si="48"/>
        <v>film &amp; video</v>
      </c>
      <c r="W290" t="str">
        <f t="shared" si="49"/>
        <v>documentary</v>
      </c>
      <c r="X290" s="8">
        <f t="shared" si="40"/>
        <v>2012</v>
      </c>
      <c r="Y290" s="8">
        <f t="shared" si="41"/>
        <v>5</v>
      </c>
    </row>
    <row r="291" spans="1:25" ht="19" customHeight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42"/>
        <v>41550.248078703698</v>
      </c>
      <c r="L291" s="12">
        <f t="shared" si="43"/>
        <v>2013</v>
      </c>
      <c r="M291" s="12">
        <f t="shared" si="44"/>
        <v>10</v>
      </c>
      <c r="N291" s="11"/>
      <c r="O291" s="11">
        <f t="shared" si="45"/>
        <v>41580.248078703698</v>
      </c>
      <c r="P291" t="b">
        <v>1</v>
      </c>
      <c r="Q291">
        <v>232</v>
      </c>
      <c r="R291" t="b">
        <v>1</v>
      </c>
      <c r="S291" t="s">
        <v>8269</v>
      </c>
      <c r="T291" s="5">
        <f t="shared" si="46"/>
        <v>104.82000000000001</v>
      </c>
      <c r="U291" s="5">
        <f t="shared" si="47"/>
        <v>67.771551724137936</v>
      </c>
      <c r="V291" t="str">
        <f t="shared" si="48"/>
        <v>film &amp; video</v>
      </c>
      <c r="W291" t="str">
        <f t="shared" si="49"/>
        <v>documentary</v>
      </c>
      <c r="X291" s="8">
        <f t="shared" si="40"/>
        <v>2013</v>
      </c>
      <c r="Y291" s="8">
        <f t="shared" si="41"/>
        <v>10</v>
      </c>
    </row>
    <row r="292" spans="1:25" ht="19" customHeight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42"/>
        <v>40526.160844907405</v>
      </c>
      <c r="L292" s="12">
        <f t="shared" si="43"/>
        <v>2010</v>
      </c>
      <c r="M292" s="12">
        <f t="shared" si="44"/>
        <v>12</v>
      </c>
      <c r="N292" s="11"/>
      <c r="O292" s="11">
        <f t="shared" si="45"/>
        <v>40576.124305555553</v>
      </c>
      <c r="P292" t="b">
        <v>1</v>
      </c>
      <c r="Q292">
        <v>168</v>
      </c>
      <c r="R292" t="b">
        <v>1</v>
      </c>
      <c r="S292" t="s">
        <v>8269</v>
      </c>
      <c r="T292" s="5">
        <f t="shared" si="46"/>
        <v>106.68444444444445</v>
      </c>
      <c r="U292" s="5">
        <f t="shared" si="47"/>
        <v>28.576190476190476</v>
      </c>
      <c r="V292" t="str">
        <f t="shared" si="48"/>
        <v>film &amp; video</v>
      </c>
      <c r="W292" t="str">
        <f t="shared" si="49"/>
        <v>documentary</v>
      </c>
      <c r="X292" s="8">
        <f t="shared" si="40"/>
        <v>2010</v>
      </c>
      <c r="Y292" s="8">
        <f t="shared" si="41"/>
        <v>12</v>
      </c>
    </row>
    <row r="293" spans="1:25" ht="19" customHeight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42"/>
        <v>41376.560717592591</v>
      </c>
      <c r="L293" s="12">
        <f t="shared" si="43"/>
        <v>2013</v>
      </c>
      <c r="M293" s="12">
        <f t="shared" si="44"/>
        <v>4</v>
      </c>
      <c r="N293" s="11"/>
      <c r="O293" s="11">
        <f t="shared" si="45"/>
        <v>41394.792361111111</v>
      </c>
      <c r="P293" t="b">
        <v>1</v>
      </c>
      <c r="Q293">
        <v>128</v>
      </c>
      <c r="R293" t="b">
        <v>1</v>
      </c>
      <c r="S293" t="s">
        <v>8269</v>
      </c>
      <c r="T293" s="5">
        <f t="shared" si="46"/>
        <v>120.02</v>
      </c>
      <c r="U293" s="5">
        <f t="shared" si="47"/>
        <v>46.8828125</v>
      </c>
      <c r="V293" t="str">
        <f t="shared" si="48"/>
        <v>film &amp; video</v>
      </c>
      <c r="W293" t="str">
        <f t="shared" si="49"/>
        <v>documentary</v>
      </c>
      <c r="X293" s="8">
        <f t="shared" si="40"/>
        <v>2013</v>
      </c>
      <c r="Y293" s="8">
        <f t="shared" si="41"/>
        <v>4</v>
      </c>
    </row>
    <row r="294" spans="1:25" ht="19" customHeight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42"/>
        <v>40812.594895833332</v>
      </c>
      <c r="L294" s="12">
        <f t="shared" si="43"/>
        <v>2011</v>
      </c>
      <c r="M294" s="12">
        <f t="shared" si="44"/>
        <v>9</v>
      </c>
      <c r="N294" s="11"/>
      <c r="O294" s="11">
        <f t="shared" si="45"/>
        <v>40844.957638888889</v>
      </c>
      <c r="P294" t="b">
        <v>1</v>
      </c>
      <c r="Q294">
        <v>493</v>
      </c>
      <c r="R294" t="b">
        <v>1</v>
      </c>
      <c r="S294" t="s">
        <v>8269</v>
      </c>
      <c r="T294" s="5">
        <f t="shared" si="46"/>
        <v>101.50693333333334</v>
      </c>
      <c r="U294" s="5">
        <f t="shared" si="47"/>
        <v>154.42231237322514</v>
      </c>
      <c r="V294" t="str">
        <f t="shared" si="48"/>
        <v>film &amp; video</v>
      </c>
      <c r="W294" t="str">
        <f t="shared" si="49"/>
        <v>documentary</v>
      </c>
      <c r="X294" s="8">
        <f t="shared" si="40"/>
        <v>2011</v>
      </c>
      <c r="Y294" s="8">
        <f t="shared" si="41"/>
        <v>9</v>
      </c>
    </row>
    <row r="295" spans="1:25" ht="19" customHeight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42"/>
        <v>41719.459652777776</v>
      </c>
      <c r="L295" s="12">
        <f t="shared" si="43"/>
        <v>2014</v>
      </c>
      <c r="M295" s="12">
        <f t="shared" si="44"/>
        <v>3</v>
      </c>
      <c r="N295" s="11"/>
      <c r="O295" s="11">
        <f t="shared" si="45"/>
        <v>41749.459652777776</v>
      </c>
      <c r="P295" t="b">
        <v>1</v>
      </c>
      <c r="Q295">
        <v>131</v>
      </c>
      <c r="R295" t="b">
        <v>1</v>
      </c>
      <c r="S295" t="s">
        <v>8269</v>
      </c>
      <c r="T295" s="5">
        <f t="shared" si="46"/>
        <v>101.38461538461539</v>
      </c>
      <c r="U295" s="5">
        <f t="shared" si="47"/>
        <v>201.22137404580153</v>
      </c>
      <c r="V295" t="str">
        <f t="shared" si="48"/>
        <v>film &amp; video</v>
      </c>
      <c r="W295" t="str">
        <f t="shared" si="49"/>
        <v>documentary</v>
      </c>
      <c r="X295" s="8">
        <f t="shared" si="40"/>
        <v>2014</v>
      </c>
      <c r="Y295" s="8">
        <f t="shared" si="41"/>
        <v>3</v>
      </c>
    </row>
    <row r="296" spans="1:25" ht="19" customHeight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42"/>
        <v>40342.876087962963</v>
      </c>
      <c r="L296" s="12">
        <f t="shared" si="43"/>
        <v>2010</v>
      </c>
      <c r="M296" s="12">
        <f t="shared" si="44"/>
        <v>6</v>
      </c>
      <c r="N296" s="11"/>
      <c r="O296" s="11">
        <f t="shared" si="45"/>
        <v>40378.458333333328</v>
      </c>
      <c r="P296" t="b">
        <v>1</v>
      </c>
      <c r="Q296">
        <v>50</v>
      </c>
      <c r="R296" t="b">
        <v>1</v>
      </c>
      <c r="S296" t="s">
        <v>8269</v>
      </c>
      <c r="T296" s="5">
        <f t="shared" si="46"/>
        <v>100</v>
      </c>
      <c r="U296" s="5">
        <f t="shared" si="47"/>
        <v>100</v>
      </c>
      <c r="V296" t="str">
        <f t="shared" si="48"/>
        <v>film &amp; video</v>
      </c>
      <c r="W296" t="str">
        <f t="shared" si="49"/>
        <v>documentary</v>
      </c>
      <c r="X296" s="8">
        <f t="shared" si="40"/>
        <v>2010</v>
      </c>
      <c r="Y296" s="8">
        <f t="shared" si="41"/>
        <v>6</v>
      </c>
    </row>
    <row r="297" spans="1:25" ht="19" customHeight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42"/>
        <v>41518.796400462961</v>
      </c>
      <c r="L297" s="12">
        <f t="shared" si="43"/>
        <v>2013</v>
      </c>
      <c r="M297" s="12">
        <f t="shared" si="44"/>
        <v>9</v>
      </c>
      <c r="N297" s="11"/>
      <c r="O297" s="11">
        <f t="shared" si="45"/>
        <v>41578.791666666664</v>
      </c>
      <c r="P297" t="b">
        <v>1</v>
      </c>
      <c r="Q297">
        <v>665</v>
      </c>
      <c r="R297" t="b">
        <v>1</v>
      </c>
      <c r="S297" t="s">
        <v>8269</v>
      </c>
      <c r="T297" s="5">
        <f t="shared" si="46"/>
        <v>133.10911999999999</v>
      </c>
      <c r="U297" s="5">
        <f t="shared" si="47"/>
        <v>100.08204511278196</v>
      </c>
      <c r="V297" t="str">
        <f t="shared" si="48"/>
        <v>film &amp; video</v>
      </c>
      <c r="W297" t="str">
        <f t="shared" si="49"/>
        <v>documentary</v>
      </c>
      <c r="X297" s="8">
        <f t="shared" si="40"/>
        <v>2013</v>
      </c>
      <c r="Y297" s="8">
        <f t="shared" si="41"/>
        <v>9</v>
      </c>
    </row>
    <row r="298" spans="1:25" ht="19" customHeight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42"/>
        <v>41134.267164351848</v>
      </c>
      <c r="L298" s="12">
        <f t="shared" si="43"/>
        <v>2012</v>
      </c>
      <c r="M298" s="12">
        <f t="shared" si="44"/>
        <v>8</v>
      </c>
      <c r="N298" s="11"/>
      <c r="O298" s="11">
        <f t="shared" si="45"/>
        <v>41159.267164351848</v>
      </c>
      <c r="P298" t="b">
        <v>1</v>
      </c>
      <c r="Q298">
        <v>129</v>
      </c>
      <c r="R298" t="b">
        <v>1</v>
      </c>
      <c r="S298" t="s">
        <v>8269</v>
      </c>
      <c r="T298" s="5">
        <f t="shared" si="46"/>
        <v>118.72620000000001</v>
      </c>
      <c r="U298" s="5">
        <f t="shared" si="47"/>
        <v>230.08953488372092</v>
      </c>
      <c r="V298" t="str">
        <f t="shared" si="48"/>
        <v>film &amp; video</v>
      </c>
      <c r="W298" t="str">
        <f t="shared" si="49"/>
        <v>documentary</v>
      </c>
      <c r="X298" s="8">
        <f t="shared" si="40"/>
        <v>2012</v>
      </c>
      <c r="Y298" s="8">
        <f t="shared" si="41"/>
        <v>8</v>
      </c>
    </row>
    <row r="299" spans="1:25" ht="19" customHeight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42"/>
        <v>42089.519687499997</v>
      </c>
      <c r="L299" s="12">
        <f t="shared" si="43"/>
        <v>2015</v>
      </c>
      <c r="M299" s="12">
        <f t="shared" si="44"/>
        <v>3</v>
      </c>
      <c r="N299" s="11"/>
      <c r="O299" s="11">
        <f t="shared" si="45"/>
        <v>42124.957638888889</v>
      </c>
      <c r="P299" t="b">
        <v>1</v>
      </c>
      <c r="Q299">
        <v>142</v>
      </c>
      <c r="R299" t="b">
        <v>1</v>
      </c>
      <c r="S299" t="s">
        <v>8269</v>
      </c>
      <c r="T299" s="5">
        <f t="shared" si="46"/>
        <v>100.64</v>
      </c>
      <c r="U299" s="5">
        <f t="shared" si="47"/>
        <v>141.74647887323943</v>
      </c>
      <c r="V299" t="str">
        <f t="shared" si="48"/>
        <v>film &amp; video</v>
      </c>
      <c r="W299" t="str">
        <f t="shared" si="49"/>
        <v>documentary</v>
      </c>
      <c r="X299" s="8">
        <f t="shared" si="40"/>
        <v>2015</v>
      </c>
      <c r="Y299" s="8">
        <f t="shared" si="41"/>
        <v>3</v>
      </c>
    </row>
    <row r="300" spans="1:25" ht="19" customHeight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42"/>
        <v>41709.255185185182</v>
      </c>
      <c r="L300" s="12">
        <f t="shared" si="43"/>
        <v>2014</v>
      </c>
      <c r="M300" s="12">
        <f t="shared" si="44"/>
        <v>3</v>
      </c>
      <c r="N300" s="11"/>
      <c r="O300" s="11">
        <f t="shared" si="45"/>
        <v>41768.666666666664</v>
      </c>
      <c r="P300" t="b">
        <v>1</v>
      </c>
      <c r="Q300">
        <v>2436</v>
      </c>
      <c r="R300" t="b">
        <v>1</v>
      </c>
      <c r="S300" t="s">
        <v>8269</v>
      </c>
      <c r="T300" s="5">
        <f t="shared" si="46"/>
        <v>108.93241269841269</v>
      </c>
      <c r="U300" s="5">
        <f t="shared" si="47"/>
        <v>56.344351395730705</v>
      </c>
      <c r="V300" t="str">
        <f t="shared" si="48"/>
        <v>film &amp; video</v>
      </c>
      <c r="W300" t="str">
        <f t="shared" si="49"/>
        <v>documentary</v>
      </c>
      <c r="X300" s="8">
        <f t="shared" si="40"/>
        <v>2014</v>
      </c>
      <c r="Y300" s="8">
        <f t="shared" si="41"/>
        <v>3</v>
      </c>
    </row>
    <row r="301" spans="1:25" ht="19" customHeight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42"/>
        <v>40469.016898148147</v>
      </c>
      <c r="L301" s="12">
        <f t="shared" si="43"/>
        <v>2010</v>
      </c>
      <c r="M301" s="12">
        <f t="shared" si="44"/>
        <v>10</v>
      </c>
      <c r="N301" s="11"/>
      <c r="O301" s="11">
        <f t="shared" si="45"/>
        <v>40499.058564814812</v>
      </c>
      <c r="P301" t="b">
        <v>1</v>
      </c>
      <c r="Q301">
        <v>244</v>
      </c>
      <c r="R301" t="b">
        <v>1</v>
      </c>
      <c r="S301" t="s">
        <v>8269</v>
      </c>
      <c r="T301" s="5">
        <f t="shared" si="46"/>
        <v>178.95250000000001</v>
      </c>
      <c r="U301" s="5">
        <f t="shared" si="47"/>
        <v>73.341188524590166</v>
      </c>
      <c r="V301" t="str">
        <f t="shared" si="48"/>
        <v>film &amp; video</v>
      </c>
      <c r="W301" t="str">
        <f t="shared" si="49"/>
        <v>documentary</v>
      </c>
      <c r="X301" s="8">
        <f t="shared" si="40"/>
        <v>2010</v>
      </c>
      <c r="Y301" s="8">
        <f t="shared" si="41"/>
        <v>10</v>
      </c>
    </row>
    <row r="302" spans="1:25" ht="19" customHeight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42"/>
        <v>40626.751597222217</v>
      </c>
      <c r="L302" s="12">
        <f t="shared" si="43"/>
        <v>2011</v>
      </c>
      <c r="M302" s="12">
        <f t="shared" si="44"/>
        <v>3</v>
      </c>
      <c r="N302" s="11"/>
      <c r="O302" s="11">
        <f t="shared" si="45"/>
        <v>40657.751597222217</v>
      </c>
      <c r="P302" t="b">
        <v>1</v>
      </c>
      <c r="Q302">
        <v>298</v>
      </c>
      <c r="R302" t="b">
        <v>1</v>
      </c>
      <c r="S302" t="s">
        <v>8269</v>
      </c>
      <c r="T302" s="5">
        <f t="shared" si="46"/>
        <v>101.72264</v>
      </c>
      <c r="U302" s="5">
        <f t="shared" si="47"/>
        <v>85.337785234899329</v>
      </c>
      <c r="V302" t="str">
        <f t="shared" si="48"/>
        <v>film &amp; video</v>
      </c>
      <c r="W302" t="str">
        <f t="shared" si="49"/>
        <v>documentary</v>
      </c>
      <c r="X302" s="8">
        <f t="shared" si="40"/>
        <v>2011</v>
      </c>
      <c r="Y302" s="8">
        <f t="shared" si="41"/>
        <v>3</v>
      </c>
    </row>
    <row r="303" spans="1:25" ht="19" customHeight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42"/>
        <v>41312.529340277775</v>
      </c>
      <c r="L303" s="12">
        <f t="shared" si="43"/>
        <v>2013</v>
      </c>
      <c r="M303" s="12">
        <f t="shared" si="44"/>
        <v>2</v>
      </c>
      <c r="N303" s="11"/>
      <c r="O303" s="11">
        <f t="shared" si="45"/>
        <v>41352.487673611111</v>
      </c>
      <c r="P303" t="b">
        <v>1</v>
      </c>
      <c r="Q303">
        <v>251</v>
      </c>
      <c r="R303" t="b">
        <v>1</v>
      </c>
      <c r="S303" t="s">
        <v>8269</v>
      </c>
      <c r="T303" s="5">
        <f t="shared" si="46"/>
        <v>118.73499999999999</v>
      </c>
      <c r="U303" s="5">
        <f t="shared" si="47"/>
        <v>61.496215139442228</v>
      </c>
      <c r="V303" t="str">
        <f t="shared" si="48"/>
        <v>film &amp; video</v>
      </c>
      <c r="W303" t="str">
        <f t="shared" si="49"/>
        <v>documentary</v>
      </c>
      <c r="X303" s="8">
        <f t="shared" si="40"/>
        <v>2013</v>
      </c>
      <c r="Y303" s="8">
        <f t="shared" si="41"/>
        <v>2</v>
      </c>
    </row>
    <row r="304" spans="1:25" ht="19" customHeight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42"/>
        <v>40933.648587962962</v>
      </c>
      <c r="L304" s="12">
        <f t="shared" si="43"/>
        <v>2012</v>
      </c>
      <c r="M304" s="12">
        <f t="shared" si="44"/>
        <v>1</v>
      </c>
      <c r="N304" s="11"/>
      <c r="O304" s="11">
        <f t="shared" si="45"/>
        <v>40963.648587962962</v>
      </c>
      <c r="P304" t="b">
        <v>1</v>
      </c>
      <c r="Q304">
        <v>108</v>
      </c>
      <c r="R304" t="b">
        <v>1</v>
      </c>
      <c r="S304" t="s">
        <v>8269</v>
      </c>
      <c r="T304" s="5">
        <f t="shared" si="46"/>
        <v>100.46</v>
      </c>
      <c r="U304" s="5">
        <f t="shared" si="47"/>
        <v>93.018518518518519</v>
      </c>
      <c r="V304" t="str">
        <f t="shared" si="48"/>
        <v>film &amp; video</v>
      </c>
      <c r="W304" t="str">
        <f t="shared" si="49"/>
        <v>documentary</v>
      </c>
      <c r="X304" s="8">
        <f t="shared" si="40"/>
        <v>2012</v>
      </c>
      <c r="Y304" s="8">
        <f t="shared" si="41"/>
        <v>1</v>
      </c>
    </row>
    <row r="305" spans="1:25" ht="19" customHeight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42"/>
        <v>41031.862800925919</v>
      </c>
      <c r="L305" s="12">
        <f t="shared" si="43"/>
        <v>2012</v>
      </c>
      <c r="M305" s="12">
        <f t="shared" si="44"/>
        <v>5</v>
      </c>
      <c r="N305" s="11"/>
      <c r="O305" s="11">
        <f t="shared" si="45"/>
        <v>41061.862800925919</v>
      </c>
      <c r="P305" t="b">
        <v>1</v>
      </c>
      <c r="Q305">
        <v>82</v>
      </c>
      <c r="R305" t="b">
        <v>1</v>
      </c>
      <c r="S305" t="s">
        <v>8269</v>
      </c>
      <c r="T305" s="5">
        <f t="shared" si="46"/>
        <v>137.46666666666667</v>
      </c>
      <c r="U305" s="5">
        <f t="shared" si="47"/>
        <v>50.292682926829265</v>
      </c>
      <c r="V305" t="str">
        <f t="shared" si="48"/>
        <v>film &amp; video</v>
      </c>
      <c r="W305" t="str">
        <f t="shared" si="49"/>
        <v>documentary</v>
      </c>
      <c r="X305" s="8">
        <f t="shared" si="40"/>
        <v>2012</v>
      </c>
      <c r="Y305" s="8">
        <f t="shared" si="41"/>
        <v>5</v>
      </c>
    </row>
    <row r="306" spans="1:25" ht="19" customHeight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42"/>
        <v>41113.88653935185</v>
      </c>
      <c r="L306" s="12">
        <f t="shared" si="43"/>
        <v>2012</v>
      </c>
      <c r="M306" s="12">
        <f t="shared" si="44"/>
        <v>7</v>
      </c>
      <c r="N306" s="11"/>
      <c r="O306" s="11">
        <f t="shared" si="45"/>
        <v>41152.875</v>
      </c>
      <c r="P306" t="b">
        <v>1</v>
      </c>
      <c r="Q306">
        <v>74</v>
      </c>
      <c r="R306" t="b">
        <v>1</v>
      </c>
      <c r="S306" t="s">
        <v>8269</v>
      </c>
      <c r="T306" s="5">
        <f t="shared" si="46"/>
        <v>231.64705882352939</v>
      </c>
      <c r="U306" s="5">
        <f t="shared" si="47"/>
        <v>106.43243243243244</v>
      </c>
      <c r="V306" t="str">
        <f t="shared" si="48"/>
        <v>film &amp; video</v>
      </c>
      <c r="W306" t="str">
        <f t="shared" si="49"/>
        <v>documentary</v>
      </c>
      <c r="X306" s="8">
        <f t="shared" si="40"/>
        <v>2012</v>
      </c>
      <c r="Y306" s="8">
        <f t="shared" si="41"/>
        <v>7</v>
      </c>
    </row>
    <row r="307" spans="1:25" ht="19" customHeight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42"/>
        <v>40948.421863425923</v>
      </c>
      <c r="L307" s="12">
        <f t="shared" si="43"/>
        <v>2012</v>
      </c>
      <c r="M307" s="12">
        <f t="shared" si="44"/>
        <v>2</v>
      </c>
      <c r="N307" s="11"/>
      <c r="O307" s="11">
        <f t="shared" si="45"/>
        <v>40978.421863425923</v>
      </c>
      <c r="P307" t="b">
        <v>1</v>
      </c>
      <c r="Q307">
        <v>189</v>
      </c>
      <c r="R307" t="b">
        <v>1</v>
      </c>
      <c r="S307" t="s">
        <v>8269</v>
      </c>
      <c r="T307" s="5">
        <f t="shared" si="46"/>
        <v>130.33333333333331</v>
      </c>
      <c r="U307" s="5">
        <f t="shared" si="47"/>
        <v>51.719576719576722</v>
      </c>
      <c r="V307" t="str">
        <f t="shared" si="48"/>
        <v>film &amp; video</v>
      </c>
      <c r="W307" t="str">
        <f t="shared" si="49"/>
        <v>documentary</v>
      </c>
      <c r="X307" s="8">
        <f t="shared" si="40"/>
        <v>2012</v>
      </c>
      <c r="Y307" s="8">
        <f t="shared" si="41"/>
        <v>2</v>
      </c>
    </row>
    <row r="308" spans="1:25" ht="19" customHeight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42"/>
        <v>41333.628854166665</v>
      </c>
      <c r="L308" s="12">
        <f t="shared" si="43"/>
        <v>2013</v>
      </c>
      <c r="M308" s="12">
        <f t="shared" si="44"/>
        <v>2</v>
      </c>
      <c r="N308" s="11"/>
      <c r="O308" s="11">
        <f t="shared" si="45"/>
        <v>41353.587187499994</v>
      </c>
      <c r="P308" t="b">
        <v>1</v>
      </c>
      <c r="Q308">
        <v>80</v>
      </c>
      <c r="R308" t="b">
        <v>1</v>
      </c>
      <c r="S308" t="s">
        <v>8269</v>
      </c>
      <c r="T308" s="5">
        <f t="shared" si="46"/>
        <v>292.89999999999998</v>
      </c>
      <c r="U308" s="5">
        <f t="shared" si="47"/>
        <v>36.612499999999997</v>
      </c>
      <c r="V308" t="str">
        <f t="shared" si="48"/>
        <v>film &amp; video</v>
      </c>
      <c r="W308" t="str">
        <f t="shared" si="49"/>
        <v>documentary</v>
      </c>
      <c r="X308" s="8">
        <f t="shared" si="40"/>
        <v>2013</v>
      </c>
      <c r="Y308" s="8">
        <f t="shared" si="41"/>
        <v>2</v>
      </c>
    </row>
    <row r="309" spans="1:25" ht="19" customHeight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42"/>
        <v>41282.736122685186</v>
      </c>
      <c r="L309" s="12">
        <f t="shared" si="43"/>
        <v>2013</v>
      </c>
      <c r="M309" s="12">
        <f t="shared" si="44"/>
        <v>1</v>
      </c>
      <c r="N309" s="11"/>
      <c r="O309" s="11">
        <f t="shared" si="45"/>
        <v>41312.736122685186</v>
      </c>
      <c r="P309" t="b">
        <v>1</v>
      </c>
      <c r="Q309">
        <v>576</v>
      </c>
      <c r="R309" t="b">
        <v>1</v>
      </c>
      <c r="S309" t="s">
        <v>8269</v>
      </c>
      <c r="T309" s="5">
        <f t="shared" si="46"/>
        <v>111.31818181818183</v>
      </c>
      <c r="U309" s="5">
        <f t="shared" si="47"/>
        <v>42.517361111111114</v>
      </c>
      <c r="V309" t="str">
        <f t="shared" si="48"/>
        <v>film &amp; video</v>
      </c>
      <c r="W309" t="str">
        <f t="shared" si="49"/>
        <v>documentary</v>
      </c>
      <c r="X309" s="8">
        <f t="shared" si="40"/>
        <v>2013</v>
      </c>
      <c r="Y309" s="8">
        <f t="shared" si="41"/>
        <v>1</v>
      </c>
    </row>
    <row r="310" spans="1:25" ht="19" customHeight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42"/>
        <v>40567.486226851848</v>
      </c>
      <c r="L310" s="12">
        <f t="shared" si="43"/>
        <v>2011</v>
      </c>
      <c r="M310" s="12">
        <f t="shared" si="44"/>
        <v>1</v>
      </c>
      <c r="N310" s="11"/>
      <c r="O310" s="11">
        <f t="shared" si="45"/>
        <v>40612.486226851848</v>
      </c>
      <c r="P310" t="b">
        <v>1</v>
      </c>
      <c r="Q310">
        <v>202</v>
      </c>
      <c r="R310" t="b">
        <v>1</v>
      </c>
      <c r="S310" t="s">
        <v>8269</v>
      </c>
      <c r="T310" s="5">
        <f t="shared" si="46"/>
        <v>105.56666666666668</v>
      </c>
      <c r="U310" s="5">
        <f t="shared" si="47"/>
        <v>62.712871287128714</v>
      </c>
      <c r="V310" t="str">
        <f t="shared" si="48"/>
        <v>film &amp; video</v>
      </c>
      <c r="W310" t="str">
        <f t="shared" si="49"/>
        <v>documentary</v>
      </c>
      <c r="X310" s="8">
        <f t="shared" si="40"/>
        <v>2011</v>
      </c>
      <c r="Y310" s="8">
        <f t="shared" si="41"/>
        <v>1</v>
      </c>
    </row>
    <row r="311" spans="1:25" ht="19" customHeight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42"/>
        <v>41134.543217592589</v>
      </c>
      <c r="L311" s="12">
        <f t="shared" si="43"/>
        <v>2012</v>
      </c>
      <c r="M311" s="12">
        <f t="shared" si="44"/>
        <v>8</v>
      </c>
      <c r="N311" s="11"/>
      <c r="O311" s="11">
        <f t="shared" si="45"/>
        <v>41155.543217592589</v>
      </c>
      <c r="P311" t="b">
        <v>1</v>
      </c>
      <c r="Q311">
        <v>238</v>
      </c>
      <c r="R311" t="b">
        <v>1</v>
      </c>
      <c r="S311" t="s">
        <v>8269</v>
      </c>
      <c r="T311" s="5">
        <f t="shared" si="46"/>
        <v>118.94444444444446</v>
      </c>
      <c r="U311" s="5">
        <f t="shared" si="47"/>
        <v>89.957983193277315</v>
      </c>
      <c r="V311" t="str">
        <f t="shared" si="48"/>
        <v>film &amp; video</v>
      </c>
      <c r="W311" t="str">
        <f t="shared" si="49"/>
        <v>documentary</v>
      </c>
      <c r="X311" s="8">
        <f t="shared" si="40"/>
        <v>2012</v>
      </c>
      <c r="Y311" s="8">
        <f t="shared" si="41"/>
        <v>8</v>
      </c>
    </row>
    <row r="312" spans="1:25" ht="19" customHeight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42"/>
        <v>40820.974803240737</v>
      </c>
      <c r="L312" s="12">
        <f t="shared" si="43"/>
        <v>2011</v>
      </c>
      <c r="M312" s="12">
        <f t="shared" si="44"/>
        <v>10</v>
      </c>
      <c r="N312" s="11"/>
      <c r="O312" s="11">
        <f t="shared" si="45"/>
        <v>40835.875</v>
      </c>
      <c r="P312" t="b">
        <v>1</v>
      </c>
      <c r="Q312">
        <v>36</v>
      </c>
      <c r="R312" t="b">
        <v>1</v>
      </c>
      <c r="S312" t="s">
        <v>8269</v>
      </c>
      <c r="T312" s="5">
        <f t="shared" si="46"/>
        <v>104.129</v>
      </c>
      <c r="U312" s="5">
        <f t="shared" si="47"/>
        <v>28.924722222222222</v>
      </c>
      <c r="V312" t="str">
        <f t="shared" si="48"/>
        <v>film &amp; video</v>
      </c>
      <c r="W312" t="str">
        <f t="shared" si="49"/>
        <v>documentary</v>
      </c>
      <c r="X312" s="8">
        <f t="shared" si="40"/>
        <v>2011</v>
      </c>
      <c r="Y312" s="8">
        <f t="shared" si="41"/>
        <v>10</v>
      </c>
    </row>
    <row r="313" spans="1:25" ht="19" customHeight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42"/>
        <v>40868.011481481481</v>
      </c>
      <c r="L313" s="12">
        <f t="shared" si="43"/>
        <v>2011</v>
      </c>
      <c r="M313" s="12">
        <f t="shared" si="44"/>
        <v>11</v>
      </c>
      <c r="N313" s="11"/>
      <c r="O313" s="11">
        <f t="shared" si="45"/>
        <v>40909.124305555553</v>
      </c>
      <c r="P313" t="b">
        <v>1</v>
      </c>
      <c r="Q313">
        <v>150</v>
      </c>
      <c r="R313" t="b">
        <v>1</v>
      </c>
      <c r="S313" t="s">
        <v>8269</v>
      </c>
      <c r="T313" s="5">
        <f t="shared" si="46"/>
        <v>104.10165000000001</v>
      </c>
      <c r="U313" s="5">
        <f t="shared" si="47"/>
        <v>138.8022</v>
      </c>
      <c r="V313" t="str">
        <f t="shared" si="48"/>
        <v>film &amp; video</v>
      </c>
      <c r="W313" t="str">
        <f t="shared" si="49"/>
        <v>documentary</v>
      </c>
      <c r="X313" s="8">
        <f t="shared" si="40"/>
        <v>2011</v>
      </c>
      <c r="Y313" s="8">
        <f t="shared" si="41"/>
        <v>11</v>
      </c>
    </row>
    <row r="314" spans="1:25" ht="19" customHeight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42"/>
        <v>41348.669351851851</v>
      </c>
      <c r="L314" s="12">
        <f t="shared" si="43"/>
        <v>2013</v>
      </c>
      <c r="M314" s="12">
        <f t="shared" si="44"/>
        <v>3</v>
      </c>
      <c r="N314" s="11"/>
      <c r="O314" s="11">
        <f t="shared" si="45"/>
        <v>41378.669351851851</v>
      </c>
      <c r="P314" t="b">
        <v>1</v>
      </c>
      <c r="Q314">
        <v>146</v>
      </c>
      <c r="R314" t="b">
        <v>1</v>
      </c>
      <c r="S314" t="s">
        <v>8269</v>
      </c>
      <c r="T314" s="5">
        <f t="shared" si="46"/>
        <v>111.87499999999999</v>
      </c>
      <c r="U314" s="5">
        <f t="shared" si="47"/>
        <v>61.301369863013697</v>
      </c>
      <c r="V314" t="str">
        <f t="shared" si="48"/>
        <v>film &amp; video</v>
      </c>
      <c r="W314" t="str">
        <f t="shared" si="49"/>
        <v>documentary</v>
      </c>
      <c r="X314" s="8">
        <f t="shared" si="40"/>
        <v>2013</v>
      </c>
      <c r="Y314" s="8">
        <f t="shared" si="41"/>
        <v>3</v>
      </c>
    </row>
    <row r="315" spans="1:25" ht="19" customHeight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42"/>
        <v>40357.019606481481</v>
      </c>
      <c r="L315" s="12">
        <f t="shared" si="43"/>
        <v>2010</v>
      </c>
      <c r="M315" s="12">
        <f t="shared" si="44"/>
        <v>6</v>
      </c>
      <c r="N315" s="11"/>
      <c r="O315" s="11">
        <f t="shared" si="45"/>
        <v>40401.457638888889</v>
      </c>
      <c r="P315" t="b">
        <v>1</v>
      </c>
      <c r="Q315">
        <v>222</v>
      </c>
      <c r="R315" t="b">
        <v>1</v>
      </c>
      <c r="S315" t="s">
        <v>8269</v>
      </c>
      <c r="T315" s="5">
        <f t="shared" si="46"/>
        <v>104.73529411764706</v>
      </c>
      <c r="U315" s="5">
        <f t="shared" si="47"/>
        <v>80.202702702702709</v>
      </c>
      <c r="V315" t="str">
        <f t="shared" si="48"/>
        <v>film &amp; video</v>
      </c>
      <c r="W315" t="str">
        <f t="shared" si="49"/>
        <v>documentary</v>
      </c>
      <c r="X315" s="8">
        <f t="shared" si="40"/>
        <v>2010</v>
      </c>
      <c r="Y315" s="8">
        <f t="shared" si="41"/>
        <v>6</v>
      </c>
    </row>
    <row r="316" spans="1:25" ht="19" customHeight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42"/>
        <v>41304.624861111108</v>
      </c>
      <c r="L316" s="12">
        <f t="shared" si="43"/>
        <v>2013</v>
      </c>
      <c r="M316" s="12">
        <f t="shared" si="44"/>
        <v>1</v>
      </c>
      <c r="N316" s="11"/>
      <c r="O316" s="11">
        <f t="shared" si="45"/>
        <v>41334.624861111108</v>
      </c>
      <c r="P316" t="b">
        <v>1</v>
      </c>
      <c r="Q316">
        <v>120</v>
      </c>
      <c r="R316" t="b">
        <v>1</v>
      </c>
      <c r="S316" t="s">
        <v>8269</v>
      </c>
      <c r="T316" s="5">
        <f t="shared" si="46"/>
        <v>385.15000000000003</v>
      </c>
      <c r="U316" s="5">
        <f t="shared" si="47"/>
        <v>32.095833333333331</v>
      </c>
      <c r="V316" t="str">
        <f t="shared" si="48"/>
        <v>film &amp; video</v>
      </c>
      <c r="W316" t="str">
        <f t="shared" si="49"/>
        <v>documentary</v>
      </c>
      <c r="X316" s="8">
        <f t="shared" si="40"/>
        <v>2013</v>
      </c>
      <c r="Y316" s="8">
        <f t="shared" si="41"/>
        <v>1</v>
      </c>
    </row>
    <row r="317" spans="1:25" ht="19" customHeight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42"/>
        <v>41113.564050925925</v>
      </c>
      <c r="L317" s="12">
        <f t="shared" si="43"/>
        <v>2012</v>
      </c>
      <c r="M317" s="12">
        <f t="shared" si="44"/>
        <v>7</v>
      </c>
      <c r="N317" s="11"/>
      <c r="O317" s="11">
        <f t="shared" si="45"/>
        <v>41143.564050925925</v>
      </c>
      <c r="P317" t="b">
        <v>1</v>
      </c>
      <c r="Q317">
        <v>126</v>
      </c>
      <c r="R317" t="b">
        <v>1</v>
      </c>
      <c r="S317" t="s">
        <v>8269</v>
      </c>
      <c r="T317" s="5">
        <f t="shared" si="46"/>
        <v>101.248</v>
      </c>
      <c r="U317" s="5">
        <f t="shared" si="47"/>
        <v>200.88888888888889</v>
      </c>
      <c r="V317" t="str">
        <f t="shared" si="48"/>
        <v>film &amp; video</v>
      </c>
      <c r="W317" t="str">
        <f t="shared" si="49"/>
        <v>documentary</v>
      </c>
      <c r="X317" s="8">
        <f t="shared" si="40"/>
        <v>2012</v>
      </c>
      <c r="Y317" s="8">
        <f t="shared" si="41"/>
        <v>7</v>
      </c>
    </row>
    <row r="318" spans="1:25" ht="19" customHeight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42"/>
        <v>41950.715243055551</v>
      </c>
      <c r="L318" s="12">
        <f t="shared" si="43"/>
        <v>2014</v>
      </c>
      <c r="M318" s="12">
        <f t="shared" si="44"/>
        <v>11</v>
      </c>
      <c r="N318" s="11"/>
      <c r="O318" s="11">
        <f t="shared" si="45"/>
        <v>41983.999305555553</v>
      </c>
      <c r="P318" t="b">
        <v>1</v>
      </c>
      <c r="Q318">
        <v>158</v>
      </c>
      <c r="R318" t="b">
        <v>1</v>
      </c>
      <c r="S318" t="s">
        <v>8269</v>
      </c>
      <c r="T318" s="5">
        <f t="shared" si="46"/>
        <v>113.77333333333333</v>
      </c>
      <c r="U318" s="5">
        <f t="shared" si="47"/>
        <v>108.01265822784811</v>
      </c>
      <c r="V318" t="str">
        <f t="shared" si="48"/>
        <v>film &amp; video</v>
      </c>
      <c r="W318" t="str">
        <f t="shared" si="49"/>
        <v>documentary</v>
      </c>
      <c r="X318" s="8">
        <f t="shared" si="40"/>
        <v>2014</v>
      </c>
      <c r="Y318" s="8">
        <f t="shared" si="41"/>
        <v>11</v>
      </c>
    </row>
    <row r="319" spans="1:25" ht="19" customHeight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42"/>
        <v>41589.468553240738</v>
      </c>
      <c r="L319" s="12">
        <f t="shared" si="43"/>
        <v>2013</v>
      </c>
      <c r="M319" s="12">
        <f t="shared" si="44"/>
        <v>11</v>
      </c>
      <c r="N319" s="11"/>
      <c r="O319" s="11">
        <f t="shared" si="45"/>
        <v>41619.468553240738</v>
      </c>
      <c r="P319" t="b">
        <v>1</v>
      </c>
      <c r="Q319">
        <v>316</v>
      </c>
      <c r="R319" t="b">
        <v>1</v>
      </c>
      <c r="S319" t="s">
        <v>8269</v>
      </c>
      <c r="T319" s="5">
        <f t="shared" si="46"/>
        <v>100.80333333333333</v>
      </c>
      <c r="U319" s="5">
        <f t="shared" si="47"/>
        <v>95.699367088607602</v>
      </c>
      <c r="V319" t="str">
        <f t="shared" si="48"/>
        <v>film &amp; video</v>
      </c>
      <c r="W319" t="str">
        <f t="shared" si="49"/>
        <v>documentary</v>
      </c>
      <c r="X319" s="8">
        <f t="shared" si="40"/>
        <v>2013</v>
      </c>
      <c r="Y319" s="8">
        <f t="shared" si="41"/>
        <v>11</v>
      </c>
    </row>
    <row r="320" spans="1:25" ht="19" customHeight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42"/>
        <v>41329.830451388887</v>
      </c>
      <c r="L320" s="12">
        <f t="shared" si="43"/>
        <v>2013</v>
      </c>
      <c r="M320" s="12">
        <f t="shared" si="44"/>
        <v>2</v>
      </c>
      <c r="N320" s="11"/>
      <c r="O320" s="11">
        <f t="shared" si="45"/>
        <v>41359.788784722223</v>
      </c>
      <c r="P320" t="b">
        <v>1</v>
      </c>
      <c r="Q320">
        <v>284</v>
      </c>
      <c r="R320" t="b">
        <v>1</v>
      </c>
      <c r="S320" t="s">
        <v>8269</v>
      </c>
      <c r="T320" s="5">
        <f t="shared" si="46"/>
        <v>283.32</v>
      </c>
      <c r="U320" s="5">
        <f t="shared" si="47"/>
        <v>49.880281690140848</v>
      </c>
      <c r="V320" t="str">
        <f t="shared" si="48"/>
        <v>film &amp; video</v>
      </c>
      <c r="W320" t="str">
        <f t="shared" si="49"/>
        <v>documentary</v>
      </c>
      <c r="X320" s="8">
        <f t="shared" si="40"/>
        <v>2013</v>
      </c>
      <c r="Y320" s="8">
        <f t="shared" si="41"/>
        <v>2</v>
      </c>
    </row>
    <row r="321" spans="1:25" ht="19" customHeight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42"/>
        <v>40123.629965277774</v>
      </c>
      <c r="L321" s="12">
        <f t="shared" si="43"/>
        <v>2009</v>
      </c>
      <c r="M321" s="12">
        <f t="shared" si="44"/>
        <v>11</v>
      </c>
      <c r="N321" s="11"/>
      <c r="O321" s="11">
        <f t="shared" si="45"/>
        <v>40211.124305555553</v>
      </c>
      <c r="P321" t="b">
        <v>1</v>
      </c>
      <c r="Q321">
        <v>51</v>
      </c>
      <c r="R321" t="b">
        <v>1</v>
      </c>
      <c r="S321" t="s">
        <v>8269</v>
      </c>
      <c r="T321" s="5">
        <f t="shared" si="46"/>
        <v>112.68</v>
      </c>
      <c r="U321" s="5">
        <f t="shared" si="47"/>
        <v>110.47058823529412</v>
      </c>
      <c r="V321" t="str">
        <f t="shared" si="48"/>
        <v>film &amp; video</v>
      </c>
      <c r="W321" t="str">
        <f t="shared" si="49"/>
        <v>documentary</v>
      </c>
      <c r="X321" s="8">
        <f t="shared" si="40"/>
        <v>2009</v>
      </c>
      <c r="Y321" s="8">
        <f t="shared" si="41"/>
        <v>11</v>
      </c>
    </row>
    <row r="322" spans="1:25" ht="19" customHeight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si="42"/>
        <v>42331.34297453703</v>
      </c>
      <c r="L322" s="12">
        <f t="shared" si="43"/>
        <v>2015</v>
      </c>
      <c r="M322" s="12">
        <f t="shared" si="44"/>
        <v>11</v>
      </c>
      <c r="N322" s="11"/>
      <c r="O322" s="11">
        <f t="shared" si="45"/>
        <v>42360.749999999993</v>
      </c>
      <c r="P322" t="b">
        <v>1</v>
      </c>
      <c r="Q322">
        <v>158</v>
      </c>
      <c r="R322" t="b">
        <v>1</v>
      </c>
      <c r="S322" t="s">
        <v>8269</v>
      </c>
      <c r="T322" s="5">
        <f t="shared" si="46"/>
        <v>106.58000000000001</v>
      </c>
      <c r="U322" s="5">
        <f t="shared" si="47"/>
        <v>134.91139240506328</v>
      </c>
      <c r="V322" t="str">
        <f t="shared" si="48"/>
        <v>film &amp; video</v>
      </c>
      <c r="W322" t="str">
        <f t="shared" si="49"/>
        <v>documentary</v>
      </c>
      <c r="X322" s="8">
        <f t="shared" ref="X322:X385" si="50">L322</f>
        <v>2015</v>
      </c>
      <c r="Y322" s="8">
        <f t="shared" ref="Y322:Y385" si="51">M322</f>
        <v>11</v>
      </c>
    </row>
    <row r="323" spans="1:25" ht="19" customHeight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ref="K323:K386" si="52">(J323/86400)+25569+(-5/24)</f>
        <v>42647.238263888888</v>
      </c>
      <c r="L323" s="12">
        <f t="shared" ref="L323:L386" si="53">YEAR(K323)</f>
        <v>2016</v>
      </c>
      <c r="M323" s="12">
        <f t="shared" ref="M323:M386" si="54">MONTH(K323)</f>
        <v>10</v>
      </c>
      <c r="N323" s="11"/>
      <c r="O323" s="11">
        <f t="shared" ref="O323:O386" si="55">(I323/86400)+25569+(-5/24)</f>
        <v>42682.279930555553</v>
      </c>
      <c r="P323" t="b">
        <v>1</v>
      </c>
      <c r="Q323">
        <v>337</v>
      </c>
      <c r="R323" t="b">
        <v>1</v>
      </c>
      <c r="S323" t="s">
        <v>8269</v>
      </c>
      <c r="T323" s="5">
        <f t="shared" ref="T323:T386" si="56">E323/D323*100</f>
        <v>102.66285714285715</v>
      </c>
      <c r="U323" s="5">
        <f t="shared" ref="U323:U386" si="57">IF(Q323&gt;0,E323/Q323,0)</f>
        <v>106.62314540059347</v>
      </c>
      <c r="V323" t="str">
        <f t="shared" ref="V323:V386" si="58">LEFT(S323,SEARCH("/",S323)-1)</f>
        <v>film &amp; video</v>
      </c>
      <c r="W323" t="str">
        <f t="shared" ref="W323:W386" si="59">RIGHT($S323,LEN($S323)-SEARCH("/",$S323))</f>
        <v>documentary</v>
      </c>
      <c r="X323" s="8">
        <f t="shared" si="50"/>
        <v>2016</v>
      </c>
      <c r="Y323" s="8">
        <f t="shared" si="51"/>
        <v>10</v>
      </c>
    </row>
    <row r="324" spans="1:25" ht="19" customHeight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52"/>
        <v>42473.361666666664</v>
      </c>
      <c r="L324" s="12">
        <f t="shared" si="53"/>
        <v>2016</v>
      </c>
      <c r="M324" s="12">
        <f t="shared" si="54"/>
        <v>4</v>
      </c>
      <c r="N324" s="11"/>
      <c r="O324" s="11">
        <f t="shared" si="55"/>
        <v>42503.361666666664</v>
      </c>
      <c r="P324" t="b">
        <v>1</v>
      </c>
      <c r="Q324">
        <v>186</v>
      </c>
      <c r="R324" t="b">
        <v>1</v>
      </c>
      <c r="S324" t="s">
        <v>8269</v>
      </c>
      <c r="T324" s="5">
        <f t="shared" si="56"/>
        <v>107.91200000000001</v>
      </c>
      <c r="U324" s="5">
        <f t="shared" si="57"/>
        <v>145.04301075268816</v>
      </c>
      <c r="V324" t="str">
        <f t="shared" si="58"/>
        <v>film &amp; video</v>
      </c>
      <c r="W324" t="str">
        <f t="shared" si="59"/>
        <v>documentary</v>
      </c>
      <c r="X324" s="8">
        <f t="shared" si="50"/>
        <v>2016</v>
      </c>
      <c r="Y324" s="8">
        <f t="shared" si="51"/>
        <v>4</v>
      </c>
    </row>
    <row r="325" spans="1:25" ht="19" customHeight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52"/>
        <v>42697.113032407404</v>
      </c>
      <c r="L325" s="12">
        <f t="shared" si="53"/>
        <v>2016</v>
      </c>
      <c r="M325" s="12">
        <f t="shared" si="54"/>
        <v>11</v>
      </c>
      <c r="N325" s="11"/>
      <c r="O325" s="11">
        <f t="shared" si="55"/>
        <v>42725.124305555553</v>
      </c>
      <c r="P325" t="b">
        <v>1</v>
      </c>
      <c r="Q325">
        <v>58</v>
      </c>
      <c r="R325" t="b">
        <v>1</v>
      </c>
      <c r="S325" t="s">
        <v>8269</v>
      </c>
      <c r="T325" s="5">
        <f t="shared" si="56"/>
        <v>123.07407407407408</v>
      </c>
      <c r="U325" s="5">
        <f t="shared" si="57"/>
        <v>114.58620689655173</v>
      </c>
      <c r="V325" t="str">
        <f t="shared" si="58"/>
        <v>film &amp; video</v>
      </c>
      <c r="W325" t="str">
        <f t="shared" si="59"/>
        <v>documentary</v>
      </c>
      <c r="X325" s="8">
        <f t="shared" si="50"/>
        <v>2016</v>
      </c>
      <c r="Y325" s="8">
        <f t="shared" si="51"/>
        <v>11</v>
      </c>
    </row>
    <row r="326" spans="1:25" ht="19" customHeight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52"/>
        <v>42184.417916666665</v>
      </c>
      <c r="L326" s="12">
        <f t="shared" si="53"/>
        <v>2015</v>
      </c>
      <c r="M326" s="12">
        <f t="shared" si="54"/>
        <v>6</v>
      </c>
      <c r="N326" s="11"/>
      <c r="O326" s="11">
        <f t="shared" si="55"/>
        <v>42217.417916666665</v>
      </c>
      <c r="P326" t="b">
        <v>1</v>
      </c>
      <c r="Q326">
        <v>82</v>
      </c>
      <c r="R326" t="b">
        <v>1</v>
      </c>
      <c r="S326" t="s">
        <v>8269</v>
      </c>
      <c r="T326" s="5">
        <f t="shared" si="56"/>
        <v>101.6</v>
      </c>
      <c r="U326" s="5">
        <f t="shared" si="57"/>
        <v>105.3170731707317</v>
      </c>
      <c r="V326" t="str">
        <f t="shared" si="58"/>
        <v>film &amp; video</v>
      </c>
      <c r="W326" t="str">
        <f t="shared" si="59"/>
        <v>documentary</v>
      </c>
      <c r="X326" s="8">
        <f t="shared" si="50"/>
        <v>2015</v>
      </c>
      <c r="Y326" s="8">
        <f t="shared" si="51"/>
        <v>6</v>
      </c>
    </row>
    <row r="327" spans="1:25" ht="19" customHeight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52"/>
        <v>42688.979548611103</v>
      </c>
      <c r="L327" s="12">
        <f t="shared" si="53"/>
        <v>2016</v>
      </c>
      <c r="M327" s="12">
        <f t="shared" si="54"/>
        <v>11</v>
      </c>
      <c r="N327" s="11"/>
      <c r="O327" s="11">
        <f t="shared" si="55"/>
        <v>42723.979548611103</v>
      </c>
      <c r="P327" t="b">
        <v>1</v>
      </c>
      <c r="Q327">
        <v>736</v>
      </c>
      <c r="R327" t="b">
        <v>1</v>
      </c>
      <c r="S327" t="s">
        <v>8269</v>
      </c>
      <c r="T327" s="5">
        <f t="shared" si="56"/>
        <v>104.396</v>
      </c>
      <c r="U327" s="5">
        <f t="shared" si="57"/>
        <v>70.921195652173907</v>
      </c>
      <c r="V327" t="str">
        <f t="shared" si="58"/>
        <v>film &amp; video</v>
      </c>
      <c r="W327" t="str">
        <f t="shared" si="59"/>
        <v>documentary</v>
      </c>
      <c r="X327" s="8">
        <f t="shared" si="50"/>
        <v>2016</v>
      </c>
      <c r="Y327" s="8">
        <f t="shared" si="51"/>
        <v>11</v>
      </c>
    </row>
    <row r="328" spans="1:25" ht="19" customHeight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52"/>
        <v>42775.106550925928</v>
      </c>
      <c r="L328" s="12">
        <f t="shared" si="53"/>
        <v>2017</v>
      </c>
      <c r="M328" s="12">
        <f t="shared" si="54"/>
        <v>2</v>
      </c>
      <c r="N328" s="11"/>
      <c r="O328" s="11">
        <f t="shared" si="55"/>
        <v>42808.747916666667</v>
      </c>
      <c r="P328" t="b">
        <v>1</v>
      </c>
      <c r="Q328">
        <v>1151</v>
      </c>
      <c r="R328" t="b">
        <v>1</v>
      </c>
      <c r="S328" t="s">
        <v>8269</v>
      </c>
      <c r="T328" s="5">
        <f t="shared" si="56"/>
        <v>112.92973333333333</v>
      </c>
      <c r="U328" s="5">
        <f t="shared" si="57"/>
        <v>147.17167680278018</v>
      </c>
      <c r="V328" t="str">
        <f t="shared" si="58"/>
        <v>film &amp; video</v>
      </c>
      <c r="W328" t="str">
        <f t="shared" si="59"/>
        <v>documentary</v>
      </c>
      <c r="X328" s="8">
        <f t="shared" si="50"/>
        <v>2017</v>
      </c>
      <c r="Y328" s="8">
        <f t="shared" si="51"/>
        <v>2</v>
      </c>
    </row>
    <row r="329" spans="1:25" ht="19" customHeight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52"/>
        <v>42058.026956018519</v>
      </c>
      <c r="L329" s="12">
        <f t="shared" si="53"/>
        <v>2015</v>
      </c>
      <c r="M329" s="12">
        <f t="shared" si="54"/>
        <v>2</v>
      </c>
      <c r="N329" s="11"/>
      <c r="O329" s="11">
        <f t="shared" si="55"/>
        <v>42085.124999999993</v>
      </c>
      <c r="P329" t="b">
        <v>1</v>
      </c>
      <c r="Q329">
        <v>34</v>
      </c>
      <c r="R329" t="b">
        <v>1</v>
      </c>
      <c r="S329" t="s">
        <v>8269</v>
      </c>
      <c r="T329" s="5">
        <f t="shared" si="56"/>
        <v>136.4</v>
      </c>
      <c r="U329" s="5">
        <f t="shared" si="57"/>
        <v>160.47058823529412</v>
      </c>
      <c r="V329" t="str">
        <f t="shared" si="58"/>
        <v>film &amp; video</v>
      </c>
      <c r="W329" t="str">
        <f t="shared" si="59"/>
        <v>documentary</v>
      </c>
      <c r="X329" s="8">
        <f t="shared" si="50"/>
        <v>2015</v>
      </c>
      <c r="Y329" s="8">
        <f t="shared" si="51"/>
        <v>2</v>
      </c>
    </row>
    <row r="330" spans="1:25" ht="19" customHeight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52"/>
        <v>42278.738287037035</v>
      </c>
      <c r="L330" s="12">
        <f t="shared" si="53"/>
        <v>2015</v>
      </c>
      <c r="M330" s="12">
        <f t="shared" si="54"/>
        <v>10</v>
      </c>
      <c r="N330" s="11"/>
      <c r="O330" s="11">
        <f t="shared" si="55"/>
        <v>42308.958333333336</v>
      </c>
      <c r="P330" t="b">
        <v>1</v>
      </c>
      <c r="Q330">
        <v>498</v>
      </c>
      <c r="R330" t="b">
        <v>1</v>
      </c>
      <c r="S330" t="s">
        <v>8269</v>
      </c>
      <c r="T330" s="5">
        <f t="shared" si="56"/>
        <v>103.61439999999999</v>
      </c>
      <c r="U330" s="5">
        <f t="shared" si="57"/>
        <v>156.04578313253012</v>
      </c>
      <c r="V330" t="str">
        <f t="shared" si="58"/>
        <v>film &amp; video</v>
      </c>
      <c r="W330" t="str">
        <f t="shared" si="59"/>
        <v>documentary</v>
      </c>
      <c r="X330" s="8">
        <f t="shared" si="50"/>
        <v>2015</v>
      </c>
      <c r="Y330" s="8">
        <f t="shared" si="51"/>
        <v>10</v>
      </c>
    </row>
    <row r="331" spans="1:25" ht="19" customHeight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52"/>
        <v>42291.258414351854</v>
      </c>
      <c r="L331" s="12">
        <f t="shared" si="53"/>
        <v>2015</v>
      </c>
      <c r="M331" s="12">
        <f t="shared" si="54"/>
        <v>10</v>
      </c>
      <c r="N331" s="11"/>
      <c r="O331" s="11">
        <f t="shared" si="55"/>
        <v>42314.958333333336</v>
      </c>
      <c r="P331" t="b">
        <v>1</v>
      </c>
      <c r="Q331">
        <v>167</v>
      </c>
      <c r="R331" t="b">
        <v>1</v>
      </c>
      <c r="S331" t="s">
        <v>8269</v>
      </c>
      <c r="T331" s="5">
        <f t="shared" si="56"/>
        <v>105.5</v>
      </c>
      <c r="U331" s="5">
        <f t="shared" si="57"/>
        <v>63.17365269461078</v>
      </c>
      <c r="V331" t="str">
        <f t="shared" si="58"/>
        <v>film &amp; video</v>
      </c>
      <c r="W331" t="str">
        <f t="shared" si="59"/>
        <v>documentary</v>
      </c>
      <c r="X331" s="8">
        <f t="shared" si="50"/>
        <v>2015</v>
      </c>
      <c r="Y331" s="8">
        <f t="shared" si="51"/>
        <v>10</v>
      </c>
    </row>
    <row r="332" spans="1:25" ht="19" customHeight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52"/>
        <v>41379.307442129626</v>
      </c>
      <c r="L332" s="12">
        <f t="shared" si="53"/>
        <v>2013</v>
      </c>
      <c r="M332" s="12">
        <f t="shared" si="54"/>
        <v>4</v>
      </c>
      <c r="N332" s="11"/>
      <c r="O332" s="11">
        <f t="shared" si="55"/>
        <v>41410.957638888889</v>
      </c>
      <c r="P332" t="b">
        <v>1</v>
      </c>
      <c r="Q332">
        <v>340</v>
      </c>
      <c r="R332" t="b">
        <v>1</v>
      </c>
      <c r="S332" t="s">
        <v>8269</v>
      </c>
      <c r="T332" s="5">
        <f t="shared" si="56"/>
        <v>101.82857142857142</v>
      </c>
      <c r="U332" s="5">
        <f t="shared" si="57"/>
        <v>104.82352941176471</v>
      </c>
      <c r="V332" t="str">
        <f t="shared" si="58"/>
        <v>film &amp; video</v>
      </c>
      <c r="W332" t="str">
        <f t="shared" si="59"/>
        <v>documentary</v>
      </c>
      <c r="X332" s="8">
        <f t="shared" si="50"/>
        <v>2013</v>
      </c>
      <c r="Y332" s="8">
        <f t="shared" si="51"/>
        <v>4</v>
      </c>
    </row>
    <row r="333" spans="1:25" ht="19" customHeight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52"/>
        <v>42507.373078703698</v>
      </c>
      <c r="L333" s="12">
        <f t="shared" si="53"/>
        <v>2016</v>
      </c>
      <c r="M333" s="12">
        <f t="shared" si="54"/>
        <v>5</v>
      </c>
      <c r="N333" s="11"/>
      <c r="O333" s="11">
        <f t="shared" si="55"/>
        <v>42538.373078703698</v>
      </c>
      <c r="P333" t="b">
        <v>1</v>
      </c>
      <c r="Q333">
        <v>438</v>
      </c>
      <c r="R333" t="b">
        <v>1</v>
      </c>
      <c r="S333" t="s">
        <v>8269</v>
      </c>
      <c r="T333" s="5">
        <f t="shared" si="56"/>
        <v>106.60499999999999</v>
      </c>
      <c r="U333" s="5">
        <f t="shared" si="57"/>
        <v>97.356164383561648</v>
      </c>
      <c r="V333" t="str">
        <f t="shared" si="58"/>
        <v>film &amp; video</v>
      </c>
      <c r="W333" t="str">
        <f t="shared" si="59"/>
        <v>documentary</v>
      </c>
      <c r="X333" s="8">
        <f t="shared" si="50"/>
        <v>2016</v>
      </c>
      <c r="Y333" s="8">
        <f t="shared" si="51"/>
        <v>5</v>
      </c>
    </row>
    <row r="334" spans="1:25" ht="19" customHeight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52"/>
        <v>42263.471956018511</v>
      </c>
      <c r="L334" s="12">
        <f t="shared" si="53"/>
        <v>2015</v>
      </c>
      <c r="M334" s="12">
        <f t="shared" si="54"/>
        <v>9</v>
      </c>
      <c r="N334" s="11"/>
      <c r="O334" s="11">
        <f t="shared" si="55"/>
        <v>42305.124999999993</v>
      </c>
      <c r="P334" t="b">
        <v>1</v>
      </c>
      <c r="Q334">
        <v>555</v>
      </c>
      <c r="R334" t="b">
        <v>1</v>
      </c>
      <c r="S334" t="s">
        <v>8269</v>
      </c>
      <c r="T334" s="5">
        <f t="shared" si="56"/>
        <v>113.015</v>
      </c>
      <c r="U334" s="5">
        <f t="shared" si="57"/>
        <v>203.63063063063063</v>
      </c>
      <c r="V334" t="str">
        <f t="shared" si="58"/>
        <v>film &amp; video</v>
      </c>
      <c r="W334" t="str">
        <f t="shared" si="59"/>
        <v>documentary</v>
      </c>
      <c r="X334" s="8">
        <f t="shared" si="50"/>
        <v>2015</v>
      </c>
      <c r="Y334" s="8">
        <f t="shared" si="51"/>
        <v>9</v>
      </c>
    </row>
    <row r="335" spans="1:25" ht="19" customHeight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52"/>
        <v>42437.428136574068</v>
      </c>
      <c r="L335" s="12">
        <f t="shared" si="53"/>
        <v>2016</v>
      </c>
      <c r="M335" s="12">
        <f t="shared" si="54"/>
        <v>3</v>
      </c>
      <c r="N335" s="11"/>
      <c r="O335" s="11">
        <f t="shared" si="55"/>
        <v>42467.386469907404</v>
      </c>
      <c r="P335" t="b">
        <v>1</v>
      </c>
      <c r="Q335">
        <v>266</v>
      </c>
      <c r="R335" t="b">
        <v>1</v>
      </c>
      <c r="S335" t="s">
        <v>8269</v>
      </c>
      <c r="T335" s="5">
        <f t="shared" si="56"/>
        <v>125.22750000000001</v>
      </c>
      <c r="U335" s="5">
        <f t="shared" si="57"/>
        <v>188.31203007518798</v>
      </c>
      <c r="V335" t="str">
        <f t="shared" si="58"/>
        <v>film &amp; video</v>
      </c>
      <c r="W335" t="str">
        <f t="shared" si="59"/>
        <v>documentary</v>
      </c>
      <c r="X335" s="8">
        <f t="shared" si="50"/>
        <v>2016</v>
      </c>
      <c r="Y335" s="8">
        <f t="shared" si="51"/>
        <v>3</v>
      </c>
    </row>
    <row r="336" spans="1:25" ht="19" customHeight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52"/>
        <v>42101.474039351851</v>
      </c>
      <c r="L336" s="12">
        <f t="shared" si="53"/>
        <v>2015</v>
      </c>
      <c r="M336" s="12">
        <f t="shared" si="54"/>
        <v>4</v>
      </c>
      <c r="N336" s="11"/>
      <c r="O336" s="11">
        <f t="shared" si="55"/>
        <v>42139.583333333336</v>
      </c>
      <c r="P336" t="b">
        <v>1</v>
      </c>
      <c r="Q336">
        <v>69</v>
      </c>
      <c r="R336" t="b">
        <v>1</v>
      </c>
      <c r="S336" t="s">
        <v>8269</v>
      </c>
      <c r="T336" s="5">
        <f t="shared" si="56"/>
        <v>101.19</v>
      </c>
      <c r="U336" s="5">
        <f t="shared" si="57"/>
        <v>146.65217391304347</v>
      </c>
      <c r="V336" t="str">
        <f t="shared" si="58"/>
        <v>film &amp; video</v>
      </c>
      <c r="W336" t="str">
        <f t="shared" si="59"/>
        <v>documentary</v>
      </c>
      <c r="X336" s="8">
        <f t="shared" si="50"/>
        <v>2015</v>
      </c>
      <c r="Y336" s="8">
        <f t="shared" si="51"/>
        <v>4</v>
      </c>
    </row>
    <row r="337" spans="1:25" ht="19" customHeight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52"/>
        <v>42101.529108796291</v>
      </c>
      <c r="L337" s="12">
        <f t="shared" si="53"/>
        <v>2015</v>
      </c>
      <c r="M337" s="12">
        <f t="shared" si="54"/>
        <v>4</v>
      </c>
      <c r="N337" s="11"/>
      <c r="O337" s="11">
        <f t="shared" si="55"/>
        <v>42132.708333333336</v>
      </c>
      <c r="P337" t="b">
        <v>1</v>
      </c>
      <c r="Q337">
        <v>80</v>
      </c>
      <c r="R337" t="b">
        <v>1</v>
      </c>
      <c r="S337" t="s">
        <v>8269</v>
      </c>
      <c r="T337" s="5">
        <f t="shared" si="56"/>
        <v>102.76470588235294</v>
      </c>
      <c r="U337" s="5">
        <f t="shared" si="57"/>
        <v>109.1875</v>
      </c>
      <c r="V337" t="str">
        <f t="shared" si="58"/>
        <v>film &amp; video</v>
      </c>
      <c r="W337" t="str">
        <f t="shared" si="59"/>
        <v>documentary</v>
      </c>
      <c r="X337" s="8">
        <f t="shared" si="50"/>
        <v>2015</v>
      </c>
      <c r="Y337" s="8">
        <f t="shared" si="51"/>
        <v>4</v>
      </c>
    </row>
    <row r="338" spans="1:25" ht="19" customHeight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52"/>
        <v>42291.387939814813</v>
      </c>
      <c r="L338" s="12">
        <f t="shared" si="53"/>
        <v>2015</v>
      </c>
      <c r="M338" s="12">
        <f t="shared" si="54"/>
        <v>10</v>
      </c>
      <c r="N338" s="11"/>
      <c r="O338" s="11">
        <f t="shared" si="55"/>
        <v>42321.429606481477</v>
      </c>
      <c r="P338" t="b">
        <v>1</v>
      </c>
      <c r="Q338">
        <v>493</v>
      </c>
      <c r="R338" t="b">
        <v>1</v>
      </c>
      <c r="S338" t="s">
        <v>8269</v>
      </c>
      <c r="T338" s="5">
        <f t="shared" si="56"/>
        <v>116.83911999999998</v>
      </c>
      <c r="U338" s="5">
        <f t="shared" si="57"/>
        <v>59.249046653144013</v>
      </c>
      <c r="V338" t="str">
        <f t="shared" si="58"/>
        <v>film &amp; video</v>
      </c>
      <c r="W338" t="str">
        <f t="shared" si="59"/>
        <v>documentary</v>
      </c>
      <c r="X338" s="8">
        <f t="shared" si="50"/>
        <v>2015</v>
      </c>
      <c r="Y338" s="8">
        <f t="shared" si="51"/>
        <v>10</v>
      </c>
    </row>
    <row r="339" spans="1:25" ht="19" customHeight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52"/>
        <v>42046.920231481483</v>
      </c>
      <c r="L339" s="12">
        <f t="shared" si="53"/>
        <v>2015</v>
      </c>
      <c r="M339" s="12">
        <f t="shared" si="54"/>
        <v>2</v>
      </c>
      <c r="N339" s="11"/>
      <c r="O339" s="11">
        <f t="shared" si="55"/>
        <v>42076.878564814811</v>
      </c>
      <c r="P339" t="b">
        <v>1</v>
      </c>
      <c r="Q339">
        <v>31</v>
      </c>
      <c r="R339" t="b">
        <v>1</v>
      </c>
      <c r="S339" t="s">
        <v>8269</v>
      </c>
      <c r="T339" s="5">
        <f t="shared" si="56"/>
        <v>101.16833333333335</v>
      </c>
      <c r="U339" s="5">
        <f t="shared" si="57"/>
        <v>97.904838709677421</v>
      </c>
      <c r="V339" t="str">
        <f t="shared" si="58"/>
        <v>film &amp; video</v>
      </c>
      <c r="W339" t="str">
        <f t="shared" si="59"/>
        <v>documentary</v>
      </c>
      <c r="X339" s="8">
        <f t="shared" si="50"/>
        <v>2015</v>
      </c>
      <c r="Y339" s="8">
        <f t="shared" si="51"/>
        <v>2</v>
      </c>
    </row>
    <row r="340" spans="1:25" ht="19" customHeight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52"/>
        <v>42559.547337962962</v>
      </c>
      <c r="L340" s="12">
        <f t="shared" si="53"/>
        <v>2016</v>
      </c>
      <c r="M340" s="12">
        <f t="shared" si="54"/>
        <v>7</v>
      </c>
      <c r="N340" s="11"/>
      <c r="O340" s="11">
        <f t="shared" si="55"/>
        <v>42615.833333333336</v>
      </c>
      <c r="P340" t="b">
        <v>1</v>
      </c>
      <c r="Q340">
        <v>236</v>
      </c>
      <c r="R340" t="b">
        <v>1</v>
      </c>
      <c r="S340" t="s">
        <v>8269</v>
      </c>
      <c r="T340" s="5">
        <f t="shared" si="56"/>
        <v>110.13360000000002</v>
      </c>
      <c r="U340" s="5">
        <f t="shared" si="57"/>
        <v>70.000169491525426</v>
      </c>
      <c r="V340" t="str">
        <f t="shared" si="58"/>
        <v>film &amp; video</v>
      </c>
      <c r="W340" t="str">
        <f t="shared" si="59"/>
        <v>documentary</v>
      </c>
      <c r="X340" s="8">
        <f t="shared" si="50"/>
        <v>2016</v>
      </c>
      <c r="Y340" s="8">
        <f t="shared" si="51"/>
        <v>7</v>
      </c>
    </row>
    <row r="341" spans="1:25" ht="19" customHeight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52"/>
        <v>42093.551712962959</v>
      </c>
      <c r="L341" s="12">
        <f t="shared" si="53"/>
        <v>2015</v>
      </c>
      <c r="M341" s="12">
        <f t="shared" si="54"/>
        <v>3</v>
      </c>
      <c r="N341" s="11"/>
      <c r="O341" s="11">
        <f t="shared" si="55"/>
        <v>42123.551712962959</v>
      </c>
      <c r="P341" t="b">
        <v>1</v>
      </c>
      <c r="Q341">
        <v>89</v>
      </c>
      <c r="R341" t="b">
        <v>1</v>
      </c>
      <c r="S341" t="s">
        <v>8269</v>
      </c>
      <c r="T341" s="5">
        <f t="shared" si="56"/>
        <v>108.08333333333333</v>
      </c>
      <c r="U341" s="5">
        <f t="shared" si="57"/>
        <v>72.865168539325836</v>
      </c>
      <c r="V341" t="str">
        <f t="shared" si="58"/>
        <v>film &amp; video</v>
      </c>
      <c r="W341" t="str">
        <f t="shared" si="59"/>
        <v>documentary</v>
      </c>
      <c r="X341" s="8">
        <f t="shared" si="50"/>
        <v>2015</v>
      </c>
      <c r="Y341" s="8">
        <f t="shared" si="51"/>
        <v>3</v>
      </c>
    </row>
    <row r="342" spans="1:25" ht="19" customHeight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52"/>
        <v>42772.460729166669</v>
      </c>
      <c r="L342" s="12">
        <f t="shared" si="53"/>
        <v>2017</v>
      </c>
      <c r="M342" s="12">
        <f t="shared" si="54"/>
        <v>2</v>
      </c>
      <c r="N342" s="11"/>
      <c r="O342" s="11">
        <f t="shared" si="55"/>
        <v>42802.666666666664</v>
      </c>
      <c r="P342" t="b">
        <v>1</v>
      </c>
      <c r="Q342">
        <v>299</v>
      </c>
      <c r="R342" t="b">
        <v>1</v>
      </c>
      <c r="S342" t="s">
        <v>8269</v>
      </c>
      <c r="T342" s="5">
        <f t="shared" si="56"/>
        <v>125.02285714285715</v>
      </c>
      <c r="U342" s="5">
        <f t="shared" si="57"/>
        <v>146.34782608695653</v>
      </c>
      <c r="V342" t="str">
        <f t="shared" si="58"/>
        <v>film &amp; video</v>
      </c>
      <c r="W342" t="str">
        <f t="shared" si="59"/>
        <v>documentary</v>
      </c>
      <c r="X342" s="8">
        <f t="shared" si="50"/>
        <v>2017</v>
      </c>
      <c r="Y342" s="8">
        <f t="shared" si="51"/>
        <v>2</v>
      </c>
    </row>
    <row r="343" spans="1:25" ht="19" customHeight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52"/>
        <v>41894.671273148146</v>
      </c>
      <c r="L343" s="12">
        <f t="shared" si="53"/>
        <v>2014</v>
      </c>
      <c r="M343" s="12">
        <f t="shared" si="54"/>
        <v>9</v>
      </c>
      <c r="N343" s="11"/>
      <c r="O343" s="11">
        <f t="shared" si="55"/>
        <v>41912.957638888889</v>
      </c>
      <c r="P343" t="b">
        <v>1</v>
      </c>
      <c r="Q343">
        <v>55</v>
      </c>
      <c r="R343" t="b">
        <v>1</v>
      </c>
      <c r="S343" t="s">
        <v>8269</v>
      </c>
      <c r="T343" s="5">
        <f t="shared" si="56"/>
        <v>106.71428571428572</v>
      </c>
      <c r="U343" s="5">
        <f t="shared" si="57"/>
        <v>67.909090909090907</v>
      </c>
      <c r="V343" t="str">
        <f t="shared" si="58"/>
        <v>film &amp; video</v>
      </c>
      <c r="W343" t="str">
        <f t="shared" si="59"/>
        <v>documentary</v>
      </c>
      <c r="X343" s="8">
        <f t="shared" si="50"/>
        <v>2014</v>
      </c>
      <c r="Y343" s="8">
        <f t="shared" si="51"/>
        <v>9</v>
      </c>
    </row>
    <row r="344" spans="1:25" ht="19" customHeight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52"/>
        <v>42459.572511574072</v>
      </c>
      <c r="L344" s="12">
        <f t="shared" si="53"/>
        <v>2016</v>
      </c>
      <c r="M344" s="12">
        <f t="shared" si="54"/>
        <v>3</v>
      </c>
      <c r="N344" s="11"/>
      <c r="O344" s="11">
        <f t="shared" si="55"/>
        <v>42489.572511574072</v>
      </c>
      <c r="P344" t="b">
        <v>1</v>
      </c>
      <c r="Q344">
        <v>325</v>
      </c>
      <c r="R344" t="b">
        <v>1</v>
      </c>
      <c r="S344" t="s">
        <v>8269</v>
      </c>
      <c r="T344" s="5">
        <f t="shared" si="56"/>
        <v>100.36639999999998</v>
      </c>
      <c r="U344" s="5">
        <f t="shared" si="57"/>
        <v>169.85083076923075</v>
      </c>
      <c r="V344" t="str">
        <f t="shared" si="58"/>
        <v>film &amp; video</v>
      </c>
      <c r="W344" t="str">
        <f t="shared" si="59"/>
        <v>documentary</v>
      </c>
      <c r="X344" s="8">
        <f t="shared" si="50"/>
        <v>2016</v>
      </c>
      <c r="Y344" s="8">
        <f t="shared" si="51"/>
        <v>3</v>
      </c>
    </row>
    <row r="345" spans="1:25" ht="19" customHeight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52"/>
        <v>41926.529456018514</v>
      </c>
      <c r="L345" s="12">
        <f t="shared" si="53"/>
        <v>2014</v>
      </c>
      <c r="M345" s="12">
        <f t="shared" si="54"/>
        <v>10</v>
      </c>
      <c r="N345" s="11"/>
      <c r="O345" s="11">
        <f t="shared" si="55"/>
        <v>41956.916666666664</v>
      </c>
      <c r="P345" t="b">
        <v>1</v>
      </c>
      <c r="Q345">
        <v>524</v>
      </c>
      <c r="R345" t="b">
        <v>1</v>
      </c>
      <c r="S345" t="s">
        <v>8269</v>
      </c>
      <c r="T345" s="5">
        <f t="shared" si="56"/>
        <v>102.02863333333335</v>
      </c>
      <c r="U345" s="5">
        <f t="shared" si="57"/>
        <v>58.413339694656486</v>
      </c>
      <c r="V345" t="str">
        <f t="shared" si="58"/>
        <v>film &amp; video</v>
      </c>
      <c r="W345" t="str">
        <f t="shared" si="59"/>
        <v>documentary</v>
      </c>
      <c r="X345" s="8">
        <f t="shared" si="50"/>
        <v>2014</v>
      </c>
      <c r="Y345" s="8">
        <f t="shared" si="51"/>
        <v>10</v>
      </c>
    </row>
    <row r="346" spans="1:25" ht="19" customHeight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52"/>
        <v>42111.762662037036</v>
      </c>
      <c r="L346" s="12">
        <f t="shared" si="53"/>
        <v>2015</v>
      </c>
      <c r="M346" s="12">
        <f t="shared" si="54"/>
        <v>4</v>
      </c>
      <c r="N346" s="11"/>
      <c r="O346" s="11">
        <f t="shared" si="55"/>
        <v>42155.888888888883</v>
      </c>
      <c r="P346" t="b">
        <v>1</v>
      </c>
      <c r="Q346">
        <v>285</v>
      </c>
      <c r="R346" t="b">
        <v>1</v>
      </c>
      <c r="S346" t="s">
        <v>8269</v>
      </c>
      <c r="T346" s="5">
        <f t="shared" si="56"/>
        <v>102.08358208955224</v>
      </c>
      <c r="U346" s="5">
        <f t="shared" si="57"/>
        <v>119.99298245614035</v>
      </c>
      <c r="V346" t="str">
        <f t="shared" si="58"/>
        <v>film &amp; video</v>
      </c>
      <c r="W346" t="str">
        <f t="shared" si="59"/>
        <v>documentary</v>
      </c>
      <c r="X346" s="8">
        <f t="shared" si="50"/>
        <v>2015</v>
      </c>
      <c r="Y346" s="8">
        <f t="shared" si="51"/>
        <v>4</v>
      </c>
    </row>
    <row r="347" spans="1:25" ht="19" customHeight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52"/>
        <v>42114.735995370364</v>
      </c>
      <c r="L347" s="12">
        <f t="shared" si="53"/>
        <v>2015</v>
      </c>
      <c r="M347" s="12">
        <f t="shared" si="54"/>
        <v>4</v>
      </c>
      <c r="N347" s="11"/>
      <c r="O347" s="11">
        <f t="shared" si="55"/>
        <v>42144.735995370364</v>
      </c>
      <c r="P347" t="b">
        <v>1</v>
      </c>
      <c r="Q347">
        <v>179</v>
      </c>
      <c r="R347" t="b">
        <v>1</v>
      </c>
      <c r="S347" t="s">
        <v>8269</v>
      </c>
      <c r="T347" s="5">
        <f t="shared" si="56"/>
        <v>123.27586206896552</v>
      </c>
      <c r="U347" s="5">
        <f t="shared" si="57"/>
        <v>99.860335195530723</v>
      </c>
      <c r="V347" t="str">
        <f t="shared" si="58"/>
        <v>film &amp; video</v>
      </c>
      <c r="W347" t="str">
        <f t="shared" si="59"/>
        <v>documentary</v>
      </c>
      <c r="X347" s="8">
        <f t="shared" si="50"/>
        <v>2015</v>
      </c>
      <c r="Y347" s="8">
        <f t="shared" si="51"/>
        <v>4</v>
      </c>
    </row>
    <row r="348" spans="1:25" ht="19" customHeight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52"/>
        <v>42261.291909722218</v>
      </c>
      <c r="L348" s="12">
        <f t="shared" si="53"/>
        <v>2015</v>
      </c>
      <c r="M348" s="12">
        <f t="shared" si="54"/>
        <v>9</v>
      </c>
      <c r="N348" s="11"/>
      <c r="O348" s="11">
        <f t="shared" si="55"/>
        <v>42291.291909722218</v>
      </c>
      <c r="P348" t="b">
        <v>1</v>
      </c>
      <c r="Q348">
        <v>188</v>
      </c>
      <c r="R348" t="b">
        <v>1</v>
      </c>
      <c r="S348" t="s">
        <v>8269</v>
      </c>
      <c r="T348" s="5">
        <f t="shared" si="56"/>
        <v>170.28880000000001</v>
      </c>
      <c r="U348" s="5">
        <f t="shared" si="57"/>
        <v>90.579148936170213</v>
      </c>
      <c r="V348" t="str">
        <f t="shared" si="58"/>
        <v>film &amp; video</v>
      </c>
      <c r="W348" t="str">
        <f t="shared" si="59"/>
        <v>documentary</v>
      </c>
      <c r="X348" s="8">
        <f t="shared" si="50"/>
        <v>2015</v>
      </c>
      <c r="Y348" s="8">
        <f t="shared" si="51"/>
        <v>9</v>
      </c>
    </row>
    <row r="349" spans="1:25" ht="19" customHeight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52"/>
        <v>42292.287141203698</v>
      </c>
      <c r="L349" s="12">
        <f t="shared" si="53"/>
        <v>2015</v>
      </c>
      <c r="M349" s="12">
        <f t="shared" si="54"/>
        <v>10</v>
      </c>
      <c r="N349" s="11"/>
      <c r="O349" s="11">
        <f t="shared" si="55"/>
        <v>42322.32880787037</v>
      </c>
      <c r="P349" t="b">
        <v>1</v>
      </c>
      <c r="Q349">
        <v>379</v>
      </c>
      <c r="R349" t="b">
        <v>1</v>
      </c>
      <c r="S349" t="s">
        <v>8269</v>
      </c>
      <c r="T349" s="5">
        <f t="shared" si="56"/>
        <v>111.59049999999999</v>
      </c>
      <c r="U349" s="5">
        <f t="shared" si="57"/>
        <v>117.77361477572559</v>
      </c>
      <c r="V349" t="str">
        <f t="shared" si="58"/>
        <v>film &amp; video</v>
      </c>
      <c r="W349" t="str">
        <f t="shared" si="59"/>
        <v>documentary</v>
      </c>
      <c r="X349" s="8">
        <f t="shared" si="50"/>
        <v>2015</v>
      </c>
      <c r="Y349" s="8">
        <f t="shared" si="51"/>
        <v>10</v>
      </c>
    </row>
    <row r="350" spans="1:25" ht="19" customHeight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52"/>
        <v>42207.378657407404</v>
      </c>
      <c r="L350" s="12">
        <f t="shared" si="53"/>
        <v>2015</v>
      </c>
      <c r="M350" s="12">
        <f t="shared" si="54"/>
        <v>7</v>
      </c>
      <c r="N350" s="11"/>
      <c r="O350" s="11">
        <f t="shared" si="55"/>
        <v>42237.378657407404</v>
      </c>
      <c r="P350" t="b">
        <v>1</v>
      </c>
      <c r="Q350">
        <v>119</v>
      </c>
      <c r="R350" t="b">
        <v>1</v>
      </c>
      <c r="S350" t="s">
        <v>8269</v>
      </c>
      <c r="T350" s="5">
        <f t="shared" si="56"/>
        <v>103</v>
      </c>
      <c r="U350" s="5">
        <f t="shared" si="57"/>
        <v>86.554621848739501</v>
      </c>
      <c r="V350" t="str">
        <f t="shared" si="58"/>
        <v>film &amp; video</v>
      </c>
      <c r="W350" t="str">
        <f t="shared" si="59"/>
        <v>documentary</v>
      </c>
      <c r="X350" s="8">
        <f t="shared" si="50"/>
        <v>2015</v>
      </c>
      <c r="Y350" s="8">
        <f t="shared" si="51"/>
        <v>7</v>
      </c>
    </row>
    <row r="351" spans="1:25" ht="19" customHeight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52"/>
        <v>42760.290601851848</v>
      </c>
      <c r="L351" s="12">
        <f t="shared" si="53"/>
        <v>2017</v>
      </c>
      <c r="M351" s="12">
        <f t="shared" si="54"/>
        <v>1</v>
      </c>
      <c r="N351" s="11"/>
      <c r="O351" s="11">
        <f t="shared" si="55"/>
        <v>42790.290601851848</v>
      </c>
      <c r="P351" t="b">
        <v>1</v>
      </c>
      <c r="Q351">
        <v>167</v>
      </c>
      <c r="R351" t="b">
        <v>1</v>
      </c>
      <c r="S351" t="s">
        <v>8269</v>
      </c>
      <c r="T351" s="5">
        <f t="shared" si="56"/>
        <v>106.63570159857905</v>
      </c>
      <c r="U351" s="5">
        <f t="shared" si="57"/>
        <v>71.899281437125751</v>
      </c>
      <c r="V351" t="str">
        <f t="shared" si="58"/>
        <v>film &amp; video</v>
      </c>
      <c r="W351" t="str">
        <f t="shared" si="59"/>
        <v>documentary</v>
      </c>
      <c r="X351" s="8">
        <f t="shared" si="50"/>
        <v>2017</v>
      </c>
      <c r="Y351" s="8">
        <f t="shared" si="51"/>
        <v>1</v>
      </c>
    </row>
    <row r="352" spans="1:25" ht="19" customHeight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52"/>
        <v>42585.857743055552</v>
      </c>
      <c r="L352" s="12">
        <f t="shared" si="53"/>
        <v>2016</v>
      </c>
      <c r="M352" s="12">
        <f t="shared" si="54"/>
        <v>8</v>
      </c>
      <c r="N352" s="11"/>
      <c r="O352" s="11">
        <f t="shared" si="55"/>
        <v>42623.957638888889</v>
      </c>
      <c r="P352" t="b">
        <v>1</v>
      </c>
      <c r="Q352">
        <v>221</v>
      </c>
      <c r="R352" t="b">
        <v>1</v>
      </c>
      <c r="S352" t="s">
        <v>8269</v>
      </c>
      <c r="T352" s="5">
        <f t="shared" si="56"/>
        <v>114.75999999999999</v>
      </c>
      <c r="U352" s="5">
        <f t="shared" si="57"/>
        <v>129.81900452488688</v>
      </c>
      <c r="V352" t="str">
        <f t="shared" si="58"/>
        <v>film &amp; video</v>
      </c>
      <c r="W352" t="str">
        <f t="shared" si="59"/>
        <v>documentary</v>
      </c>
      <c r="X352" s="8">
        <f t="shared" si="50"/>
        <v>2016</v>
      </c>
      <c r="Y352" s="8">
        <f t="shared" si="51"/>
        <v>8</v>
      </c>
    </row>
    <row r="353" spans="1:25" ht="19" customHeight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52"/>
        <v>42427.75641203703</v>
      </c>
      <c r="L353" s="12">
        <f t="shared" si="53"/>
        <v>2016</v>
      </c>
      <c r="M353" s="12">
        <f t="shared" si="54"/>
        <v>2</v>
      </c>
      <c r="N353" s="11"/>
      <c r="O353" s="11">
        <f t="shared" si="55"/>
        <v>42467.714745370373</v>
      </c>
      <c r="P353" t="b">
        <v>1</v>
      </c>
      <c r="Q353">
        <v>964</v>
      </c>
      <c r="R353" t="b">
        <v>1</v>
      </c>
      <c r="S353" t="s">
        <v>8269</v>
      </c>
      <c r="T353" s="5">
        <f t="shared" si="56"/>
        <v>127.34117647058822</v>
      </c>
      <c r="U353" s="5">
        <f t="shared" si="57"/>
        <v>44.912863070539416</v>
      </c>
      <c r="V353" t="str">
        <f t="shared" si="58"/>
        <v>film &amp; video</v>
      </c>
      <c r="W353" t="str">
        <f t="shared" si="59"/>
        <v>documentary</v>
      </c>
      <c r="X353" s="8">
        <f t="shared" si="50"/>
        <v>2016</v>
      </c>
      <c r="Y353" s="8">
        <f t="shared" si="51"/>
        <v>2</v>
      </c>
    </row>
    <row r="354" spans="1:25" ht="19" customHeight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52"/>
        <v>41889.959120370368</v>
      </c>
      <c r="L354" s="12">
        <f t="shared" si="53"/>
        <v>2014</v>
      </c>
      <c r="M354" s="12">
        <f t="shared" si="54"/>
        <v>9</v>
      </c>
      <c r="N354" s="11"/>
      <c r="O354" s="11">
        <f t="shared" si="55"/>
        <v>41919.959120370368</v>
      </c>
      <c r="P354" t="b">
        <v>1</v>
      </c>
      <c r="Q354">
        <v>286</v>
      </c>
      <c r="R354" t="b">
        <v>1</v>
      </c>
      <c r="S354" t="s">
        <v>8269</v>
      </c>
      <c r="T354" s="5">
        <f t="shared" si="56"/>
        <v>116.56</v>
      </c>
      <c r="U354" s="5">
        <f t="shared" si="57"/>
        <v>40.755244755244753</v>
      </c>
      <c r="V354" t="str">
        <f t="shared" si="58"/>
        <v>film &amp; video</v>
      </c>
      <c r="W354" t="str">
        <f t="shared" si="59"/>
        <v>documentary</v>
      </c>
      <c r="X354" s="8">
        <f t="shared" si="50"/>
        <v>2014</v>
      </c>
      <c r="Y354" s="8">
        <f t="shared" si="51"/>
        <v>9</v>
      </c>
    </row>
    <row r="355" spans="1:25" ht="19" customHeight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52"/>
        <v>42297.583553240744</v>
      </c>
      <c r="L355" s="12">
        <f t="shared" si="53"/>
        <v>2015</v>
      </c>
      <c r="M355" s="12">
        <f t="shared" si="54"/>
        <v>10</v>
      </c>
      <c r="N355" s="11"/>
      <c r="O355" s="11">
        <f t="shared" si="55"/>
        <v>42327.625219907401</v>
      </c>
      <c r="P355" t="b">
        <v>1</v>
      </c>
      <c r="Q355">
        <v>613</v>
      </c>
      <c r="R355" t="b">
        <v>1</v>
      </c>
      <c r="S355" t="s">
        <v>8269</v>
      </c>
      <c r="T355" s="5">
        <f t="shared" si="56"/>
        <v>108.61819426615318</v>
      </c>
      <c r="U355" s="5">
        <f t="shared" si="57"/>
        <v>103.52394779771615</v>
      </c>
      <c r="V355" t="str">
        <f t="shared" si="58"/>
        <v>film &amp; video</v>
      </c>
      <c r="W355" t="str">
        <f t="shared" si="59"/>
        <v>documentary</v>
      </c>
      <c r="X355" s="8">
        <f t="shared" si="50"/>
        <v>2015</v>
      </c>
      <c r="Y355" s="8">
        <f t="shared" si="51"/>
        <v>10</v>
      </c>
    </row>
    <row r="356" spans="1:25" ht="19" customHeight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52"/>
        <v>42438.619456018518</v>
      </c>
      <c r="L356" s="12">
        <f t="shared" si="53"/>
        <v>2016</v>
      </c>
      <c r="M356" s="12">
        <f t="shared" si="54"/>
        <v>3</v>
      </c>
      <c r="N356" s="11"/>
      <c r="O356" s="11">
        <f t="shared" si="55"/>
        <v>42468.577789351846</v>
      </c>
      <c r="P356" t="b">
        <v>1</v>
      </c>
      <c r="Q356">
        <v>29</v>
      </c>
      <c r="R356" t="b">
        <v>1</v>
      </c>
      <c r="S356" t="s">
        <v>8269</v>
      </c>
      <c r="T356" s="5">
        <f t="shared" si="56"/>
        <v>103.94285714285714</v>
      </c>
      <c r="U356" s="5">
        <f t="shared" si="57"/>
        <v>125.44827586206897</v>
      </c>
      <c r="V356" t="str">
        <f t="shared" si="58"/>
        <v>film &amp; video</v>
      </c>
      <c r="W356" t="str">
        <f t="shared" si="59"/>
        <v>documentary</v>
      </c>
      <c r="X356" s="8">
        <f t="shared" si="50"/>
        <v>2016</v>
      </c>
      <c r="Y356" s="8">
        <f t="shared" si="51"/>
        <v>3</v>
      </c>
    </row>
    <row r="357" spans="1:25" ht="19" customHeight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52"/>
        <v>41943.0855787037</v>
      </c>
      <c r="L357" s="12">
        <f t="shared" si="53"/>
        <v>2014</v>
      </c>
      <c r="M357" s="12">
        <f t="shared" si="54"/>
        <v>10</v>
      </c>
      <c r="N357" s="11"/>
      <c r="O357" s="11">
        <f t="shared" si="55"/>
        <v>41974.127245370364</v>
      </c>
      <c r="P357" t="b">
        <v>1</v>
      </c>
      <c r="Q357">
        <v>165</v>
      </c>
      <c r="R357" t="b">
        <v>1</v>
      </c>
      <c r="S357" t="s">
        <v>8269</v>
      </c>
      <c r="T357" s="5">
        <f t="shared" si="56"/>
        <v>116.25714285714285</v>
      </c>
      <c r="U357" s="5">
        <f t="shared" si="57"/>
        <v>246.60606060606059</v>
      </c>
      <c r="V357" t="str">
        <f t="shared" si="58"/>
        <v>film &amp; video</v>
      </c>
      <c r="W357" t="str">
        <f t="shared" si="59"/>
        <v>documentary</v>
      </c>
      <c r="X357" s="8">
        <f t="shared" si="50"/>
        <v>2014</v>
      </c>
      <c r="Y357" s="8">
        <f t="shared" si="51"/>
        <v>10</v>
      </c>
    </row>
    <row r="358" spans="1:25" ht="19" customHeight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52"/>
        <v>42415.594826388886</v>
      </c>
      <c r="L358" s="12">
        <f t="shared" si="53"/>
        <v>2016</v>
      </c>
      <c r="M358" s="12">
        <f t="shared" si="54"/>
        <v>2</v>
      </c>
      <c r="N358" s="11"/>
      <c r="O358" s="11">
        <f t="shared" si="55"/>
        <v>42445.553159722222</v>
      </c>
      <c r="P358" t="b">
        <v>1</v>
      </c>
      <c r="Q358">
        <v>97</v>
      </c>
      <c r="R358" t="b">
        <v>1</v>
      </c>
      <c r="S358" t="s">
        <v>8269</v>
      </c>
      <c r="T358" s="5">
        <f t="shared" si="56"/>
        <v>102.69239999999999</v>
      </c>
      <c r="U358" s="5">
        <f t="shared" si="57"/>
        <v>79.401340206185566</v>
      </c>
      <c r="V358" t="str">
        <f t="shared" si="58"/>
        <v>film &amp; video</v>
      </c>
      <c r="W358" t="str">
        <f t="shared" si="59"/>
        <v>documentary</v>
      </c>
      <c r="X358" s="8">
        <f t="shared" si="50"/>
        <v>2016</v>
      </c>
      <c r="Y358" s="8">
        <f t="shared" si="51"/>
        <v>2</v>
      </c>
    </row>
    <row r="359" spans="1:25" ht="19" customHeight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52"/>
        <v>42078.01385416666</v>
      </c>
      <c r="L359" s="12">
        <f t="shared" si="53"/>
        <v>2015</v>
      </c>
      <c r="M359" s="12">
        <f t="shared" si="54"/>
        <v>3</v>
      </c>
      <c r="N359" s="11"/>
      <c r="O359" s="11">
        <f t="shared" si="55"/>
        <v>42118.01385416666</v>
      </c>
      <c r="P359" t="b">
        <v>1</v>
      </c>
      <c r="Q359">
        <v>303</v>
      </c>
      <c r="R359" t="b">
        <v>1</v>
      </c>
      <c r="S359" t="s">
        <v>8269</v>
      </c>
      <c r="T359" s="5">
        <f t="shared" si="56"/>
        <v>174</v>
      </c>
      <c r="U359" s="5">
        <f t="shared" si="57"/>
        <v>86.138613861386133</v>
      </c>
      <c r="V359" t="str">
        <f t="shared" si="58"/>
        <v>film &amp; video</v>
      </c>
      <c r="W359" t="str">
        <f t="shared" si="59"/>
        <v>documentary</v>
      </c>
      <c r="X359" s="8">
        <f t="shared" si="50"/>
        <v>2015</v>
      </c>
      <c r="Y359" s="8">
        <f t="shared" si="51"/>
        <v>3</v>
      </c>
    </row>
    <row r="360" spans="1:25" ht="19" customHeight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52"/>
        <v>42507.651863425919</v>
      </c>
      <c r="L360" s="12">
        <f t="shared" si="53"/>
        <v>2016</v>
      </c>
      <c r="M360" s="12">
        <f t="shared" si="54"/>
        <v>5</v>
      </c>
      <c r="N360" s="11"/>
      <c r="O360" s="11">
        <f t="shared" si="55"/>
        <v>42536.416666666664</v>
      </c>
      <c r="P360" t="b">
        <v>1</v>
      </c>
      <c r="Q360">
        <v>267</v>
      </c>
      <c r="R360" t="b">
        <v>1</v>
      </c>
      <c r="S360" t="s">
        <v>8269</v>
      </c>
      <c r="T360" s="5">
        <f t="shared" si="56"/>
        <v>103.08800000000001</v>
      </c>
      <c r="U360" s="5">
        <f t="shared" si="57"/>
        <v>193.04868913857678</v>
      </c>
      <c r="V360" t="str">
        <f t="shared" si="58"/>
        <v>film &amp; video</v>
      </c>
      <c r="W360" t="str">
        <f t="shared" si="59"/>
        <v>documentary</v>
      </c>
      <c r="X360" s="8">
        <f t="shared" si="50"/>
        <v>2016</v>
      </c>
      <c r="Y360" s="8">
        <f t="shared" si="51"/>
        <v>5</v>
      </c>
    </row>
    <row r="361" spans="1:25" ht="19" customHeight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52"/>
        <v>41934.86215277778</v>
      </c>
      <c r="L361" s="12">
        <f t="shared" si="53"/>
        <v>2014</v>
      </c>
      <c r="M361" s="12">
        <f t="shared" si="54"/>
        <v>10</v>
      </c>
      <c r="N361" s="11"/>
      <c r="O361" s="11">
        <f t="shared" si="55"/>
        <v>41957.008333333331</v>
      </c>
      <c r="P361" t="b">
        <v>1</v>
      </c>
      <c r="Q361">
        <v>302</v>
      </c>
      <c r="R361" t="b">
        <v>1</v>
      </c>
      <c r="S361" t="s">
        <v>8269</v>
      </c>
      <c r="T361" s="5">
        <f t="shared" si="56"/>
        <v>104.85537190082646</v>
      </c>
      <c r="U361" s="5">
        <f t="shared" si="57"/>
        <v>84.023178807947019</v>
      </c>
      <c r="V361" t="str">
        <f t="shared" si="58"/>
        <v>film &amp; video</v>
      </c>
      <c r="W361" t="str">
        <f t="shared" si="59"/>
        <v>documentary</v>
      </c>
      <c r="X361" s="8">
        <f t="shared" si="50"/>
        <v>2014</v>
      </c>
      <c r="Y361" s="8">
        <f t="shared" si="51"/>
        <v>10</v>
      </c>
    </row>
    <row r="362" spans="1:25" ht="19" customHeight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52"/>
        <v>42163.689583333333</v>
      </c>
      <c r="L362" s="12">
        <f t="shared" si="53"/>
        <v>2015</v>
      </c>
      <c r="M362" s="12">
        <f t="shared" si="54"/>
        <v>6</v>
      </c>
      <c r="N362" s="11"/>
      <c r="O362" s="11">
        <f t="shared" si="55"/>
        <v>42207.924305555549</v>
      </c>
      <c r="P362" t="b">
        <v>0</v>
      </c>
      <c r="Q362">
        <v>87</v>
      </c>
      <c r="R362" t="b">
        <v>1</v>
      </c>
      <c r="S362" t="s">
        <v>8269</v>
      </c>
      <c r="T362" s="5">
        <f t="shared" si="56"/>
        <v>101.375</v>
      </c>
      <c r="U362" s="5">
        <f t="shared" si="57"/>
        <v>139.82758620689654</v>
      </c>
      <c r="V362" t="str">
        <f t="shared" si="58"/>
        <v>film &amp; video</v>
      </c>
      <c r="W362" t="str">
        <f t="shared" si="59"/>
        <v>documentary</v>
      </c>
      <c r="X362" s="8">
        <f t="shared" si="50"/>
        <v>2015</v>
      </c>
      <c r="Y362" s="8">
        <f t="shared" si="51"/>
        <v>6</v>
      </c>
    </row>
    <row r="363" spans="1:25" ht="19" customHeight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52"/>
        <v>41935.792893518512</v>
      </c>
      <c r="L363" s="12">
        <f t="shared" si="53"/>
        <v>2014</v>
      </c>
      <c r="M363" s="12">
        <f t="shared" si="54"/>
        <v>10</v>
      </c>
      <c r="N363" s="11"/>
      <c r="O363" s="11">
        <f t="shared" si="55"/>
        <v>41965.834560185183</v>
      </c>
      <c r="P363" t="b">
        <v>0</v>
      </c>
      <c r="Q363">
        <v>354</v>
      </c>
      <c r="R363" t="b">
        <v>1</v>
      </c>
      <c r="S363" t="s">
        <v>8269</v>
      </c>
      <c r="T363" s="5">
        <f t="shared" si="56"/>
        <v>111.07699999999998</v>
      </c>
      <c r="U363" s="5">
        <f t="shared" si="57"/>
        <v>109.82189265536722</v>
      </c>
      <c r="V363" t="str">
        <f t="shared" si="58"/>
        <v>film &amp; video</v>
      </c>
      <c r="W363" t="str">
        <f t="shared" si="59"/>
        <v>documentary</v>
      </c>
      <c r="X363" s="8">
        <f t="shared" si="50"/>
        <v>2014</v>
      </c>
      <c r="Y363" s="8">
        <f t="shared" si="51"/>
        <v>10</v>
      </c>
    </row>
    <row r="364" spans="1:25" ht="19" customHeight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52"/>
        <v>41837.002210648148</v>
      </c>
      <c r="L364" s="12">
        <f t="shared" si="53"/>
        <v>2014</v>
      </c>
      <c r="M364" s="12">
        <f t="shared" si="54"/>
        <v>7</v>
      </c>
      <c r="N364" s="11"/>
      <c r="O364" s="11">
        <f t="shared" si="55"/>
        <v>41858.791666666664</v>
      </c>
      <c r="P364" t="b">
        <v>0</v>
      </c>
      <c r="Q364">
        <v>86</v>
      </c>
      <c r="R364" t="b">
        <v>1</v>
      </c>
      <c r="S364" t="s">
        <v>8269</v>
      </c>
      <c r="T364" s="5">
        <f t="shared" si="56"/>
        <v>124.15933781686496</v>
      </c>
      <c r="U364" s="5">
        <f t="shared" si="57"/>
        <v>139.53488372093022</v>
      </c>
      <c r="V364" t="str">
        <f t="shared" si="58"/>
        <v>film &amp; video</v>
      </c>
      <c r="W364" t="str">
        <f t="shared" si="59"/>
        <v>documentary</v>
      </c>
      <c r="X364" s="8">
        <f t="shared" si="50"/>
        <v>2014</v>
      </c>
      <c r="Y364" s="8">
        <f t="shared" si="51"/>
        <v>7</v>
      </c>
    </row>
    <row r="365" spans="1:25" ht="19" customHeight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52"/>
        <v>40255.53629629629</v>
      </c>
      <c r="L365" s="12">
        <f t="shared" si="53"/>
        <v>2010</v>
      </c>
      <c r="M365" s="12">
        <f t="shared" si="54"/>
        <v>3</v>
      </c>
      <c r="N365" s="11"/>
      <c r="O365" s="11">
        <f t="shared" si="55"/>
        <v>40300.598611111105</v>
      </c>
      <c r="P365" t="b">
        <v>0</v>
      </c>
      <c r="Q365">
        <v>26</v>
      </c>
      <c r="R365" t="b">
        <v>1</v>
      </c>
      <c r="S365" t="s">
        <v>8269</v>
      </c>
      <c r="T365" s="5">
        <f t="shared" si="56"/>
        <v>101.33333333333334</v>
      </c>
      <c r="U365" s="5">
        <f t="shared" si="57"/>
        <v>347.84615384615387</v>
      </c>
      <c r="V365" t="str">
        <f t="shared" si="58"/>
        <v>film &amp; video</v>
      </c>
      <c r="W365" t="str">
        <f t="shared" si="59"/>
        <v>documentary</v>
      </c>
      <c r="X365" s="8">
        <f t="shared" si="50"/>
        <v>2010</v>
      </c>
      <c r="Y365" s="8">
        <f t="shared" si="51"/>
        <v>3</v>
      </c>
    </row>
    <row r="366" spans="1:25" ht="19" customHeight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52"/>
        <v>41780.651296296295</v>
      </c>
      <c r="L366" s="12">
        <f t="shared" si="53"/>
        <v>2014</v>
      </c>
      <c r="M366" s="12">
        <f t="shared" si="54"/>
        <v>5</v>
      </c>
      <c r="N366" s="11"/>
      <c r="O366" s="11">
        <f t="shared" si="55"/>
        <v>41810.957638888889</v>
      </c>
      <c r="P366" t="b">
        <v>0</v>
      </c>
      <c r="Q366">
        <v>113</v>
      </c>
      <c r="R366" t="b">
        <v>1</v>
      </c>
      <c r="S366" t="s">
        <v>8269</v>
      </c>
      <c r="T366" s="5">
        <f t="shared" si="56"/>
        <v>110.16142857142856</v>
      </c>
      <c r="U366" s="5">
        <f t="shared" si="57"/>
        <v>68.24159292035398</v>
      </c>
      <c r="V366" t="str">
        <f t="shared" si="58"/>
        <v>film &amp; video</v>
      </c>
      <c r="W366" t="str">
        <f t="shared" si="59"/>
        <v>documentary</v>
      </c>
      <c r="X366" s="8">
        <f t="shared" si="50"/>
        <v>2014</v>
      </c>
      <c r="Y366" s="8">
        <f t="shared" si="51"/>
        <v>5</v>
      </c>
    </row>
    <row r="367" spans="1:25" ht="19" customHeight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52"/>
        <v>41668.398136574069</v>
      </c>
      <c r="L367" s="12">
        <f t="shared" si="53"/>
        <v>2014</v>
      </c>
      <c r="M367" s="12">
        <f t="shared" si="54"/>
        <v>1</v>
      </c>
      <c r="N367" s="11"/>
      <c r="O367" s="11">
        <f t="shared" si="55"/>
        <v>41698.398136574069</v>
      </c>
      <c r="P367" t="b">
        <v>0</v>
      </c>
      <c r="Q367">
        <v>65</v>
      </c>
      <c r="R367" t="b">
        <v>1</v>
      </c>
      <c r="S367" t="s">
        <v>8269</v>
      </c>
      <c r="T367" s="5">
        <f t="shared" si="56"/>
        <v>103.97333333333334</v>
      </c>
      <c r="U367" s="5">
        <f t="shared" si="57"/>
        <v>239.93846153846152</v>
      </c>
      <c r="V367" t="str">
        <f t="shared" si="58"/>
        <v>film &amp; video</v>
      </c>
      <c r="W367" t="str">
        <f t="shared" si="59"/>
        <v>documentary</v>
      </c>
      <c r="X367" s="8">
        <f t="shared" si="50"/>
        <v>2014</v>
      </c>
      <c r="Y367" s="8">
        <f t="shared" si="51"/>
        <v>1</v>
      </c>
    </row>
    <row r="368" spans="1:25" ht="19" customHeight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52"/>
        <v>41019.584699074076</v>
      </c>
      <c r="L368" s="12">
        <f t="shared" si="53"/>
        <v>2012</v>
      </c>
      <c r="M368" s="12">
        <f t="shared" si="54"/>
        <v>4</v>
      </c>
      <c r="N368" s="11"/>
      <c r="O368" s="11">
        <f t="shared" si="55"/>
        <v>41049.584699074076</v>
      </c>
      <c r="P368" t="b">
        <v>0</v>
      </c>
      <c r="Q368">
        <v>134</v>
      </c>
      <c r="R368" t="b">
        <v>1</v>
      </c>
      <c r="S368" t="s">
        <v>8269</v>
      </c>
      <c r="T368" s="5">
        <f t="shared" si="56"/>
        <v>101.31578947368421</v>
      </c>
      <c r="U368" s="5">
        <f t="shared" si="57"/>
        <v>287.31343283582089</v>
      </c>
      <c r="V368" t="str">
        <f t="shared" si="58"/>
        <v>film &amp; video</v>
      </c>
      <c r="W368" t="str">
        <f t="shared" si="59"/>
        <v>documentary</v>
      </c>
      <c r="X368" s="8">
        <f t="shared" si="50"/>
        <v>2012</v>
      </c>
      <c r="Y368" s="8">
        <f t="shared" si="51"/>
        <v>4</v>
      </c>
    </row>
    <row r="369" spans="1:25" ht="19" customHeight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52"/>
        <v>41355.368958333333</v>
      </c>
      <c r="L369" s="12">
        <f t="shared" si="53"/>
        <v>2013</v>
      </c>
      <c r="M369" s="12">
        <f t="shared" si="54"/>
        <v>3</v>
      </c>
      <c r="N369" s="11"/>
      <c r="O369" s="11">
        <f t="shared" si="55"/>
        <v>41394.999305555553</v>
      </c>
      <c r="P369" t="b">
        <v>0</v>
      </c>
      <c r="Q369">
        <v>119</v>
      </c>
      <c r="R369" t="b">
        <v>1</v>
      </c>
      <c r="S369" t="s">
        <v>8269</v>
      </c>
      <c r="T369" s="5">
        <f t="shared" si="56"/>
        <v>103.3501</v>
      </c>
      <c r="U369" s="5">
        <f t="shared" si="57"/>
        <v>86.84882352941176</v>
      </c>
      <c r="V369" t="str">
        <f t="shared" si="58"/>
        <v>film &amp; video</v>
      </c>
      <c r="W369" t="str">
        <f t="shared" si="59"/>
        <v>documentary</v>
      </c>
      <c r="X369" s="8">
        <f t="shared" si="50"/>
        <v>2013</v>
      </c>
      <c r="Y369" s="8">
        <f t="shared" si="51"/>
        <v>3</v>
      </c>
    </row>
    <row r="370" spans="1:25" ht="19" customHeight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52"/>
        <v>42043.397245370368</v>
      </c>
      <c r="L370" s="12">
        <f t="shared" si="53"/>
        <v>2015</v>
      </c>
      <c r="M370" s="12">
        <f t="shared" si="54"/>
        <v>2</v>
      </c>
      <c r="N370" s="11"/>
      <c r="O370" s="11">
        <f t="shared" si="55"/>
        <v>42078.355578703697</v>
      </c>
      <c r="P370" t="b">
        <v>0</v>
      </c>
      <c r="Q370">
        <v>159</v>
      </c>
      <c r="R370" t="b">
        <v>1</v>
      </c>
      <c r="S370" t="s">
        <v>8269</v>
      </c>
      <c r="T370" s="5">
        <f t="shared" si="56"/>
        <v>104.11200000000001</v>
      </c>
      <c r="U370" s="5">
        <f t="shared" si="57"/>
        <v>81.84905660377359</v>
      </c>
      <c r="V370" t="str">
        <f t="shared" si="58"/>
        <v>film &amp; video</v>
      </c>
      <c r="W370" t="str">
        <f t="shared" si="59"/>
        <v>documentary</v>
      </c>
      <c r="X370" s="8">
        <f t="shared" si="50"/>
        <v>2015</v>
      </c>
      <c r="Y370" s="8">
        <f t="shared" si="51"/>
        <v>2</v>
      </c>
    </row>
    <row r="371" spans="1:25" ht="19" customHeight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52"/>
        <v>40893.3433912037</v>
      </c>
      <c r="L371" s="12">
        <f t="shared" si="53"/>
        <v>2011</v>
      </c>
      <c r="M371" s="12">
        <f t="shared" si="54"/>
        <v>12</v>
      </c>
      <c r="N371" s="11"/>
      <c r="O371" s="11">
        <f t="shared" si="55"/>
        <v>40923.3433912037</v>
      </c>
      <c r="P371" t="b">
        <v>0</v>
      </c>
      <c r="Q371">
        <v>167</v>
      </c>
      <c r="R371" t="b">
        <v>1</v>
      </c>
      <c r="S371" t="s">
        <v>8269</v>
      </c>
      <c r="T371" s="5">
        <f t="shared" si="56"/>
        <v>110.15569230769231</v>
      </c>
      <c r="U371" s="5">
        <f t="shared" si="57"/>
        <v>42.874970059880241</v>
      </c>
      <c r="V371" t="str">
        <f t="shared" si="58"/>
        <v>film &amp; video</v>
      </c>
      <c r="W371" t="str">
        <f t="shared" si="59"/>
        <v>documentary</v>
      </c>
      <c r="X371" s="8">
        <f t="shared" si="50"/>
        <v>2011</v>
      </c>
      <c r="Y371" s="8">
        <f t="shared" si="51"/>
        <v>12</v>
      </c>
    </row>
    <row r="372" spans="1:25" ht="19" customHeight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52"/>
        <v>42711.586805555555</v>
      </c>
      <c r="L372" s="12">
        <f t="shared" si="53"/>
        <v>2016</v>
      </c>
      <c r="M372" s="12">
        <f t="shared" si="54"/>
        <v>12</v>
      </c>
      <c r="N372" s="11"/>
      <c r="O372" s="11">
        <f t="shared" si="55"/>
        <v>42741.586805555555</v>
      </c>
      <c r="P372" t="b">
        <v>0</v>
      </c>
      <c r="Q372">
        <v>43</v>
      </c>
      <c r="R372" t="b">
        <v>1</v>
      </c>
      <c r="S372" t="s">
        <v>8269</v>
      </c>
      <c r="T372" s="5">
        <f t="shared" si="56"/>
        <v>122.02</v>
      </c>
      <c r="U372" s="5">
        <f t="shared" si="57"/>
        <v>709.41860465116281</v>
      </c>
      <c r="V372" t="str">
        <f t="shared" si="58"/>
        <v>film &amp; video</v>
      </c>
      <c r="W372" t="str">
        <f t="shared" si="59"/>
        <v>documentary</v>
      </c>
      <c r="X372" s="8">
        <f t="shared" si="50"/>
        <v>2016</v>
      </c>
      <c r="Y372" s="8">
        <f t="shared" si="51"/>
        <v>12</v>
      </c>
    </row>
    <row r="373" spans="1:25" ht="19" customHeight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52"/>
        <v>41261.559479166666</v>
      </c>
      <c r="L373" s="12">
        <f t="shared" si="53"/>
        <v>2012</v>
      </c>
      <c r="M373" s="12">
        <f t="shared" si="54"/>
        <v>12</v>
      </c>
      <c r="N373" s="11"/>
      <c r="O373" s="11">
        <f t="shared" si="55"/>
        <v>41306.559479166666</v>
      </c>
      <c r="P373" t="b">
        <v>0</v>
      </c>
      <c r="Q373">
        <v>1062</v>
      </c>
      <c r="R373" t="b">
        <v>1</v>
      </c>
      <c r="S373" t="s">
        <v>8269</v>
      </c>
      <c r="T373" s="5">
        <f t="shared" si="56"/>
        <v>114.16866666666667</v>
      </c>
      <c r="U373" s="5">
        <f t="shared" si="57"/>
        <v>161.25517890772127</v>
      </c>
      <c r="V373" t="str">
        <f t="shared" si="58"/>
        <v>film &amp; video</v>
      </c>
      <c r="W373" t="str">
        <f t="shared" si="59"/>
        <v>documentary</v>
      </c>
      <c r="X373" s="8">
        <f t="shared" si="50"/>
        <v>2012</v>
      </c>
      <c r="Y373" s="8">
        <f t="shared" si="51"/>
        <v>12</v>
      </c>
    </row>
    <row r="374" spans="1:25" ht="19" customHeight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52"/>
        <v>42425.368564814817</v>
      </c>
      <c r="L374" s="12">
        <f t="shared" si="53"/>
        <v>2016</v>
      </c>
      <c r="M374" s="12">
        <f t="shared" si="54"/>
        <v>2</v>
      </c>
      <c r="N374" s="11"/>
      <c r="O374" s="11">
        <f t="shared" si="55"/>
        <v>42465.458333333336</v>
      </c>
      <c r="P374" t="b">
        <v>0</v>
      </c>
      <c r="Q374">
        <v>9</v>
      </c>
      <c r="R374" t="b">
        <v>1</v>
      </c>
      <c r="S374" t="s">
        <v>8269</v>
      </c>
      <c r="T374" s="5">
        <f t="shared" si="56"/>
        <v>125.33333333333334</v>
      </c>
      <c r="U374" s="5">
        <f t="shared" si="57"/>
        <v>41.777777777777779</v>
      </c>
      <c r="V374" t="str">
        <f t="shared" si="58"/>
        <v>film &amp; video</v>
      </c>
      <c r="W374" t="str">
        <f t="shared" si="59"/>
        <v>documentary</v>
      </c>
      <c r="X374" s="8">
        <f t="shared" si="50"/>
        <v>2016</v>
      </c>
      <c r="Y374" s="8">
        <f t="shared" si="51"/>
        <v>2</v>
      </c>
    </row>
    <row r="375" spans="1:25" ht="19" customHeight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52"/>
        <v>41078.703680555554</v>
      </c>
      <c r="L375" s="12">
        <f t="shared" si="53"/>
        <v>2012</v>
      </c>
      <c r="M375" s="12">
        <f t="shared" si="54"/>
        <v>6</v>
      </c>
      <c r="N375" s="11"/>
      <c r="O375" s="11">
        <f t="shared" si="55"/>
        <v>41108.703680555554</v>
      </c>
      <c r="P375" t="b">
        <v>0</v>
      </c>
      <c r="Q375">
        <v>89</v>
      </c>
      <c r="R375" t="b">
        <v>1</v>
      </c>
      <c r="S375" t="s">
        <v>8269</v>
      </c>
      <c r="T375" s="5">
        <f t="shared" si="56"/>
        <v>106.66666666666667</v>
      </c>
      <c r="U375" s="5">
        <f t="shared" si="57"/>
        <v>89.887640449438209</v>
      </c>
      <c r="V375" t="str">
        <f t="shared" si="58"/>
        <v>film &amp; video</v>
      </c>
      <c r="W375" t="str">
        <f t="shared" si="59"/>
        <v>documentary</v>
      </c>
      <c r="X375" s="8">
        <f t="shared" si="50"/>
        <v>2012</v>
      </c>
      <c r="Y375" s="8">
        <f t="shared" si="51"/>
        <v>6</v>
      </c>
    </row>
    <row r="376" spans="1:25" ht="19" customHeight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52"/>
        <v>40757.680914351848</v>
      </c>
      <c r="L376" s="12">
        <f t="shared" si="53"/>
        <v>2011</v>
      </c>
      <c r="M376" s="12">
        <f t="shared" si="54"/>
        <v>8</v>
      </c>
      <c r="N376" s="11"/>
      <c r="O376" s="11">
        <f t="shared" si="55"/>
        <v>40802.680914351848</v>
      </c>
      <c r="P376" t="b">
        <v>0</v>
      </c>
      <c r="Q376">
        <v>174</v>
      </c>
      <c r="R376" t="b">
        <v>1</v>
      </c>
      <c r="S376" t="s">
        <v>8269</v>
      </c>
      <c r="T376" s="5">
        <f t="shared" si="56"/>
        <v>130.65</v>
      </c>
      <c r="U376" s="5">
        <f t="shared" si="57"/>
        <v>45.051724137931032</v>
      </c>
      <c r="V376" t="str">
        <f t="shared" si="58"/>
        <v>film &amp; video</v>
      </c>
      <c r="W376" t="str">
        <f t="shared" si="59"/>
        <v>documentary</v>
      </c>
      <c r="X376" s="8">
        <f t="shared" si="50"/>
        <v>2011</v>
      </c>
      <c r="Y376" s="8">
        <f t="shared" si="51"/>
        <v>8</v>
      </c>
    </row>
    <row r="377" spans="1:25" ht="19" customHeight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52"/>
        <v>41657.77674768518</v>
      </c>
      <c r="L377" s="12">
        <f t="shared" si="53"/>
        <v>2014</v>
      </c>
      <c r="M377" s="12">
        <f t="shared" si="54"/>
        <v>1</v>
      </c>
      <c r="N377" s="11"/>
      <c r="O377" s="11">
        <f t="shared" si="55"/>
        <v>41699.512499999997</v>
      </c>
      <c r="P377" t="b">
        <v>0</v>
      </c>
      <c r="Q377">
        <v>14</v>
      </c>
      <c r="R377" t="b">
        <v>1</v>
      </c>
      <c r="S377" t="s">
        <v>8269</v>
      </c>
      <c r="T377" s="5">
        <f t="shared" si="56"/>
        <v>120</v>
      </c>
      <c r="U377" s="5">
        <f t="shared" si="57"/>
        <v>42.857142857142854</v>
      </c>
      <c r="V377" t="str">
        <f t="shared" si="58"/>
        <v>film &amp; video</v>
      </c>
      <c r="W377" t="str">
        <f t="shared" si="59"/>
        <v>documentary</v>
      </c>
      <c r="X377" s="8">
        <f t="shared" si="50"/>
        <v>2014</v>
      </c>
      <c r="Y377" s="8">
        <f t="shared" si="51"/>
        <v>1</v>
      </c>
    </row>
    <row r="378" spans="1:25" ht="19" customHeight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52"/>
        <v>42576.244398148141</v>
      </c>
      <c r="L378" s="12">
        <f t="shared" si="53"/>
        <v>2016</v>
      </c>
      <c r="M378" s="12">
        <f t="shared" si="54"/>
        <v>7</v>
      </c>
      <c r="N378" s="11"/>
      <c r="O378" s="11">
        <f t="shared" si="55"/>
        <v>42607.244398148141</v>
      </c>
      <c r="P378" t="b">
        <v>0</v>
      </c>
      <c r="Q378">
        <v>48</v>
      </c>
      <c r="R378" t="b">
        <v>1</v>
      </c>
      <c r="S378" t="s">
        <v>8269</v>
      </c>
      <c r="T378" s="5">
        <f t="shared" si="56"/>
        <v>105.9591836734694</v>
      </c>
      <c r="U378" s="5">
        <f t="shared" si="57"/>
        <v>54.083333333333336</v>
      </c>
      <c r="V378" t="str">
        <f t="shared" si="58"/>
        <v>film &amp; video</v>
      </c>
      <c r="W378" t="str">
        <f t="shared" si="59"/>
        <v>documentary</v>
      </c>
      <c r="X378" s="8">
        <f t="shared" si="50"/>
        <v>2016</v>
      </c>
      <c r="Y378" s="8">
        <f t="shared" si="51"/>
        <v>7</v>
      </c>
    </row>
    <row r="379" spans="1:25" ht="19" customHeight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52"/>
        <v>42292.042453703696</v>
      </c>
      <c r="L379" s="12">
        <f t="shared" si="53"/>
        <v>2015</v>
      </c>
      <c r="M379" s="12">
        <f t="shared" si="54"/>
        <v>10</v>
      </c>
      <c r="N379" s="11"/>
      <c r="O379" s="11">
        <f t="shared" si="55"/>
        <v>42322.084027777775</v>
      </c>
      <c r="P379" t="b">
        <v>0</v>
      </c>
      <c r="Q379">
        <v>133</v>
      </c>
      <c r="R379" t="b">
        <v>1</v>
      </c>
      <c r="S379" t="s">
        <v>8269</v>
      </c>
      <c r="T379" s="5">
        <f t="shared" si="56"/>
        <v>114.39999999999999</v>
      </c>
      <c r="U379" s="5">
        <f t="shared" si="57"/>
        <v>103.21804511278195</v>
      </c>
      <c r="V379" t="str">
        <f t="shared" si="58"/>
        <v>film &amp; video</v>
      </c>
      <c r="W379" t="str">
        <f t="shared" si="59"/>
        <v>documentary</v>
      </c>
      <c r="X379" s="8">
        <f t="shared" si="50"/>
        <v>2015</v>
      </c>
      <c r="Y379" s="8">
        <f t="shared" si="51"/>
        <v>10</v>
      </c>
    </row>
    <row r="380" spans="1:25" ht="19" customHeight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52"/>
        <v>42370.363518518519</v>
      </c>
      <c r="L380" s="12">
        <f t="shared" si="53"/>
        <v>2016</v>
      </c>
      <c r="M380" s="12">
        <f t="shared" si="54"/>
        <v>1</v>
      </c>
      <c r="N380" s="11"/>
      <c r="O380" s="11">
        <f t="shared" si="55"/>
        <v>42394.786111111105</v>
      </c>
      <c r="P380" t="b">
        <v>0</v>
      </c>
      <c r="Q380">
        <v>83</v>
      </c>
      <c r="R380" t="b">
        <v>1</v>
      </c>
      <c r="S380" t="s">
        <v>8269</v>
      </c>
      <c r="T380" s="5">
        <f t="shared" si="56"/>
        <v>111.76666666666665</v>
      </c>
      <c r="U380" s="5">
        <f t="shared" si="57"/>
        <v>40.397590361445786</v>
      </c>
      <c r="V380" t="str">
        <f t="shared" si="58"/>
        <v>film &amp; video</v>
      </c>
      <c r="W380" t="str">
        <f t="shared" si="59"/>
        <v>documentary</v>
      </c>
      <c r="X380" s="8">
        <f t="shared" si="50"/>
        <v>2016</v>
      </c>
      <c r="Y380" s="8">
        <f t="shared" si="51"/>
        <v>1</v>
      </c>
    </row>
    <row r="381" spans="1:25" ht="19" customHeight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52"/>
        <v>40987.479999999996</v>
      </c>
      <c r="L381" s="12">
        <f t="shared" si="53"/>
        <v>2012</v>
      </c>
      <c r="M381" s="12">
        <f t="shared" si="54"/>
        <v>3</v>
      </c>
      <c r="N381" s="11"/>
      <c r="O381" s="11">
        <f t="shared" si="55"/>
        <v>41032.479999999996</v>
      </c>
      <c r="P381" t="b">
        <v>0</v>
      </c>
      <c r="Q381">
        <v>149</v>
      </c>
      <c r="R381" t="b">
        <v>1</v>
      </c>
      <c r="S381" t="s">
        <v>8269</v>
      </c>
      <c r="T381" s="5">
        <f t="shared" si="56"/>
        <v>116.08000000000001</v>
      </c>
      <c r="U381" s="5">
        <f t="shared" si="57"/>
        <v>116.85906040268456</v>
      </c>
      <c r="V381" t="str">
        <f t="shared" si="58"/>
        <v>film &amp; video</v>
      </c>
      <c r="W381" t="str">
        <f t="shared" si="59"/>
        <v>documentary</v>
      </c>
      <c r="X381" s="8">
        <f t="shared" si="50"/>
        <v>2012</v>
      </c>
      <c r="Y381" s="8">
        <f t="shared" si="51"/>
        <v>3</v>
      </c>
    </row>
    <row r="382" spans="1:25" ht="19" customHeight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52"/>
        <v>42367.511481481481</v>
      </c>
      <c r="L382" s="12">
        <f t="shared" si="53"/>
        <v>2015</v>
      </c>
      <c r="M382" s="12">
        <f t="shared" si="54"/>
        <v>12</v>
      </c>
      <c r="N382" s="11"/>
      <c r="O382" s="11">
        <f t="shared" si="55"/>
        <v>42392.511481481481</v>
      </c>
      <c r="P382" t="b">
        <v>0</v>
      </c>
      <c r="Q382">
        <v>49</v>
      </c>
      <c r="R382" t="b">
        <v>1</v>
      </c>
      <c r="S382" t="s">
        <v>8269</v>
      </c>
      <c r="T382" s="5">
        <f t="shared" si="56"/>
        <v>141.5</v>
      </c>
      <c r="U382" s="5">
        <f t="shared" si="57"/>
        <v>115.51020408163265</v>
      </c>
      <c r="V382" t="str">
        <f t="shared" si="58"/>
        <v>film &amp; video</v>
      </c>
      <c r="W382" t="str">
        <f t="shared" si="59"/>
        <v>documentary</v>
      </c>
      <c r="X382" s="8">
        <f t="shared" si="50"/>
        <v>2015</v>
      </c>
      <c r="Y382" s="8">
        <f t="shared" si="51"/>
        <v>12</v>
      </c>
    </row>
    <row r="383" spans="1:25" ht="19" customHeight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52"/>
        <v>41085.48978009259</v>
      </c>
      <c r="L383" s="12">
        <f t="shared" si="53"/>
        <v>2012</v>
      </c>
      <c r="M383" s="12">
        <f t="shared" si="54"/>
        <v>6</v>
      </c>
      <c r="N383" s="11"/>
      <c r="O383" s="11">
        <f t="shared" si="55"/>
        <v>41120</v>
      </c>
      <c r="P383" t="b">
        <v>0</v>
      </c>
      <c r="Q383">
        <v>251</v>
      </c>
      <c r="R383" t="b">
        <v>1</v>
      </c>
      <c r="S383" t="s">
        <v>8269</v>
      </c>
      <c r="T383" s="5">
        <f t="shared" si="56"/>
        <v>104.72999999999999</v>
      </c>
      <c r="U383" s="5">
        <f t="shared" si="57"/>
        <v>104.31274900398407</v>
      </c>
      <c r="V383" t="str">
        <f t="shared" si="58"/>
        <v>film &amp; video</v>
      </c>
      <c r="W383" t="str">
        <f t="shared" si="59"/>
        <v>documentary</v>
      </c>
      <c r="X383" s="8">
        <f t="shared" si="50"/>
        <v>2012</v>
      </c>
      <c r="Y383" s="8">
        <f t="shared" si="51"/>
        <v>6</v>
      </c>
    </row>
    <row r="384" spans="1:25" ht="19" customHeight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52"/>
        <v>41144.501157407409</v>
      </c>
      <c r="L384" s="12">
        <f t="shared" si="53"/>
        <v>2012</v>
      </c>
      <c r="M384" s="12">
        <f t="shared" si="54"/>
        <v>8</v>
      </c>
      <c r="N384" s="11"/>
      <c r="O384" s="11">
        <f t="shared" si="55"/>
        <v>41158.501157407409</v>
      </c>
      <c r="P384" t="b">
        <v>0</v>
      </c>
      <c r="Q384">
        <v>22</v>
      </c>
      <c r="R384" t="b">
        <v>1</v>
      </c>
      <c r="S384" t="s">
        <v>8269</v>
      </c>
      <c r="T384" s="5">
        <f t="shared" si="56"/>
        <v>255.83333333333331</v>
      </c>
      <c r="U384" s="5">
        <f t="shared" si="57"/>
        <v>69.772727272727266</v>
      </c>
      <c r="V384" t="str">
        <f t="shared" si="58"/>
        <v>film &amp; video</v>
      </c>
      <c r="W384" t="str">
        <f t="shared" si="59"/>
        <v>documentary</v>
      </c>
      <c r="X384" s="8">
        <f t="shared" si="50"/>
        <v>2012</v>
      </c>
      <c r="Y384" s="8">
        <f t="shared" si="51"/>
        <v>8</v>
      </c>
    </row>
    <row r="385" spans="1:25" ht="19" customHeight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52"/>
        <v>41754.90924768518</v>
      </c>
      <c r="L385" s="12">
        <f t="shared" si="53"/>
        <v>2014</v>
      </c>
      <c r="M385" s="12">
        <f t="shared" si="54"/>
        <v>4</v>
      </c>
      <c r="N385" s="11"/>
      <c r="O385" s="11">
        <f t="shared" si="55"/>
        <v>41777.90924768518</v>
      </c>
      <c r="P385" t="b">
        <v>0</v>
      </c>
      <c r="Q385">
        <v>48</v>
      </c>
      <c r="R385" t="b">
        <v>1</v>
      </c>
      <c r="S385" t="s">
        <v>8269</v>
      </c>
      <c r="T385" s="5">
        <f t="shared" si="56"/>
        <v>206.70670670670671</v>
      </c>
      <c r="U385" s="5">
        <f t="shared" si="57"/>
        <v>43.020833333333336</v>
      </c>
      <c r="V385" t="str">
        <f t="shared" si="58"/>
        <v>film &amp; video</v>
      </c>
      <c r="W385" t="str">
        <f t="shared" si="59"/>
        <v>documentary</v>
      </c>
      <c r="X385" s="8">
        <f t="shared" si="50"/>
        <v>2014</v>
      </c>
      <c r="Y385" s="8">
        <f t="shared" si="51"/>
        <v>4</v>
      </c>
    </row>
    <row r="386" spans="1:25" ht="19" customHeight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si="52"/>
        <v>41980.573460648149</v>
      </c>
      <c r="L386" s="12">
        <f t="shared" si="53"/>
        <v>2014</v>
      </c>
      <c r="M386" s="12">
        <f t="shared" si="54"/>
        <v>12</v>
      </c>
      <c r="N386" s="11"/>
      <c r="O386" s="11">
        <f t="shared" si="55"/>
        <v>42010.573460648149</v>
      </c>
      <c r="P386" t="b">
        <v>0</v>
      </c>
      <c r="Q386">
        <v>383</v>
      </c>
      <c r="R386" t="b">
        <v>1</v>
      </c>
      <c r="S386" t="s">
        <v>8269</v>
      </c>
      <c r="T386" s="5">
        <f t="shared" si="56"/>
        <v>112.105</v>
      </c>
      <c r="U386" s="5">
        <f t="shared" si="57"/>
        <v>58.540469973890339</v>
      </c>
      <c r="V386" t="str">
        <f t="shared" si="58"/>
        <v>film &amp; video</v>
      </c>
      <c r="W386" t="str">
        <f t="shared" si="59"/>
        <v>documentary</v>
      </c>
      <c r="X386" s="8">
        <f t="shared" ref="X386:X449" si="60">L386</f>
        <v>2014</v>
      </c>
      <c r="Y386" s="8">
        <f t="shared" ref="Y386:Y449" si="61">M386</f>
        <v>12</v>
      </c>
    </row>
    <row r="387" spans="1:25" ht="19" customHeight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ref="K387:K450" si="62">(J387/86400)+25569+(-5/24)</f>
        <v>41934.376168981478</v>
      </c>
      <c r="L387" s="12">
        <f t="shared" ref="L387:L450" si="63">YEAR(K387)</f>
        <v>2014</v>
      </c>
      <c r="M387" s="12">
        <f t="shared" ref="M387:M450" si="64">MONTH(K387)</f>
        <v>10</v>
      </c>
      <c r="N387" s="11"/>
      <c r="O387" s="11">
        <f t="shared" ref="O387:O450" si="65">(I387/86400)+25569+(-5/24)</f>
        <v>41964.41783564815</v>
      </c>
      <c r="P387" t="b">
        <v>0</v>
      </c>
      <c r="Q387">
        <v>237</v>
      </c>
      <c r="R387" t="b">
        <v>1</v>
      </c>
      <c r="S387" t="s">
        <v>8269</v>
      </c>
      <c r="T387" s="5">
        <f t="shared" ref="T387:T450" si="66">E387/D387*100</f>
        <v>105.982</v>
      </c>
      <c r="U387" s="5">
        <f t="shared" ref="U387:U450" si="67">IF(Q387&gt;0,E387/Q387,0)</f>
        <v>111.79535864978902</v>
      </c>
      <c r="V387" t="str">
        <f t="shared" ref="V387:V450" si="68">LEFT(S387,SEARCH("/",S387)-1)</f>
        <v>film &amp; video</v>
      </c>
      <c r="W387" t="str">
        <f t="shared" ref="W387:W450" si="69">RIGHT($S387,LEN($S387)-SEARCH("/",$S387))</f>
        <v>documentary</v>
      </c>
      <c r="X387" s="8">
        <f t="shared" si="60"/>
        <v>2014</v>
      </c>
      <c r="Y387" s="8">
        <f t="shared" si="61"/>
        <v>10</v>
      </c>
    </row>
    <row r="388" spans="1:25" ht="19" customHeight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62"/>
        <v>42211.742951388886</v>
      </c>
      <c r="L388" s="12">
        <f t="shared" si="63"/>
        <v>2015</v>
      </c>
      <c r="M388" s="12">
        <f t="shared" si="64"/>
        <v>7</v>
      </c>
      <c r="N388" s="11"/>
      <c r="O388" s="11">
        <f t="shared" si="65"/>
        <v>42226.742951388886</v>
      </c>
      <c r="P388" t="b">
        <v>0</v>
      </c>
      <c r="Q388">
        <v>13</v>
      </c>
      <c r="R388" t="b">
        <v>1</v>
      </c>
      <c r="S388" t="s">
        <v>8269</v>
      </c>
      <c r="T388" s="5">
        <f t="shared" si="66"/>
        <v>100.16666666666667</v>
      </c>
      <c r="U388" s="5">
        <f t="shared" si="67"/>
        <v>46.230769230769234</v>
      </c>
      <c r="V388" t="str">
        <f t="shared" si="68"/>
        <v>film &amp; video</v>
      </c>
      <c r="W388" t="str">
        <f t="shared" si="69"/>
        <v>documentary</v>
      </c>
      <c r="X388" s="8">
        <f t="shared" si="60"/>
        <v>2015</v>
      </c>
      <c r="Y388" s="8">
        <f t="shared" si="61"/>
        <v>7</v>
      </c>
    </row>
    <row r="389" spans="1:25" ht="19" customHeight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62"/>
        <v>42200.468263888884</v>
      </c>
      <c r="L389" s="12">
        <f t="shared" si="63"/>
        <v>2015</v>
      </c>
      <c r="M389" s="12">
        <f t="shared" si="64"/>
        <v>7</v>
      </c>
      <c r="N389" s="11"/>
      <c r="O389" s="11">
        <f t="shared" si="65"/>
        <v>42231.041666666664</v>
      </c>
      <c r="P389" t="b">
        <v>0</v>
      </c>
      <c r="Q389">
        <v>562</v>
      </c>
      <c r="R389" t="b">
        <v>1</v>
      </c>
      <c r="S389" t="s">
        <v>8269</v>
      </c>
      <c r="T389" s="5">
        <f t="shared" si="66"/>
        <v>213.98947368421051</v>
      </c>
      <c r="U389" s="5">
        <f t="shared" si="67"/>
        <v>144.69039145907473</v>
      </c>
      <c r="V389" t="str">
        <f t="shared" si="68"/>
        <v>film &amp; video</v>
      </c>
      <c r="W389" t="str">
        <f t="shared" si="69"/>
        <v>documentary</v>
      </c>
      <c r="X389" s="8">
        <f t="shared" si="60"/>
        <v>2015</v>
      </c>
      <c r="Y389" s="8">
        <f t="shared" si="61"/>
        <v>7</v>
      </c>
    </row>
    <row r="390" spans="1:25" ht="19" customHeight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62"/>
        <v>42548.86782407407</v>
      </c>
      <c r="L390" s="12">
        <f t="shared" si="63"/>
        <v>2016</v>
      </c>
      <c r="M390" s="12">
        <f t="shared" si="64"/>
        <v>6</v>
      </c>
      <c r="N390" s="11"/>
      <c r="O390" s="11">
        <f t="shared" si="65"/>
        <v>42578.86782407407</v>
      </c>
      <c r="P390" t="b">
        <v>0</v>
      </c>
      <c r="Q390">
        <v>71</v>
      </c>
      <c r="R390" t="b">
        <v>1</v>
      </c>
      <c r="S390" t="s">
        <v>8269</v>
      </c>
      <c r="T390" s="5">
        <f t="shared" si="66"/>
        <v>126.16000000000001</v>
      </c>
      <c r="U390" s="5">
        <f t="shared" si="67"/>
        <v>88.845070422535215</v>
      </c>
      <c r="V390" t="str">
        <f t="shared" si="68"/>
        <v>film &amp; video</v>
      </c>
      <c r="W390" t="str">
        <f t="shared" si="69"/>
        <v>documentary</v>
      </c>
      <c r="X390" s="8">
        <f t="shared" si="60"/>
        <v>2016</v>
      </c>
      <c r="Y390" s="8">
        <f t="shared" si="61"/>
        <v>6</v>
      </c>
    </row>
    <row r="391" spans="1:25" ht="19" customHeight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62"/>
        <v>41673.854745370372</v>
      </c>
      <c r="L391" s="12">
        <f t="shared" si="63"/>
        <v>2014</v>
      </c>
      <c r="M391" s="12">
        <f t="shared" si="64"/>
        <v>2</v>
      </c>
      <c r="N391" s="11"/>
      <c r="O391" s="11">
        <f t="shared" si="65"/>
        <v>41705.749305555553</v>
      </c>
      <c r="P391" t="b">
        <v>0</v>
      </c>
      <c r="Q391">
        <v>1510</v>
      </c>
      <c r="R391" t="b">
        <v>1</v>
      </c>
      <c r="S391" t="s">
        <v>8269</v>
      </c>
      <c r="T391" s="5">
        <f t="shared" si="66"/>
        <v>181.53547058823528</v>
      </c>
      <c r="U391" s="5">
        <f t="shared" si="67"/>
        <v>81.75107284768211</v>
      </c>
      <c r="V391" t="str">
        <f t="shared" si="68"/>
        <v>film &amp; video</v>
      </c>
      <c r="W391" t="str">
        <f t="shared" si="69"/>
        <v>documentary</v>
      </c>
      <c r="X391" s="8">
        <f t="shared" si="60"/>
        <v>2014</v>
      </c>
      <c r="Y391" s="8">
        <f t="shared" si="61"/>
        <v>2</v>
      </c>
    </row>
    <row r="392" spans="1:25" ht="19" customHeight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62"/>
        <v>42111.828379629624</v>
      </c>
      <c r="L392" s="12">
        <f t="shared" si="63"/>
        <v>2015</v>
      </c>
      <c r="M392" s="12">
        <f t="shared" si="64"/>
        <v>4</v>
      </c>
      <c r="N392" s="11"/>
      <c r="O392" s="11">
        <f t="shared" si="65"/>
        <v>42131.828379629624</v>
      </c>
      <c r="P392" t="b">
        <v>0</v>
      </c>
      <c r="Q392">
        <v>14</v>
      </c>
      <c r="R392" t="b">
        <v>1</v>
      </c>
      <c r="S392" t="s">
        <v>8269</v>
      </c>
      <c r="T392" s="5">
        <f t="shared" si="66"/>
        <v>100</v>
      </c>
      <c r="U392" s="5">
        <f t="shared" si="67"/>
        <v>71.428571428571431</v>
      </c>
      <c r="V392" t="str">
        <f t="shared" si="68"/>
        <v>film &amp; video</v>
      </c>
      <c r="W392" t="str">
        <f t="shared" si="69"/>
        <v>documentary</v>
      </c>
      <c r="X392" s="8">
        <f t="shared" si="60"/>
        <v>2015</v>
      </c>
      <c r="Y392" s="8">
        <f t="shared" si="61"/>
        <v>4</v>
      </c>
    </row>
    <row r="393" spans="1:25" ht="19" customHeight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62"/>
        <v>40864.833923611106</v>
      </c>
      <c r="L393" s="12">
        <f t="shared" si="63"/>
        <v>2011</v>
      </c>
      <c r="M393" s="12">
        <f t="shared" si="64"/>
        <v>11</v>
      </c>
      <c r="N393" s="11"/>
      <c r="O393" s="11">
        <f t="shared" si="65"/>
        <v>40894.832638888889</v>
      </c>
      <c r="P393" t="b">
        <v>0</v>
      </c>
      <c r="Q393">
        <v>193</v>
      </c>
      <c r="R393" t="b">
        <v>1</v>
      </c>
      <c r="S393" t="s">
        <v>8269</v>
      </c>
      <c r="T393" s="5">
        <f t="shared" si="66"/>
        <v>100.61</v>
      </c>
      <c r="U393" s="5">
        <f t="shared" si="67"/>
        <v>104.25906735751295</v>
      </c>
      <c r="V393" t="str">
        <f t="shared" si="68"/>
        <v>film &amp; video</v>
      </c>
      <c r="W393" t="str">
        <f t="shared" si="69"/>
        <v>documentary</v>
      </c>
      <c r="X393" s="8">
        <f t="shared" si="60"/>
        <v>2011</v>
      </c>
      <c r="Y393" s="8">
        <f t="shared" si="61"/>
        <v>11</v>
      </c>
    </row>
    <row r="394" spans="1:25" ht="19" customHeight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62"/>
        <v>40763.508923611109</v>
      </c>
      <c r="L394" s="12">
        <f t="shared" si="63"/>
        <v>2011</v>
      </c>
      <c r="M394" s="12">
        <f t="shared" si="64"/>
        <v>8</v>
      </c>
      <c r="N394" s="11"/>
      <c r="O394" s="11">
        <f t="shared" si="65"/>
        <v>40793.916666666664</v>
      </c>
      <c r="P394" t="b">
        <v>0</v>
      </c>
      <c r="Q394">
        <v>206</v>
      </c>
      <c r="R394" t="b">
        <v>1</v>
      </c>
      <c r="S394" t="s">
        <v>8269</v>
      </c>
      <c r="T394" s="5">
        <f t="shared" si="66"/>
        <v>100.9027027027027</v>
      </c>
      <c r="U394" s="5">
        <f t="shared" si="67"/>
        <v>90.616504854368927</v>
      </c>
      <c r="V394" t="str">
        <f t="shared" si="68"/>
        <v>film &amp; video</v>
      </c>
      <c r="W394" t="str">
        <f t="shared" si="69"/>
        <v>documentary</v>
      </c>
      <c r="X394" s="8">
        <f t="shared" si="60"/>
        <v>2011</v>
      </c>
      <c r="Y394" s="8">
        <f t="shared" si="61"/>
        <v>8</v>
      </c>
    </row>
    <row r="395" spans="1:25" ht="19" customHeight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62"/>
        <v>41526.500601851847</v>
      </c>
      <c r="L395" s="12">
        <f t="shared" si="63"/>
        <v>2013</v>
      </c>
      <c r="M395" s="12">
        <f t="shared" si="64"/>
        <v>9</v>
      </c>
      <c r="N395" s="11"/>
      <c r="O395" s="11">
        <f t="shared" si="65"/>
        <v>41557.500601851847</v>
      </c>
      <c r="P395" t="b">
        <v>0</v>
      </c>
      <c r="Q395">
        <v>351</v>
      </c>
      <c r="R395" t="b">
        <v>1</v>
      </c>
      <c r="S395" t="s">
        <v>8269</v>
      </c>
      <c r="T395" s="5">
        <f t="shared" si="66"/>
        <v>110.446</v>
      </c>
      <c r="U395" s="5">
        <f t="shared" si="67"/>
        <v>157.33048433048432</v>
      </c>
      <c r="V395" t="str">
        <f t="shared" si="68"/>
        <v>film &amp; video</v>
      </c>
      <c r="W395" t="str">
        <f t="shared" si="69"/>
        <v>documentary</v>
      </c>
      <c r="X395" s="8">
        <f t="shared" si="60"/>
        <v>2013</v>
      </c>
      <c r="Y395" s="8">
        <f t="shared" si="61"/>
        <v>9</v>
      </c>
    </row>
    <row r="396" spans="1:25" ht="19" customHeight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62"/>
        <v>42417.60974537037</v>
      </c>
      <c r="L396" s="12">
        <f t="shared" si="63"/>
        <v>2016</v>
      </c>
      <c r="M396" s="12">
        <f t="shared" si="64"/>
        <v>2</v>
      </c>
      <c r="N396" s="11"/>
      <c r="O396" s="11">
        <f t="shared" si="65"/>
        <v>42477.568078703705</v>
      </c>
      <c r="P396" t="b">
        <v>0</v>
      </c>
      <c r="Q396">
        <v>50</v>
      </c>
      <c r="R396" t="b">
        <v>1</v>
      </c>
      <c r="S396" t="s">
        <v>8269</v>
      </c>
      <c r="T396" s="5">
        <f t="shared" si="66"/>
        <v>111.8936170212766</v>
      </c>
      <c r="U396" s="5">
        <f t="shared" si="67"/>
        <v>105.18</v>
      </c>
      <c r="V396" t="str">
        <f t="shared" si="68"/>
        <v>film &amp; video</v>
      </c>
      <c r="W396" t="str">
        <f t="shared" si="69"/>
        <v>documentary</v>
      </c>
      <c r="X396" s="8">
        <f t="shared" si="60"/>
        <v>2016</v>
      </c>
      <c r="Y396" s="8">
        <f t="shared" si="61"/>
        <v>2</v>
      </c>
    </row>
    <row r="397" spans="1:25" ht="19" customHeight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62"/>
        <v>40990.700925925921</v>
      </c>
      <c r="L397" s="12">
        <f t="shared" si="63"/>
        <v>2012</v>
      </c>
      <c r="M397" s="12">
        <f t="shared" si="64"/>
        <v>3</v>
      </c>
      <c r="N397" s="11"/>
      <c r="O397" s="11">
        <f t="shared" si="65"/>
        <v>41026.688888888886</v>
      </c>
      <c r="P397" t="b">
        <v>0</v>
      </c>
      <c r="Q397">
        <v>184</v>
      </c>
      <c r="R397" t="b">
        <v>1</v>
      </c>
      <c r="S397" t="s">
        <v>8269</v>
      </c>
      <c r="T397" s="5">
        <f t="shared" si="66"/>
        <v>108.04450000000001</v>
      </c>
      <c r="U397" s="5">
        <f t="shared" si="67"/>
        <v>58.719836956521746</v>
      </c>
      <c r="V397" t="str">
        <f t="shared" si="68"/>
        <v>film &amp; video</v>
      </c>
      <c r="W397" t="str">
        <f t="shared" si="69"/>
        <v>documentary</v>
      </c>
      <c r="X397" s="8">
        <f t="shared" si="60"/>
        <v>2012</v>
      </c>
      <c r="Y397" s="8">
        <f t="shared" si="61"/>
        <v>3</v>
      </c>
    </row>
    <row r="398" spans="1:25" ht="19" customHeight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62"/>
        <v>41082.356550925928</v>
      </c>
      <c r="L398" s="12">
        <f t="shared" si="63"/>
        <v>2012</v>
      </c>
      <c r="M398" s="12">
        <f t="shared" si="64"/>
        <v>6</v>
      </c>
      <c r="N398" s="11"/>
      <c r="O398" s="11">
        <f t="shared" si="65"/>
        <v>41097.356550925928</v>
      </c>
      <c r="P398" t="b">
        <v>0</v>
      </c>
      <c r="Q398">
        <v>196</v>
      </c>
      <c r="R398" t="b">
        <v>1</v>
      </c>
      <c r="S398" t="s">
        <v>8269</v>
      </c>
      <c r="T398" s="5">
        <f t="shared" si="66"/>
        <v>106.66666666666667</v>
      </c>
      <c r="U398" s="5">
        <f t="shared" si="67"/>
        <v>81.632653061224488</v>
      </c>
      <c r="V398" t="str">
        <f t="shared" si="68"/>
        <v>film &amp; video</v>
      </c>
      <c r="W398" t="str">
        <f t="shared" si="69"/>
        <v>documentary</v>
      </c>
      <c r="X398" s="8">
        <f t="shared" si="60"/>
        <v>2012</v>
      </c>
      <c r="Y398" s="8">
        <f t="shared" si="61"/>
        <v>6</v>
      </c>
    </row>
    <row r="399" spans="1:25" ht="19" customHeight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62"/>
        <v>40379.568101851852</v>
      </c>
      <c r="L399" s="12">
        <f t="shared" si="63"/>
        <v>2010</v>
      </c>
      <c r="M399" s="12">
        <f t="shared" si="64"/>
        <v>7</v>
      </c>
      <c r="N399" s="11"/>
      <c r="O399" s="11">
        <f t="shared" si="65"/>
        <v>40421.947222222218</v>
      </c>
      <c r="P399" t="b">
        <v>0</v>
      </c>
      <c r="Q399">
        <v>229</v>
      </c>
      <c r="R399" t="b">
        <v>1</v>
      </c>
      <c r="S399" t="s">
        <v>8269</v>
      </c>
      <c r="T399" s="5">
        <f t="shared" si="66"/>
        <v>103.90027322404372</v>
      </c>
      <c r="U399" s="5">
        <f t="shared" si="67"/>
        <v>56.460043668122275</v>
      </c>
      <c r="V399" t="str">
        <f t="shared" si="68"/>
        <v>film &amp; video</v>
      </c>
      <c r="W399" t="str">
        <f t="shared" si="69"/>
        <v>documentary</v>
      </c>
      <c r="X399" s="8">
        <f t="shared" si="60"/>
        <v>2010</v>
      </c>
      <c r="Y399" s="8">
        <f t="shared" si="61"/>
        <v>7</v>
      </c>
    </row>
    <row r="400" spans="1:25" ht="19" customHeight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62"/>
        <v>42078.584791666661</v>
      </c>
      <c r="L400" s="12">
        <f t="shared" si="63"/>
        <v>2015</v>
      </c>
      <c r="M400" s="12">
        <f t="shared" si="64"/>
        <v>3</v>
      </c>
      <c r="N400" s="11"/>
      <c r="O400" s="11">
        <f t="shared" si="65"/>
        <v>42123.584791666661</v>
      </c>
      <c r="P400" t="b">
        <v>0</v>
      </c>
      <c r="Q400">
        <v>67</v>
      </c>
      <c r="R400" t="b">
        <v>1</v>
      </c>
      <c r="S400" t="s">
        <v>8269</v>
      </c>
      <c r="T400" s="5">
        <f t="shared" si="66"/>
        <v>125.16000000000001</v>
      </c>
      <c r="U400" s="5">
        <f t="shared" si="67"/>
        <v>140.1044776119403</v>
      </c>
      <c r="V400" t="str">
        <f t="shared" si="68"/>
        <v>film &amp; video</v>
      </c>
      <c r="W400" t="str">
        <f t="shared" si="69"/>
        <v>documentary</v>
      </c>
      <c r="X400" s="8">
        <f t="shared" si="60"/>
        <v>2015</v>
      </c>
      <c r="Y400" s="8">
        <f t="shared" si="61"/>
        <v>3</v>
      </c>
    </row>
    <row r="401" spans="1:25" ht="19" customHeight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62"/>
        <v>42687.667442129627</v>
      </c>
      <c r="L401" s="12">
        <f t="shared" si="63"/>
        <v>2016</v>
      </c>
      <c r="M401" s="12">
        <f t="shared" si="64"/>
        <v>11</v>
      </c>
      <c r="N401" s="11"/>
      <c r="O401" s="11">
        <f t="shared" si="65"/>
        <v>42718.291666666664</v>
      </c>
      <c r="P401" t="b">
        <v>0</v>
      </c>
      <c r="Q401">
        <v>95</v>
      </c>
      <c r="R401" t="b">
        <v>1</v>
      </c>
      <c r="S401" t="s">
        <v>8269</v>
      </c>
      <c r="T401" s="5">
        <f t="shared" si="66"/>
        <v>106.80499999999999</v>
      </c>
      <c r="U401" s="5">
        <f t="shared" si="67"/>
        <v>224.85263157894738</v>
      </c>
      <c r="V401" t="str">
        <f t="shared" si="68"/>
        <v>film &amp; video</v>
      </c>
      <c r="W401" t="str">
        <f t="shared" si="69"/>
        <v>documentary</v>
      </c>
      <c r="X401" s="8">
        <f t="shared" si="60"/>
        <v>2016</v>
      </c>
      <c r="Y401" s="8">
        <f t="shared" si="61"/>
        <v>11</v>
      </c>
    </row>
    <row r="402" spans="1:25" ht="19" customHeight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62"/>
        <v>41745.427627314813</v>
      </c>
      <c r="L402" s="12">
        <f t="shared" si="63"/>
        <v>2014</v>
      </c>
      <c r="M402" s="12">
        <f t="shared" si="64"/>
        <v>4</v>
      </c>
      <c r="N402" s="11"/>
      <c r="O402" s="11">
        <f t="shared" si="65"/>
        <v>41775.9375</v>
      </c>
      <c r="P402" t="b">
        <v>0</v>
      </c>
      <c r="Q402">
        <v>62</v>
      </c>
      <c r="R402" t="b">
        <v>1</v>
      </c>
      <c r="S402" t="s">
        <v>8269</v>
      </c>
      <c r="T402" s="5">
        <f t="shared" si="66"/>
        <v>112.30249999999999</v>
      </c>
      <c r="U402" s="5">
        <f t="shared" si="67"/>
        <v>181.13306451612902</v>
      </c>
      <c r="V402" t="str">
        <f t="shared" si="68"/>
        <v>film &amp; video</v>
      </c>
      <c r="W402" t="str">
        <f t="shared" si="69"/>
        <v>documentary</v>
      </c>
      <c r="X402" s="8">
        <f t="shared" si="60"/>
        <v>2014</v>
      </c>
      <c r="Y402" s="8">
        <f t="shared" si="61"/>
        <v>4</v>
      </c>
    </row>
    <row r="403" spans="1:25" ht="19" customHeight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62"/>
        <v>40732.633912037032</v>
      </c>
      <c r="L403" s="12">
        <f t="shared" si="63"/>
        <v>2011</v>
      </c>
      <c r="M403" s="12">
        <f t="shared" si="64"/>
        <v>7</v>
      </c>
      <c r="N403" s="11"/>
      <c r="O403" s="11">
        <f t="shared" si="65"/>
        <v>40762.633912037032</v>
      </c>
      <c r="P403" t="b">
        <v>0</v>
      </c>
      <c r="Q403">
        <v>73</v>
      </c>
      <c r="R403" t="b">
        <v>1</v>
      </c>
      <c r="S403" t="s">
        <v>8269</v>
      </c>
      <c r="T403" s="5">
        <f t="shared" si="66"/>
        <v>103.812</v>
      </c>
      <c r="U403" s="5">
        <f t="shared" si="67"/>
        <v>711.04109589041093</v>
      </c>
      <c r="V403" t="str">
        <f t="shared" si="68"/>
        <v>film &amp; video</v>
      </c>
      <c r="W403" t="str">
        <f t="shared" si="69"/>
        <v>documentary</v>
      </c>
      <c r="X403" s="8">
        <f t="shared" si="60"/>
        <v>2011</v>
      </c>
      <c r="Y403" s="8">
        <f t="shared" si="61"/>
        <v>7</v>
      </c>
    </row>
    <row r="404" spans="1:25" ht="19" customHeight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62"/>
        <v>42292.331215277773</v>
      </c>
      <c r="L404" s="12">
        <f t="shared" si="63"/>
        <v>2015</v>
      </c>
      <c r="M404" s="12">
        <f t="shared" si="64"/>
        <v>10</v>
      </c>
      <c r="N404" s="11"/>
      <c r="O404" s="11">
        <f t="shared" si="65"/>
        <v>42313.372881944444</v>
      </c>
      <c r="P404" t="b">
        <v>0</v>
      </c>
      <c r="Q404">
        <v>43</v>
      </c>
      <c r="R404" t="b">
        <v>1</v>
      </c>
      <c r="S404" t="s">
        <v>8269</v>
      </c>
      <c r="T404" s="5">
        <f t="shared" si="66"/>
        <v>141.65</v>
      </c>
      <c r="U404" s="5">
        <f t="shared" si="67"/>
        <v>65.883720930232556</v>
      </c>
      <c r="V404" t="str">
        <f t="shared" si="68"/>
        <v>film &amp; video</v>
      </c>
      <c r="W404" t="str">
        <f t="shared" si="69"/>
        <v>documentary</v>
      </c>
      <c r="X404" s="8">
        <f t="shared" si="60"/>
        <v>2015</v>
      </c>
      <c r="Y404" s="8">
        <f t="shared" si="61"/>
        <v>10</v>
      </c>
    </row>
    <row r="405" spans="1:25" ht="19" customHeight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62"/>
        <v>40718.102326388886</v>
      </c>
      <c r="L405" s="12">
        <f t="shared" si="63"/>
        <v>2011</v>
      </c>
      <c r="M405" s="12">
        <f t="shared" si="64"/>
        <v>6</v>
      </c>
      <c r="N405" s="11"/>
      <c r="O405" s="11">
        <f t="shared" si="65"/>
        <v>40765.088888888888</v>
      </c>
      <c r="P405" t="b">
        <v>0</v>
      </c>
      <c r="Q405">
        <v>70</v>
      </c>
      <c r="R405" t="b">
        <v>1</v>
      </c>
      <c r="S405" t="s">
        <v>8269</v>
      </c>
      <c r="T405" s="5">
        <f t="shared" si="66"/>
        <v>105.25999999999999</v>
      </c>
      <c r="U405" s="5">
        <f t="shared" si="67"/>
        <v>75.185714285714283</v>
      </c>
      <c r="V405" t="str">
        <f t="shared" si="68"/>
        <v>film &amp; video</v>
      </c>
      <c r="W405" t="str">
        <f t="shared" si="69"/>
        <v>documentary</v>
      </c>
      <c r="X405" s="8">
        <f t="shared" si="60"/>
        <v>2011</v>
      </c>
      <c r="Y405" s="8">
        <f t="shared" si="61"/>
        <v>6</v>
      </c>
    </row>
    <row r="406" spans="1:25" ht="19" customHeight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62"/>
        <v>41646.419699074067</v>
      </c>
      <c r="L406" s="12">
        <f t="shared" si="63"/>
        <v>2014</v>
      </c>
      <c r="M406" s="12">
        <f t="shared" si="64"/>
        <v>1</v>
      </c>
      <c r="N406" s="11"/>
      <c r="O406" s="11">
        <f t="shared" si="65"/>
        <v>41675.75277777778</v>
      </c>
      <c r="P406" t="b">
        <v>0</v>
      </c>
      <c r="Q406">
        <v>271</v>
      </c>
      <c r="R406" t="b">
        <v>1</v>
      </c>
      <c r="S406" t="s">
        <v>8269</v>
      </c>
      <c r="T406" s="5">
        <f t="shared" si="66"/>
        <v>103.09142857142857</v>
      </c>
      <c r="U406" s="5">
        <f t="shared" si="67"/>
        <v>133.14391143911439</v>
      </c>
      <c r="V406" t="str">
        <f t="shared" si="68"/>
        <v>film &amp; video</v>
      </c>
      <c r="W406" t="str">
        <f t="shared" si="69"/>
        <v>documentary</v>
      </c>
      <c r="X406" s="8">
        <f t="shared" si="60"/>
        <v>2014</v>
      </c>
      <c r="Y406" s="8">
        <f t="shared" si="61"/>
        <v>1</v>
      </c>
    </row>
    <row r="407" spans="1:25" ht="19" customHeight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62"/>
        <v>41673.876608796294</v>
      </c>
      <c r="L407" s="12">
        <f t="shared" si="63"/>
        <v>2014</v>
      </c>
      <c r="M407" s="12">
        <f t="shared" si="64"/>
        <v>2</v>
      </c>
      <c r="N407" s="11"/>
      <c r="O407" s="11">
        <f t="shared" si="65"/>
        <v>41703.876608796294</v>
      </c>
      <c r="P407" t="b">
        <v>0</v>
      </c>
      <c r="Q407">
        <v>55</v>
      </c>
      <c r="R407" t="b">
        <v>1</v>
      </c>
      <c r="S407" t="s">
        <v>8269</v>
      </c>
      <c r="T407" s="5">
        <f t="shared" si="66"/>
        <v>107.65957446808511</v>
      </c>
      <c r="U407" s="5">
        <f t="shared" si="67"/>
        <v>55.2</v>
      </c>
      <c r="V407" t="str">
        <f t="shared" si="68"/>
        <v>film &amp; video</v>
      </c>
      <c r="W407" t="str">
        <f t="shared" si="69"/>
        <v>documentary</v>
      </c>
      <c r="X407" s="8">
        <f t="shared" si="60"/>
        <v>2014</v>
      </c>
      <c r="Y407" s="8">
        <f t="shared" si="61"/>
        <v>2</v>
      </c>
    </row>
    <row r="408" spans="1:25" ht="19" customHeight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62"/>
        <v>40637.95413194444</v>
      </c>
      <c r="L408" s="12">
        <f t="shared" si="63"/>
        <v>2011</v>
      </c>
      <c r="M408" s="12">
        <f t="shared" si="64"/>
        <v>4</v>
      </c>
      <c r="N408" s="11"/>
      <c r="O408" s="11">
        <f t="shared" si="65"/>
        <v>40672.040972222218</v>
      </c>
      <c r="P408" t="b">
        <v>0</v>
      </c>
      <c r="Q408">
        <v>35</v>
      </c>
      <c r="R408" t="b">
        <v>1</v>
      </c>
      <c r="S408" t="s">
        <v>8269</v>
      </c>
      <c r="T408" s="5">
        <f t="shared" si="66"/>
        <v>107.70464285714286</v>
      </c>
      <c r="U408" s="5">
        <f t="shared" si="67"/>
        <v>86.163714285714292</v>
      </c>
      <c r="V408" t="str">
        <f t="shared" si="68"/>
        <v>film &amp; video</v>
      </c>
      <c r="W408" t="str">
        <f t="shared" si="69"/>
        <v>documentary</v>
      </c>
      <c r="X408" s="8">
        <f t="shared" si="60"/>
        <v>2011</v>
      </c>
      <c r="Y408" s="8">
        <f t="shared" si="61"/>
        <v>4</v>
      </c>
    </row>
    <row r="409" spans="1:25" ht="19" customHeight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62"/>
        <v>40806.662615740737</v>
      </c>
      <c r="L409" s="12">
        <f t="shared" si="63"/>
        <v>2011</v>
      </c>
      <c r="M409" s="12">
        <f t="shared" si="64"/>
        <v>9</v>
      </c>
      <c r="N409" s="11"/>
      <c r="O409" s="11">
        <f t="shared" si="65"/>
        <v>40866.704282407409</v>
      </c>
      <c r="P409" t="b">
        <v>0</v>
      </c>
      <c r="Q409">
        <v>22</v>
      </c>
      <c r="R409" t="b">
        <v>1</v>
      </c>
      <c r="S409" t="s">
        <v>8269</v>
      </c>
      <c r="T409" s="5">
        <f t="shared" si="66"/>
        <v>101.55000000000001</v>
      </c>
      <c r="U409" s="5">
        <f t="shared" si="67"/>
        <v>92.318181818181813</v>
      </c>
      <c r="V409" t="str">
        <f t="shared" si="68"/>
        <v>film &amp; video</v>
      </c>
      <c r="W409" t="str">
        <f t="shared" si="69"/>
        <v>documentary</v>
      </c>
      <c r="X409" s="8">
        <f t="shared" si="60"/>
        <v>2011</v>
      </c>
      <c r="Y409" s="8">
        <f t="shared" si="61"/>
        <v>9</v>
      </c>
    </row>
    <row r="410" spans="1:25" ht="19" customHeight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62"/>
        <v>41543.527662037035</v>
      </c>
      <c r="L410" s="12">
        <f t="shared" si="63"/>
        <v>2013</v>
      </c>
      <c r="M410" s="12">
        <f t="shared" si="64"/>
        <v>9</v>
      </c>
      <c r="N410" s="11"/>
      <c r="O410" s="11">
        <f t="shared" si="65"/>
        <v>41583.569328703699</v>
      </c>
      <c r="P410" t="b">
        <v>0</v>
      </c>
      <c r="Q410">
        <v>38</v>
      </c>
      <c r="R410" t="b">
        <v>1</v>
      </c>
      <c r="S410" t="s">
        <v>8269</v>
      </c>
      <c r="T410" s="5">
        <f t="shared" si="66"/>
        <v>101.43766666666667</v>
      </c>
      <c r="U410" s="5">
        <f t="shared" si="67"/>
        <v>160.16473684210527</v>
      </c>
      <c r="V410" t="str">
        <f t="shared" si="68"/>
        <v>film &amp; video</v>
      </c>
      <c r="W410" t="str">
        <f t="shared" si="69"/>
        <v>documentary</v>
      </c>
      <c r="X410" s="8">
        <f t="shared" si="60"/>
        <v>2013</v>
      </c>
      <c r="Y410" s="8">
        <f t="shared" si="61"/>
        <v>9</v>
      </c>
    </row>
    <row r="411" spans="1:25" ht="19" customHeight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62"/>
        <v>42543.654444444437</v>
      </c>
      <c r="L411" s="12">
        <f t="shared" si="63"/>
        <v>2016</v>
      </c>
      <c r="M411" s="12">
        <f t="shared" si="64"/>
        <v>6</v>
      </c>
      <c r="N411" s="11"/>
      <c r="O411" s="11">
        <f t="shared" si="65"/>
        <v>42573.654444444437</v>
      </c>
      <c r="P411" t="b">
        <v>0</v>
      </c>
      <c r="Q411">
        <v>15</v>
      </c>
      <c r="R411" t="b">
        <v>1</v>
      </c>
      <c r="S411" t="s">
        <v>8269</v>
      </c>
      <c r="T411" s="5">
        <f t="shared" si="66"/>
        <v>136.80000000000001</v>
      </c>
      <c r="U411" s="5">
        <f t="shared" si="67"/>
        <v>45.6</v>
      </c>
      <c r="V411" t="str">
        <f t="shared" si="68"/>
        <v>film &amp; video</v>
      </c>
      <c r="W411" t="str">
        <f t="shared" si="69"/>
        <v>documentary</v>
      </c>
      <c r="X411" s="8">
        <f t="shared" si="60"/>
        <v>2016</v>
      </c>
      <c r="Y411" s="8">
        <f t="shared" si="61"/>
        <v>6</v>
      </c>
    </row>
    <row r="412" spans="1:25" ht="19" customHeight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62"/>
        <v>42113.773113425923</v>
      </c>
      <c r="L412" s="12">
        <f t="shared" si="63"/>
        <v>2015</v>
      </c>
      <c r="M412" s="12">
        <f t="shared" si="64"/>
        <v>4</v>
      </c>
      <c r="N412" s="11"/>
      <c r="O412" s="11">
        <f t="shared" si="65"/>
        <v>42173.773113425923</v>
      </c>
      <c r="P412" t="b">
        <v>0</v>
      </c>
      <c r="Q412">
        <v>7</v>
      </c>
      <c r="R412" t="b">
        <v>1</v>
      </c>
      <c r="S412" t="s">
        <v>8269</v>
      </c>
      <c r="T412" s="5">
        <f t="shared" si="66"/>
        <v>128.29999999999998</v>
      </c>
      <c r="U412" s="5">
        <f t="shared" si="67"/>
        <v>183.28571428571428</v>
      </c>
      <c r="V412" t="str">
        <f t="shared" si="68"/>
        <v>film &amp; video</v>
      </c>
      <c r="W412" t="str">
        <f t="shared" si="69"/>
        <v>documentary</v>
      </c>
      <c r="X412" s="8">
        <f t="shared" si="60"/>
        <v>2015</v>
      </c>
      <c r="Y412" s="8">
        <f t="shared" si="61"/>
        <v>4</v>
      </c>
    </row>
    <row r="413" spans="1:25" ht="19" customHeight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62"/>
        <v>41597.967638888884</v>
      </c>
      <c r="L413" s="12">
        <f t="shared" si="63"/>
        <v>2013</v>
      </c>
      <c r="M413" s="12">
        <f t="shared" si="64"/>
        <v>11</v>
      </c>
      <c r="N413" s="11"/>
      <c r="O413" s="11">
        <f t="shared" si="65"/>
        <v>41630</v>
      </c>
      <c r="P413" t="b">
        <v>0</v>
      </c>
      <c r="Q413">
        <v>241</v>
      </c>
      <c r="R413" t="b">
        <v>1</v>
      </c>
      <c r="S413" t="s">
        <v>8269</v>
      </c>
      <c r="T413" s="5">
        <f t="shared" si="66"/>
        <v>101.05</v>
      </c>
      <c r="U413" s="5">
        <f t="shared" si="67"/>
        <v>125.78838174273859</v>
      </c>
      <c r="V413" t="str">
        <f t="shared" si="68"/>
        <v>film &amp; video</v>
      </c>
      <c r="W413" t="str">
        <f t="shared" si="69"/>
        <v>documentary</v>
      </c>
      <c r="X413" s="8">
        <f t="shared" si="60"/>
        <v>2013</v>
      </c>
      <c r="Y413" s="8">
        <f t="shared" si="61"/>
        <v>11</v>
      </c>
    </row>
    <row r="414" spans="1:25" ht="19" customHeight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62"/>
        <v>41099.534467592588</v>
      </c>
      <c r="L414" s="12">
        <f t="shared" si="63"/>
        <v>2012</v>
      </c>
      <c r="M414" s="12">
        <f t="shared" si="64"/>
        <v>7</v>
      </c>
      <c r="N414" s="11"/>
      <c r="O414" s="11">
        <f t="shared" si="65"/>
        <v>41115.534467592588</v>
      </c>
      <c r="P414" t="b">
        <v>0</v>
      </c>
      <c r="Q414">
        <v>55</v>
      </c>
      <c r="R414" t="b">
        <v>1</v>
      </c>
      <c r="S414" t="s">
        <v>8269</v>
      </c>
      <c r="T414" s="5">
        <f t="shared" si="66"/>
        <v>126.84</v>
      </c>
      <c r="U414" s="5">
        <f t="shared" si="67"/>
        <v>57.654545454545456</v>
      </c>
      <c r="V414" t="str">
        <f t="shared" si="68"/>
        <v>film &amp; video</v>
      </c>
      <c r="W414" t="str">
        <f t="shared" si="69"/>
        <v>documentary</v>
      </c>
      <c r="X414" s="8">
        <f t="shared" si="60"/>
        <v>2012</v>
      </c>
      <c r="Y414" s="8">
        <f t="shared" si="61"/>
        <v>7</v>
      </c>
    </row>
    <row r="415" spans="1:25" ht="19" customHeight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62"/>
        <v>41079.66910879629</v>
      </c>
      <c r="L415" s="12">
        <f t="shared" si="63"/>
        <v>2012</v>
      </c>
      <c r="M415" s="12">
        <f t="shared" si="64"/>
        <v>6</v>
      </c>
      <c r="N415" s="11"/>
      <c r="O415" s="11">
        <f t="shared" si="65"/>
        <v>41109.66910879629</v>
      </c>
      <c r="P415" t="b">
        <v>0</v>
      </c>
      <c r="Q415">
        <v>171</v>
      </c>
      <c r="R415" t="b">
        <v>1</v>
      </c>
      <c r="S415" t="s">
        <v>8269</v>
      </c>
      <c r="T415" s="5">
        <f t="shared" si="66"/>
        <v>105.0859375</v>
      </c>
      <c r="U415" s="5">
        <f t="shared" si="67"/>
        <v>78.660818713450297</v>
      </c>
      <c r="V415" t="str">
        <f t="shared" si="68"/>
        <v>film &amp; video</v>
      </c>
      <c r="W415" t="str">
        <f t="shared" si="69"/>
        <v>documentary</v>
      </c>
      <c r="X415" s="8">
        <f t="shared" si="60"/>
        <v>2012</v>
      </c>
      <c r="Y415" s="8">
        <f t="shared" si="61"/>
        <v>6</v>
      </c>
    </row>
    <row r="416" spans="1:25" ht="19" customHeight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62"/>
        <v>41528.85491898148</v>
      </c>
      <c r="L416" s="12">
        <f t="shared" si="63"/>
        <v>2013</v>
      </c>
      <c r="M416" s="12">
        <f t="shared" si="64"/>
        <v>9</v>
      </c>
      <c r="N416" s="11"/>
      <c r="O416" s="11">
        <f t="shared" si="65"/>
        <v>41558.85491898148</v>
      </c>
      <c r="P416" t="b">
        <v>0</v>
      </c>
      <c r="Q416">
        <v>208</v>
      </c>
      <c r="R416" t="b">
        <v>1</v>
      </c>
      <c r="S416" t="s">
        <v>8269</v>
      </c>
      <c r="T416" s="5">
        <f t="shared" si="66"/>
        <v>102.85405405405406</v>
      </c>
      <c r="U416" s="5">
        <f t="shared" si="67"/>
        <v>91.480769230769226</v>
      </c>
      <c r="V416" t="str">
        <f t="shared" si="68"/>
        <v>film &amp; video</v>
      </c>
      <c r="W416" t="str">
        <f t="shared" si="69"/>
        <v>documentary</v>
      </c>
      <c r="X416" s="8">
        <f t="shared" si="60"/>
        <v>2013</v>
      </c>
      <c r="Y416" s="8">
        <f t="shared" si="61"/>
        <v>9</v>
      </c>
    </row>
    <row r="417" spans="1:25" ht="19" customHeight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62"/>
        <v>41904.643541666665</v>
      </c>
      <c r="L417" s="12">
        <f t="shared" si="63"/>
        <v>2014</v>
      </c>
      <c r="M417" s="12">
        <f t="shared" si="64"/>
        <v>9</v>
      </c>
      <c r="N417" s="11"/>
      <c r="O417" s="11">
        <f t="shared" si="65"/>
        <v>41929.291666666664</v>
      </c>
      <c r="P417" t="b">
        <v>0</v>
      </c>
      <c r="Q417">
        <v>21</v>
      </c>
      <c r="R417" t="b">
        <v>1</v>
      </c>
      <c r="S417" t="s">
        <v>8269</v>
      </c>
      <c r="T417" s="5">
        <f t="shared" si="66"/>
        <v>102.14714285714285</v>
      </c>
      <c r="U417" s="5">
        <f t="shared" si="67"/>
        <v>68.09809523809524</v>
      </c>
      <c r="V417" t="str">
        <f t="shared" si="68"/>
        <v>film &amp; video</v>
      </c>
      <c r="W417" t="str">
        <f t="shared" si="69"/>
        <v>documentary</v>
      </c>
      <c r="X417" s="8">
        <f t="shared" si="60"/>
        <v>2014</v>
      </c>
      <c r="Y417" s="8">
        <f t="shared" si="61"/>
        <v>9</v>
      </c>
    </row>
    <row r="418" spans="1:25" ht="19" customHeight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62"/>
        <v>41648.187858796293</v>
      </c>
      <c r="L418" s="12">
        <f t="shared" si="63"/>
        <v>2014</v>
      </c>
      <c r="M418" s="12">
        <f t="shared" si="64"/>
        <v>1</v>
      </c>
      <c r="N418" s="11"/>
      <c r="O418" s="11">
        <f t="shared" si="65"/>
        <v>41678.187858796293</v>
      </c>
      <c r="P418" t="b">
        <v>0</v>
      </c>
      <c r="Q418">
        <v>25</v>
      </c>
      <c r="R418" t="b">
        <v>1</v>
      </c>
      <c r="S418" t="s">
        <v>8269</v>
      </c>
      <c r="T418" s="5">
        <f t="shared" si="66"/>
        <v>120.21700000000001</v>
      </c>
      <c r="U418" s="5">
        <f t="shared" si="67"/>
        <v>48.086800000000004</v>
      </c>
      <c r="V418" t="str">
        <f t="shared" si="68"/>
        <v>film &amp; video</v>
      </c>
      <c r="W418" t="str">
        <f t="shared" si="69"/>
        <v>documentary</v>
      </c>
      <c r="X418" s="8">
        <f t="shared" si="60"/>
        <v>2014</v>
      </c>
      <c r="Y418" s="8">
        <f t="shared" si="61"/>
        <v>1</v>
      </c>
    </row>
    <row r="419" spans="1:25" ht="19" customHeight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62"/>
        <v>41360.762268518512</v>
      </c>
      <c r="L419" s="12">
        <f t="shared" si="63"/>
        <v>2013</v>
      </c>
      <c r="M419" s="12">
        <f t="shared" si="64"/>
        <v>3</v>
      </c>
      <c r="N419" s="11"/>
      <c r="O419" s="11">
        <f t="shared" si="65"/>
        <v>41371.981249999997</v>
      </c>
      <c r="P419" t="b">
        <v>0</v>
      </c>
      <c r="Q419">
        <v>52</v>
      </c>
      <c r="R419" t="b">
        <v>1</v>
      </c>
      <c r="S419" t="s">
        <v>8269</v>
      </c>
      <c r="T419" s="5">
        <f t="shared" si="66"/>
        <v>100.24761904761905</v>
      </c>
      <c r="U419" s="5">
        <f t="shared" si="67"/>
        <v>202.42307692307693</v>
      </c>
      <c r="V419" t="str">
        <f t="shared" si="68"/>
        <v>film &amp; video</v>
      </c>
      <c r="W419" t="str">
        <f t="shared" si="69"/>
        <v>documentary</v>
      </c>
      <c r="X419" s="8">
        <f t="shared" si="60"/>
        <v>2013</v>
      </c>
      <c r="Y419" s="8">
        <f t="shared" si="61"/>
        <v>3</v>
      </c>
    </row>
    <row r="420" spans="1:25" ht="19" customHeight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62"/>
        <v>42178.07403935185</v>
      </c>
      <c r="L420" s="12">
        <f t="shared" si="63"/>
        <v>2015</v>
      </c>
      <c r="M420" s="12">
        <f t="shared" si="64"/>
        <v>6</v>
      </c>
      <c r="N420" s="11"/>
      <c r="O420" s="11">
        <f t="shared" si="65"/>
        <v>42208.07403935185</v>
      </c>
      <c r="P420" t="b">
        <v>0</v>
      </c>
      <c r="Q420">
        <v>104</v>
      </c>
      <c r="R420" t="b">
        <v>1</v>
      </c>
      <c r="S420" t="s">
        <v>8269</v>
      </c>
      <c r="T420" s="5">
        <f t="shared" si="66"/>
        <v>100.63392857142857</v>
      </c>
      <c r="U420" s="5">
        <f t="shared" si="67"/>
        <v>216.75</v>
      </c>
      <c r="V420" t="str">
        <f t="shared" si="68"/>
        <v>film &amp; video</v>
      </c>
      <c r="W420" t="str">
        <f t="shared" si="69"/>
        <v>documentary</v>
      </c>
      <c r="X420" s="8">
        <f t="shared" si="60"/>
        <v>2015</v>
      </c>
      <c r="Y420" s="8">
        <f t="shared" si="61"/>
        <v>6</v>
      </c>
    </row>
    <row r="421" spans="1:25" ht="19" customHeight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62"/>
        <v>41394.634108796294</v>
      </c>
      <c r="L421" s="12">
        <f t="shared" si="63"/>
        <v>2013</v>
      </c>
      <c r="M421" s="12">
        <f t="shared" si="64"/>
        <v>4</v>
      </c>
      <c r="N421" s="11"/>
      <c r="O421" s="11">
        <f t="shared" si="65"/>
        <v>41454.634108796294</v>
      </c>
      <c r="P421" t="b">
        <v>0</v>
      </c>
      <c r="Q421">
        <v>73</v>
      </c>
      <c r="R421" t="b">
        <v>1</v>
      </c>
      <c r="S421" t="s">
        <v>8269</v>
      </c>
      <c r="T421" s="5">
        <f t="shared" si="66"/>
        <v>100.4375</v>
      </c>
      <c r="U421" s="5">
        <f t="shared" si="67"/>
        <v>110.06849315068493</v>
      </c>
      <c r="V421" t="str">
        <f t="shared" si="68"/>
        <v>film &amp; video</v>
      </c>
      <c r="W421" t="str">
        <f t="shared" si="69"/>
        <v>documentary</v>
      </c>
      <c r="X421" s="8">
        <f t="shared" si="60"/>
        <v>2013</v>
      </c>
      <c r="Y421" s="8">
        <f t="shared" si="61"/>
        <v>4</v>
      </c>
    </row>
    <row r="422" spans="1:25" ht="19" customHeight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62"/>
        <v>41682.028136574074</v>
      </c>
      <c r="L422" s="12">
        <f t="shared" si="63"/>
        <v>2014</v>
      </c>
      <c r="M422" s="12">
        <f t="shared" si="64"/>
        <v>2</v>
      </c>
      <c r="N422" s="11"/>
      <c r="O422" s="11">
        <f t="shared" si="65"/>
        <v>41711.986469907402</v>
      </c>
      <c r="P422" t="b">
        <v>0</v>
      </c>
      <c r="Q422">
        <v>3</v>
      </c>
      <c r="R422" t="b">
        <v>0</v>
      </c>
      <c r="S422" t="s">
        <v>8270</v>
      </c>
      <c r="T422" s="5">
        <f t="shared" si="66"/>
        <v>0.43939393939393934</v>
      </c>
      <c r="U422" s="5">
        <f t="shared" si="67"/>
        <v>4.833333333333333</v>
      </c>
      <c r="V422" t="str">
        <f t="shared" si="68"/>
        <v>film &amp; video</v>
      </c>
      <c r="W422" t="str">
        <f t="shared" si="69"/>
        <v>animation</v>
      </c>
      <c r="X422" s="8">
        <f t="shared" si="60"/>
        <v>2014</v>
      </c>
      <c r="Y422" s="8">
        <f t="shared" si="61"/>
        <v>2</v>
      </c>
    </row>
    <row r="423" spans="1:25" ht="19" customHeight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62"/>
        <v>42177.283055555548</v>
      </c>
      <c r="L423" s="12">
        <f t="shared" si="63"/>
        <v>2015</v>
      </c>
      <c r="M423" s="12">
        <f t="shared" si="64"/>
        <v>6</v>
      </c>
      <c r="N423" s="11"/>
      <c r="O423" s="11">
        <f t="shared" si="65"/>
        <v>42237.283055555548</v>
      </c>
      <c r="P423" t="b">
        <v>0</v>
      </c>
      <c r="Q423">
        <v>6</v>
      </c>
      <c r="R423" t="b">
        <v>0</v>
      </c>
      <c r="S423" t="s">
        <v>8270</v>
      </c>
      <c r="T423" s="5">
        <f t="shared" si="66"/>
        <v>2.0066666666666668</v>
      </c>
      <c r="U423" s="5">
        <f t="shared" si="67"/>
        <v>50.166666666666664</v>
      </c>
      <c r="V423" t="str">
        <f t="shared" si="68"/>
        <v>film &amp; video</v>
      </c>
      <c r="W423" t="str">
        <f t="shared" si="69"/>
        <v>animation</v>
      </c>
      <c r="X423" s="8">
        <f t="shared" si="60"/>
        <v>2015</v>
      </c>
      <c r="Y423" s="8">
        <f t="shared" si="61"/>
        <v>6</v>
      </c>
    </row>
    <row r="424" spans="1:25" ht="19" customHeight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62"/>
        <v>41863.052048611113</v>
      </c>
      <c r="L424" s="12">
        <f t="shared" si="63"/>
        <v>2014</v>
      </c>
      <c r="M424" s="12">
        <f t="shared" si="64"/>
        <v>8</v>
      </c>
      <c r="N424" s="11"/>
      <c r="O424" s="11">
        <f t="shared" si="65"/>
        <v>41893.052048611113</v>
      </c>
      <c r="P424" t="b">
        <v>0</v>
      </c>
      <c r="Q424">
        <v>12</v>
      </c>
      <c r="R424" t="b">
        <v>0</v>
      </c>
      <c r="S424" t="s">
        <v>8270</v>
      </c>
      <c r="T424" s="5">
        <f t="shared" si="66"/>
        <v>1.075</v>
      </c>
      <c r="U424" s="5">
        <f t="shared" si="67"/>
        <v>35.833333333333336</v>
      </c>
      <c r="V424" t="str">
        <f t="shared" si="68"/>
        <v>film &amp; video</v>
      </c>
      <c r="W424" t="str">
        <f t="shared" si="69"/>
        <v>animation</v>
      </c>
      <c r="X424" s="8">
        <f t="shared" si="60"/>
        <v>2014</v>
      </c>
      <c r="Y424" s="8">
        <f t="shared" si="61"/>
        <v>8</v>
      </c>
    </row>
    <row r="425" spans="1:25" ht="19" customHeight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62"/>
        <v>41400.717939814815</v>
      </c>
      <c r="L425" s="12">
        <f t="shared" si="63"/>
        <v>2013</v>
      </c>
      <c r="M425" s="12">
        <f t="shared" si="64"/>
        <v>5</v>
      </c>
      <c r="N425" s="11"/>
      <c r="O425" s="11">
        <f t="shared" si="65"/>
        <v>41430.717939814815</v>
      </c>
      <c r="P425" t="b">
        <v>0</v>
      </c>
      <c r="Q425">
        <v>13</v>
      </c>
      <c r="R425" t="b">
        <v>0</v>
      </c>
      <c r="S425" t="s">
        <v>8270</v>
      </c>
      <c r="T425" s="5">
        <f t="shared" si="66"/>
        <v>0.76500000000000001</v>
      </c>
      <c r="U425" s="5">
        <f t="shared" si="67"/>
        <v>11.76923076923077</v>
      </c>
      <c r="V425" t="str">
        <f t="shared" si="68"/>
        <v>film &amp; video</v>
      </c>
      <c r="W425" t="str">
        <f t="shared" si="69"/>
        <v>animation</v>
      </c>
      <c r="X425" s="8">
        <f t="shared" si="60"/>
        <v>2013</v>
      </c>
      <c r="Y425" s="8">
        <f t="shared" si="61"/>
        <v>5</v>
      </c>
    </row>
    <row r="426" spans="1:25" ht="19" customHeight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62"/>
        <v>40934.167812499996</v>
      </c>
      <c r="L426" s="12">
        <f t="shared" si="63"/>
        <v>2012</v>
      </c>
      <c r="M426" s="12">
        <f t="shared" si="64"/>
        <v>1</v>
      </c>
      <c r="N426" s="11"/>
      <c r="O426" s="11">
        <f t="shared" si="65"/>
        <v>40994.126145833332</v>
      </c>
      <c r="P426" t="b">
        <v>0</v>
      </c>
      <c r="Q426">
        <v>5</v>
      </c>
      <c r="R426" t="b">
        <v>0</v>
      </c>
      <c r="S426" t="s">
        <v>8270</v>
      </c>
      <c r="T426" s="5">
        <f t="shared" si="66"/>
        <v>6.7966666666666677</v>
      </c>
      <c r="U426" s="5">
        <f t="shared" si="67"/>
        <v>40.78</v>
      </c>
      <c r="V426" t="str">
        <f t="shared" si="68"/>
        <v>film &amp; video</v>
      </c>
      <c r="W426" t="str">
        <f t="shared" si="69"/>
        <v>animation</v>
      </c>
      <c r="X426" s="8">
        <f t="shared" si="60"/>
        <v>2012</v>
      </c>
      <c r="Y426" s="8">
        <f t="shared" si="61"/>
        <v>1</v>
      </c>
    </row>
    <row r="427" spans="1:25" ht="19" customHeight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62"/>
        <v>42275.652824074066</v>
      </c>
      <c r="L427" s="12">
        <f t="shared" si="63"/>
        <v>2015</v>
      </c>
      <c r="M427" s="12">
        <f t="shared" si="64"/>
        <v>9</v>
      </c>
      <c r="N427" s="11"/>
      <c r="O427" s="11">
        <f t="shared" si="65"/>
        <v>42335.694490740738</v>
      </c>
      <c r="P427" t="b">
        <v>0</v>
      </c>
      <c r="Q427">
        <v>2</v>
      </c>
      <c r="R427" t="b">
        <v>0</v>
      </c>
      <c r="S427" t="s">
        <v>8270</v>
      </c>
      <c r="T427" s="5">
        <f t="shared" si="66"/>
        <v>1.2E-2</v>
      </c>
      <c r="U427" s="5">
        <f t="shared" si="67"/>
        <v>3</v>
      </c>
      <c r="V427" t="str">
        <f t="shared" si="68"/>
        <v>film &amp; video</v>
      </c>
      <c r="W427" t="str">
        <f t="shared" si="69"/>
        <v>animation</v>
      </c>
      <c r="X427" s="8">
        <f t="shared" si="60"/>
        <v>2015</v>
      </c>
      <c r="Y427" s="8">
        <f t="shared" si="61"/>
        <v>9</v>
      </c>
    </row>
    <row r="428" spans="1:25" ht="19" customHeight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62"/>
        <v>42400.503634259258</v>
      </c>
      <c r="L428" s="12">
        <f t="shared" si="63"/>
        <v>2016</v>
      </c>
      <c r="M428" s="12">
        <f t="shared" si="64"/>
        <v>1</v>
      </c>
      <c r="N428" s="11"/>
      <c r="O428" s="11">
        <f t="shared" si="65"/>
        <v>42430.503634259258</v>
      </c>
      <c r="P428" t="b">
        <v>0</v>
      </c>
      <c r="Q428">
        <v>8</v>
      </c>
      <c r="R428" t="b">
        <v>0</v>
      </c>
      <c r="S428" t="s">
        <v>8270</v>
      </c>
      <c r="T428" s="5">
        <f t="shared" si="66"/>
        <v>1.3299999999999998</v>
      </c>
      <c r="U428" s="5">
        <f t="shared" si="67"/>
        <v>16.625</v>
      </c>
      <c r="V428" t="str">
        <f t="shared" si="68"/>
        <v>film &amp; video</v>
      </c>
      <c r="W428" t="str">
        <f t="shared" si="69"/>
        <v>animation</v>
      </c>
      <c r="X428" s="8">
        <f t="shared" si="60"/>
        <v>2016</v>
      </c>
      <c r="Y428" s="8">
        <f t="shared" si="61"/>
        <v>1</v>
      </c>
    </row>
    <row r="429" spans="1:25" ht="19" customHeight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62"/>
        <v>42285.700694444444</v>
      </c>
      <c r="L429" s="12">
        <f t="shared" si="63"/>
        <v>2015</v>
      </c>
      <c r="M429" s="12">
        <f t="shared" si="64"/>
        <v>10</v>
      </c>
      <c r="N429" s="11"/>
      <c r="O429" s="11">
        <f t="shared" si="65"/>
        <v>42299.582638888889</v>
      </c>
      <c r="P429" t="b">
        <v>0</v>
      </c>
      <c r="Q429">
        <v>0</v>
      </c>
      <c r="R429" t="b">
        <v>0</v>
      </c>
      <c r="S429" t="s">
        <v>8270</v>
      </c>
      <c r="T429" s="5">
        <f t="shared" si="66"/>
        <v>0</v>
      </c>
      <c r="U429" s="5">
        <f t="shared" si="67"/>
        <v>0</v>
      </c>
      <c r="V429" t="str">
        <f t="shared" si="68"/>
        <v>film &amp; video</v>
      </c>
      <c r="W429" t="str">
        <f t="shared" si="69"/>
        <v>animation</v>
      </c>
      <c r="X429" s="8">
        <f t="shared" si="60"/>
        <v>2015</v>
      </c>
      <c r="Y429" s="8">
        <f t="shared" si="61"/>
        <v>10</v>
      </c>
    </row>
    <row r="430" spans="1:25" ht="19" customHeight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62"/>
        <v>41778.558391203704</v>
      </c>
      <c r="L430" s="12">
        <f t="shared" si="63"/>
        <v>2014</v>
      </c>
      <c r="M430" s="12">
        <f t="shared" si="64"/>
        <v>5</v>
      </c>
      <c r="N430" s="11"/>
      <c r="O430" s="11">
        <f t="shared" si="65"/>
        <v>41806.708333333328</v>
      </c>
      <c r="P430" t="b">
        <v>0</v>
      </c>
      <c r="Q430">
        <v>13</v>
      </c>
      <c r="R430" t="b">
        <v>0</v>
      </c>
      <c r="S430" t="s">
        <v>8270</v>
      </c>
      <c r="T430" s="5">
        <f t="shared" si="66"/>
        <v>5.6333333333333329</v>
      </c>
      <c r="U430" s="5">
        <f t="shared" si="67"/>
        <v>52</v>
      </c>
      <c r="V430" t="str">
        <f t="shared" si="68"/>
        <v>film &amp; video</v>
      </c>
      <c r="W430" t="str">
        <f t="shared" si="69"/>
        <v>animation</v>
      </c>
      <c r="X430" s="8">
        <f t="shared" si="60"/>
        <v>2014</v>
      </c>
      <c r="Y430" s="8">
        <f t="shared" si="61"/>
        <v>5</v>
      </c>
    </row>
    <row r="431" spans="1:25" ht="19" customHeight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62"/>
        <v>40070.693078703705</v>
      </c>
      <c r="L431" s="12">
        <f t="shared" si="63"/>
        <v>2009</v>
      </c>
      <c r="M431" s="12">
        <f t="shared" si="64"/>
        <v>9</v>
      </c>
      <c r="N431" s="11"/>
      <c r="O431" s="11">
        <f t="shared" si="65"/>
        <v>40143.999305555553</v>
      </c>
      <c r="P431" t="b">
        <v>0</v>
      </c>
      <c r="Q431">
        <v>0</v>
      </c>
      <c r="R431" t="b">
        <v>0</v>
      </c>
      <c r="S431" t="s">
        <v>8270</v>
      </c>
      <c r="T431" s="5">
        <f t="shared" si="66"/>
        <v>0</v>
      </c>
      <c r="U431" s="5">
        <f t="shared" si="67"/>
        <v>0</v>
      </c>
      <c r="V431" t="str">
        <f t="shared" si="68"/>
        <v>film &amp; video</v>
      </c>
      <c r="W431" t="str">
        <f t="shared" si="69"/>
        <v>animation</v>
      </c>
      <c r="X431" s="8">
        <f t="shared" si="60"/>
        <v>2009</v>
      </c>
      <c r="Y431" s="8">
        <f t="shared" si="61"/>
        <v>9</v>
      </c>
    </row>
    <row r="432" spans="1:25" ht="19" customHeight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62"/>
        <v>41512.898923611108</v>
      </c>
      <c r="L432" s="12">
        <f t="shared" si="63"/>
        <v>2013</v>
      </c>
      <c r="M432" s="12">
        <f t="shared" si="64"/>
        <v>8</v>
      </c>
      <c r="N432" s="11"/>
      <c r="O432" s="11">
        <f t="shared" si="65"/>
        <v>41527.898923611108</v>
      </c>
      <c r="P432" t="b">
        <v>0</v>
      </c>
      <c r="Q432">
        <v>5</v>
      </c>
      <c r="R432" t="b">
        <v>0</v>
      </c>
      <c r="S432" t="s">
        <v>8270</v>
      </c>
      <c r="T432" s="5">
        <f t="shared" si="66"/>
        <v>2.4</v>
      </c>
      <c r="U432" s="5">
        <f t="shared" si="67"/>
        <v>4.8</v>
      </c>
      <c r="V432" t="str">
        <f t="shared" si="68"/>
        <v>film &amp; video</v>
      </c>
      <c r="W432" t="str">
        <f t="shared" si="69"/>
        <v>animation</v>
      </c>
      <c r="X432" s="8">
        <f t="shared" si="60"/>
        <v>2013</v>
      </c>
      <c r="Y432" s="8">
        <f t="shared" si="61"/>
        <v>8</v>
      </c>
    </row>
    <row r="433" spans="1:25" ht="19" customHeight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62"/>
        <v>42526.662997685184</v>
      </c>
      <c r="L433" s="12">
        <f t="shared" si="63"/>
        <v>2016</v>
      </c>
      <c r="M433" s="12">
        <f t="shared" si="64"/>
        <v>6</v>
      </c>
      <c r="N433" s="11"/>
      <c r="O433" s="11">
        <f t="shared" si="65"/>
        <v>42556.662997685184</v>
      </c>
      <c r="P433" t="b">
        <v>0</v>
      </c>
      <c r="Q433">
        <v>8</v>
      </c>
      <c r="R433" t="b">
        <v>0</v>
      </c>
      <c r="S433" t="s">
        <v>8270</v>
      </c>
      <c r="T433" s="5">
        <f t="shared" si="66"/>
        <v>13.833333333333334</v>
      </c>
      <c r="U433" s="5">
        <f t="shared" si="67"/>
        <v>51.875</v>
      </c>
      <c r="V433" t="str">
        <f t="shared" si="68"/>
        <v>film &amp; video</v>
      </c>
      <c r="W433" t="str">
        <f t="shared" si="69"/>
        <v>animation</v>
      </c>
      <c r="X433" s="8">
        <f t="shared" si="60"/>
        <v>2016</v>
      </c>
      <c r="Y433" s="8">
        <f t="shared" si="61"/>
        <v>6</v>
      </c>
    </row>
    <row r="434" spans="1:25" ht="19" customHeight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62"/>
        <v>42238.51829861111</v>
      </c>
      <c r="L434" s="12">
        <f t="shared" si="63"/>
        <v>2015</v>
      </c>
      <c r="M434" s="12">
        <f t="shared" si="64"/>
        <v>8</v>
      </c>
      <c r="N434" s="11"/>
      <c r="O434" s="11">
        <f t="shared" si="65"/>
        <v>42298.51829861111</v>
      </c>
      <c r="P434" t="b">
        <v>0</v>
      </c>
      <c r="Q434">
        <v>8</v>
      </c>
      <c r="R434" t="b">
        <v>0</v>
      </c>
      <c r="S434" t="s">
        <v>8270</v>
      </c>
      <c r="T434" s="5">
        <f t="shared" si="66"/>
        <v>9.5</v>
      </c>
      <c r="U434" s="5">
        <f t="shared" si="67"/>
        <v>71.25</v>
      </c>
      <c r="V434" t="str">
        <f t="shared" si="68"/>
        <v>film &amp; video</v>
      </c>
      <c r="W434" t="str">
        <f t="shared" si="69"/>
        <v>animation</v>
      </c>
      <c r="X434" s="8">
        <f t="shared" si="60"/>
        <v>2015</v>
      </c>
      <c r="Y434" s="8">
        <f t="shared" si="61"/>
        <v>8</v>
      </c>
    </row>
    <row r="435" spans="1:25" ht="19" customHeight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62"/>
        <v>42228.421550925923</v>
      </c>
      <c r="L435" s="12">
        <f t="shared" si="63"/>
        <v>2015</v>
      </c>
      <c r="M435" s="12">
        <f t="shared" si="64"/>
        <v>8</v>
      </c>
      <c r="N435" s="11"/>
      <c r="O435" s="11">
        <f t="shared" si="65"/>
        <v>42288.421550925923</v>
      </c>
      <c r="P435" t="b">
        <v>0</v>
      </c>
      <c r="Q435">
        <v>0</v>
      </c>
      <c r="R435" t="b">
        <v>0</v>
      </c>
      <c r="S435" t="s">
        <v>8270</v>
      </c>
      <c r="T435" s="5">
        <f t="shared" si="66"/>
        <v>0</v>
      </c>
      <c r="U435" s="5">
        <f t="shared" si="67"/>
        <v>0</v>
      </c>
      <c r="V435" t="str">
        <f t="shared" si="68"/>
        <v>film &amp; video</v>
      </c>
      <c r="W435" t="str">
        <f t="shared" si="69"/>
        <v>animation</v>
      </c>
      <c r="X435" s="8">
        <f t="shared" si="60"/>
        <v>2015</v>
      </c>
      <c r="Y435" s="8">
        <f t="shared" si="61"/>
        <v>8</v>
      </c>
    </row>
    <row r="436" spans="1:25" ht="19" customHeight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62"/>
        <v>41576.626180555555</v>
      </c>
      <c r="L436" s="12">
        <f t="shared" si="63"/>
        <v>2013</v>
      </c>
      <c r="M436" s="12">
        <f t="shared" si="64"/>
        <v>10</v>
      </c>
      <c r="N436" s="11"/>
      <c r="O436" s="11">
        <f t="shared" si="65"/>
        <v>41609.667847222219</v>
      </c>
      <c r="P436" t="b">
        <v>0</v>
      </c>
      <c r="Q436">
        <v>2</v>
      </c>
      <c r="R436" t="b">
        <v>0</v>
      </c>
      <c r="S436" t="s">
        <v>8270</v>
      </c>
      <c r="T436" s="5">
        <f t="shared" si="66"/>
        <v>5</v>
      </c>
      <c r="U436" s="5">
        <f t="shared" si="67"/>
        <v>62.5</v>
      </c>
      <c r="V436" t="str">
        <f t="shared" si="68"/>
        <v>film &amp; video</v>
      </c>
      <c r="W436" t="str">
        <f t="shared" si="69"/>
        <v>animation</v>
      </c>
      <c r="X436" s="8">
        <f t="shared" si="60"/>
        <v>2013</v>
      </c>
      <c r="Y436" s="8">
        <f t="shared" si="61"/>
        <v>10</v>
      </c>
    </row>
    <row r="437" spans="1:25" ht="19" customHeight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62"/>
        <v>41500.539120370369</v>
      </c>
      <c r="L437" s="12">
        <f t="shared" si="63"/>
        <v>2013</v>
      </c>
      <c r="M437" s="12">
        <f t="shared" si="64"/>
        <v>8</v>
      </c>
      <c r="N437" s="11"/>
      <c r="O437" s="11">
        <f t="shared" si="65"/>
        <v>41530.539120370369</v>
      </c>
      <c r="P437" t="b">
        <v>0</v>
      </c>
      <c r="Q437">
        <v>3</v>
      </c>
      <c r="R437" t="b">
        <v>0</v>
      </c>
      <c r="S437" t="s">
        <v>8270</v>
      </c>
      <c r="T437" s="5">
        <f t="shared" si="66"/>
        <v>2.7272727272727275E-3</v>
      </c>
      <c r="U437" s="5">
        <f t="shared" si="67"/>
        <v>1</v>
      </c>
      <c r="V437" t="str">
        <f t="shared" si="68"/>
        <v>film &amp; video</v>
      </c>
      <c r="W437" t="str">
        <f t="shared" si="69"/>
        <v>animation</v>
      </c>
      <c r="X437" s="8">
        <f t="shared" si="60"/>
        <v>2013</v>
      </c>
      <c r="Y437" s="8">
        <f t="shared" si="61"/>
        <v>8</v>
      </c>
    </row>
    <row r="438" spans="1:25" ht="19" customHeight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62"/>
        <v>41456.154085648144</v>
      </c>
      <c r="L438" s="12">
        <f t="shared" si="63"/>
        <v>2013</v>
      </c>
      <c r="M438" s="12">
        <f t="shared" si="64"/>
        <v>7</v>
      </c>
      <c r="N438" s="11"/>
      <c r="O438" s="11">
        <f t="shared" si="65"/>
        <v>41486.154085648144</v>
      </c>
      <c r="P438" t="b">
        <v>0</v>
      </c>
      <c r="Q438">
        <v>0</v>
      </c>
      <c r="R438" t="b">
        <v>0</v>
      </c>
      <c r="S438" t="s">
        <v>8270</v>
      </c>
      <c r="T438" s="5">
        <f t="shared" si="66"/>
        <v>0</v>
      </c>
      <c r="U438" s="5">
        <f t="shared" si="67"/>
        <v>0</v>
      </c>
      <c r="V438" t="str">
        <f t="shared" si="68"/>
        <v>film &amp; video</v>
      </c>
      <c r="W438" t="str">
        <f t="shared" si="69"/>
        <v>animation</v>
      </c>
      <c r="X438" s="8">
        <f t="shared" si="60"/>
        <v>2013</v>
      </c>
      <c r="Y438" s="8">
        <f t="shared" si="61"/>
        <v>7</v>
      </c>
    </row>
    <row r="439" spans="1:25" ht="19" customHeight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62"/>
        <v>42591.110254629624</v>
      </c>
      <c r="L439" s="12">
        <f t="shared" si="63"/>
        <v>2016</v>
      </c>
      <c r="M439" s="12">
        <f t="shared" si="64"/>
        <v>8</v>
      </c>
      <c r="N439" s="11"/>
      <c r="O439" s="11">
        <f t="shared" si="65"/>
        <v>42651.110254629624</v>
      </c>
      <c r="P439" t="b">
        <v>0</v>
      </c>
      <c r="Q439">
        <v>0</v>
      </c>
      <c r="R439" t="b">
        <v>0</v>
      </c>
      <c r="S439" t="s">
        <v>8270</v>
      </c>
      <c r="T439" s="5">
        <f t="shared" si="66"/>
        <v>0</v>
      </c>
      <c r="U439" s="5">
        <f t="shared" si="67"/>
        <v>0</v>
      </c>
      <c r="V439" t="str">
        <f t="shared" si="68"/>
        <v>film &amp; video</v>
      </c>
      <c r="W439" t="str">
        <f t="shared" si="69"/>
        <v>animation</v>
      </c>
      <c r="X439" s="8">
        <f t="shared" si="60"/>
        <v>2016</v>
      </c>
      <c r="Y439" s="8">
        <f t="shared" si="61"/>
        <v>8</v>
      </c>
    </row>
    <row r="440" spans="1:25" ht="19" customHeight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62"/>
        <v>42296.052754629629</v>
      </c>
      <c r="L440" s="12">
        <f t="shared" si="63"/>
        <v>2015</v>
      </c>
      <c r="M440" s="12">
        <f t="shared" si="64"/>
        <v>10</v>
      </c>
      <c r="N440" s="11"/>
      <c r="O440" s="11">
        <f t="shared" si="65"/>
        <v>42326.094421296293</v>
      </c>
      <c r="P440" t="b">
        <v>0</v>
      </c>
      <c r="Q440">
        <v>11</v>
      </c>
      <c r="R440" t="b">
        <v>0</v>
      </c>
      <c r="S440" t="s">
        <v>8270</v>
      </c>
      <c r="T440" s="5">
        <f t="shared" si="66"/>
        <v>9.379999999999999</v>
      </c>
      <c r="U440" s="5">
        <f t="shared" si="67"/>
        <v>170.54545454545453</v>
      </c>
      <c r="V440" t="str">
        <f t="shared" si="68"/>
        <v>film &amp; video</v>
      </c>
      <c r="W440" t="str">
        <f t="shared" si="69"/>
        <v>animation</v>
      </c>
      <c r="X440" s="8">
        <f t="shared" si="60"/>
        <v>2015</v>
      </c>
      <c r="Y440" s="8">
        <f t="shared" si="61"/>
        <v>10</v>
      </c>
    </row>
    <row r="441" spans="1:25" ht="19" customHeight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62"/>
        <v>41919.553449074076</v>
      </c>
      <c r="L441" s="12">
        <f t="shared" si="63"/>
        <v>2014</v>
      </c>
      <c r="M441" s="12">
        <f t="shared" si="64"/>
        <v>10</v>
      </c>
      <c r="N441" s="11"/>
      <c r="O441" s="11">
        <f t="shared" si="65"/>
        <v>41929.553449074076</v>
      </c>
      <c r="P441" t="b">
        <v>0</v>
      </c>
      <c r="Q441">
        <v>0</v>
      </c>
      <c r="R441" t="b">
        <v>0</v>
      </c>
      <c r="S441" t="s">
        <v>8270</v>
      </c>
      <c r="T441" s="5">
        <f t="shared" si="66"/>
        <v>0</v>
      </c>
      <c r="U441" s="5">
        <f t="shared" si="67"/>
        <v>0</v>
      </c>
      <c r="V441" t="str">
        <f t="shared" si="68"/>
        <v>film &amp; video</v>
      </c>
      <c r="W441" t="str">
        <f t="shared" si="69"/>
        <v>animation</v>
      </c>
      <c r="X441" s="8">
        <f t="shared" si="60"/>
        <v>2014</v>
      </c>
      <c r="Y441" s="8">
        <f t="shared" si="61"/>
        <v>10</v>
      </c>
    </row>
    <row r="442" spans="1:25" ht="19" customHeight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62"/>
        <v>42423.777233796289</v>
      </c>
      <c r="L442" s="12">
        <f t="shared" si="63"/>
        <v>2016</v>
      </c>
      <c r="M442" s="12">
        <f t="shared" si="64"/>
        <v>2</v>
      </c>
      <c r="N442" s="11"/>
      <c r="O442" s="11">
        <f t="shared" si="65"/>
        <v>42453.735567129632</v>
      </c>
      <c r="P442" t="b">
        <v>0</v>
      </c>
      <c r="Q442">
        <v>1</v>
      </c>
      <c r="R442" t="b">
        <v>0</v>
      </c>
      <c r="S442" t="s">
        <v>8270</v>
      </c>
      <c r="T442" s="5">
        <f t="shared" si="66"/>
        <v>0.1</v>
      </c>
      <c r="U442" s="5">
        <f t="shared" si="67"/>
        <v>5</v>
      </c>
      <c r="V442" t="str">
        <f t="shared" si="68"/>
        <v>film &amp; video</v>
      </c>
      <c r="W442" t="str">
        <f t="shared" si="69"/>
        <v>animation</v>
      </c>
      <c r="X442" s="8">
        <f t="shared" si="60"/>
        <v>2016</v>
      </c>
      <c r="Y442" s="8">
        <f t="shared" si="61"/>
        <v>2</v>
      </c>
    </row>
    <row r="443" spans="1:25" ht="19" customHeight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62"/>
        <v>41550.585601851846</v>
      </c>
      <c r="L443" s="12">
        <f t="shared" si="63"/>
        <v>2013</v>
      </c>
      <c r="M443" s="12">
        <f t="shared" si="64"/>
        <v>10</v>
      </c>
      <c r="N443" s="11"/>
      <c r="O443" s="11">
        <f t="shared" si="65"/>
        <v>41580.585601851846</v>
      </c>
      <c r="P443" t="b">
        <v>0</v>
      </c>
      <c r="Q443">
        <v>0</v>
      </c>
      <c r="R443" t="b">
        <v>0</v>
      </c>
      <c r="S443" t="s">
        <v>8270</v>
      </c>
      <c r="T443" s="5">
        <f t="shared" si="66"/>
        <v>0</v>
      </c>
      <c r="U443" s="5">
        <f t="shared" si="67"/>
        <v>0</v>
      </c>
      <c r="V443" t="str">
        <f t="shared" si="68"/>
        <v>film &amp; video</v>
      </c>
      <c r="W443" t="str">
        <f t="shared" si="69"/>
        <v>animation</v>
      </c>
      <c r="X443" s="8">
        <f t="shared" si="60"/>
        <v>2013</v>
      </c>
      <c r="Y443" s="8">
        <f t="shared" si="61"/>
        <v>10</v>
      </c>
    </row>
    <row r="444" spans="1:25" ht="19" customHeight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62"/>
        <v>42024.680358796293</v>
      </c>
      <c r="L444" s="12">
        <f t="shared" si="63"/>
        <v>2015</v>
      </c>
      <c r="M444" s="12">
        <f t="shared" si="64"/>
        <v>1</v>
      </c>
      <c r="N444" s="11"/>
      <c r="O444" s="11">
        <f t="shared" si="65"/>
        <v>42054.680358796293</v>
      </c>
      <c r="P444" t="b">
        <v>0</v>
      </c>
      <c r="Q444">
        <v>17</v>
      </c>
      <c r="R444" t="b">
        <v>0</v>
      </c>
      <c r="S444" t="s">
        <v>8270</v>
      </c>
      <c r="T444" s="5">
        <f t="shared" si="66"/>
        <v>39.358823529411765</v>
      </c>
      <c r="U444" s="5">
        <f t="shared" si="67"/>
        <v>393.58823529411762</v>
      </c>
      <c r="V444" t="str">
        <f t="shared" si="68"/>
        <v>film &amp; video</v>
      </c>
      <c r="W444" t="str">
        <f t="shared" si="69"/>
        <v>animation</v>
      </c>
      <c r="X444" s="8">
        <f t="shared" si="60"/>
        <v>2015</v>
      </c>
      <c r="Y444" s="8">
        <f t="shared" si="61"/>
        <v>1</v>
      </c>
    </row>
    <row r="445" spans="1:25" ht="19" customHeight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62"/>
        <v>41649.806724537033</v>
      </c>
      <c r="L445" s="12">
        <f t="shared" si="63"/>
        <v>2014</v>
      </c>
      <c r="M445" s="12">
        <f t="shared" si="64"/>
        <v>1</v>
      </c>
      <c r="N445" s="11"/>
      <c r="O445" s="11">
        <f t="shared" si="65"/>
        <v>41679.806724537033</v>
      </c>
      <c r="P445" t="b">
        <v>0</v>
      </c>
      <c r="Q445">
        <v>2</v>
      </c>
      <c r="R445" t="b">
        <v>0</v>
      </c>
      <c r="S445" t="s">
        <v>8270</v>
      </c>
      <c r="T445" s="5">
        <f t="shared" si="66"/>
        <v>0.1</v>
      </c>
      <c r="U445" s="5">
        <f t="shared" si="67"/>
        <v>5</v>
      </c>
      <c r="V445" t="str">
        <f t="shared" si="68"/>
        <v>film &amp; video</v>
      </c>
      <c r="W445" t="str">
        <f t="shared" si="69"/>
        <v>animation</v>
      </c>
      <c r="X445" s="8">
        <f t="shared" si="60"/>
        <v>2014</v>
      </c>
      <c r="Y445" s="8">
        <f t="shared" si="61"/>
        <v>1</v>
      </c>
    </row>
    <row r="446" spans="1:25" ht="19" customHeight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62"/>
        <v>40894.69862268518</v>
      </c>
      <c r="L446" s="12">
        <f t="shared" si="63"/>
        <v>2011</v>
      </c>
      <c r="M446" s="12">
        <f t="shared" si="64"/>
        <v>12</v>
      </c>
      <c r="N446" s="11"/>
      <c r="O446" s="11">
        <f t="shared" si="65"/>
        <v>40954.69862268518</v>
      </c>
      <c r="P446" t="b">
        <v>0</v>
      </c>
      <c r="Q446">
        <v>1</v>
      </c>
      <c r="R446" t="b">
        <v>0</v>
      </c>
      <c r="S446" t="s">
        <v>8270</v>
      </c>
      <c r="T446" s="5">
        <f t="shared" si="66"/>
        <v>5</v>
      </c>
      <c r="U446" s="5">
        <f t="shared" si="67"/>
        <v>50</v>
      </c>
      <c r="V446" t="str">
        <f t="shared" si="68"/>
        <v>film &amp; video</v>
      </c>
      <c r="W446" t="str">
        <f t="shared" si="69"/>
        <v>animation</v>
      </c>
      <c r="X446" s="8">
        <f t="shared" si="60"/>
        <v>2011</v>
      </c>
      <c r="Y446" s="8">
        <f t="shared" si="61"/>
        <v>12</v>
      </c>
    </row>
    <row r="447" spans="1:25" ht="19" customHeight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62"/>
        <v>42130.127025462956</v>
      </c>
      <c r="L447" s="12">
        <f t="shared" si="63"/>
        <v>2015</v>
      </c>
      <c r="M447" s="12">
        <f t="shared" si="64"/>
        <v>5</v>
      </c>
      <c r="N447" s="11"/>
      <c r="O447" s="11">
        <f t="shared" si="65"/>
        <v>42145.127025462956</v>
      </c>
      <c r="P447" t="b">
        <v>0</v>
      </c>
      <c r="Q447">
        <v>2</v>
      </c>
      <c r="R447" t="b">
        <v>0</v>
      </c>
      <c r="S447" t="s">
        <v>8270</v>
      </c>
      <c r="T447" s="5">
        <f t="shared" si="66"/>
        <v>3.3333333333333335E-3</v>
      </c>
      <c r="U447" s="5">
        <f t="shared" si="67"/>
        <v>1</v>
      </c>
      <c r="V447" t="str">
        <f t="shared" si="68"/>
        <v>film &amp; video</v>
      </c>
      <c r="W447" t="str">
        <f t="shared" si="69"/>
        <v>animation</v>
      </c>
      <c r="X447" s="8">
        <f t="shared" si="60"/>
        <v>2015</v>
      </c>
      <c r="Y447" s="8">
        <f t="shared" si="61"/>
        <v>5</v>
      </c>
    </row>
    <row r="448" spans="1:25" ht="19" customHeight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62"/>
        <v>42036.875231481477</v>
      </c>
      <c r="L448" s="12">
        <f t="shared" si="63"/>
        <v>2015</v>
      </c>
      <c r="M448" s="12">
        <f t="shared" si="64"/>
        <v>2</v>
      </c>
      <c r="N448" s="11"/>
      <c r="O448" s="11">
        <f t="shared" si="65"/>
        <v>42066.875231481477</v>
      </c>
      <c r="P448" t="b">
        <v>0</v>
      </c>
      <c r="Q448">
        <v>16</v>
      </c>
      <c r="R448" t="b">
        <v>0</v>
      </c>
      <c r="S448" t="s">
        <v>8270</v>
      </c>
      <c r="T448" s="5">
        <f t="shared" si="66"/>
        <v>7.2952380952380951</v>
      </c>
      <c r="U448" s="5">
        <f t="shared" si="67"/>
        <v>47.875</v>
      </c>
      <c r="V448" t="str">
        <f t="shared" si="68"/>
        <v>film &amp; video</v>
      </c>
      <c r="W448" t="str">
        <f t="shared" si="69"/>
        <v>animation</v>
      </c>
      <c r="X448" s="8">
        <f t="shared" si="60"/>
        <v>2015</v>
      </c>
      <c r="Y448" s="8">
        <f t="shared" si="61"/>
        <v>2</v>
      </c>
    </row>
    <row r="449" spans="1:25" ht="19" customHeight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62"/>
        <v>41331.34679398148</v>
      </c>
      <c r="L449" s="12">
        <f t="shared" si="63"/>
        <v>2013</v>
      </c>
      <c r="M449" s="12">
        <f t="shared" si="64"/>
        <v>2</v>
      </c>
      <c r="N449" s="11"/>
      <c r="O449" s="11">
        <f t="shared" si="65"/>
        <v>41356.305127314808</v>
      </c>
      <c r="P449" t="b">
        <v>0</v>
      </c>
      <c r="Q449">
        <v>1</v>
      </c>
      <c r="R449" t="b">
        <v>0</v>
      </c>
      <c r="S449" t="s">
        <v>8270</v>
      </c>
      <c r="T449" s="5">
        <f t="shared" si="66"/>
        <v>1.6666666666666666E-2</v>
      </c>
      <c r="U449" s="5">
        <f t="shared" si="67"/>
        <v>5</v>
      </c>
      <c r="V449" t="str">
        <f t="shared" si="68"/>
        <v>film &amp; video</v>
      </c>
      <c r="W449" t="str">
        <f t="shared" si="69"/>
        <v>animation</v>
      </c>
      <c r="X449" s="8">
        <f t="shared" si="60"/>
        <v>2013</v>
      </c>
      <c r="Y449" s="8">
        <f t="shared" si="61"/>
        <v>2</v>
      </c>
    </row>
    <row r="450" spans="1:25" ht="19" customHeight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si="62"/>
        <v>41753.549710648142</v>
      </c>
      <c r="L450" s="12">
        <f t="shared" si="63"/>
        <v>2014</v>
      </c>
      <c r="M450" s="12">
        <f t="shared" si="64"/>
        <v>4</v>
      </c>
      <c r="N450" s="11"/>
      <c r="O450" s="11">
        <f t="shared" si="65"/>
        <v>41773.549710648142</v>
      </c>
      <c r="P450" t="b">
        <v>0</v>
      </c>
      <c r="Q450">
        <v>4</v>
      </c>
      <c r="R450" t="b">
        <v>0</v>
      </c>
      <c r="S450" t="s">
        <v>8270</v>
      </c>
      <c r="T450" s="5">
        <f t="shared" si="66"/>
        <v>3.2804000000000002</v>
      </c>
      <c r="U450" s="5">
        <f t="shared" si="67"/>
        <v>20.502500000000001</v>
      </c>
      <c r="V450" t="str">
        <f t="shared" si="68"/>
        <v>film &amp; video</v>
      </c>
      <c r="W450" t="str">
        <f t="shared" si="69"/>
        <v>animation</v>
      </c>
      <c r="X450" s="8">
        <f t="shared" ref="X450:X513" si="70">L450</f>
        <v>2014</v>
      </c>
      <c r="Y450" s="8">
        <f t="shared" ref="Y450:Y513" si="71">M450</f>
        <v>4</v>
      </c>
    </row>
    <row r="451" spans="1:25" ht="19" customHeight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ref="K451:K514" si="72">(J451/86400)+25569+(-5/24)</f>
        <v>41534.359780092593</v>
      </c>
      <c r="L451" s="12">
        <f t="shared" ref="L451:L514" si="73">YEAR(K451)</f>
        <v>2013</v>
      </c>
      <c r="M451" s="12">
        <f t="shared" ref="M451:M514" si="74">MONTH(K451)</f>
        <v>9</v>
      </c>
      <c r="N451" s="11"/>
      <c r="O451" s="11">
        <f t="shared" ref="O451:O514" si="75">(I451/86400)+25569+(-5/24)</f>
        <v>41564.359780092593</v>
      </c>
      <c r="P451" t="b">
        <v>0</v>
      </c>
      <c r="Q451">
        <v>5</v>
      </c>
      <c r="R451" t="b">
        <v>0</v>
      </c>
      <c r="S451" t="s">
        <v>8270</v>
      </c>
      <c r="T451" s="5">
        <f t="shared" ref="T451:T514" si="76">E451/D451*100</f>
        <v>2.25</v>
      </c>
      <c r="U451" s="5">
        <f t="shared" ref="U451:U514" si="77">IF(Q451&gt;0,E451/Q451,0)</f>
        <v>9</v>
      </c>
      <c r="V451" t="str">
        <f t="shared" ref="V451:V514" si="78">LEFT(S451,SEARCH("/",S451)-1)</f>
        <v>film &amp; video</v>
      </c>
      <c r="W451" t="str">
        <f t="shared" ref="W451:W514" si="79">RIGHT($S451,LEN($S451)-SEARCH("/",$S451))</f>
        <v>animation</v>
      </c>
      <c r="X451" s="8">
        <f t="shared" si="70"/>
        <v>2013</v>
      </c>
      <c r="Y451" s="8">
        <f t="shared" si="71"/>
        <v>9</v>
      </c>
    </row>
    <row r="452" spans="1:25" ht="19" customHeight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72"/>
        <v>41654.73842592592</v>
      </c>
      <c r="L452" s="12">
        <f t="shared" si="73"/>
        <v>2014</v>
      </c>
      <c r="M452" s="12">
        <f t="shared" si="74"/>
        <v>1</v>
      </c>
      <c r="N452" s="11"/>
      <c r="O452" s="11">
        <f t="shared" si="75"/>
        <v>41684.73842592592</v>
      </c>
      <c r="P452" t="b">
        <v>0</v>
      </c>
      <c r="Q452">
        <v>7</v>
      </c>
      <c r="R452" t="b">
        <v>0</v>
      </c>
      <c r="S452" t="s">
        <v>8270</v>
      </c>
      <c r="T452" s="5">
        <f t="shared" si="76"/>
        <v>0.79200000000000004</v>
      </c>
      <c r="U452" s="5">
        <f t="shared" si="77"/>
        <v>56.571428571428569</v>
      </c>
      <c r="V452" t="str">
        <f t="shared" si="78"/>
        <v>film &amp; video</v>
      </c>
      <c r="W452" t="str">
        <f t="shared" si="79"/>
        <v>animation</v>
      </c>
      <c r="X452" s="8">
        <f t="shared" si="70"/>
        <v>2014</v>
      </c>
      <c r="Y452" s="8">
        <f t="shared" si="71"/>
        <v>1</v>
      </c>
    </row>
    <row r="453" spans="1:25" ht="19" customHeight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72"/>
        <v>41634.506840277776</v>
      </c>
      <c r="L453" s="12">
        <f t="shared" si="73"/>
        <v>2013</v>
      </c>
      <c r="M453" s="12">
        <f t="shared" si="74"/>
        <v>12</v>
      </c>
      <c r="N453" s="11"/>
      <c r="O453" s="11">
        <f t="shared" si="75"/>
        <v>41664.506840277776</v>
      </c>
      <c r="P453" t="b">
        <v>0</v>
      </c>
      <c r="Q453">
        <v>0</v>
      </c>
      <c r="R453" t="b">
        <v>0</v>
      </c>
      <c r="S453" t="s">
        <v>8270</v>
      </c>
      <c r="T453" s="5">
        <f t="shared" si="76"/>
        <v>0</v>
      </c>
      <c r="U453" s="5">
        <f t="shared" si="77"/>
        <v>0</v>
      </c>
      <c r="V453" t="str">
        <f t="shared" si="78"/>
        <v>film &amp; video</v>
      </c>
      <c r="W453" t="str">
        <f t="shared" si="79"/>
        <v>animation</v>
      </c>
      <c r="X453" s="8">
        <f t="shared" si="70"/>
        <v>2013</v>
      </c>
      <c r="Y453" s="8">
        <f t="shared" si="71"/>
        <v>12</v>
      </c>
    </row>
    <row r="454" spans="1:25" ht="19" customHeight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72"/>
        <v>42107.49554398148</v>
      </c>
      <c r="L454" s="12">
        <f t="shared" si="73"/>
        <v>2015</v>
      </c>
      <c r="M454" s="12">
        <f t="shared" si="74"/>
        <v>4</v>
      </c>
      <c r="N454" s="11"/>
      <c r="O454" s="11">
        <f t="shared" si="75"/>
        <v>42137.49554398148</v>
      </c>
      <c r="P454" t="b">
        <v>0</v>
      </c>
      <c r="Q454">
        <v>12</v>
      </c>
      <c r="R454" t="b">
        <v>0</v>
      </c>
      <c r="S454" t="s">
        <v>8270</v>
      </c>
      <c r="T454" s="5">
        <f t="shared" si="76"/>
        <v>64</v>
      </c>
      <c r="U454" s="5">
        <f t="shared" si="77"/>
        <v>40</v>
      </c>
      <c r="V454" t="str">
        <f t="shared" si="78"/>
        <v>film &amp; video</v>
      </c>
      <c r="W454" t="str">
        <f t="shared" si="79"/>
        <v>animation</v>
      </c>
      <c r="X454" s="8">
        <f t="shared" si="70"/>
        <v>2015</v>
      </c>
      <c r="Y454" s="8">
        <f t="shared" si="71"/>
        <v>4</v>
      </c>
    </row>
    <row r="455" spans="1:25" ht="19" customHeight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72"/>
        <v>42038.616655092592</v>
      </c>
      <c r="L455" s="12">
        <f t="shared" si="73"/>
        <v>2015</v>
      </c>
      <c r="M455" s="12">
        <f t="shared" si="74"/>
        <v>2</v>
      </c>
      <c r="N455" s="11"/>
      <c r="O455" s="11">
        <f t="shared" si="75"/>
        <v>42054.616655092592</v>
      </c>
      <c r="P455" t="b">
        <v>0</v>
      </c>
      <c r="Q455">
        <v>2</v>
      </c>
      <c r="R455" t="b">
        <v>0</v>
      </c>
      <c r="S455" t="s">
        <v>8270</v>
      </c>
      <c r="T455" s="5">
        <f t="shared" si="76"/>
        <v>2.7404479578392621E-2</v>
      </c>
      <c r="U455" s="5">
        <f t="shared" si="77"/>
        <v>13</v>
      </c>
      <c r="V455" t="str">
        <f t="shared" si="78"/>
        <v>film &amp; video</v>
      </c>
      <c r="W455" t="str">
        <f t="shared" si="79"/>
        <v>animation</v>
      </c>
      <c r="X455" s="8">
        <f t="shared" si="70"/>
        <v>2015</v>
      </c>
      <c r="Y455" s="8">
        <f t="shared" si="71"/>
        <v>2</v>
      </c>
    </row>
    <row r="456" spans="1:25" ht="19" customHeight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72"/>
        <v>41938.508923611109</v>
      </c>
      <c r="L456" s="12">
        <f t="shared" si="73"/>
        <v>2014</v>
      </c>
      <c r="M456" s="12">
        <f t="shared" si="74"/>
        <v>10</v>
      </c>
      <c r="N456" s="11"/>
      <c r="O456" s="11">
        <f t="shared" si="75"/>
        <v>41969.343055555553</v>
      </c>
      <c r="P456" t="b">
        <v>0</v>
      </c>
      <c r="Q456">
        <v>5</v>
      </c>
      <c r="R456" t="b">
        <v>0</v>
      </c>
      <c r="S456" t="s">
        <v>8270</v>
      </c>
      <c r="T456" s="5">
        <f t="shared" si="76"/>
        <v>0.82000000000000006</v>
      </c>
      <c r="U456" s="5">
        <f t="shared" si="77"/>
        <v>16.399999999999999</v>
      </c>
      <c r="V456" t="str">
        <f t="shared" si="78"/>
        <v>film &amp; video</v>
      </c>
      <c r="W456" t="str">
        <f t="shared" si="79"/>
        <v>animation</v>
      </c>
      <c r="X456" s="8">
        <f t="shared" si="70"/>
        <v>2014</v>
      </c>
      <c r="Y456" s="8">
        <f t="shared" si="71"/>
        <v>10</v>
      </c>
    </row>
    <row r="457" spans="1:25" ht="19" customHeight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72"/>
        <v>40970.794236111113</v>
      </c>
      <c r="L457" s="12">
        <f t="shared" si="73"/>
        <v>2012</v>
      </c>
      <c r="M457" s="12">
        <f t="shared" si="74"/>
        <v>3</v>
      </c>
      <c r="N457" s="11"/>
      <c r="O457" s="11">
        <f t="shared" si="75"/>
        <v>41015.813194444439</v>
      </c>
      <c r="P457" t="b">
        <v>0</v>
      </c>
      <c r="Q457">
        <v>2</v>
      </c>
      <c r="R457" t="b">
        <v>0</v>
      </c>
      <c r="S457" t="s">
        <v>8270</v>
      </c>
      <c r="T457" s="5">
        <f t="shared" si="76"/>
        <v>6.9230769230769221E-2</v>
      </c>
      <c r="U457" s="5">
        <f t="shared" si="77"/>
        <v>22.5</v>
      </c>
      <c r="V457" t="str">
        <f t="shared" si="78"/>
        <v>film &amp; video</v>
      </c>
      <c r="W457" t="str">
        <f t="shared" si="79"/>
        <v>animation</v>
      </c>
      <c r="X457" s="8">
        <f t="shared" si="70"/>
        <v>2012</v>
      </c>
      <c r="Y457" s="8">
        <f t="shared" si="71"/>
        <v>3</v>
      </c>
    </row>
    <row r="458" spans="1:25" ht="19" customHeight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72"/>
        <v>41547.486122685186</v>
      </c>
      <c r="L458" s="12">
        <f t="shared" si="73"/>
        <v>2013</v>
      </c>
      <c r="M458" s="12">
        <f t="shared" si="74"/>
        <v>9</v>
      </c>
      <c r="N458" s="11"/>
      <c r="O458" s="11">
        <f t="shared" si="75"/>
        <v>41568.957638888889</v>
      </c>
      <c r="P458" t="b">
        <v>0</v>
      </c>
      <c r="Q458">
        <v>3</v>
      </c>
      <c r="R458" t="b">
        <v>0</v>
      </c>
      <c r="S458" t="s">
        <v>8270</v>
      </c>
      <c r="T458" s="5">
        <f t="shared" si="76"/>
        <v>0.68631863186318631</v>
      </c>
      <c r="U458" s="5">
        <f t="shared" si="77"/>
        <v>20.333333333333332</v>
      </c>
      <c r="V458" t="str">
        <f t="shared" si="78"/>
        <v>film &amp; video</v>
      </c>
      <c r="W458" t="str">
        <f t="shared" si="79"/>
        <v>animation</v>
      </c>
      <c r="X458" s="8">
        <f t="shared" si="70"/>
        <v>2013</v>
      </c>
      <c r="Y458" s="8">
        <f t="shared" si="71"/>
        <v>9</v>
      </c>
    </row>
    <row r="459" spans="1:25" ht="19" customHeight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72"/>
        <v>41837.559166666666</v>
      </c>
      <c r="L459" s="12">
        <f t="shared" si="73"/>
        <v>2014</v>
      </c>
      <c r="M459" s="12">
        <f t="shared" si="74"/>
        <v>7</v>
      </c>
      <c r="N459" s="11"/>
      <c r="O459" s="11">
        <f t="shared" si="75"/>
        <v>41867.559166666666</v>
      </c>
      <c r="P459" t="b">
        <v>0</v>
      </c>
      <c r="Q459">
        <v>0</v>
      </c>
      <c r="R459" t="b">
        <v>0</v>
      </c>
      <c r="S459" t="s">
        <v>8270</v>
      </c>
      <c r="T459" s="5">
        <f t="shared" si="76"/>
        <v>0</v>
      </c>
      <c r="U459" s="5">
        <f t="shared" si="77"/>
        <v>0</v>
      </c>
      <c r="V459" t="str">
        <f t="shared" si="78"/>
        <v>film &amp; video</v>
      </c>
      <c r="W459" t="str">
        <f t="shared" si="79"/>
        <v>animation</v>
      </c>
      <c r="X459" s="8">
        <f t="shared" si="70"/>
        <v>2014</v>
      </c>
      <c r="Y459" s="8">
        <f t="shared" si="71"/>
        <v>7</v>
      </c>
    </row>
    <row r="460" spans="1:25" ht="19" customHeight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72"/>
        <v>41378.491435185184</v>
      </c>
      <c r="L460" s="12">
        <f t="shared" si="73"/>
        <v>2013</v>
      </c>
      <c r="M460" s="12">
        <f t="shared" si="74"/>
        <v>4</v>
      </c>
      <c r="N460" s="11"/>
      <c r="O460" s="11">
        <f t="shared" si="75"/>
        <v>41408.491435185184</v>
      </c>
      <c r="P460" t="b">
        <v>0</v>
      </c>
      <c r="Q460">
        <v>49</v>
      </c>
      <c r="R460" t="b">
        <v>0</v>
      </c>
      <c r="S460" t="s">
        <v>8270</v>
      </c>
      <c r="T460" s="5">
        <f t="shared" si="76"/>
        <v>8.2100000000000009</v>
      </c>
      <c r="U460" s="5">
        <f t="shared" si="77"/>
        <v>16.755102040816325</v>
      </c>
      <c r="V460" t="str">
        <f t="shared" si="78"/>
        <v>film &amp; video</v>
      </c>
      <c r="W460" t="str">
        <f t="shared" si="79"/>
        <v>animation</v>
      </c>
      <c r="X460" s="8">
        <f t="shared" si="70"/>
        <v>2013</v>
      </c>
      <c r="Y460" s="8">
        <f t="shared" si="71"/>
        <v>4</v>
      </c>
    </row>
    <row r="461" spans="1:25" ht="19" customHeight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72"/>
        <v>40800.432025462964</v>
      </c>
      <c r="L461" s="12">
        <f t="shared" si="73"/>
        <v>2011</v>
      </c>
      <c r="M461" s="12">
        <f t="shared" si="74"/>
        <v>9</v>
      </c>
      <c r="N461" s="11"/>
      <c r="O461" s="11">
        <f t="shared" si="75"/>
        <v>40860.473692129628</v>
      </c>
      <c r="P461" t="b">
        <v>0</v>
      </c>
      <c r="Q461">
        <v>1</v>
      </c>
      <c r="R461" t="b">
        <v>0</v>
      </c>
      <c r="S461" t="s">
        <v>8270</v>
      </c>
      <c r="T461" s="5">
        <f t="shared" si="76"/>
        <v>6.4102564102564097E-2</v>
      </c>
      <c r="U461" s="5">
        <f t="shared" si="77"/>
        <v>25</v>
      </c>
      <c r="V461" t="str">
        <f t="shared" si="78"/>
        <v>film &amp; video</v>
      </c>
      <c r="W461" t="str">
        <f t="shared" si="79"/>
        <v>animation</v>
      </c>
      <c r="X461" s="8">
        <f t="shared" si="70"/>
        <v>2011</v>
      </c>
      <c r="Y461" s="8">
        <f t="shared" si="71"/>
        <v>9</v>
      </c>
    </row>
    <row r="462" spans="1:25" ht="19" customHeight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72"/>
        <v>41759.334201388883</v>
      </c>
      <c r="L462" s="12">
        <f t="shared" si="73"/>
        <v>2014</v>
      </c>
      <c r="M462" s="12">
        <f t="shared" si="74"/>
        <v>4</v>
      </c>
      <c r="N462" s="11"/>
      <c r="O462" s="11">
        <f t="shared" si="75"/>
        <v>41790.958333333328</v>
      </c>
      <c r="P462" t="b">
        <v>0</v>
      </c>
      <c r="Q462">
        <v>2</v>
      </c>
      <c r="R462" t="b">
        <v>0</v>
      </c>
      <c r="S462" t="s">
        <v>8270</v>
      </c>
      <c r="T462" s="5">
        <f t="shared" si="76"/>
        <v>0.29411764705882354</v>
      </c>
      <c r="U462" s="5">
        <f t="shared" si="77"/>
        <v>12.5</v>
      </c>
      <c r="V462" t="str">
        <f t="shared" si="78"/>
        <v>film &amp; video</v>
      </c>
      <c r="W462" t="str">
        <f t="shared" si="79"/>
        <v>animation</v>
      </c>
      <c r="X462" s="8">
        <f t="shared" si="70"/>
        <v>2014</v>
      </c>
      <c r="Y462" s="8">
        <f t="shared" si="71"/>
        <v>4</v>
      </c>
    </row>
    <row r="463" spans="1:25" ht="19" customHeight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72"/>
        <v>41407.638506944444</v>
      </c>
      <c r="L463" s="12">
        <f t="shared" si="73"/>
        <v>2013</v>
      </c>
      <c r="M463" s="12">
        <f t="shared" si="74"/>
        <v>5</v>
      </c>
      <c r="N463" s="11"/>
      <c r="O463" s="11">
        <f t="shared" si="75"/>
        <v>41427.638506944444</v>
      </c>
      <c r="P463" t="b">
        <v>0</v>
      </c>
      <c r="Q463">
        <v>0</v>
      </c>
      <c r="R463" t="b">
        <v>0</v>
      </c>
      <c r="S463" t="s">
        <v>8270</v>
      </c>
      <c r="T463" s="5">
        <f t="shared" si="76"/>
        <v>0</v>
      </c>
      <c r="U463" s="5">
        <f t="shared" si="77"/>
        <v>0</v>
      </c>
      <c r="V463" t="str">
        <f t="shared" si="78"/>
        <v>film &amp; video</v>
      </c>
      <c r="W463" t="str">
        <f t="shared" si="79"/>
        <v>animation</v>
      </c>
      <c r="X463" s="8">
        <f t="shared" si="70"/>
        <v>2013</v>
      </c>
      <c r="Y463" s="8">
        <f t="shared" si="71"/>
        <v>5</v>
      </c>
    </row>
    <row r="464" spans="1:25" ht="19" customHeight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72"/>
        <v>40704.918298611105</v>
      </c>
      <c r="L464" s="12">
        <f t="shared" si="73"/>
        <v>2011</v>
      </c>
      <c r="M464" s="12">
        <f t="shared" si="74"/>
        <v>6</v>
      </c>
      <c r="N464" s="11"/>
      <c r="O464" s="11">
        <f t="shared" si="75"/>
        <v>40764.918298611105</v>
      </c>
      <c r="P464" t="b">
        <v>0</v>
      </c>
      <c r="Q464">
        <v>0</v>
      </c>
      <c r="R464" t="b">
        <v>0</v>
      </c>
      <c r="S464" t="s">
        <v>8270</v>
      </c>
      <c r="T464" s="5">
        <f t="shared" si="76"/>
        <v>0</v>
      </c>
      <c r="U464" s="5">
        <f t="shared" si="77"/>
        <v>0</v>
      </c>
      <c r="V464" t="str">
        <f t="shared" si="78"/>
        <v>film &amp; video</v>
      </c>
      <c r="W464" t="str">
        <f t="shared" si="79"/>
        <v>animation</v>
      </c>
      <c r="X464" s="8">
        <f t="shared" si="70"/>
        <v>2011</v>
      </c>
      <c r="Y464" s="8">
        <f t="shared" si="71"/>
        <v>6</v>
      </c>
    </row>
    <row r="465" spans="1:25" ht="19" customHeight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72"/>
        <v>40750.501770833333</v>
      </c>
      <c r="L465" s="12">
        <f t="shared" si="73"/>
        <v>2011</v>
      </c>
      <c r="M465" s="12">
        <f t="shared" si="74"/>
        <v>7</v>
      </c>
      <c r="N465" s="11"/>
      <c r="O465" s="11">
        <f t="shared" si="75"/>
        <v>40810.501770833333</v>
      </c>
      <c r="P465" t="b">
        <v>0</v>
      </c>
      <c r="Q465">
        <v>11</v>
      </c>
      <c r="R465" t="b">
        <v>0</v>
      </c>
      <c r="S465" t="s">
        <v>8270</v>
      </c>
      <c r="T465" s="5">
        <f t="shared" si="76"/>
        <v>2.2727272727272729</v>
      </c>
      <c r="U465" s="5">
        <f t="shared" si="77"/>
        <v>113.63636363636364</v>
      </c>
      <c r="V465" t="str">
        <f t="shared" si="78"/>
        <v>film &amp; video</v>
      </c>
      <c r="W465" t="str">
        <f t="shared" si="79"/>
        <v>animation</v>
      </c>
      <c r="X465" s="8">
        <f t="shared" si="70"/>
        <v>2011</v>
      </c>
      <c r="Y465" s="8">
        <f t="shared" si="71"/>
        <v>7</v>
      </c>
    </row>
    <row r="466" spans="1:25" ht="19" customHeight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72"/>
        <v>42488.640451388885</v>
      </c>
      <c r="L466" s="12">
        <f t="shared" si="73"/>
        <v>2016</v>
      </c>
      <c r="M466" s="12">
        <f t="shared" si="74"/>
        <v>4</v>
      </c>
      <c r="N466" s="11"/>
      <c r="O466" s="11">
        <f t="shared" si="75"/>
        <v>42508.640451388885</v>
      </c>
      <c r="P466" t="b">
        <v>0</v>
      </c>
      <c r="Q466">
        <v>1</v>
      </c>
      <c r="R466" t="b">
        <v>0</v>
      </c>
      <c r="S466" t="s">
        <v>8270</v>
      </c>
      <c r="T466" s="5">
        <f t="shared" si="76"/>
        <v>9.9009900990099015E-2</v>
      </c>
      <c r="U466" s="5">
        <f t="shared" si="77"/>
        <v>1</v>
      </c>
      <c r="V466" t="str">
        <f t="shared" si="78"/>
        <v>film &amp; video</v>
      </c>
      <c r="W466" t="str">
        <f t="shared" si="79"/>
        <v>animation</v>
      </c>
      <c r="X466" s="8">
        <f t="shared" si="70"/>
        <v>2016</v>
      </c>
      <c r="Y466" s="8">
        <f t="shared" si="71"/>
        <v>4</v>
      </c>
    </row>
    <row r="467" spans="1:25" ht="19" customHeight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72"/>
        <v>41800.911736111106</v>
      </c>
      <c r="L467" s="12">
        <f t="shared" si="73"/>
        <v>2014</v>
      </c>
      <c r="M467" s="12">
        <f t="shared" si="74"/>
        <v>6</v>
      </c>
      <c r="N467" s="11"/>
      <c r="O467" s="11">
        <f t="shared" si="75"/>
        <v>41816.911736111106</v>
      </c>
      <c r="P467" t="b">
        <v>0</v>
      </c>
      <c r="Q467">
        <v>8</v>
      </c>
      <c r="R467" t="b">
        <v>0</v>
      </c>
      <c r="S467" t="s">
        <v>8270</v>
      </c>
      <c r="T467" s="5">
        <f t="shared" si="76"/>
        <v>26.953125</v>
      </c>
      <c r="U467" s="5">
        <f t="shared" si="77"/>
        <v>17.25</v>
      </c>
      <c r="V467" t="str">
        <f t="shared" si="78"/>
        <v>film &amp; video</v>
      </c>
      <c r="W467" t="str">
        <f t="shared" si="79"/>
        <v>animation</v>
      </c>
      <c r="X467" s="8">
        <f t="shared" si="70"/>
        <v>2014</v>
      </c>
      <c r="Y467" s="8">
        <f t="shared" si="71"/>
        <v>6</v>
      </c>
    </row>
    <row r="468" spans="1:25" ht="19" customHeight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72"/>
        <v>41129.734537037039</v>
      </c>
      <c r="L468" s="12">
        <f t="shared" si="73"/>
        <v>2012</v>
      </c>
      <c r="M468" s="12">
        <f t="shared" si="74"/>
        <v>8</v>
      </c>
      <c r="N468" s="11"/>
      <c r="O468" s="11">
        <f t="shared" si="75"/>
        <v>41159.734537037039</v>
      </c>
      <c r="P468" t="b">
        <v>0</v>
      </c>
      <c r="Q468">
        <v>5</v>
      </c>
      <c r="R468" t="b">
        <v>0</v>
      </c>
      <c r="S468" t="s">
        <v>8270</v>
      </c>
      <c r="T468" s="5">
        <f t="shared" si="76"/>
        <v>0.76</v>
      </c>
      <c r="U468" s="5">
        <f t="shared" si="77"/>
        <v>15.2</v>
      </c>
      <c r="V468" t="str">
        <f t="shared" si="78"/>
        <v>film &amp; video</v>
      </c>
      <c r="W468" t="str">
        <f t="shared" si="79"/>
        <v>animation</v>
      </c>
      <c r="X468" s="8">
        <f t="shared" si="70"/>
        <v>2012</v>
      </c>
      <c r="Y468" s="8">
        <f t="shared" si="71"/>
        <v>8</v>
      </c>
    </row>
    <row r="469" spans="1:25" ht="19" customHeight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72"/>
        <v>41135.471458333333</v>
      </c>
      <c r="L469" s="12">
        <f t="shared" si="73"/>
        <v>2012</v>
      </c>
      <c r="M469" s="12">
        <f t="shared" si="74"/>
        <v>8</v>
      </c>
      <c r="N469" s="11"/>
      <c r="O469" s="11">
        <f t="shared" si="75"/>
        <v>41180.471458333333</v>
      </c>
      <c r="P469" t="b">
        <v>0</v>
      </c>
      <c r="Q469">
        <v>39</v>
      </c>
      <c r="R469" t="b">
        <v>0</v>
      </c>
      <c r="S469" t="s">
        <v>8270</v>
      </c>
      <c r="T469" s="5">
        <f t="shared" si="76"/>
        <v>21.574999999999999</v>
      </c>
      <c r="U469" s="5">
        <f t="shared" si="77"/>
        <v>110.64102564102564</v>
      </c>
      <c r="V469" t="str">
        <f t="shared" si="78"/>
        <v>film &amp; video</v>
      </c>
      <c r="W469" t="str">
        <f t="shared" si="79"/>
        <v>animation</v>
      </c>
      <c r="X469" s="8">
        <f t="shared" si="70"/>
        <v>2012</v>
      </c>
      <c r="Y469" s="8">
        <f t="shared" si="71"/>
        <v>8</v>
      </c>
    </row>
    <row r="470" spans="1:25" ht="19" customHeight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72"/>
        <v>41040.959293981483</v>
      </c>
      <c r="L470" s="12">
        <f t="shared" si="73"/>
        <v>2012</v>
      </c>
      <c r="M470" s="12">
        <f t="shared" si="74"/>
        <v>5</v>
      </c>
      <c r="N470" s="11"/>
      <c r="O470" s="11">
        <f t="shared" si="75"/>
        <v>41100.952141203699</v>
      </c>
      <c r="P470" t="b">
        <v>0</v>
      </c>
      <c r="Q470">
        <v>0</v>
      </c>
      <c r="R470" t="b">
        <v>0</v>
      </c>
      <c r="S470" t="s">
        <v>8270</v>
      </c>
      <c r="T470" s="5">
        <f t="shared" si="76"/>
        <v>0</v>
      </c>
      <c r="U470" s="5">
        <f t="shared" si="77"/>
        <v>0</v>
      </c>
      <c r="V470" t="str">
        <f t="shared" si="78"/>
        <v>film &amp; video</v>
      </c>
      <c r="W470" t="str">
        <f t="shared" si="79"/>
        <v>animation</v>
      </c>
      <c r="X470" s="8">
        <f t="shared" si="70"/>
        <v>2012</v>
      </c>
      <c r="Y470" s="8">
        <f t="shared" si="71"/>
        <v>5</v>
      </c>
    </row>
    <row r="471" spans="1:25" ht="19" customHeight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72"/>
        <v>41827.781527777777</v>
      </c>
      <c r="L471" s="12">
        <f t="shared" si="73"/>
        <v>2014</v>
      </c>
      <c r="M471" s="12">
        <f t="shared" si="74"/>
        <v>7</v>
      </c>
      <c r="N471" s="11"/>
      <c r="O471" s="11">
        <f t="shared" si="75"/>
        <v>41887.781527777777</v>
      </c>
      <c r="P471" t="b">
        <v>0</v>
      </c>
      <c r="Q471">
        <v>0</v>
      </c>
      <c r="R471" t="b">
        <v>0</v>
      </c>
      <c r="S471" t="s">
        <v>8270</v>
      </c>
      <c r="T471" s="5">
        <f t="shared" si="76"/>
        <v>0</v>
      </c>
      <c r="U471" s="5">
        <f t="shared" si="77"/>
        <v>0</v>
      </c>
      <c r="V471" t="str">
        <f t="shared" si="78"/>
        <v>film &amp; video</v>
      </c>
      <c r="W471" t="str">
        <f t="shared" si="79"/>
        <v>animation</v>
      </c>
      <c r="X471" s="8">
        <f t="shared" si="70"/>
        <v>2014</v>
      </c>
      <c r="Y471" s="8">
        <f t="shared" si="71"/>
        <v>7</v>
      </c>
    </row>
    <row r="472" spans="1:25" ht="19" customHeight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72"/>
        <v>41604.959363425922</v>
      </c>
      <c r="L472" s="12">
        <f t="shared" si="73"/>
        <v>2013</v>
      </c>
      <c r="M472" s="12">
        <f t="shared" si="74"/>
        <v>11</v>
      </c>
      <c r="N472" s="11"/>
      <c r="O472" s="11">
        <f t="shared" si="75"/>
        <v>41654.958333333328</v>
      </c>
      <c r="P472" t="b">
        <v>0</v>
      </c>
      <c r="Q472">
        <v>2</v>
      </c>
      <c r="R472" t="b">
        <v>0</v>
      </c>
      <c r="S472" t="s">
        <v>8270</v>
      </c>
      <c r="T472" s="5">
        <f t="shared" si="76"/>
        <v>1.02</v>
      </c>
      <c r="U472" s="5">
        <f t="shared" si="77"/>
        <v>25.5</v>
      </c>
      <c r="V472" t="str">
        <f t="shared" si="78"/>
        <v>film &amp; video</v>
      </c>
      <c r="W472" t="str">
        <f t="shared" si="79"/>
        <v>animation</v>
      </c>
      <c r="X472" s="8">
        <f t="shared" si="70"/>
        <v>2013</v>
      </c>
      <c r="Y472" s="8">
        <f t="shared" si="71"/>
        <v>11</v>
      </c>
    </row>
    <row r="473" spans="1:25" ht="19" customHeight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72"/>
        <v>41703.513645833329</v>
      </c>
      <c r="L473" s="12">
        <f t="shared" si="73"/>
        <v>2014</v>
      </c>
      <c r="M473" s="12">
        <f t="shared" si="74"/>
        <v>3</v>
      </c>
      <c r="N473" s="11"/>
      <c r="O473" s="11">
        <f t="shared" si="75"/>
        <v>41748.471979166665</v>
      </c>
      <c r="P473" t="b">
        <v>0</v>
      </c>
      <c r="Q473">
        <v>170</v>
      </c>
      <c r="R473" t="b">
        <v>0</v>
      </c>
      <c r="S473" t="s">
        <v>8270</v>
      </c>
      <c r="T473" s="5">
        <f t="shared" si="76"/>
        <v>11.892727272727273</v>
      </c>
      <c r="U473" s="5">
        <f t="shared" si="77"/>
        <v>38.476470588235294</v>
      </c>
      <c r="V473" t="str">
        <f t="shared" si="78"/>
        <v>film &amp; video</v>
      </c>
      <c r="W473" t="str">
        <f t="shared" si="79"/>
        <v>animation</v>
      </c>
      <c r="X473" s="8">
        <f t="shared" si="70"/>
        <v>2014</v>
      </c>
      <c r="Y473" s="8">
        <f t="shared" si="71"/>
        <v>3</v>
      </c>
    </row>
    <row r="474" spans="1:25" ht="19" customHeight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72"/>
        <v>41844.714328703703</v>
      </c>
      <c r="L474" s="12">
        <f t="shared" si="73"/>
        <v>2014</v>
      </c>
      <c r="M474" s="12">
        <f t="shared" si="74"/>
        <v>7</v>
      </c>
      <c r="N474" s="11"/>
      <c r="O474" s="11">
        <f t="shared" si="75"/>
        <v>41874.714328703703</v>
      </c>
      <c r="P474" t="b">
        <v>0</v>
      </c>
      <c r="Q474">
        <v>5</v>
      </c>
      <c r="R474" t="b">
        <v>0</v>
      </c>
      <c r="S474" t="s">
        <v>8270</v>
      </c>
      <c r="T474" s="5">
        <f t="shared" si="76"/>
        <v>17.625</v>
      </c>
      <c r="U474" s="5">
        <f t="shared" si="77"/>
        <v>28.2</v>
      </c>
      <c r="V474" t="str">
        <f t="shared" si="78"/>
        <v>film &amp; video</v>
      </c>
      <c r="W474" t="str">
        <f t="shared" si="79"/>
        <v>animation</v>
      </c>
      <c r="X474" s="8">
        <f t="shared" si="70"/>
        <v>2014</v>
      </c>
      <c r="Y474" s="8">
        <f t="shared" si="71"/>
        <v>7</v>
      </c>
    </row>
    <row r="475" spans="1:25" ht="19" customHeight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72"/>
        <v>41869.489803240736</v>
      </c>
      <c r="L475" s="12">
        <f t="shared" si="73"/>
        <v>2014</v>
      </c>
      <c r="M475" s="12">
        <f t="shared" si="74"/>
        <v>8</v>
      </c>
      <c r="N475" s="11"/>
      <c r="O475" s="11">
        <f t="shared" si="75"/>
        <v>41899.489803240736</v>
      </c>
      <c r="P475" t="b">
        <v>0</v>
      </c>
      <c r="Q475">
        <v>14</v>
      </c>
      <c r="R475" t="b">
        <v>0</v>
      </c>
      <c r="S475" t="s">
        <v>8270</v>
      </c>
      <c r="T475" s="5">
        <f t="shared" si="76"/>
        <v>2.87</v>
      </c>
      <c r="U475" s="5">
        <f t="shared" si="77"/>
        <v>61.5</v>
      </c>
      <c r="V475" t="str">
        <f t="shared" si="78"/>
        <v>film &amp; video</v>
      </c>
      <c r="W475" t="str">
        <f t="shared" si="79"/>
        <v>animation</v>
      </c>
      <c r="X475" s="8">
        <f t="shared" si="70"/>
        <v>2014</v>
      </c>
      <c r="Y475" s="8">
        <f t="shared" si="71"/>
        <v>8</v>
      </c>
    </row>
    <row r="476" spans="1:25" ht="19" customHeight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72"/>
        <v>42753.120706018519</v>
      </c>
      <c r="L476" s="12">
        <f t="shared" si="73"/>
        <v>2017</v>
      </c>
      <c r="M476" s="12">
        <f t="shared" si="74"/>
        <v>1</v>
      </c>
      <c r="N476" s="11"/>
      <c r="O476" s="11">
        <f t="shared" si="75"/>
        <v>42783.120706018519</v>
      </c>
      <c r="P476" t="b">
        <v>0</v>
      </c>
      <c r="Q476">
        <v>1</v>
      </c>
      <c r="R476" t="b">
        <v>0</v>
      </c>
      <c r="S476" t="s">
        <v>8270</v>
      </c>
      <c r="T476" s="5">
        <f t="shared" si="76"/>
        <v>3.0303030303030304E-2</v>
      </c>
      <c r="U476" s="5">
        <f t="shared" si="77"/>
        <v>1</v>
      </c>
      <c r="V476" t="str">
        <f t="shared" si="78"/>
        <v>film &amp; video</v>
      </c>
      <c r="W476" t="str">
        <f t="shared" si="79"/>
        <v>animation</v>
      </c>
      <c r="X476" s="8">
        <f t="shared" si="70"/>
        <v>2017</v>
      </c>
      <c r="Y476" s="8">
        <f t="shared" si="71"/>
        <v>1</v>
      </c>
    </row>
    <row r="477" spans="1:25" ht="19" customHeight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72"/>
        <v>42099.877812500003</v>
      </c>
      <c r="L477" s="12">
        <f t="shared" si="73"/>
        <v>2015</v>
      </c>
      <c r="M477" s="12">
        <f t="shared" si="74"/>
        <v>4</v>
      </c>
      <c r="N477" s="11"/>
      <c r="O477" s="11">
        <f t="shared" si="75"/>
        <v>42129.877812500003</v>
      </c>
      <c r="P477" t="b">
        <v>0</v>
      </c>
      <c r="Q477">
        <v>0</v>
      </c>
      <c r="R477" t="b">
        <v>0</v>
      </c>
      <c r="S477" t="s">
        <v>8270</v>
      </c>
      <c r="T477" s="5">
        <f t="shared" si="76"/>
        <v>0</v>
      </c>
      <c r="U477" s="5">
        <f t="shared" si="77"/>
        <v>0</v>
      </c>
      <c r="V477" t="str">
        <f t="shared" si="78"/>
        <v>film &amp; video</v>
      </c>
      <c r="W477" t="str">
        <f t="shared" si="79"/>
        <v>animation</v>
      </c>
      <c r="X477" s="8">
        <f t="shared" si="70"/>
        <v>2015</v>
      </c>
      <c r="Y477" s="8">
        <f t="shared" si="71"/>
        <v>4</v>
      </c>
    </row>
    <row r="478" spans="1:25" ht="19" customHeight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72"/>
        <v>41757.76667824074</v>
      </c>
      <c r="L478" s="12">
        <f t="shared" si="73"/>
        <v>2014</v>
      </c>
      <c r="M478" s="12">
        <f t="shared" si="74"/>
        <v>4</v>
      </c>
      <c r="N478" s="11"/>
      <c r="O478" s="11">
        <f t="shared" si="75"/>
        <v>41792.957638888889</v>
      </c>
      <c r="P478" t="b">
        <v>0</v>
      </c>
      <c r="Q478">
        <v>124</v>
      </c>
      <c r="R478" t="b">
        <v>0</v>
      </c>
      <c r="S478" t="s">
        <v>8270</v>
      </c>
      <c r="T478" s="5">
        <f t="shared" si="76"/>
        <v>2.230268181818182</v>
      </c>
      <c r="U478" s="5">
        <f t="shared" si="77"/>
        <v>39.569274193548388</v>
      </c>
      <c r="V478" t="str">
        <f t="shared" si="78"/>
        <v>film &amp; video</v>
      </c>
      <c r="W478" t="str">
        <f t="shared" si="79"/>
        <v>animation</v>
      </c>
      <c r="X478" s="8">
        <f t="shared" si="70"/>
        <v>2014</v>
      </c>
      <c r="Y478" s="8">
        <f t="shared" si="71"/>
        <v>4</v>
      </c>
    </row>
    <row r="479" spans="1:25" ht="19" customHeight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72"/>
        <v>40987.626550925925</v>
      </c>
      <c r="L479" s="12">
        <f t="shared" si="73"/>
        <v>2012</v>
      </c>
      <c r="M479" s="12">
        <f t="shared" si="74"/>
        <v>3</v>
      </c>
      <c r="N479" s="11"/>
      <c r="O479" s="11">
        <f t="shared" si="75"/>
        <v>41047.626550925925</v>
      </c>
      <c r="P479" t="b">
        <v>0</v>
      </c>
      <c r="Q479">
        <v>0</v>
      </c>
      <c r="R479" t="b">
        <v>0</v>
      </c>
      <c r="S479" t="s">
        <v>8270</v>
      </c>
      <c r="T479" s="5">
        <f t="shared" si="76"/>
        <v>0</v>
      </c>
      <c r="U479" s="5">
        <f t="shared" si="77"/>
        <v>0</v>
      </c>
      <c r="V479" t="str">
        <f t="shared" si="78"/>
        <v>film &amp; video</v>
      </c>
      <c r="W479" t="str">
        <f t="shared" si="79"/>
        <v>animation</v>
      </c>
      <c r="X479" s="8">
        <f t="shared" si="70"/>
        <v>2012</v>
      </c>
      <c r="Y479" s="8">
        <f t="shared" si="71"/>
        <v>3</v>
      </c>
    </row>
    <row r="480" spans="1:25" ht="19" customHeight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72"/>
        <v>42065.702650462961</v>
      </c>
      <c r="L480" s="12">
        <f t="shared" si="73"/>
        <v>2015</v>
      </c>
      <c r="M480" s="12">
        <f t="shared" si="74"/>
        <v>3</v>
      </c>
      <c r="N480" s="11"/>
      <c r="O480" s="11">
        <f t="shared" si="75"/>
        <v>42095.660983796297</v>
      </c>
      <c r="P480" t="b">
        <v>0</v>
      </c>
      <c r="Q480">
        <v>0</v>
      </c>
      <c r="R480" t="b">
        <v>0</v>
      </c>
      <c r="S480" t="s">
        <v>8270</v>
      </c>
      <c r="T480" s="5">
        <f t="shared" si="76"/>
        <v>0</v>
      </c>
      <c r="U480" s="5">
        <f t="shared" si="77"/>
        <v>0</v>
      </c>
      <c r="V480" t="str">
        <f t="shared" si="78"/>
        <v>film &amp; video</v>
      </c>
      <c r="W480" t="str">
        <f t="shared" si="79"/>
        <v>animation</v>
      </c>
      <c r="X480" s="8">
        <f t="shared" si="70"/>
        <v>2015</v>
      </c>
      <c r="Y480" s="8">
        <f t="shared" si="71"/>
        <v>3</v>
      </c>
    </row>
    <row r="481" spans="1:25" ht="19" customHeight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72"/>
        <v>41904.199479166666</v>
      </c>
      <c r="L481" s="12">
        <f t="shared" si="73"/>
        <v>2014</v>
      </c>
      <c r="M481" s="12">
        <f t="shared" si="74"/>
        <v>9</v>
      </c>
      <c r="N481" s="11"/>
      <c r="O481" s="11">
        <f t="shared" si="75"/>
        <v>41964.24114583333</v>
      </c>
      <c r="P481" t="b">
        <v>0</v>
      </c>
      <c r="Q481">
        <v>55</v>
      </c>
      <c r="R481" t="b">
        <v>0</v>
      </c>
      <c r="S481" t="s">
        <v>8270</v>
      </c>
      <c r="T481" s="5">
        <f t="shared" si="76"/>
        <v>32.56</v>
      </c>
      <c r="U481" s="5">
        <f t="shared" si="77"/>
        <v>88.8</v>
      </c>
      <c r="V481" t="str">
        <f t="shared" si="78"/>
        <v>film &amp; video</v>
      </c>
      <c r="W481" t="str">
        <f t="shared" si="79"/>
        <v>animation</v>
      </c>
      <c r="X481" s="8">
        <f t="shared" si="70"/>
        <v>2014</v>
      </c>
      <c r="Y481" s="8">
        <f t="shared" si="71"/>
        <v>9</v>
      </c>
    </row>
    <row r="482" spans="1:25" ht="19" customHeight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72"/>
        <v>41465.29184027778</v>
      </c>
      <c r="L482" s="12">
        <f t="shared" si="73"/>
        <v>2013</v>
      </c>
      <c r="M482" s="12">
        <f t="shared" si="74"/>
        <v>7</v>
      </c>
      <c r="N482" s="11"/>
      <c r="O482" s="11">
        <f t="shared" si="75"/>
        <v>41495.29184027778</v>
      </c>
      <c r="P482" t="b">
        <v>0</v>
      </c>
      <c r="Q482">
        <v>140</v>
      </c>
      <c r="R482" t="b">
        <v>0</v>
      </c>
      <c r="S482" t="s">
        <v>8270</v>
      </c>
      <c r="T482" s="5">
        <f t="shared" si="76"/>
        <v>19.41</v>
      </c>
      <c r="U482" s="5">
        <f t="shared" si="77"/>
        <v>55.457142857142856</v>
      </c>
      <c r="V482" t="str">
        <f t="shared" si="78"/>
        <v>film &amp; video</v>
      </c>
      <c r="W482" t="str">
        <f t="shared" si="79"/>
        <v>animation</v>
      </c>
      <c r="X482" s="8">
        <f t="shared" si="70"/>
        <v>2013</v>
      </c>
      <c r="Y482" s="8">
        <f t="shared" si="71"/>
        <v>7</v>
      </c>
    </row>
    <row r="483" spans="1:25" ht="19" customHeight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72"/>
        <v>41162.46399305555</v>
      </c>
      <c r="L483" s="12">
        <f t="shared" si="73"/>
        <v>2012</v>
      </c>
      <c r="M483" s="12">
        <f t="shared" si="74"/>
        <v>9</v>
      </c>
      <c r="N483" s="11"/>
      <c r="O483" s="11">
        <f t="shared" si="75"/>
        <v>41192.46399305555</v>
      </c>
      <c r="P483" t="b">
        <v>0</v>
      </c>
      <c r="Q483">
        <v>21</v>
      </c>
      <c r="R483" t="b">
        <v>0</v>
      </c>
      <c r="S483" t="s">
        <v>8270</v>
      </c>
      <c r="T483" s="5">
        <f t="shared" si="76"/>
        <v>6.1</v>
      </c>
      <c r="U483" s="5">
        <f t="shared" si="77"/>
        <v>87.142857142857139</v>
      </c>
      <c r="V483" t="str">
        <f t="shared" si="78"/>
        <v>film &amp; video</v>
      </c>
      <c r="W483" t="str">
        <f t="shared" si="79"/>
        <v>animation</v>
      </c>
      <c r="X483" s="8">
        <f t="shared" si="70"/>
        <v>2012</v>
      </c>
      <c r="Y483" s="8">
        <f t="shared" si="71"/>
        <v>9</v>
      </c>
    </row>
    <row r="484" spans="1:25" ht="19" customHeight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72"/>
        <v>42447.688541666663</v>
      </c>
      <c r="L484" s="12">
        <f t="shared" si="73"/>
        <v>2016</v>
      </c>
      <c r="M484" s="12">
        <f t="shared" si="74"/>
        <v>3</v>
      </c>
      <c r="N484" s="11"/>
      <c r="O484" s="11">
        <f t="shared" si="75"/>
        <v>42474.398611111108</v>
      </c>
      <c r="P484" t="b">
        <v>0</v>
      </c>
      <c r="Q484">
        <v>1</v>
      </c>
      <c r="R484" t="b">
        <v>0</v>
      </c>
      <c r="S484" t="s">
        <v>8270</v>
      </c>
      <c r="T484" s="5">
        <f t="shared" si="76"/>
        <v>0.1</v>
      </c>
      <c r="U484" s="5">
        <f t="shared" si="77"/>
        <v>10</v>
      </c>
      <c r="V484" t="str">
        <f t="shared" si="78"/>
        <v>film &amp; video</v>
      </c>
      <c r="W484" t="str">
        <f t="shared" si="79"/>
        <v>animation</v>
      </c>
      <c r="X484" s="8">
        <f t="shared" si="70"/>
        <v>2016</v>
      </c>
      <c r="Y484" s="8">
        <f t="shared" si="71"/>
        <v>3</v>
      </c>
    </row>
    <row r="485" spans="1:25" ht="19" customHeight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72"/>
        <v>41242.989259259259</v>
      </c>
      <c r="L485" s="12">
        <f t="shared" si="73"/>
        <v>2012</v>
      </c>
      <c r="M485" s="12">
        <f t="shared" si="74"/>
        <v>11</v>
      </c>
      <c r="N485" s="11"/>
      <c r="O485" s="11">
        <f t="shared" si="75"/>
        <v>41302.989259259259</v>
      </c>
      <c r="P485" t="b">
        <v>0</v>
      </c>
      <c r="Q485">
        <v>147</v>
      </c>
      <c r="R485" t="b">
        <v>0</v>
      </c>
      <c r="S485" t="s">
        <v>8270</v>
      </c>
      <c r="T485" s="5">
        <f t="shared" si="76"/>
        <v>50.2</v>
      </c>
      <c r="U485" s="5">
        <f t="shared" si="77"/>
        <v>51.224489795918366</v>
      </c>
      <c r="V485" t="str">
        <f t="shared" si="78"/>
        <v>film &amp; video</v>
      </c>
      <c r="W485" t="str">
        <f t="shared" si="79"/>
        <v>animation</v>
      </c>
      <c r="X485" s="8">
        <f t="shared" si="70"/>
        <v>2012</v>
      </c>
      <c r="Y485" s="8">
        <f t="shared" si="71"/>
        <v>11</v>
      </c>
    </row>
    <row r="486" spans="1:25" ht="19" customHeight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72"/>
        <v>42272.731157407405</v>
      </c>
      <c r="L486" s="12">
        <f t="shared" si="73"/>
        <v>2015</v>
      </c>
      <c r="M486" s="12">
        <f t="shared" si="74"/>
        <v>9</v>
      </c>
      <c r="N486" s="11"/>
      <c r="O486" s="11">
        <f t="shared" si="75"/>
        <v>42313.772824074076</v>
      </c>
      <c r="P486" t="b">
        <v>0</v>
      </c>
      <c r="Q486">
        <v>11</v>
      </c>
      <c r="R486" t="b">
        <v>0</v>
      </c>
      <c r="S486" t="s">
        <v>8270</v>
      </c>
      <c r="T486" s="5">
        <f t="shared" si="76"/>
        <v>0.18625</v>
      </c>
      <c r="U486" s="5">
        <f t="shared" si="77"/>
        <v>13.545454545454545</v>
      </c>
      <c r="V486" t="str">
        <f t="shared" si="78"/>
        <v>film &amp; video</v>
      </c>
      <c r="W486" t="str">
        <f t="shared" si="79"/>
        <v>animation</v>
      </c>
      <c r="X486" s="8">
        <f t="shared" si="70"/>
        <v>2015</v>
      </c>
      <c r="Y486" s="8">
        <f t="shared" si="71"/>
        <v>9</v>
      </c>
    </row>
    <row r="487" spans="1:25" ht="19" customHeight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72"/>
        <v>41381.297442129631</v>
      </c>
      <c r="L487" s="12">
        <f t="shared" si="73"/>
        <v>2013</v>
      </c>
      <c r="M487" s="12">
        <f t="shared" si="74"/>
        <v>4</v>
      </c>
      <c r="N487" s="11"/>
      <c r="O487" s="11">
        <f t="shared" si="75"/>
        <v>41411.297442129631</v>
      </c>
      <c r="P487" t="b">
        <v>0</v>
      </c>
      <c r="Q487">
        <v>125</v>
      </c>
      <c r="R487" t="b">
        <v>0</v>
      </c>
      <c r="S487" t="s">
        <v>8270</v>
      </c>
      <c r="T487" s="5">
        <f t="shared" si="76"/>
        <v>21.906971229845084</v>
      </c>
      <c r="U487" s="5">
        <f t="shared" si="77"/>
        <v>66.520080000000007</v>
      </c>
      <c r="V487" t="str">
        <f t="shared" si="78"/>
        <v>film &amp; video</v>
      </c>
      <c r="W487" t="str">
        <f t="shared" si="79"/>
        <v>animation</v>
      </c>
      <c r="X487" s="8">
        <f t="shared" si="70"/>
        <v>2013</v>
      </c>
      <c r="Y487" s="8">
        <f t="shared" si="71"/>
        <v>4</v>
      </c>
    </row>
    <row r="488" spans="1:25" ht="19" customHeight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72"/>
        <v>41761.734247685185</v>
      </c>
      <c r="L488" s="12">
        <f t="shared" si="73"/>
        <v>2014</v>
      </c>
      <c r="M488" s="12">
        <f t="shared" si="74"/>
        <v>5</v>
      </c>
      <c r="N488" s="11"/>
      <c r="O488" s="11">
        <f t="shared" si="75"/>
        <v>41791.734247685185</v>
      </c>
      <c r="P488" t="b">
        <v>0</v>
      </c>
      <c r="Q488">
        <v>1</v>
      </c>
      <c r="R488" t="b">
        <v>0</v>
      </c>
      <c r="S488" t="s">
        <v>8270</v>
      </c>
      <c r="T488" s="5">
        <f t="shared" si="76"/>
        <v>9.0909090909090905E-3</v>
      </c>
      <c r="U488" s="5">
        <f t="shared" si="77"/>
        <v>50</v>
      </c>
      <c r="V488" t="str">
        <f t="shared" si="78"/>
        <v>film &amp; video</v>
      </c>
      <c r="W488" t="str">
        <f t="shared" si="79"/>
        <v>animation</v>
      </c>
      <c r="X488" s="8">
        <f t="shared" si="70"/>
        <v>2014</v>
      </c>
      <c r="Y488" s="8">
        <f t="shared" si="71"/>
        <v>5</v>
      </c>
    </row>
    <row r="489" spans="1:25" ht="19" customHeight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72"/>
        <v>42669.386504629627</v>
      </c>
      <c r="L489" s="12">
        <f t="shared" si="73"/>
        <v>2016</v>
      </c>
      <c r="M489" s="12">
        <f t="shared" si="74"/>
        <v>10</v>
      </c>
      <c r="N489" s="11"/>
      <c r="O489" s="11">
        <f t="shared" si="75"/>
        <v>42729.428171296291</v>
      </c>
      <c r="P489" t="b">
        <v>0</v>
      </c>
      <c r="Q489">
        <v>0</v>
      </c>
      <c r="R489" t="b">
        <v>0</v>
      </c>
      <c r="S489" t="s">
        <v>8270</v>
      </c>
      <c r="T489" s="5">
        <f t="shared" si="76"/>
        <v>0</v>
      </c>
      <c r="U489" s="5">
        <f t="shared" si="77"/>
        <v>0</v>
      </c>
      <c r="V489" t="str">
        <f t="shared" si="78"/>
        <v>film &amp; video</v>
      </c>
      <c r="W489" t="str">
        <f t="shared" si="79"/>
        <v>animation</v>
      </c>
      <c r="X489" s="8">
        <f t="shared" si="70"/>
        <v>2016</v>
      </c>
      <c r="Y489" s="8">
        <f t="shared" si="71"/>
        <v>10</v>
      </c>
    </row>
    <row r="490" spans="1:25" ht="19" customHeight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72"/>
        <v>42713.84606481481</v>
      </c>
      <c r="L490" s="12">
        <f t="shared" si="73"/>
        <v>2016</v>
      </c>
      <c r="M490" s="12">
        <f t="shared" si="74"/>
        <v>12</v>
      </c>
      <c r="N490" s="11"/>
      <c r="O490" s="11">
        <f t="shared" si="75"/>
        <v>42743.84606481481</v>
      </c>
      <c r="P490" t="b">
        <v>0</v>
      </c>
      <c r="Q490">
        <v>0</v>
      </c>
      <c r="R490" t="b">
        <v>0</v>
      </c>
      <c r="S490" t="s">
        <v>8270</v>
      </c>
      <c r="T490" s="5">
        <f t="shared" si="76"/>
        <v>0</v>
      </c>
      <c r="U490" s="5">
        <f t="shared" si="77"/>
        <v>0</v>
      </c>
      <c r="V490" t="str">
        <f t="shared" si="78"/>
        <v>film &amp; video</v>
      </c>
      <c r="W490" t="str">
        <f t="shared" si="79"/>
        <v>animation</v>
      </c>
      <c r="X490" s="8">
        <f t="shared" si="70"/>
        <v>2016</v>
      </c>
      <c r="Y490" s="8">
        <f t="shared" si="71"/>
        <v>12</v>
      </c>
    </row>
    <row r="491" spans="1:25" ht="19" customHeight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72"/>
        <v>40882.273333333331</v>
      </c>
      <c r="L491" s="12">
        <f t="shared" si="73"/>
        <v>2011</v>
      </c>
      <c r="M491" s="12">
        <f t="shared" si="74"/>
        <v>12</v>
      </c>
      <c r="N491" s="11"/>
      <c r="O491" s="11">
        <f t="shared" si="75"/>
        <v>40913.272916666661</v>
      </c>
      <c r="P491" t="b">
        <v>0</v>
      </c>
      <c r="Q491">
        <v>3</v>
      </c>
      <c r="R491" t="b">
        <v>0</v>
      </c>
      <c r="S491" t="s">
        <v>8270</v>
      </c>
      <c r="T491" s="5">
        <f t="shared" si="76"/>
        <v>0.28667813379201834</v>
      </c>
      <c r="U491" s="5">
        <f t="shared" si="77"/>
        <v>71.666666666666671</v>
      </c>
      <c r="V491" t="str">
        <f t="shared" si="78"/>
        <v>film &amp; video</v>
      </c>
      <c r="W491" t="str">
        <f t="shared" si="79"/>
        <v>animation</v>
      </c>
      <c r="X491" s="8">
        <f t="shared" si="70"/>
        <v>2011</v>
      </c>
      <c r="Y491" s="8">
        <f t="shared" si="71"/>
        <v>12</v>
      </c>
    </row>
    <row r="492" spans="1:25" ht="19" customHeight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72"/>
        <v>41113.760243055549</v>
      </c>
      <c r="L492" s="12">
        <f t="shared" si="73"/>
        <v>2012</v>
      </c>
      <c r="M492" s="12">
        <f t="shared" si="74"/>
        <v>7</v>
      </c>
      <c r="N492" s="11"/>
      <c r="O492" s="11">
        <f t="shared" si="75"/>
        <v>41143.760243055549</v>
      </c>
      <c r="P492" t="b">
        <v>0</v>
      </c>
      <c r="Q492">
        <v>0</v>
      </c>
      <c r="R492" t="b">
        <v>0</v>
      </c>
      <c r="S492" t="s">
        <v>8270</v>
      </c>
      <c r="T492" s="5">
        <f t="shared" si="76"/>
        <v>0</v>
      </c>
      <c r="U492" s="5">
        <f t="shared" si="77"/>
        <v>0</v>
      </c>
      <c r="V492" t="str">
        <f t="shared" si="78"/>
        <v>film &amp; video</v>
      </c>
      <c r="W492" t="str">
        <f t="shared" si="79"/>
        <v>animation</v>
      </c>
      <c r="X492" s="8">
        <f t="shared" si="70"/>
        <v>2012</v>
      </c>
      <c r="Y492" s="8">
        <f t="shared" si="71"/>
        <v>7</v>
      </c>
    </row>
    <row r="493" spans="1:25" ht="19" customHeight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72"/>
        <v>42366.774293981478</v>
      </c>
      <c r="L493" s="12">
        <f t="shared" si="73"/>
        <v>2015</v>
      </c>
      <c r="M493" s="12">
        <f t="shared" si="74"/>
        <v>12</v>
      </c>
      <c r="N493" s="11"/>
      <c r="O493" s="11">
        <f t="shared" si="75"/>
        <v>42396.774293981478</v>
      </c>
      <c r="P493" t="b">
        <v>0</v>
      </c>
      <c r="Q493">
        <v>0</v>
      </c>
      <c r="R493" t="b">
        <v>0</v>
      </c>
      <c r="S493" t="s">
        <v>8270</v>
      </c>
      <c r="T493" s="5">
        <f t="shared" si="76"/>
        <v>0</v>
      </c>
      <c r="U493" s="5">
        <f t="shared" si="77"/>
        <v>0</v>
      </c>
      <c r="V493" t="str">
        <f t="shared" si="78"/>
        <v>film &amp; video</v>
      </c>
      <c r="W493" t="str">
        <f t="shared" si="79"/>
        <v>animation</v>
      </c>
      <c r="X493" s="8">
        <f t="shared" si="70"/>
        <v>2015</v>
      </c>
      <c r="Y493" s="8">
        <f t="shared" si="71"/>
        <v>12</v>
      </c>
    </row>
    <row r="494" spans="1:25" ht="19" customHeight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72"/>
        <v>42595.826736111114</v>
      </c>
      <c r="L494" s="12">
        <f t="shared" si="73"/>
        <v>2016</v>
      </c>
      <c r="M494" s="12">
        <f t="shared" si="74"/>
        <v>8</v>
      </c>
      <c r="N494" s="11"/>
      <c r="O494" s="11">
        <f t="shared" si="75"/>
        <v>42655.826736111114</v>
      </c>
      <c r="P494" t="b">
        <v>0</v>
      </c>
      <c r="Q494">
        <v>0</v>
      </c>
      <c r="R494" t="b">
        <v>0</v>
      </c>
      <c r="S494" t="s">
        <v>8270</v>
      </c>
      <c r="T494" s="5">
        <f t="shared" si="76"/>
        <v>0</v>
      </c>
      <c r="U494" s="5">
        <f t="shared" si="77"/>
        <v>0</v>
      </c>
      <c r="V494" t="str">
        <f t="shared" si="78"/>
        <v>film &amp; video</v>
      </c>
      <c r="W494" t="str">
        <f t="shared" si="79"/>
        <v>animation</v>
      </c>
      <c r="X494" s="8">
        <f t="shared" si="70"/>
        <v>2016</v>
      </c>
      <c r="Y494" s="8">
        <f t="shared" si="71"/>
        <v>8</v>
      </c>
    </row>
    <row r="495" spans="1:25" ht="19" customHeight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72"/>
        <v>42114.517800925925</v>
      </c>
      <c r="L495" s="12">
        <f t="shared" si="73"/>
        <v>2015</v>
      </c>
      <c r="M495" s="12">
        <f t="shared" si="74"/>
        <v>4</v>
      </c>
      <c r="N495" s="11"/>
      <c r="O495" s="11">
        <f t="shared" si="75"/>
        <v>42144.517800925925</v>
      </c>
      <c r="P495" t="b">
        <v>0</v>
      </c>
      <c r="Q495">
        <v>0</v>
      </c>
      <c r="R495" t="b">
        <v>0</v>
      </c>
      <c r="S495" t="s">
        <v>8270</v>
      </c>
      <c r="T495" s="5">
        <f t="shared" si="76"/>
        <v>0</v>
      </c>
      <c r="U495" s="5">
        <f t="shared" si="77"/>
        <v>0</v>
      </c>
      <c r="V495" t="str">
        <f t="shared" si="78"/>
        <v>film &amp; video</v>
      </c>
      <c r="W495" t="str">
        <f t="shared" si="79"/>
        <v>animation</v>
      </c>
      <c r="X495" s="8">
        <f t="shared" si="70"/>
        <v>2015</v>
      </c>
      <c r="Y495" s="8">
        <f t="shared" si="71"/>
        <v>4</v>
      </c>
    </row>
    <row r="496" spans="1:25" ht="19" customHeight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72"/>
        <v>41799.62228009259</v>
      </c>
      <c r="L496" s="12">
        <f t="shared" si="73"/>
        <v>2014</v>
      </c>
      <c r="M496" s="12">
        <f t="shared" si="74"/>
        <v>6</v>
      </c>
      <c r="N496" s="11"/>
      <c r="O496" s="11">
        <f t="shared" si="75"/>
        <v>41822.916666666664</v>
      </c>
      <c r="P496" t="b">
        <v>0</v>
      </c>
      <c r="Q496">
        <v>3</v>
      </c>
      <c r="R496" t="b">
        <v>0</v>
      </c>
      <c r="S496" t="s">
        <v>8270</v>
      </c>
      <c r="T496" s="5">
        <f t="shared" si="76"/>
        <v>0.155</v>
      </c>
      <c r="U496" s="5">
        <f t="shared" si="77"/>
        <v>10.333333333333334</v>
      </c>
      <c r="V496" t="str">
        <f t="shared" si="78"/>
        <v>film &amp; video</v>
      </c>
      <c r="W496" t="str">
        <f t="shared" si="79"/>
        <v>animation</v>
      </c>
      <c r="X496" s="8">
        <f t="shared" si="70"/>
        <v>2014</v>
      </c>
      <c r="Y496" s="8">
        <f t="shared" si="71"/>
        <v>6</v>
      </c>
    </row>
    <row r="497" spans="1:25" ht="19" customHeight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72"/>
        <v>42171.619270833333</v>
      </c>
      <c r="L497" s="12">
        <f t="shared" si="73"/>
        <v>2015</v>
      </c>
      <c r="M497" s="12">
        <f t="shared" si="74"/>
        <v>6</v>
      </c>
      <c r="N497" s="11"/>
      <c r="O497" s="11">
        <f t="shared" si="75"/>
        <v>42201.619270833333</v>
      </c>
      <c r="P497" t="b">
        <v>0</v>
      </c>
      <c r="Q497">
        <v>0</v>
      </c>
      <c r="R497" t="b">
        <v>0</v>
      </c>
      <c r="S497" t="s">
        <v>8270</v>
      </c>
      <c r="T497" s="5">
        <f t="shared" si="76"/>
        <v>0</v>
      </c>
      <c r="U497" s="5">
        <f t="shared" si="77"/>
        <v>0</v>
      </c>
      <c r="V497" t="str">
        <f t="shared" si="78"/>
        <v>film &amp; video</v>
      </c>
      <c r="W497" t="str">
        <f t="shared" si="79"/>
        <v>animation</v>
      </c>
      <c r="X497" s="8">
        <f t="shared" si="70"/>
        <v>2015</v>
      </c>
      <c r="Y497" s="8">
        <f t="shared" si="71"/>
        <v>6</v>
      </c>
    </row>
    <row r="498" spans="1:25" ht="19" customHeight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72"/>
        <v>41620.723078703704</v>
      </c>
      <c r="L498" s="12">
        <f t="shared" si="73"/>
        <v>2013</v>
      </c>
      <c r="M498" s="12">
        <f t="shared" si="74"/>
        <v>12</v>
      </c>
      <c r="N498" s="11"/>
      <c r="O498" s="11">
        <f t="shared" si="75"/>
        <v>41680.723078703704</v>
      </c>
      <c r="P498" t="b">
        <v>0</v>
      </c>
      <c r="Q498">
        <v>1</v>
      </c>
      <c r="R498" t="b">
        <v>0</v>
      </c>
      <c r="S498" t="s">
        <v>8270</v>
      </c>
      <c r="T498" s="5">
        <f t="shared" si="76"/>
        <v>1.6666666666666668E-3</v>
      </c>
      <c r="U498" s="5">
        <f t="shared" si="77"/>
        <v>1</v>
      </c>
      <c r="V498" t="str">
        <f t="shared" si="78"/>
        <v>film &amp; video</v>
      </c>
      <c r="W498" t="str">
        <f t="shared" si="79"/>
        <v>animation</v>
      </c>
      <c r="X498" s="8">
        <f t="shared" si="70"/>
        <v>2013</v>
      </c>
      <c r="Y498" s="8">
        <f t="shared" si="71"/>
        <v>12</v>
      </c>
    </row>
    <row r="499" spans="1:25" ht="19" customHeight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72"/>
        <v>41944.829456018517</v>
      </c>
      <c r="L499" s="12">
        <f t="shared" si="73"/>
        <v>2014</v>
      </c>
      <c r="M499" s="12">
        <f t="shared" si="74"/>
        <v>11</v>
      </c>
      <c r="N499" s="11"/>
      <c r="O499" s="11">
        <f t="shared" si="75"/>
        <v>41997.999999999993</v>
      </c>
      <c r="P499" t="b">
        <v>0</v>
      </c>
      <c r="Q499">
        <v>3</v>
      </c>
      <c r="R499" t="b">
        <v>0</v>
      </c>
      <c r="S499" t="s">
        <v>8270</v>
      </c>
      <c r="T499" s="5">
        <f t="shared" si="76"/>
        <v>0.6696428571428571</v>
      </c>
      <c r="U499" s="5">
        <f t="shared" si="77"/>
        <v>10</v>
      </c>
      <c r="V499" t="str">
        <f t="shared" si="78"/>
        <v>film &amp; video</v>
      </c>
      <c r="W499" t="str">
        <f t="shared" si="79"/>
        <v>animation</v>
      </c>
      <c r="X499" s="8">
        <f t="shared" si="70"/>
        <v>2014</v>
      </c>
      <c r="Y499" s="8">
        <f t="shared" si="71"/>
        <v>11</v>
      </c>
    </row>
    <row r="500" spans="1:25" ht="19" customHeight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72"/>
        <v>40858.553807870368</v>
      </c>
      <c r="L500" s="12">
        <f t="shared" si="73"/>
        <v>2011</v>
      </c>
      <c r="M500" s="12">
        <f t="shared" si="74"/>
        <v>11</v>
      </c>
      <c r="N500" s="11"/>
      <c r="O500" s="11">
        <f t="shared" si="75"/>
        <v>40900.553807870368</v>
      </c>
      <c r="P500" t="b">
        <v>0</v>
      </c>
      <c r="Q500">
        <v>22</v>
      </c>
      <c r="R500" t="b">
        <v>0</v>
      </c>
      <c r="S500" t="s">
        <v>8270</v>
      </c>
      <c r="T500" s="5">
        <f t="shared" si="76"/>
        <v>4.5985132395404564</v>
      </c>
      <c r="U500" s="5">
        <f t="shared" si="77"/>
        <v>136.09090909090909</v>
      </c>
      <c r="V500" t="str">
        <f t="shared" si="78"/>
        <v>film &amp; video</v>
      </c>
      <c r="W500" t="str">
        <f t="shared" si="79"/>
        <v>animation</v>
      </c>
      <c r="X500" s="8">
        <f t="shared" si="70"/>
        <v>2011</v>
      </c>
      <c r="Y500" s="8">
        <f t="shared" si="71"/>
        <v>11</v>
      </c>
    </row>
    <row r="501" spans="1:25" ht="19" customHeight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72"/>
        <v>40043.687129629623</v>
      </c>
      <c r="L501" s="12">
        <f t="shared" si="73"/>
        <v>2009</v>
      </c>
      <c r="M501" s="12">
        <f t="shared" si="74"/>
        <v>8</v>
      </c>
      <c r="N501" s="11"/>
      <c r="O501" s="11">
        <f t="shared" si="75"/>
        <v>40098.665972222218</v>
      </c>
      <c r="P501" t="b">
        <v>0</v>
      </c>
      <c r="Q501">
        <v>26</v>
      </c>
      <c r="R501" t="b">
        <v>0</v>
      </c>
      <c r="S501" t="s">
        <v>8270</v>
      </c>
      <c r="T501" s="5">
        <f t="shared" si="76"/>
        <v>9.5500000000000007</v>
      </c>
      <c r="U501" s="5">
        <f t="shared" si="77"/>
        <v>73.461538461538467</v>
      </c>
      <c r="V501" t="str">
        <f t="shared" si="78"/>
        <v>film &amp; video</v>
      </c>
      <c r="W501" t="str">
        <f t="shared" si="79"/>
        <v>animation</v>
      </c>
      <c r="X501" s="8">
        <f t="shared" si="70"/>
        <v>2009</v>
      </c>
      <c r="Y501" s="8">
        <f t="shared" si="71"/>
        <v>8</v>
      </c>
    </row>
    <row r="502" spans="1:25" ht="19" customHeight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72"/>
        <v>40247.677673611106</v>
      </c>
      <c r="L502" s="12">
        <f t="shared" si="73"/>
        <v>2010</v>
      </c>
      <c r="M502" s="12">
        <f t="shared" si="74"/>
        <v>3</v>
      </c>
      <c r="N502" s="11"/>
      <c r="O502" s="11">
        <f t="shared" si="75"/>
        <v>40306.719444444439</v>
      </c>
      <c r="P502" t="b">
        <v>0</v>
      </c>
      <c r="Q502">
        <v>4</v>
      </c>
      <c r="R502" t="b">
        <v>0</v>
      </c>
      <c r="S502" t="s">
        <v>8270</v>
      </c>
      <c r="T502" s="5">
        <f t="shared" si="76"/>
        <v>3.3076923076923079</v>
      </c>
      <c r="U502" s="5">
        <f t="shared" si="77"/>
        <v>53.75</v>
      </c>
      <c r="V502" t="str">
        <f t="shared" si="78"/>
        <v>film &amp; video</v>
      </c>
      <c r="W502" t="str">
        <f t="shared" si="79"/>
        <v>animation</v>
      </c>
      <c r="X502" s="8">
        <f t="shared" si="70"/>
        <v>2010</v>
      </c>
      <c r="Y502" s="8">
        <f t="shared" si="71"/>
        <v>3</v>
      </c>
    </row>
    <row r="503" spans="1:25" ht="19" customHeight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72"/>
        <v>40703.026053240741</v>
      </c>
      <c r="L503" s="12">
        <f t="shared" si="73"/>
        <v>2011</v>
      </c>
      <c r="M503" s="12">
        <f t="shared" si="74"/>
        <v>6</v>
      </c>
      <c r="N503" s="11"/>
      <c r="O503" s="11">
        <f t="shared" si="75"/>
        <v>40733.026053240741</v>
      </c>
      <c r="P503" t="b">
        <v>0</v>
      </c>
      <c r="Q503">
        <v>0</v>
      </c>
      <c r="R503" t="b">
        <v>0</v>
      </c>
      <c r="S503" t="s">
        <v>8270</v>
      </c>
      <c r="T503" s="5">
        <f t="shared" si="76"/>
        <v>0</v>
      </c>
      <c r="U503" s="5">
        <f t="shared" si="77"/>
        <v>0</v>
      </c>
      <c r="V503" t="str">
        <f t="shared" si="78"/>
        <v>film &amp; video</v>
      </c>
      <c r="W503" t="str">
        <f t="shared" si="79"/>
        <v>animation</v>
      </c>
      <c r="X503" s="8">
        <f t="shared" si="70"/>
        <v>2011</v>
      </c>
      <c r="Y503" s="8">
        <f t="shared" si="71"/>
        <v>6</v>
      </c>
    </row>
    <row r="504" spans="1:25" ht="19" customHeight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72"/>
        <v>40956.345196759255</v>
      </c>
      <c r="L504" s="12">
        <f t="shared" si="73"/>
        <v>2012</v>
      </c>
      <c r="M504" s="12">
        <f t="shared" si="74"/>
        <v>2</v>
      </c>
      <c r="N504" s="11"/>
      <c r="O504" s="11">
        <f t="shared" si="75"/>
        <v>40986.303530092591</v>
      </c>
      <c r="P504" t="b">
        <v>0</v>
      </c>
      <c r="Q504">
        <v>4</v>
      </c>
      <c r="R504" t="b">
        <v>0</v>
      </c>
      <c r="S504" t="s">
        <v>8270</v>
      </c>
      <c r="T504" s="5">
        <f t="shared" si="76"/>
        <v>1.1499999999999999</v>
      </c>
      <c r="U504" s="5">
        <f t="shared" si="77"/>
        <v>57.5</v>
      </c>
      <c r="V504" t="str">
        <f t="shared" si="78"/>
        <v>film &amp; video</v>
      </c>
      <c r="W504" t="str">
        <f t="shared" si="79"/>
        <v>animation</v>
      </c>
      <c r="X504" s="8">
        <f t="shared" si="70"/>
        <v>2012</v>
      </c>
      <c r="Y504" s="8">
        <f t="shared" si="71"/>
        <v>2</v>
      </c>
    </row>
    <row r="505" spans="1:25" ht="19" customHeight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72"/>
        <v>41991.318321759252</v>
      </c>
      <c r="L505" s="12">
        <f t="shared" si="73"/>
        <v>2014</v>
      </c>
      <c r="M505" s="12">
        <f t="shared" si="74"/>
        <v>12</v>
      </c>
      <c r="N505" s="11"/>
      <c r="O505" s="11">
        <f t="shared" si="75"/>
        <v>42021.318321759252</v>
      </c>
      <c r="P505" t="b">
        <v>0</v>
      </c>
      <c r="Q505">
        <v>9</v>
      </c>
      <c r="R505" t="b">
        <v>0</v>
      </c>
      <c r="S505" t="s">
        <v>8270</v>
      </c>
      <c r="T505" s="5">
        <f t="shared" si="76"/>
        <v>1.7538461538461538</v>
      </c>
      <c r="U505" s="5">
        <f t="shared" si="77"/>
        <v>12.666666666666666</v>
      </c>
      <c r="V505" t="str">
        <f t="shared" si="78"/>
        <v>film &amp; video</v>
      </c>
      <c r="W505" t="str">
        <f t="shared" si="79"/>
        <v>animation</v>
      </c>
      <c r="X505" s="8">
        <f t="shared" si="70"/>
        <v>2014</v>
      </c>
      <c r="Y505" s="8">
        <f t="shared" si="71"/>
        <v>12</v>
      </c>
    </row>
    <row r="506" spans="1:25" ht="19" customHeight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72"/>
        <v>40949.775312499994</v>
      </c>
      <c r="L506" s="12">
        <f t="shared" si="73"/>
        <v>2012</v>
      </c>
      <c r="M506" s="12">
        <f t="shared" si="74"/>
        <v>2</v>
      </c>
      <c r="N506" s="11"/>
      <c r="O506" s="11">
        <f t="shared" si="75"/>
        <v>41009.73364583333</v>
      </c>
      <c r="P506" t="b">
        <v>0</v>
      </c>
      <c r="Q506">
        <v>5</v>
      </c>
      <c r="R506" t="b">
        <v>0</v>
      </c>
      <c r="S506" t="s">
        <v>8270</v>
      </c>
      <c r="T506" s="5">
        <f t="shared" si="76"/>
        <v>1.3673469387755102</v>
      </c>
      <c r="U506" s="5">
        <f t="shared" si="77"/>
        <v>67</v>
      </c>
      <c r="V506" t="str">
        <f t="shared" si="78"/>
        <v>film &amp; video</v>
      </c>
      <c r="W506" t="str">
        <f t="shared" si="79"/>
        <v>animation</v>
      </c>
      <c r="X506" s="8">
        <f t="shared" si="70"/>
        <v>2012</v>
      </c>
      <c r="Y506" s="8">
        <f t="shared" si="71"/>
        <v>2</v>
      </c>
    </row>
    <row r="507" spans="1:25" ht="19" customHeight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72"/>
        <v>42317.889884259253</v>
      </c>
      <c r="L507" s="12">
        <f t="shared" si="73"/>
        <v>2015</v>
      </c>
      <c r="M507" s="12">
        <f t="shared" si="74"/>
        <v>11</v>
      </c>
      <c r="N507" s="11"/>
      <c r="O507" s="11">
        <f t="shared" si="75"/>
        <v>42362.889884259253</v>
      </c>
      <c r="P507" t="b">
        <v>0</v>
      </c>
      <c r="Q507">
        <v>14</v>
      </c>
      <c r="R507" t="b">
        <v>0</v>
      </c>
      <c r="S507" t="s">
        <v>8270</v>
      </c>
      <c r="T507" s="5">
        <f t="shared" si="76"/>
        <v>0.43333333333333329</v>
      </c>
      <c r="U507" s="5">
        <f t="shared" si="77"/>
        <v>3.7142857142857144</v>
      </c>
      <c r="V507" t="str">
        <f t="shared" si="78"/>
        <v>film &amp; video</v>
      </c>
      <c r="W507" t="str">
        <f t="shared" si="79"/>
        <v>animation</v>
      </c>
      <c r="X507" s="8">
        <f t="shared" si="70"/>
        <v>2015</v>
      </c>
      <c r="Y507" s="8">
        <f t="shared" si="71"/>
        <v>11</v>
      </c>
    </row>
    <row r="508" spans="1:25" ht="19" customHeight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72"/>
        <v>41466.343981481477</v>
      </c>
      <c r="L508" s="12">
        <f t="shared" si="73"/>
        <v>2013</v>
      </c>
      <c r="M508" s="12">
        <f t="shared" si="74"/>
        <v>7</v>
      </c>
      <c r="N508" s="11"/>
      <c r="O508" s="11">
        <f t="shared" si="75"/>
        <v>41496.343981481477</v>
      </c>
      <c r="P508" t="b">
        <v>0</v>
      </c>
      <c r="Q508">
        <v>1</v>
      </c>
      <c r="R508" t="b">
        <v>0</v>
      </c>
      <c r="S508" t="s">
        <v>8270</v>
      </c>
      <c r="T508" s="5">
        <f t="shared" si="76"/>
        <v>0.125</v>
      </c>
      <c r="U508" s="5">
        <f t="shared" si="77"/>
        <v>250</v>
      </c>
      <c r="V508" t="str">
        <f t="shared" si="78"/>
        <v>film &amp; video</v>
      </c>
      <c r="W508" t="str">
        <f t="shared" si="79"/>
        <v>animation</v>
      </c>
      <c r="X508" s="8">
        <f t="shared" si="70"/>
        <v>2013</v>
      </c>
      <c r="Y508" s="8">
        <f t="shared" si="71"/>
        <v>7</v>
      </c>
    </row>
    <row r="509" spans="1:25" ht="19" customHeight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72"/>
        <v>41156.750659722216</v>
      </c>
      <c r="L509" s="12">
        <f t="shared" si="73"/>
        <v>2012</v>
      </c>
      <c r="M509" s="12">
        <f t="shared" si="74"/>
        <v>9</v>
      </c>
      <c r="N509" s="11"/>
      <c r="O509" s="11">
        <f t="shared" si="75"/>
        <v>41201.750659722216</v>
      </c>
      <c r="P509" t="b">
        <v>0</v>
      </c>
      <c r="Q509">
        <v>10</v>
      </c>
      <c r="R509" t="b">
        <v>0</v>
      </c>
      <c r="S509" t="s">
        <v>8270</v>
      </c>
      <c r="T509" s="5">
        <f t="shared" si="76"/>
        <v>3.2</v>
      </c>
      <c r="U509" s="5">
        <f t="shared" si="77"/>
        <v>64</v>
      </c>
      <c r="V509" t="str">
        <f t="shared" si="78"/>
        <v>film &amp; video</v>
      </c>
      <c r="W509" t="str">
        <f t="shared" si="79"/>
        <v>animation</v>
      </c>
      <c r="X509" s="8">
        <f t="shared" si="70"/>
        <v>2012</v>
      </c>
      <c r="Y509" s="8">
        <f t="shared" si="71"/>
        <v>9</v>
      </c>
    </row>
    <row r="510" spans="1:25" ht="19" customHeight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72"/>
        <v>40994.815983796296</v>
      </c>
      <c r="L510" s="12">
        <f t="shared" si="73"/>
        <v>2012</v>
      </c>
      <c r="M510" s="12">
        <f t="shared" si="74"/>
        <v>3</v>
      </c>
      <c r="N510" s="11"/>
      <c r="O510" s="11">
        <f t="shared" si="75"/>
        <v>41054.384722222218</v>
      </c>
      <c r="P510" t="b">
        <v>0</v>
      </c>
      <c r="Q510">
        <v>3</v>
      </c>
      <c r="R510" t="b">
        <v>0</v>
      </c>
      <c r="S510" t="s">
        <v>8270</v>
      </c>
      <c r="T510" s="5">
        <f t="shared" si="76"/>
        <v>0.8</v>
      </c>
      <c r="U510" s="5">
        <f t="shared" si="77"/>
        <v>133.33333333333334</v>
      </c>
      <c r="V510" t="str">
        <f t="shared" si="78"/>
        <v>film &amp; video</v>
      </c>
      <c r="W510" t="str">
        <f t="shared" si="79"/>
        <v>animation</v>
      </c>
      <c r="X510" s="8">
        <f t="shared" si="70"/>
        <v>2012</v>
      </c>
      <c r="Y510" s="8">
        <f t="shared" si="71"/>
        <v>3</v>
      </c>
    </row>
    <row r="511" spans="1:25" ht="19" customHeight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72"/>
        <v>42153.423263888886</v>
      </c>
      <c r="L511" s="12">
        <f t="shared" si="73"/>
        <v>2015</v>
      </c>
      <c r="M511" s="12">
        <f t="shared" si="74"/>
        <v>5</v>
      </c>
      <c r="N511" s="11"/>
      <c r="O511" s="11">
        <f t="shared" si="75"/>
        <v>42183.423263888886</v>
      </c>
      <c r="P511" t="b">
        <v>0</v>
      </c>
      <c r="Q511">
        <v>1</v>
      </c>
      <c r="R511" t="b">
        <v>0</v>
      </c>
      <c r="S511" t="s">
        <v>8270</v>
      </c>
      <c r="T511" s="5">
        <f t="shared" si="76"/>
        <v>0.2</v>
      </c>
      <c r="U511" s="5">
        <f t="shared" si="77"/>
        <v>10</v>
      </c>
      <c r="V511" t="str">
        <f t="shared" si="78"/>
        <v>film &amp; video</v>
      </c>
      <c r="W511" t="str">
        <f t="shared" si="79"/>
        <v>animation</v>
      </c>
      <c r="X511" s="8">
        <f t="shared" si="70"/>
        <v>2015</v>
      </c>
      <c r="Y511" s="8">
        <f t="shared" si="71"/>
        <v>5</v>
      </c>
    </row>
    <row r="512" spans="1:25" ht="19" customHeight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72"/>
        <v>42399.968043981477</v>
      </c>
      <c r="L512" s="12">
        <f t="shared" si="73"/>
        <v>2016</v>
      </c>
      <c r="M512" s="12">
        <f t="shared" si="74"/>
        <v>1</v>
      </c>
      <c r="N512" s="11"/>
      <c r="O512" s="11">
        <f t="shared" si="75"/>
        <v>42429.968043981477</v>
      </c>
      <c r="P512" t="b">
        <v>0</v>
      </c>
      <c r="Q512">
        <v>0</v>
      </c>
      <c r="R512" t="b">
        <v>0</v>
      </c>
      <c r="S512" t="s">
        <v>8270</v>
      </c>
      <c r="T512" s="5">
        <f t="shared" si="76"/>
        <v>0</v>
      </c>
      <c r="U512" s="5">
        <f t="shared" si="77"/>
        <v>0</v>
      </c>
      <c r="V512" t="str">
        <f t="shared" si="78"/>
        <v>film &amp; video</v>
      </c>
      <c r="W512" t="str">
        <f t="shared" si="79"/>
        <v>animation</v>
      </c>
      <c r="X512" s="8">
        <f t="shared" si="70"/>
        <v>2016</v>
      </c>
      <c r="Y512" s="8">
        <f t="shared" si="71"/>
        <v>1</v>
      </c>
    </row>
    <row r="513" spans="1:25" ht="19" customHeight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72"/>
        <v>41340.09469907407</v>
      </c>
      <c r="L513" s="12">
        <f t="shared" si="73"/>
        <v>2013</v>
      </c>
      <c r="M513" s="12">
        <f t="shared" si="74"/>
        <v>3</v>
      </c>
      <c r="N513" s="11"/>
      <c r="O513" s="11">
        <f t="shared" si="75"/>
        <v>41370.053032407406</v>
      </c>
      <c r="P513" t="b">
        <v>0</v>
      </c>
      <c r="Q513">
        <v>5</v>
      </c>
      <c r="R513" t="b">
        <v>0</v>
      </c>
      <c r="S513" t="s">
        <v>8270</v>
      </c>
      <c r="T513" s="5">
        <f t="shared" si="76"/>
        <v>3</v>
      </c>
      <c r="U513" s="5">
        <f t="shared" si="77"/>
        <v>30</v>
      </c>
      <c r="V513" t="str">
        <f t="shared" si="78"/>
        <v>film &amp; video</v>
      </c>
      <c r="W513" t="str">
        <f t="shared" si="79"/>
        <v>animation</v>
      </c>
      <c r="X513" s="8">
        <f t="shared" si="70"/>
        <v>2013</v>
      </c>
      <c r="Y513" s="8">
        <f t="shared" si="71"/>
        <v>3</v>
      </c>
    </row>
    <row r="514" spans="1:25" ht="19" customHeight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si="72"/>
        <v>42649.533877314818</v>
      </c>
      <c r="L514" s="12">
        <f t="shared" si="73"/>
        <v>2016</v>
      </c>
      <c r="M514" s="12">
        <f t="shared" si="74"/>
        <v>10</v>
      </c>
      <c r="N514" s="11"/>
      <c r="O514" s="11">
        <f t="shared" si="75"/>
        <v>42694.575543981475</v>
      </c>
      <c r="P514" t="b">
        <v>0</v>
      </c>
      <c r="Q514">
        <v>2</v>
      </c>
      <c r="R514" t="b">
        <v>0</v>
      </c>
      <c r="S514" t="s">
        <v>8270</v>
      </c>
      <c r="T514" s="5">
        <f t="shared" si="76"/>
        <v>0.13749999999999998</v>
      </c>
      <c r="U514" s="5">
        <f t="shared" si="77"/>
        <v>5.5</v>
      </c>
      <c r="V514" t="str">
        <f t="shared" si="78"/>
        <v>film &amp; video</v>
      </c>
      <c r="W514" t="str">
        <f t="shared" si="79"/>
        <v>animation</v>
      </c>
      <c r="X514" s="8">
        <f t="shared" ref="X514:X577" si="80">L514</f>
        <v>2016</v>
      </c>
      <c r="Y514" s="8">
        <f t="shared" ref="Y514:Y577" si="81">M514</f>
        <v>10</v>
      </c>
    </row>
    <row r="515" spans="1:25" ht="19" customHeight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ref="K515:K578" si="82">(J515/86400)+25569+(-5/24)</f>
        <v>42552.445659722223</v>
      </c>
      <c r="L515" s="12">
        <f t="shared" ref="L515:L578" si="83">YEAR(K515)</f>
        <v>2016</v>
      </c>
      <c r="M515" s="12">
        <f t="shared" ref="M515:M578" si="84">MONTH(K515)</f>
        <v>7</v>
      </c>
      <c r="N515" s="11"/>
      <c r="O515" s="11">
        <f t="shared" ref="O515:O578" si="85">(I515/86400)+25569+(-5/24)</f>
        <v>42597.083333333336</v>
      </c>
      <c r="P515" t="b">
        <v>0</v>
      </c>
      <c r="Q515">
        <v>68</v>
      </c>
      <c r="R515" t="b">
        <v>0</v>
      </c>
      <c r="S515" t="s">
        <v>8270</v>
      </c>
      <c r="T515" s="5">
        <f t="shared" ref="T515:T578" si="86">E515/D515*100</f>
        <v>13.923999999999999</v>
      </c>
      <c r="U515" s="5">
        <f t="shared" ref="U515:U578" si="87">IF(Q515&gt;0,E515/Q515,0)</f>
        <v>102.38235294117646</v>
      </c>
      <c r="V515" t="str">
        <f t="shared" ref="V515:V578" si="88">LEFT(S515,SEARCH("/",S515)-1)</f>
        <v>film &amp; video</v>
      </c>
      <c r="W515" t="str">
        <f t="shared" ref="W515:W578" si="89">RIGHT($S515,LEN($S515)-SEARCH("/",$S515))</f>
        <v>animation</v>
      </c>
      <c r="X515" s="8">
        <f t="shared" si="80"/>
        <v>2016</v>
      </c>
      <c r="Y515" s="8">
        <f t="shared" si="81"/>
        <v>7</v>
      </c>
    </row>
    <row r="516" spans="1:25" ht="19" customHeight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82"/>
        <v>41830.405636574069</v>
      </c>
      <c r="L516" s="12">
        <f t="shared" si="83"/>
        <v>2014</v>
      </c>
      <c r="M516" s="12">
        <f t="shared" si="84"/>
        <v>7</v>
      </c>
      <c r="N516" s="11"/>
      <c r="O516" s="11">
        <f t="shared" si="85"/>
        <v>41860.405636574069</v>
      </c>
      <c r="P516" t="b">
        <v>0</v>
      </c>
      <c r="Q516">
        <v>3</v>
      </c>
      <c r="R516" t="b">
        <v>0</v>
      </c>
      <c r="S516" t="s">
        <v>8270</v>
      </c>
      <c r="T516" s="5">
        <f t="shared" si="86"/>
        <v>3.3333333333333335</v>
      </c>
      <c r="U516" s="5">
        <f t="shared" si="87"/>
        <v>16.666666666666668</v>
      </c>
      <c r="V516" t="str">
        <f t="shared" si="88"/>
        <v>film &amp; video</v>
      </c>
      <c r="W516" t="str">
        <f t="shared" si="89"/>
        <v>animation</v>
      </c>
      <c r="X516" s="8">
        <f t="shared" si="80"/>
        <v>2014</v>
      </c>
      <c r="Y516" s="8">
        <f t="shared" si="81"/>
        <v>7</v>
      </c>
    </row>
    <row r="517" spans="1:25" ht="19" customHeight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82"/>
        <v>42327.282418981478</v>
      </c>
      <c r="L517" s="12">
        <f t="shared" si="83"/>
        <v>2015</v>
      </c>
      <c r="M517" s="12">
        <f t="shared" si="84"/>
        <v>11</v>
      </c>
      <c r="N517" s="11"/>
      <c r="O517" s="11">
        <f t="shared" si="85"/>
        <v>42367.282418981478</v>
      </c>
      <c r="P517" t="b">
        <v>0</v>
      </c>
      <c r="Q517">
        <v>34</v>
      </c>
      <c r="R517" t="b">
        <v>0</v>
      </c>
      <c r="S517" t="s">
        <v>8270</v>
      </c>
      <c r="T517" s="5">
        <f t="shared" si="86"/>
        <v>25.41340206185567</v>
      </c>
      <c r="U517" s="5">
        <f t="shared" si="87"/>
        <v>725.02941176470586</v>
      </c>
      <c r="V517" t="str">
        <f t="shared" si="88"/>
        <v>film &amp; video</v>
      </c>
      <c r="W517" t="str">
        <f t="shared" si="89"/>
        <v>animation</v>
      </c>
      <c r="X517" s="8">
        <f t="shared" si="80"/>
        <v>2015</v>
      </c>
      <c r="Y517" s="8">
        <f t="shared" si="81"/>
        <v>11</v>
      </c>
    </row>
    <row r="518" spans="1:25" ht="19" customHeight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82"/>
        <v>42091.570370370369</v>
      </c>
      <c r="L518" s="12">
        <f t="shared" si="83"/>
        <v>2015</v>
      </c>
      <c r="M518" s="12">
        <f t="shared" si="84"/>
        <v>3</v>
      </c>
      <c r="N518" s="11"/>
      <c r="O518" s="11">
        <f t="shared" si="85"/>
        <v>42151.570370370369</v>
      </c>
      <c r="P518" t="b">
        <v>0</v>
      </c>
      <c r="Q518">
        <v>0</v>
      </c>
      <c r="R518" t="b">
        <v>0</v>
      </c>
      <c r="S518" t="s">
        <v>8270</v>
      </c>
      <c r="T518" s="5">
        <f t="shared" si="86"/>
        <v>0</v>
      </c>
      <c r="U518" s="5">
        <f t="shared" si="87"/>
        <v>0</v>
      </c>
      <c r="V518" t="str">
        <f t="shared" si="88"/>
        <v>film &amp; video</v>
      </c>
      <c r="W518" t="str">
        <f t="shared" si="89"/>
        <v>animation</v>
      </c>
      <c r="X518" s="8">
        <f t="shared" si="80"/>
        <v>2015</v>
      </c>
      <c r="Y518" s="8">
        <f t="shared" si="81"/>
        <v>3</v>
      </c>
    </row>
    <row r="519" spans="1:25" ht="19" customHeight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82"/>
        <v>42738.406956018516</v>
      </c>
      <c r="L519" s="12">
        <f t="shared" si="83"/>
        <v>2017</v>
      </c>
      <c r="M519" s="12">
        <f t="shared" si="84"/>
        <v>1</v>
      </c>
      <c r="N519" s="11"/>
      <c r="O519" s="11">
        <f t="shared" si="85"/>
        <v>42768.406956018516</v>
      </c>
      <c r="P519" t="b">
        <v>0</v>
      </c>
      <c r="Q519">
        <v>3</v>
      </c>
      <c r="R519" t="b">
        <v>0</v>
      </c>
      <c r="S519" t="s">
        <v>8270</v>
      </c>
      <c r="T519" s="5">
        <f t="shared" si="86"/>
        <v>1.3666666666666667</v>
      </c>
      <c r="U519" s="5">
        <f t="shared" si="87"/>
        <v>68.333333333333329</v>
      </c>
      <c r="V519" t="str">
        <f t="shared" si="88"/>
        <v>film &amp; video</v>
      </c>
      <c r="W519" t="str">
        <f t="shared" si="89"/>
        <v>animation</v>
      </c>
      <c r="X519" s="8">
        <f t="shared" si="80"/>
        <v>2017</v>
      </c>
      <c r="Y519" s="8">
        <f t="shared" si="81"/>
        <v>1</v>
      </c>
    </row>
    <row r="520" spans="1:25" ht="19" customHeight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82"/>
        <v>42223.407685185179</v>
      </c>
      <c r="L520" s="12">
        <f t="shared" si="83"/>
        <v>2015</v>
      </c>
      <c r="M520" s="12">
        <f t="shared" si="84"/>
        <v>8</v>
      </c>
      <c r="N520" s="11"/>
      <c r="O520" s="11">
        <f t="shared" si="85"/>
        <v>42253.406944444439</v>
      </c>
      <c r="P520" t="b">
        <v>0</v>
      </c>
      <c r="Q520">
        <v>0</v>
      </c>
      <c r="R520" t="b">
        <v>0</v>
      </c>
      <c r="S520" t="s">
        <v>8270</v>
      </c>
      <c r="T520" s="5">
        <f t="shared" si="86"/>
        <v>0</v>
      </c>
      <c r="U520" s="5">
        <f t="shared" si="87"/>
        <v>0</v>
      </c>
      <c r="V520" t="str">
        <f t="shared" si="88"/>
        <v>film &amp; video</v>
      </c>
      <c r="W520" t="str">
        <f t="shared" si="89"/>
        <v>animation</v>
      </c>
      <c r="X520" s="8">
        <f t="shared" si="80"/>
        <v>2015</v>
      </c>
      <c r="Y520" s="8">
        <f t="shared" si="81"/>
        <v>8</v>
      </c>
    </row>
    <row r="521" spans="1:25" ht="19" customHeight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82"/>
        <v>41218.183113425919</v>
      </c>
      <c r="L521" s="12">
        <f t="shared" si="83"/>
        <v>2012</v>
      </c>
      <c r="M521" s="12">
        <f t="shared" si="84"/>
        <v>11</v>
      </c>
      <c r="N521" s="11"/>
      <c r="O521" s="11">
        <f t="shared" si="85"/>
        <v>41248.183113425919</v>
      </c>
      <c r="P521" t="b">
        <v>0</v>
      </c>
      <c r="Q521">
        <v>70</v>
      </c>
      <c r="R521" t="b">
        <v>0</v>
      </c>
      <c r="S521" t="s">
        <v>8270</v>
      </c>
      <c r="T521" s="5">
        <f t="shared" si="86"/>
        <v>22.881426547787683</v>
      </c>
      <c r="U521" s="5">
        <f t="shared" si="87"/>
        <v>39.228571428571428</v>
      </c>
      <c r="V521" t="str">
        <f t="shared" si="88"/>
        <v>film &amp; video</v>
      </c>
      <c r="W521" t="str">
        <f t="shared" si="89"/>
        <v>animation</v>
      </c>
      <c r="X521" s="8">
        <f t="shared" si="80"/>
        <v>2012</v>
      </c>
      <c r="Y521" s="8">
        <f t="shared" si="81"/>
        <v>11</v>
      </c>
    </row>
    <row r="522" spans="1:25" ht="19" customHeight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82"/>
        <v>42318.493761574071</v>
      </c>
      <c r="L522" s="12">
        <f t="shared" si="83"/>
        <v>2015</v>
      </c>
      <c r="M522" s="12">
        <f t="shared" si="84"/>
        <v>11</v>
      </c>
      <c r="N522" s="11"/>
      <c r="O522" s="11">
        <f t="shared" si="85"/>
        <v>42348.493761574071</v>
      </c>
      <c r="P522" t="b">
        <v>0</v>
      </c>
      <c r="Q522">
        <v>34</v>
      </c>
      <c r="R522" t="b">
        <v>1</v>
      </c>
      <c r="S522" t="s">
        <v>8271</v>
      </c>
      <c r="T522" s="5">
        <f t="shared" si="86"/>
        <v>102.1</v>
      </c>
      <c r="U522" s="5">
        <f t="shared" si="87"/>
        <v>150.14705882352942</v>
      </c>
      <c r="V522" t="str">
        <f t="shared" si="88"/>
        <v>theater</v>
      </c>
      <c r="W522" t="str">
        <f t="shared" si="89"/>
        <v>plays</v>
      </c>
      <c r="X522" s="8">
        <f t="shared" si="80"/>
        <v>2015</v>
      </c>
      <c r="Y522" s="8">
        <f t="shared" si="81"/>
        <v>11</v>
      </c>
    </row>
    <row r="523" spans="1:25" ht="19" customHeight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82"/>
        <v>42645.884479166663</v>
      </c>
      <c r="L523" s="12">
        <f t="shared" si="83"/>
        <v>2016</v>
      </c>
      <c r="M523" s="12">
        <f t="shared" si="84"/>
        <v>10</v>
      </c>
      <c r="N523" s="11"/>
      <c r="O523" s="11">
        <f t="shared" si="85"/>
        <v>42674.999305555553</v>
      </c>
      <c r="P523" t="b">
        <v>0</v>
      </c>
      <c r="Q523">
        <v>56</v>
      </c>
      <c r="R523" t="b">
        <v>1</v>
      </c>
      <c r="S523" t="s">
        <v>8271</v>
      </c>
      <c r="T523" s="5">
        <f t="shared" si="86"/>
        <v>104.64</v>
      </c>
      <c r="U523" s="5">
        <f t="shared" si="87"/>
        <v>93.428571428571431</v>
      </c>
      <c r="V523" t="str">
        <f t="shared" si="88"/>
        <v>theater</v>
      </c>
      <c r="W523" t="str">
        <f t="shared" si="89"/>
        <v>plays</v>
      </c>
      <c r="X523" s="8">
        <f t="shared" si="80"/>
        <v>2016</v>
      </c>
      <c r="Y523" s="8">
        <f t="shared" si="81"/>
        <v>10</v>
      </c>
    </row>
    <row r="524" spans="1:25" ht="19" customHeight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82"/>
        <v>42429.832465277774</v>
      </c>
      <c r="L524" s="12">
        <f t="shared" si="83"/>
        <v>2016</v>
      </c>
      <c r="M524" s="12">
        <f t="shared" si="84"/>
        <v>2</v>
      </c>
      <c r="N524" s="11"/>
      <c r="O524" s="11">
        <f t="shared" si="85"/>
        <v>42449.790798611109</v>
      </c>
      <c r="P524" t="b">
        <v>0</v>
      </c>
      <c r="Q524">
        <v>31</v>
      </c>
      <c r="R524" t="b">
        <v>1</v>
      </c>
      <c r="S524" t="s">
        <v>8271</v>
      </c>
      <c r="T524" s="5">
        <f t="shared" si="86"/>
        <v>114.66666666666667</v>
      </c>
      <c r="U524" s="5">
        <f t="shared" si="87"/>
        <v>110.96774193548387</v>
      </c>
      <c r="V524" t="str">
        <f t="shared" si="88"/>
        <v>theater</v>
      </c>
      <c r="W524" t="str">
        <f t="shared" si="89"/>
        <v>plays</v>
      </c>
      <c r="X524" s="8">
        <f t="shared" si="80"/>
        <v>2016</v>
      </c>
      <c r="Y524" s="8">
        <f t="shared" si="81"/>
        <v>2</v>
      </c>
    </row>
    <row r="525" spans="1:25" ht="19" customHeight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82"/>
        <v>42237.924490740734</v>
      </c>
      <c r="L525" s="12">
        <f t="shared" si="83"/>
        <v>2015</v>
      </c>
      <c r="M525" s="12">
        <f t="shared" si="84"/>
        <v>8</v>
      </c>
      <c r="N525" s="11"/>
      <c r="O525" s="11">
        <f t="shared" si="85"/>
        <v>42267.924490740734</v>
      </c>
      <c r="P525" t="b">
        <v>0</v>
      </c>
      <c r="Q525">
        <v>84</v>
      </c>
      <c r="R525" t="b">
        <v>1</v>
      </c>
      <c r="S525" t="s">
        <v>8271</v>
      </c>
      <c r="T525" s="5">
        <f t="shared" si="86"/>
        <v>120.6</v>
      </c>
      <c r="U525" s="5">
        <f t="shared" si="87"/>
        <v>71.785714285714292</v>
      </c>
      <c r="V525" t="str">
        <f t="shared" si="88"/>
        <v>theater</v>
      </c>
      <c r="W525" t="str">
        <f t="shared" si="89"/>
        <v>plays</v>
      </c>
      <c r="X525" s="8">
        <f t="shared" si="80"/>
        <v>2015</v>
      </c>
      <c r="Y525" s="8">
        <f t="shared" si="81"/>
        <v>8</v>
      </c>
    </row>
    <row r="526" spans="1:25" ht="19" customHeight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82"/>
        <v>42492.508900462963</v>
      </c>
      <c r="L526" s="12">
        <f t="shared" si="83"/>
        <v>2016</v>
      </c>
      <c r="M526" s="12">
        <f t="shared" si="84"/>
        <v>5</v>
      </c>
      <c r="N526" s="11"/>
      <c r="O526" s="11">
        <f t="shared" si="85"/>
        <v>42522.508900462963</v>
      </c>
      <c r="P526" t="b">
        <v>0</v>
      </c>
      <c r="Q526">
        <v>130</v>
      </c>
      <c r="R526" t="b">
        <v>1</v>
      </c>
      <c r="S526" t="s">
        <v>8271</v>
      </c>
      <c r="T526" s="5">
        <f t="shared" si="86"/>
        <v>108.67285714285715</v>
      </c>
      <c r="U526" s="5">
        <f t="shared" si="87"/>
        <v>29.258076923076924</v>
      </c>
      <c r="V526" t="str">
        <f t="shared" si="88"/>
        <v>theater</v>
      </c>
      <c r="W526" t="str">
        <f t="shared" si="89"/>
        <v>plays</v>
      </c>
      <c r="X526" s="8">
        <f t="shared" si="80"/>
        <v>2016</v>
      </c>
      <c r="Y526" s="8">
        <f t="shared" si="81"/>
        <v>5</v>
      </c>
    </row>
    <row r="527" spans="1:25" ht="19" customHeight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82"/>
        <v>41850.192604166667</v>
      </c>
      <c r="L527" s="12">
        <f t="shared" si="83"/>
        <v>2014</v>
      </c>
      <c r="M527" s="12">
        <f t="shared" si="84"/>
        <v>7</v>
      </c>
      <c r="N527" s="11"/>
      <c r="O527" s="11">
        <f t="shared" si="85"/>
        <v>41895.192604166667</v>
      </c>
      <c r="P527" t="b">
        <v>0</v>
      </c>
      <c r="Q527">
        <v>12</v>
      </c>
      <c r="R527" t="b">
        <v>1</v>
      </c>
      <c r="S527" t="s">
        <v>8271</v>
      </c>
      <c r="T527" s="5">
        <f t="shared" si="86"/>
        <v>100</v>
      </c>
      <c r="U527" s="5">
        <f t="shared" si="87"/>
        <v>1000</v>
      </c>
      <c r="V527" t="str">
        <f t="shared" si="88"/>
        <v>theater</v>
      </c>
      <c r="W527" t="str">
        <f t="shared" si="89"/>
        <v>plays</v>
      </c>
      <c r="X527" s="8">
        <f t="shared" si="80"/>
        <v>2014</v>
      </c>
      <c r="Y527" s="8">
        <f t="shared" si="81"/>
        <v>7</v>
      </c>
    </row>
    <row r="528" spans="1:25" ht="19" customHeight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82"/>
        <v>42192.383611111109</v>
      </c>
      <c r="L528" s="12">
        <f t="shared" si="83"/>
        <v>2015</v>
      </c>
      <c r="M528" s="12">
        <f t="shared" si="84"/>
        <v>7</v>
      </c>
      <c r="N528" s="11"/>
      <c r="O528" s="11">
        <f t="shared" si="85"/>
        <v>42223.499999999993</v>
      </c>
      <c r="P528" t="b">
        <v>0</v>
      </c>
      <c r="Q528">
        <v>23</v>
      </c>
      <c r="R528" t="b">
        <v>1</v>
      </c>
      <c r="S528" t="s">
        <v>8271</v>
      </c>
      <c r="T528" s="5">
        <f t="shared" si="86"/>
        <v>113.99999999999999</v>
      </c>
      <c r="U528" s="5">
        <f t="shared" si="87"/>
        <v>74.347826086956516</v>
      </c>
      <c r="V528" t="str">
        <f t="shared" si="88"/>
        <v>theater</v>
      </c>
      <c r="W528" t="str">
        <f t="shared" si="89"/>
        <v>plays</v>
      </c>
      <c r="X528" s="8">
        <f t="shared" si="80"/>
        <v>2015</v>
      </c>
      <c r="Y528" s="8">
        <f t="shared" si="81"/>
        <v>7</v>
      </c>
    </row>
    <row r="529" spans="1:25" ht="19" customHeight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82"/>
        <v>42752.997291666667</v>
      </c>
      <c r="L529" s="12">
        <f t="shared" si="83"/>
        <v>2017</v>
      </c>
      <c r="M529" s="12">
        <f t="shared" si="84"/>
        <v>1</v>
      </c>
      <c r="N529" s="11"/>
      <c r="O529" s="11">
        <f t="shared" si="85"/>
        <v>42783.461805555555</v>
      </c>
      <c r="P529" t="b">
        <v>0</v>
      </c>
      <c r="Q529">
        <v>158</v>
      </c>
      <c r="R529" t="b">
        <v>1</v>
      </c>
      <c r="S529" t="s">
        <v>8271</v>
      </c>
      <c r="T529" s="5">
        <f t="shared" si="86"/>
        <v>100.85</v>
      </c>
      <c r="U529" s="5">
        <f t="shared" si="87"/>
        <v>63.829113924050631</v>
      </c>
      <c r="V529" t="str">
        <f t="shared" si="88"/>
        <v>theater</v>
      </c>
      <c r="W529" t="str">
        <f t="shared" si="89"/>
        <v>plays</v>
      </c>
      <c r="X529" s="8">
        <f t="shared" si="80"/>
        <v>2017</v>
      </c>
      <c r="Y529" s="8">
        <f t="shared" si="81"/>
        <v>1</v>
      </c>
    </row>
    <row r="530" spans="1:25" ht="19" customHeight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82"/>
        <v>42155.71188657407</v>
      </c>
      <c r="L530" s="12">
        <f t="shared" si="83"/>
        <v>2015</v>
      </c>
      <c r="M530" s="12">
        <f t="shared" si="84"/>
        <v>5</v>
      </c>
      <c r="N530" s="11"/>
      <c r="O530" s="11">
        <f t="shared" si="85"/>
        <v>42176.680555555555</v>
      </c>
      <c r="P530" t="b">
        <v>0</v>
      </c>
      <c r="Q530">
        <v>30</v>
      </c>
      <c r="R530" t="b">
        <v>1</v>
      </c>
      <c r="S530" t="s">
        <v>8271</v>
      </c>
      <c r="T530" s="5">
        <f t="shared" si="86"/>
        <v>115.65217391304347</v>
      </c>
      <c r="U530" s="5">
        <f t="shared" si="87"/>
        <v>44.333333333333336</v>
      </c>
      <c r="V530" t="str">
        <f t="shared" si="88"/>
        <v>theater</v>
      </c>
      <c r="W530" t="str">
        <f t="shared" si="89"/>
        <v>plays</v>
      </c>
      <c r="X530" s="8">
        <f t="shared" si="80"/>
        <v>2015</v>
      </c>
      <c r="Y530" s="8">
        <f t="shared" si="81"/>
        <v>5</v>
      </c>
    </row>
    <row r="531" spans="1:25" ht="19" customHeight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82"/>
        <v>42724.822847222218</v>
      </c>
      <c r="L531" s="12">
        <f t="shared" si="83"/>
        <v>2016</v>
      </c>
      <c r="M531" s="12">
        <f t="shared" si="84"/>
        <v>12</v>
      </c>
      <c r="N531" s="11"/>
      <c r="O531" s="11">
        <f t="shared" si="85"/>
        <v>42745.999999999993</v>
      </c>
      <c r="P531" t="b">
        <v>0</v>
      </c>
      <c r="Q531">
        <v>18</v>
      </c>
      <c r="R531" t="b">
        <v>1</v>
      </c>
      <c r="S531" t="s">
        <v>8271</v>
      </c>
      <c r="T531" s="5">
        <f t="shared" si="86"/>
        <v>130.41666666666666</v>
      </c>
      <c r="U531" s="5">
        <f t="shared" si="87"/>
        <v>86.944444444444443</v>
      </c>
      <c r="V531" t="str">
        <f t="shared" si="88"/>
        <v>theater</v>
      </c>
      <c r="W531" t="str">
        <f t="shared" si="89"/>
        <v>plays</v>
      </c>
      <c r="X531" s="8">
        <f t="shared" si="80"/>
        <v>2016</v>
      </c>
      <c r="Y531" s="8">
        <f t="shared" si="81"/>
        <v>12</v>
      </c>
    </row>
    <row r="532" spans="1:25" ht="19" customHeight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82"/>
        <v>42157.382731481477</v>
      </c>
      <c r="L532" s="12">
        <f t="shared" si="83"/>
        <v>2015</v>
      </c>
      <c r="M532" s="12">
        <f t="shared" si="84"/>
        <v>6</v>
      </c>
      <c r="N532" s="11"/>
      <c r="O532" s="11">
        <f t="shared" si="85"/>
        <v>42178.874999999993</v>
      </c>
      <c r="P532" t="b">
        <v>0</v>
      </c>
      <c r="Q532">
        <v>29</v>
      </c>
      <c r="R532" t="b">
        <v>1</v>
      </c>
      <c r="S532" t="s">
        <v>8271</v>
      </c>
      <c r="T532" s="5">
        <f t="shared" si="86"/>
        <v>107.78267254038178</v>
      </c>
      <c r="U532" s="5">
        <f t="shared" si="87"/>
        <v>126.55172413793103</v>
      </c>
      <c r="V532" t="str">
        <f t="shared" si="88"/>
        <v>theater</v>
      </c>
      <c r="W532" t="str">
        <f t="shared" si="89"/>
        <v>plays</v>
      </c>
      <c r="X532" s="8">
        <f t="shared" si="80"/>
        <v>2015</v>
      </c>
      <c r="Y532" s="8">
        <f t="shared" si="81"/>
        <v>6</v>
      </c>
    </row>
    <row r="533" spans="1:25" ht="19" customHeight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82"/>
        <v>42675.856817129628</v>
      </c>
      <c r="L533" s="12">
        <f t="shared" si="83"/>
        <v>2016</v>
      </c>
      <c r="M533" s="12">
        <f t="shared" si="84"/>
        <v>11</v>
      </c>
      <c r="N533" s="11"/>
      <c r="O533" s="11">
        <f t="shared" si="85"/>
        <v>42721.082638888889</v>
      </c>
      <c r="P533" t="b">
        <v>0</v>
      </c>
      <c r="Q533">
        <v>31</v>
      </c>
      <c r="R533" t="b">
        <v>1</v>
      </c>
      <c r="S533" t="s">
        <v>8271</v>
      </c>
      <c r="T533" s="5">
        <f t="shared" si="86"/>
        <v>100</v>
      </c>
      <c r="U533" s="5">
        <f t="shared" si="87"/>
        <v>129.03225806451613</v>
      </c>
      <c r="V533" t="str">
        <f t="shared" si="88"/>
        <v>theater</v>
      </c>
      <c r="W533" t="str">
        <f t="shared" si="89"/>
        <v>plays</v>
      </c>
      <c r="X533" s="8">
        <f t="shared" si="80"/>
        <v>2016</v>
      </c>
      <c r="Y533" s="8">
        <f t="shared" si="81"/>
        <v>11</v>
      </c>
    </row>
    <row r="534" spans="1:25" ht="19" customHeight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82"/>
        <v>42472.798703703702</v>
      </c>
      <c r="L534" s="12">
        <f t="shared" si="83"/>
        <v>2016</v>
      </c>
      <c r="M534" s="12">
        <f t="shared" si="84"/>
        <v>4</v>
      </c>
      <c r="N534" s="11"/>
      <c r="O534" s="11">
        <f t="shared" si="85"/>
        <v>42502.798703703702</v>
      </c>
      <c r="P534" t="b">
        <v>0</v>
      </c>
      <c r="Q534">
        <v>173</v>
      </c>
      <c r="R534" t="b">
        <v>1</v>
      </c>
      <c r="S534" t="s">
        <v>8271</v>
      </c>
      <c r="T534" s="5">
        <f t="shared" si="86"/>
        <v>123.25</v>
      </c>
      <c r="U534" s="5">
        <f t="shared" si="87"/>
        <v>71.242774566473983</v>
      </c>
      <c r="V534" t="str">
        <f t="shared" si="88"/>
        <v>theater</v>
      </c>
      <c r="W534" t="str">
        <f t="shared" si="89"/>
        <v>plays</v>
      </c>
      <c r="X534" s="8">
        <f t="shared" si="80"/>
        <v>2016</v>
      </c>
      <c r="Y534" s="8">
        <f t="shared" si="81"/>
        <v>4</v>
      </c>
    </row>
    <row r="535" spans="1:25" ht="19" customHeight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82"/>
        <v>42482.226446759254</v>
      </c>
      <c r="L535" s="12">
        <f t="shared" si="83"/>
        <v>2016</v>
      </c>
      <c r="M535" s="12">
        <f t="shared" si="84"/>
        <v>4</v>
      </c>
      <c r="N535" s="11"/>
      <c r="O535" s="11">
        <f t="shared" si="85"/>
        <v>42506.226446759254</v>
      </c>
      <c r="P535" t="b">
        <v>0</v>
      </c>
      <c r="Q535">
        <v>17</v>
      </c>
      <c r="R535" t="b">
        <v>1</v>
      </c>
      <c r="S535" t="s">
        <v>8271</v>
      </c>
      <c r="T535" s="5">
        <f t="shared" si="86"/>
        <v>100.2</v>
      </c>
      <c r="U535" s="5">
        <f t="shared" si="87"/>
        <v>117.88235294117646</v>
      </c>
      <c r="V535" t="str">
        <f t="shared" si="88"/>
        <v>theater</v>
      </c>
      <c r="W535" t="str">
        <f t="shared" si="89"/>
        <v>plays</v>
      </c>
      <c r="X535" s="8">
        <f t="shared" si="80"/>
        <v>2016</v>
      </c>
      <c r="Y535" s="8">
        <f t="shared" si="81"/>
        <v>4</v>
      </c>
    </row>
    <row r="536" spans="1:25" ht="19" customHeight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82"/>
        <v>42270.602662037032</v>
      </c>
      <c r="L536" s="12">
        <f t="shared" si="83"/>
        <v>2015</v>
      </c>
      <c r="M536" s="12">
        <f t="shared" si="84"/>
        <v>9</v>
      </c>
      <c r="N536" s="11"/>
      <c r="O536" s="11">
        <f t="shared" si="85"/>
        <v>42309.749999999993</v>
      </c>
      <c r="P536" t="b">
        <v>0</v>
      </c>
      <c r="Q536">
        <v>48</v>
      </c>
      <c r="R536" t="b">
        <v>1</v>
      </c>
      <c r="S536" t="s">
        <v>8271</v>
      </c>
      <c r="T536" s="5">
        <f t="shared" si="86"/>
        <v>104.66666666666666</v>
      </c>
      <c r="U536" s="5">
        <f t="shared" si="87"/>
        <v>327.08333333333331</v>
      </c>
      <c r="V536" t="str">
        <f t="shared" si="88"/>
        <v>theater</v>
      </c>
      <c r="W536" t="str">
        <f t="shared" si="89"/>
        <v>plays</v>
      </c>
      <c r="X536" s="8">
        <f t="shared" si="80"/>
        <v>2015</v>
      </c>
      <c r="Y536" s="8">
        <f t="shared" si="81"/>
        <v>9</v>
      </c>
    </row>
    <row r="537" spans="1:25" ht="19" customHeight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82"/>
        <v>42711.336863425924</v>
      </c>
      <c r="L537" s="12">
        <f t="shared" si="83"/>
        <v>2016</v>
      </c>
      <c r="M537" s="12">
        <f t="shared" si="84"/>
        <v>12</v>
      </c>
      <c r="N537" s="11"/>
      <c r="O537" s="11">
        <f t="shared" si="85"/>
        <v>42741.336863425924</v>
      </c>
      <c r="P537" t="b">
        <v>0</v>
      </c>
      <c r="Q537">
        <v>59</v>
      </c>
      <c r="R537" t="b">
        <v>1</v>
      </c>
      <c r="S537" t="s">
        <v>8271</v>
      </c>
      <c r="T537" s="5">
        <f t="shared" si="86"/>
        <v>102.49999999999999</v>
      </c>
      <c r="U537" s="5">
        <f t="shared" si="87"/>
        <v>34.745762711864408</v>
      </c>
      <c r="V537" t="str">
        <f t="shared" si="88"/>
        <v>theater</v>
      </c>
      <c r="W537" t="str">
        <f t="shared" si="89"/>
        <v>plays</v>
      </c>
      <c r="X537" s="8">
        <f t="shared" si="80"/>
        <v>2016</v>
      </c>
      <c r="Y537" s="8">
        <f t="shared" si="81"/>
        <v>12</v>
      </c>
    </row>
    <row r="538" spans="1:25" ht="19" customHeight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82"/>
        <v>42179.136655092589</v>
      </c>
      <c r="L538" s="12">
        <f t="shared" si="83"/>
        <v>2015</v>
      </c>
      <c r="M538" s="12">
        <f t="shared" si="84"/>
        <v>6</v>
      </c>
      <c r="N538" s="11"/>
      <c r="O538" s="11">
        <f t="shared" si="85"/>
        <v>42219.541666666664</v>
      </c>
      <c r="P538" t="b">
        <v>0</v>
      </c>
      <c r="Q538">
        <v>39</v>
      </c>
      <c r="R538" t="b">
        <v>1</v>
      </c>
      <c r="S538" t="s">
        <v>8271</v>
      </c>
      <c r="T538" s="5">
        <f t="shared" si="86"/>
        <v>118.25757575757576</v>
      </c>
      <c r="U538" s="5">
        <f t="shared" si="87"/>
        <v>100.06410256410257</v>
      </c>
      <c r="V538" t="str">
        <f t="shared" si="88"/>
        <v>theater</v>
      </c>
      <c r="W538" t="str">
        <f t="shared" si="89"/>
        <v>plays</v>
      </c>
      <c r="X538" s="8">
        <f t="shared" si="80"/>
        <v>2015</v>
      </c>
      <c r="Y538" s="8">
        <f t="shared" si="81"/>
        <v>6</v>
      </c>
    </row>
    <row r="539" spans="1:25" ht="19" customHeight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82"/>
        <v>42282.560081018521</v>
      </c>
      <c r="L539" s="12">
        <f t="shared" si="83"/>
        <v>2015</v>
      </c>
      <c r="M539" s="12">
        <f t="shared" si="84"/>
        <v>10</v>
      </c>
      <c r="N539" s="11"/>
      <c r="O539" s="11">
        <f t="shared" si="85"/>
        <v>42312.601747685178</v>
      </c>
      <c r="P539" t="b">
        <v>0</v>
      </c>
      <c r="Q539">
        <v>59</v>
      </c>
      <c r="R539" t="b">
        <v>1</v>
      </c>
      <c r="S539" t="s">
        <v>8271</v>
      </c>
      <c r="T539" s="5">
        <f t="shared" si="86"/>
        <v>120.5</v>
      </c>
      <c r="U539" s="5">
        <f t="shared" si="87"/>
        <v>40.847457627118644</v>
      </c>
      <c r="V539" t="str">
        <f t="shared" si="88"/>
        <v>theater</v>
      </c>
      <c r="W539" t="str">
        <f t="shared" si="89"/>
        <v>plays</v>
      </c>
      <c r="X539" s="8">
        <f t="shared" si="80"/>
        <v>2015</v>
      </c>
      <c r="Y539" s="8">
        <f t="shared" si="81"/>
        <v>10</v>
      </c>
    </row>
    <row r="540" spans="1:25" ht="19" customHeight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82"/>
        <v>42473.586377314808</v>
      </c>
      <c r="L540" s="12">
        <f t="shared" si="83"/>
        <v>2016</v>
      </c>
      <c r="M540" s="12">
        <f t="shared" si="84"/>
        <v>4</v>
      </c>
      <c r="N540" s="11"/>
      <c r="O540" s="11">
        <f t="shared" si="85"/>
        <v>42503.586377314808</v>
      </c>
      <c r="P540" t="b">
        <v>0</v>
      </c>
      <c r="Q540">
        <v>60</v>
      </c>
      <c r="R540" t="b">
        <v>1</v>
      </c>
      <c r="S540" t="s">
        <v>8271</v>
      </c>
      <c r="T540" s="5">
        <f t="shared" si="86"/>
        <v>302.42</v>
      </c>
      <c r="U540" s="5">
        <f t="shared" si="87"/>
        <v>252.01666666666668</v>
      </c>
      <c r="V540" t="str">
        <f t="shared" si="88"/>
        <v>theater</v>
      </c>
      <c r="W540" t="str">
        <f t="shared" si="89"/>
        <v>plays</v>
      </c>
      <c r="X540" s="8">
        <f t="shared" si="80"/>
        <v>2016</v>
      </c>
      <c r="Y540" s="8">
        <f t="shared" si="81"/>
        <v>4</v>
      </c>
    </row>
    <row r="541" spans="1:25" ht="19" customHeight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82"/>
        <v>42534.841516203705</v>
      </c>
      <c r="L541" s="12">
        <f t="shared" si="83"/>
        <v>2016</v>
      </c>
      <c r="M541" s="12">
        <f t="shared" si="84"/>
        <v>6</v>
      </c>
      <c r="N541" s="11"/>
      <c r="O541" s="11">
        <f t="shared" si="85"/>
        <v>42555.841516203705</v>
      </c>
      <c r="P541" t="b">
        <v>0</v>
      </c>
      <c r="Q541">
        <v>20</v>
      </c>
      <c r="R541" t="b">
        <v>1</v>
      </c>
      <c r="S541" t="s">
        <v>8271</v>
      </c>
      <c r="T541" s="5">
        <f t="shared" si="86"/>
        <v>100.64400000000001</v>
      </c>
      <c r="U541" s="5">
        <f t="shared" si="87"/>
        <v>25.161000000000001</v>
      </c>
      <c r="V541" t="str">
        <f t="shared" si="88"/>
        <v>theater</v>
      </c>
      <c r="W541" t="str">
        <f t="shared" si="89"/>
        <v>plays</v>
      </c>
      <c r="X541" s="8">
        <f t="shared" si="80"/>
        <v>2016</v>
      </c>
      <c r="Y541" s="8">
        <f t="shared" si="81"/>
        <v>6</v>
      </c>
    </row>
    <row r="542" spans="1:25" ht="19" customHeight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82"/>
        <v>42009.608865740738</v>
      </c>
      <c r="L542" s="12">
        <f t="shared" si="83"/>
        <v>2015</v>
      </c>
      <c r="M542" s="12">
        <f t="shared" si="84"/>
        <v>1</v>
      </c>
      <c r="N542" s="11"/>
      <c r="O542" s="11">
        <f t="shared" si="85"/>
        <v>42039.608865740738</v>
      </c>
      <c r="P542" t="b">
        <v>0</v>
      </c>
      <c r="Q542">
        <v>1</v>
      </c>
      <c r="R542" t="b">
        <v>0</v>
      </c>
      <c r="S542" t="s">
        <v>8272</v>
      </c>
      <c r="T542" s="5">
        <f t="shared" si="86"/>
        <v>6.6666666666666671E-3</v>
      </c>
      <c r="U542" s="5">
        <f t="shared" si="87"/>
        <v>1</v>
      </c>
      <c r="V542" t="str">
        <f t="shared" si="88"/>
        <v>technology</v>
      </c>
      <c r="W542" t="str">
        <f t="shared" si="89"/>
        <v>web</v>
      </c>
      <c r="X542" s="8">
        <f t="shared" si="80"/>
        <v>2015</v>
      </c>
      <c r="Y542" s="8">
        <f t="shared" si="81"/>
        <v>1</v>
      </c>
    </row>
    <row r="543" spans="1:25" ht="19" customHeight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82"/>
        <v>42275.838356481479</v>
      </c>
      <c r="L543" s="12">
        <f t="shared" si="83"/>
        <v>2015</v>
      </c>
      <c r="M543" s="12">
        <f t="shared" si="84"/>
        <v>9</v>
      </c>
      <c r="N543" s="11"/>
      <c r="O543" s="11">
        <f t="shared" si="85"/>
        <v>42305.838356481479</v>
      </c>
      <c r="P543" t="b">
        <v>0</v>
      </c>
      <c r="Q543">
        <v>1</v>
      </c>
      <c r="R543" t="b">
        <v>0</v>
      </c>
      <c r="S543" t="s">
        <v>8272</v>
      </c>
      <c r="T543" s="5">
        <f t="shared" si="86"/>
        <v>0.55555555555555558</v>
      </c>
      <c r="U543" s="5">
        <f t="shared" si="87"/>
        <v>25</v>
      </c>
      <c r="V543" t="str">
        <f t="shared" si="88"/>
        <v>technology</v>
      </c>
      <c r="W543" t="str">
        <f t="shared" si="89"/>
        <v>web</v>
      </c>
      <c r="X543" s="8">
        <f t="shared" si="80"/>
        <v>2015</v>
      </c>
      <c r="Y543" s="8">
        <f t="shared" si="81"/>
        <v>9</v>
      </c>
    </row>
    <row r="544" spans="1:25" ht="19" customHeight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82"/>
        <v>42433.529120370367</v>
      </c>
      <c r="L544" s="12">
        <f t="shared" si="83"/>
        <v>2016</v>
      </c>
      <c r="M544" s="12">
        <f t="shared" si="84"/>
        <v>3</v>
      </c>
      <c r="N544" s="11"/>
      <c r="O544" s="11">
        <f t="shared" si="85"/>
        <v>42493.487453703703</v>
      </c>
      <c r="P544" t="b">
        <v>0</v>
      </c>
      <c r="Q544">
        <v>1</v>
      </c>
      <c r="R544" t="b">
        <v>0</v>
      </c>
      <c r="S544" t="s">
        <v>8272</v>
      </c>
      <c r="T544" s="5">
        <f t="shared" si="86"/>
        <v>3.9999999999999996E-4</v>
      </c>
      <c r="U544" s="5">
        <f t="shared" si="87"/>
        <v>1</v>
      </c>
      <c r="V544" t="str">
        <f t="shared" si="88"/>
        <v>technology</v>
      </c>
      <c r="W544" t="str">
        <f t="shared" si="89"/>
        <v>web</v>
      </c>
      <c r="X544" s="8">
        <f t="shared" si="80"/>
        <v>2016</v>
      </c>
      <c r="Y544" s="8">
        <f t="shared" si="81"/>
        <v>3</v>
      </c>
    </row>
    <row r="545" spans="1:25" ht="19" customHeight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82"/>
        <v>41913.88381944444</v>
      </c>
      <c r="L545" s="12">
        <f t="shared" si="83"/>
        <v>2014</v>
      </c>
      <c r="M545" s="12">
        <f t="shared" si="84"/>
        <v>10</v>
      </c>
      <c r="N545" s="11"/>
      <c r="O545" s="11">
        <f t="shared" si="85"/>
        <v>41943.88381944444</v>
      </c>
      <c r="P545" t="b">
        <v>0</v>
      </c>
      <c r="Q545">
        <v>2</v>
      </c>
      <c r="R545" t="b">
        <v>0</v>
      </c>
      <c r="S545" t="s">
        <v>8272</v>
      </c>
      <c r="T545" s="5">
        <f t="shared" si="86"/>
        <v>0.31818181818181818</v>
      </c>
      <c r="U545" s="5">
        <f t="shared" si="87"/>
        <v>35</v>
      </c>
      <c r="V545" t="str">
        <f t="shared" si="88"/>
        <v>technology</v>
      </c>
      <c r="W545" t="str">
        <f t="shared" si="89"/>
        <v>web</v>
      </c>
      <c r="X545" s="8">
        <f t="shared" si="80"/>
        <v>2014</v>
      </c>
      <c r="Y545" s="8">
        <f t="shared" si="81"/>
        <v>10</v>
      </c>
    </row>
    <row r="546" spans="1:25" ht="19" customHeight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82"/>
        <v>42525.448611111111</v>
      </c>
      <c r="L546" s="12">
        <f t="shared" si="83"/>
        <v>2016</v>
      </c>
      <c r="M546" s="12">
        <f t="shared" si="84"/>
        <v>6</v>
      </c>
      <c r="N546" s="11"/>
      <c r="O546" s="11">
        <f t="shared" si="85"/>
        <v>42555.448611111111</v>
      </c>
      <c r="P546" t="b">
        <v>0</v>
      </c>
      <c r="Q546">
        <v>2</v>
      </c>
      <c r="R546" t="b">
        <v>0</v>
      </c>
      <c r="S546" t="s">
        <v>8272</v>
      </c>
      <c r="T546" s="5">
        <f t="shared" si="86"/>
        <v>1.2</v>
      </c>
      <c r="U546" s="5">
        <f t="shared" si="87"/>
        <v>3</v>
      </c>
      <c r="V546" t="str">
        <f t="shared" si="88"/>
        <v>technology</v>
      </c>
      <c r="W546" t="str">
        <f t="shared" si="89"/>
        <v>web</v>
      </c>
      <c r="X546" s="8">
        <f t="shared" si="80"/>
        <v>2016</v>
      </c>
      <c r="Y546" s="8">
        <f t="shared" si="81"/>
        <v>6</v>
      </c>
    </row>
    <row r="547" spans="1:25" ht="19" customHeight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82"/>
        <v>42283.38413194444</v>
      </c>
      <c r="L547" s="12">
        <f t="shared" si="83"/>
        <v>2015</v>
      </c>
      <c r="M547" s="12">
        <f t="shared" si="84"/>
        <v>10</v>
      </c>
      <c r="N547" s="11"/>
      <c r="O547" s="11">
        <f t="shared" si="85"/>
        <v>42323.425798611112</v>
      </c>
      <c r="P547" t="b">
        <v>0</v>
      </c>
      <c r="Q547">
        <v>34</v>
      </c>
      <c r="R547" t="b">
        <v>0</v>
      </c>
      <c r="S547" t="s">
        <v>8272</v>
      </c>
      <c r="T547" s="5">
        <f t="shared" si="86"/>
        <v>27.383999999999997</v>
      </c>
      <c r="U547" s="5">
        <f t="shared" si="87"/>
        <v>402.70588235294116</v>
      </c>
      <c r="V547" t="str">
        <f t="shared" si="88"/>
        <v>technology</v>
      </c>
      <c r="W547" t="str">
        <f t="shared" si="89"/>
        <v>web</v>
      </c>
      <c r="X547" s="8">
        <f t="shared" si="80"/>
        <v>2015</v>
      </c>
      <c r="Y547" s="8">
        <f t="shared" si="81"/>
        <v>10</v>
      </c>
    </row>
    <row r="548" spans="1:25" ht="19" customHeight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82"/>
        <v>42249.459664351853</v>
      </c>
      <c r="L548" s="12">
        <f t="shared" si="83"/>
        <v>2015</v>
      </c>
      <c r="M548" s="12">
        <f t="shared" si="84"/>
        <v>9</v>
      </c>
      <c r="N548" s="11"/>
      <c r="O548" s="11">
        <f t="shared" si="85"/>
        <v>42294.459664351853</v>
      </c>
      <c r="P548" t="b">
        <v>0</v>
      </c>
      <c r="Q548">
        <v>2</v>
      </c>
      <c r="R548" t="b">
        <v>0</v>
      </c>
      <c r="S548" t="s">
        <v>8272</v>
      </c>
      <c r="T548" s="5">
        <f t="shared" si="86"/>
        <v>8.666666666666667E-2</v>
      </c>
      <c r="U548" s="5">
        <f t="shared" si="87"/>
        <v>26</v>
      </c>
      <c r="V548" t="str">
        <f t="shared" si="88"/>
        <v>technology</v>
      </c>
      <c r="W548" t="str">
        <f t="shared" si="89"/>
        <v>web</v>
      </c>
      <c r="X548" s="8">
        <f t="shared" si="80"/>
        <v>2015</v>
      </c>
      <c r="Y548" s="8">
        <f t="shared" si="81"/>
        <v>9</v>
      </c>
    </row>
    <row r="549" spans="1:25" ht="19" customHeight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82"/>
        <v>42380.488009259258</v>
      </c>
      <c r="L549" s="12">
        <f t="shared" si="83"/>
        <v>2016</v>
      </c>
      <c r="M549" s="12">
        <f t="shared" si="84"/>
        <v>1</v>
      </c>
      <c r="N549" s="11"/>
      <c r="O549" s="11">
        <f t="shared" si="85"/>
        <v>42410.488009259258</v>
      </c>
      <c r="P549" t="b">
        <v>0</v>
      </c>
      <c r="Q549">
        <v>0</v>
      </c>
      <c r="R549" t="b">
        <v>0</v>
      </c>
      <c r="S549" t="s">
        <v>8272</v>
      </c>
      <c r="T549" s="5">
        <f t="shared" si="86"/>
        <v>0</v>
      </c>
      <c r="U549" s="5">
        <f t="shared" si="87"/>
        <v>0</v>
      </c>
      <c r="V549" t="str">
        <f t="shared" si="88"/>
        <v>technology</v>
      </c>
      <c r="W549" t="str">
        <f t="shared" si="89"/>
        <v>web</v>
      </c>
      <c r="X549" s="8">
        <f t="shared" si="80"/>
        <v>2016</v>
      </c>
      <c r="Y549" s="8">
        <f t="shared" si="81"/>
        <v>1</v>
      </c>
    </row>
    <row r="550" spans="1:25" ht="19" customHeight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82"/>
        <v>42276.695</v>
      </c>
      <c r="L550" s="12">
        <f t="shared" si="83"/>
        <v>2015</v>
      </c>
      <c r="M550" s="12">
        <f t="shared" si="84"/>
        <v>9</v>
      </c>
      <c r="N550" s="11"/>
      <c r="O550" s="11">
        <f t="shared" si="85"/>
        <v>42306.695</v>
      </c>
      <c r="P550" t="b">
        <v>0</v>
      </c>
      <c r="Q550">
        <v>1</v>
      </c>
      <c r="R550" t="b">
        <v>0</v>
      </c>
      <c r="S550" t="s">
        <v>8272</v>
      </c>
      <c r="T550" s="5">
        <f t="shared" si="86"/>
        <v>0.09</v>
      </c>
      <c r="U550" s="5">
        <f t="shared" si="87"/>
        <v>9</v>
      </c>
      <c r="V550" t="str">
        <f t="shared" si="88"/>
        <v>technology</v>
      </c>
      <c r="W550" t="str">
        <f t="shared" si="89"/>
        <v>web</v>
      </c>
      <c r="X550" s="8">
        <f t="shared" si="80"/>
        <v>2015</v>
      </c>
      <c r="Y550" s="8">
        <f t="shared" si="81"/>
        <v>9</v>
      </c>
    </row>
    <row r="551" spans="1:25" ht="19" customHeight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82"/>
        <v>42163.428495370368</v>
      </c>
      <c r="L551" s="12">
        <f t="shared" si="83"/>
        <v>2015</v>
      </c>
      <c r="M551" s="12">
        <f t="shared" si="84"/>
        <v>6</v>
      </c>
      <c r="N551" s="11"/>
      <c r="O551" s="11">
        <f t="shared" si="85"/>
        <v>42193.428495370368</v>
      </c>
      <c r="P551" t="b">
        <v>0</v>
      </c>
      <c r="Q551">
        <v>8</v>
      </c>
      <c r="R551" t="b">
        <v>0</v>
      </c>
      <c r="S551" t="s">
        <v>8272</v>
      </c>
      <c r="T551" s="5">
        <f t="shared" si="86"/>
        <v>2.7199999999999998</v>
      </c>
      <c r="U551" s="5">
        <f t="shared" si="87"/>
        <v>8.5</v>
      </c>
      <c r="V551" t="str">
        <f t="shared" si="88"/>
        <v>technology</v>
      </c>
      <c r="W551" t="str">
        <f t="shared" si="89"/>
        <v>web</v>
      </c>
      <c r="X551" s="8">
        <f t="shared" si="80"/>
        <v>2015</v>
      </c>
      <c r="Y551" s="8">
        <f t="shared" si="81"/>
        <v>6</v>
      </c>
    </row>
    <row r="552" spans="1:25" ht="19" customHeight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82"/>
        <v>42753.47042824074</v>
      </c>
      <c r="L552" s="12">
        <f t="shared" si="83"/>
        <v>2017</v>
      </c>
      <c r="M552" s="12">
        <f t="shared" si="84"/>
        <v>1</v>
      </c>
      <c r="N552" s="11"/>
      <c r="O552" s="11">
        <f t="shared" si="85"/>
        <v>42765.999999999993</v>
      </c>
      <c r="P552" t="b">
        <v>0</v>
      </c>
      <c r="Q552">
        <v>4</v>
      </c>
      <c r="R552" t="b">
        <v>0</v>
      </c>
      <c r="S552" t="s">
        <v>8272</v>
      </c>
      <c r="T552" s="5">
        <f t="shared" si="86"/>
        <v>0.70000000000000007</v>
      </c>
      <c r="U552" s="5">
        <f t="shared" si="87"/>
        <v>8.75</v>
      </c>
      <c r="V552" t="str">
        <f t="shared" si="88"/>
        <v>technology</v>
      </c>
      <c r="W552" t="str">
        <f t="shared" si="89"/>
        <v>web</v>
      </c>
      <c r="X552" s="8">
        <f t="shared" si="80"/>
        <v>2017</v>
      </c>
      <c r="Y552" s="8">
        <f t="shared" si="81"/>
        <v>1</v>
      </c>
    </row>
    <row r="553" spans="1:25" ht="19" customHeight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82"/>
        <v>42173.067407407405</v>
      </c>
      <c r="L553" s="12">
        <f t="shared" si="83"/>
        <v>2015</v>
      </c>
      <c r="M553" s="12">
        <f t="shared" si="84"/>
        <v>6</v>
      </c>
      <c r="N553" s="11"/>
      <c r="O553" s="11">
        <f t="shared" si="85"/>
        <v>42217.536805555552</v>
      </c>
      <c r="P553" t="b">
        <v>0</v>
      </c>
      <c r="Q553">
        <v>28</v>
      </c>
      <c r="R553" t="b">
        <v>0</v>
      </c>
      <c r="S553" t="s">
        <v>8272</v>
      </c>
      <c r="T553" s="5">
        <f t="shared" si="86"/>
        <v>5.0413333333333332</v>
      </c>
      <c r="U553" s="5">
        <f t="shared" si="87"/>
        <v>135.03571428571428</v>
      </c>
      <c r="V553" t="str">
        <f t="shared" si="88"/>
        <v>technology</v>
      </c>
      <c r="W553" t="str">
        <f t="shared" si="89"/>
        <v>web</v>
      </c>
      <c r="X553" s="8">
        <f t="shared" si="80"/>
        <v>2015</v>
      </c>
      <c r="Y553" s="8">
        <f t="shared" si="81"/>
        <v>6</v>
      </c>
    </row>
    <row r="554" spans="1:25" ht="19" customHeight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82"/>
        <v>42318.408518518518</v>
      </c>
      <c r="L554" s="12">
        <f t="shared" si="83"/>
        <v>2015</v>
      </c>
      <c r="M554" s="12">
        <f t="shared" si="84"/>
        <v>11</v>
      </c>
      <c r="N554" s="11"/>
      <c r="O554" s="11">
        <f t="shared" si="85"/>
        <v>42378.408518518518</v>
      </c>
      <c r="P554" t="b">
        <v>0</v>
      </c>
      <c r="Q554">
        <v>0</v>
      </c>
      <c r="R554" t="b">
        <v>0</v>
      </c>
      <c r="S554" t="s">
        <v>8272</v>
      </c>
      <c r="T554" s="5">
        <f t="shared" si="86"/>
        <v>0</v>
      </c>
      <c r="U554" s="5">
        <f t="shared" si="87"/>
        <v>0</v>
      </c>
      <c r="V554" t="str">
        <f t="shared" si="88"/>
        <v>technology</v>
      </c>
      <c r="W554" t="str">
        <f t="shared" si="89"/>
        <v>web</v>
      </c>
      <c r="X554" s="8">
        <f t="shared" si="80"/>
        <v>2015</v>
      </c>
      <c r="Y554" s="8">
        <f t="shared" si="81"/>
        <v>11</v>
      </c>
    </row>
    <row r="555" spans="1:25" ht="19" customHeight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82"/>
        <v>41927.511469907404</v>
      </c>
      <c r="L555" s="12">
        <f t="shared" si="83"/>
        <v>2014</v>
      </c>
      <c r="M555" s="12">
        <f t="shared" si="84"/>
        <v>10</v>
      </c>
      <c r="N555" s="11"/>
      <c r="O555" s="11">
        <f t="shared" si="85"/>
        <v>41957.553136574068</v>
      </c>
      <c r="P555" t="b">
        <v>0</v>
      </c>
      <c r="Q555">
        <v>6</v>
      </c>
      <c r="R555" t="b">
        <v>0</v>
      </c>
      <c r="S555" t="s">
        <v>8272</v>
      </c>
      <c r="T555" s="5">
        <f t="shared" si="86"/>
        <v>0.49199999999999999</v>
      </c>
      <c r="U555" s="5">
        <f t="shared" si="87"/>
        <v>20.5</v>
      </c>
      <c r="V555" t="str">
        <f t="shared" si="88"/>
        <v>technology</v>
      </c>
      <c r="W555" t="str">
        <f t="shared" si="89"/>
        <v>web</v>
      </c>
      <c r="X555" s="8">
        <f t="shared" si="80"/>
        <v>2014</v>
      </c>
      <c r="Y555" s="8">
        <f t="shared" si="81"/>
        <v>10</v>
      </c>
    </row>
    <row r="556" spans="1:25" ht="19" customHeight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82"/>
        <v>41901.476527777777</v>
      </c>
      <c r="L556" s="12">
        <f t="shared" si="83"/>
        <v>2014</v>
      </c>
      <c r="M556" s="12">
        <f t="shared" si="84"/>
        <v>9</v>
      </c>
      <c r="N556" s="11"/>
      <c r="O556" s="11">
        <f t="shared" si="85"/>
        <v>41931.476527777777</v>
      </c>
      <c r="P556" t="b">
        <v>0</v>
      </c>
      <c r="Q556">
        <v>22</v>
      </c>
      <c r="R556" t="b">
        <v>0</v>
      </c>
      <c r="S556" t="s">
        <v>8272</v>
      </c>
      <c r="T556" s="5">
        <f t="shared" si="86"/>
        <v>36.589147286821706</v>
      </c>
      <c r="U556" s="5">
        <f t="shared" si="87"/>
        <v>64.36363636363636</v>
      </c>
      <c r="V556" t="str">
        <f t="shared" si="88"/>
        <v>technology</v>
      </c>
      <c r="W556" t="str">
        <f t="shared" si="89"/>
        <v>web</v>
      </c>
      <c r="X556" s="8">
        <f t="shared" si="80"/>
        <v>2014</v>
      </c>
      <c r="Y556" s="8">
        <f t="shared" si="81"/>
        <v>9</v>
      </c>
    </row>
    <row r="557" spans="1:25" ht="19" customHeight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82"/>
        <v>42503.145173611112</v>
      </c>
      <c r="L557" s="12">
        <f t="shared" si="83"/>
        <v>2016</v>
      </c>
      <c r="M557" s="12">
        <f t="shared" si="84"/>
        <v>5</v>
      </c>
      <c r="N557" s="11"/>
      <c r="O557" s="11">
        <f t="shared" si="85"/>
        <v>42533.145173611112</v>
      </c>
      <c r="P557" t="b">
        <v>0</v>
      </c>
      <c r="Q557">
        <v>0</v>
      </c>
      <c r="R557" t="b">
        <v>0</v>
      </c>
      <c r="S557" t="s">
        <v>8272</v>
      </c>
      <c r="T557" s="5">
        <f t="shared" si="86"/>
        <v>0</v>
      </c>
      <c r="U557" s="5">
        <f t="shared" si="87"/>
        <v>0</v>
      </c>
      <c r="V557" t="str">
        <f t="shared" si="88"/>
        <v>technology</v>
      </c>
      <c r="W557" t="str">
        <f t="shared" si="89"/>
        <v>web</v>
      </c>
      <c r="X557" s="8">
        <f t="shared" si="80"/>
        <v>2016</v>
      </c>
      <c r="Y557" s="8">
        <f t="shared" si="81"/>
        <v>5</v>
      </c>
    </row>
    <row r="558" spans="1:25" ht="19" customHeight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82"/>
        <v>42345.651817129627</v>
      </c>
      <c r="L558" s="12">
        <f t="shared" si="83"/>
        <v>2015</v>
      </c>
      <c r="M558" s="12">
        <f t="shared" si="84"/>
        <v>12</v>
      </c>
      <c r="N558" s="11"/>
      <c r="O558" s="11">
        <f t="shared" si="85"/>
        <v>42375.651817129627</v>
      </c>
      <c r="P558" t="b">
        <v>0</v>
      </c>
      <c r="Q558">
        <v>1</v>
      </c>
      <c r="R558" t="b">
        <v>0</v>
      </c>
      <c r="S558" t="s">
        <v>8272</v>
      </c>
      <c r="T558" s="5">
        <f t="shared" si="86"/>
        <v>2.5</v>
      </c>
      <c r="U558" s="5">
        <f t="shared" si="87"/>
        <v>200</v>
      </c>
      <c r="V558" t="str">
        <f t="shared" si="88"/>
        <v>technology</v>
      </c>
      <c r="W558" t="str">
        <f t="shared" si="89"/>
        <v>web</v>
      </c>
      <c r="X558" s="8">
        <f t="shared" si="80"/>
        <v>2015</v>
      </c>
      <c r="Y558" s="8">
        <f t="shared" si="81"/>
        <v>12</v>
      </c>
    </row>
    <row r="559" spans="1:25" ht="19" customHeight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82"/>
        <v>42676.733831018515</v>
      </c>
      <c r="L559" s="12">
        <f t="shared" si="83"/>
        <v>2016</v>
      </c>
      <c r="M559" s="12">
        <f t="shared" si="84"/>
        <v>11</v>
      </c>
      <c r="N559" s="11"/>
      <c r="O559" s="11">
        <f t="shared" si="85"/>
        <v>42706.775497685179</v>
      </c>
      <c r="P559" t="b">
        <v>0</v>
      </c>
      <c r="Q559">
        <v>20</v>
      </c>
      <c r="R559" t="b">
        <v>0</v>
      </c>
      <c r="S559" t="s">
        <v>8272</v>
      </c>
      <c r="T559" s="5">
        <f t="shared" si="86"/>
        <v>0.91066666666666674</v>
      </c>
      <c r="U559" s="5">
        <f t="shared" si="87"/>
        <v>68.3</v>
      </c>
      <c r="V559" t="str">
        <f t="shared" si="88"/>
        <v>technology</v>
      </c>
      <c r="W559" t="str">
        <f t="shared" si="89"/>
        <v>web</v>
      </c>
      <c r="X559" s="8">
        <f t="shared" si="80"/>
        <v>2016</v>
      </c>
      <c r="Y559" s="8">
        <f t="shared" si="81"/>
        <v>11</v>
      </c>
    </row>
    <row r="560" spans="1:25" ht="19" customHeight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82"/>
        <v>42057.674826388888</v>
      </c>
      <c r="L560" s="12">
        <f t="shared" si="83"/>
        <v>2015</v>
      </c>
      <c r="M560" s="12">
        <f t="shared" si="84"/>
        <v>2</v>
      </c>
      <c r="N560" s="11"/>
      <c r="O560" s="11">
        <f t="shared" si="85"/>
        <v>42087.633159722223</v>
      </c>
      <c r="P560" t="b">
        <v>0</v>
      </c>
      <c r="Q560">
        <v>0</v>
      </c>
      <c r="R560" t="b">
        <v>0</v>
      </c>
      <c r="S560" t="s">
        <v>8272</v>
      </c>
      <c r="T560" s="5">
        <f t="shared" si="86"/>
        <v>0</v>
      </c>
      <c r="U560" s="5">
        <f t="shared" si="87"/>
        <v>0</v>
      </c>
      <c r="V560" t="str">
        <f t="shared" si="88"/>
        <v>technology</v>
      </c>
      <c r="W560" t="str">
        <f t="shared" si="89"/>
        <v>web</v>
      </c>
      <c r="X560" s="8">
        <f t="shared" si="80"/>
        <v>2015</v>
      </c>
      <c r="Y560" s="8">
        <f t="shared" si="81"/>
        <v>2</v>
      </c>
    </row>
    <row r="561" spans="1:25" ht="19" customHeight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82"/>
        <v>42321.074768518512</v>
      </c>
      <c r="L561" s="12">
        <f t="shared" si="83"/>
        <v>2015</v>
      </c>
      <c r="M561" s="12">
        <f t="shared" si="84"/>
        <v>11</v>
      </c>
      <c r="N561" s="11"/>
      <c r="O561" s="11">
        <f t="shared" si="85"/>
        <v>42351.074768518512</v>
      </c>
      <c r="P561" t="b">
        <v>0</v>
      </c>
      <c r="Q561">
        <v>1</v>
      </c>
      <c r="R561" t="b">
        <v>0</v>
      </c>
      <c r="S561" t="s">
        <v>8272</v>
      </c>
      <c r="T561" s="5">
        <f t="shared" si="86"/>
        <v>2.0833333333333336E-2</v>
      </c>
      <c r="U561" s="5">
        <f t="shared" si="87"/>
        <v>50</v>
      </c>
      <c r="V561" t="str">
        <f t="shared" si="88"/>
        <v>technology</v>
      </c>
      <c r="W561" t="str">
        <f t="shared" si="89"/>
        <v>web</v>
      </c>
      <c r="X561" s="8">
        <f t="shared" si="80"/>
        <v>2015</v>
      </c>
      <c r="Y561" s="8">
        <f t="shared" si="81"/>
        <v>11</v>
      </c>
    </row>
    <row r="562" spans="1:25" ht="19" customHeight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82"/>
        <v>41960.563020833331</v>
      </c>
      <c r="L562" s="12">
        <f t="shared" si="83"/>
        <v>2014</v>
      </c>
      <c r="M562" s="12">
        <f t="shared" si="84"/>
        <v>11</v>
      </c>
      <c r="N562" s="11"/>
      <c r="O562" s="11">
        <f t="shared" si="85"/>
        <v>41990.563020833331</v>
      </c>
      <c r="P562" t="b">
        <v>0</v>
      </c>
      <c r="Q562">
        <v>3</v>
      </c>
      <c r="R562" t="b">
        <v>0</v>
      </c>
      <c r="S562" t="s">
        <v>8272</v>
      </c>
      <c r="T562" s="5">
        <f t="shared" si="86"/>
        <v>1.2E-2</v>
      </c>
      <c r="U562" s="5">
        <f t="shared" si="87"/>
        <v>4</v>
      </c>
      <c r="V562" t="str">
        <f t="shared" si="88"/>
        <v>technology</v>
      </c>
      <c r="W562" t="str">
        <f t="shared" si="89"/>
        <v>web</v>
      </c>
      <c r="X562" s="8">
        <f t="shared" si="80"/>
        <v>2014</v>
      </c>
      <c r="Y562" s="8">
        <f t="shared" si="81"/>
        <v>11</v>
      </c>
    </row>
    <row r="563" spans="1:25" ht="19" customHeight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82"/>
        <v>42268.450381944444</v>
      </c>
      <c r="L563" s="12">
        <f t="shared" si="83"/>
        <v>2015</v>
      </c>
      <c r="M563" s="12">
        <f t="shared" si="84"/>
        <v>9</v>
      </c>
      <c r="N563" s="11"/>
      <c r="O563" s="11">
        <f t="shared" si="85"/>
        <v>42303.450381944444</v>
      </c>
      <c r="P563" t="b">
        <v>0</v>
      </c>
      <c r="Q563">
        <v>2</v>
      </c>
      <c r="R563" t="b">
        <v>0</v>
      </c>
      <c r="S563" t="s">
        <v>8272</v>
      </c>
      <c r="T563" s="5">
        <f t="shared" si="86"/>
        <v>0.36666666666666664</v>
      </c>
      <c r="U563" s="5">
        <f t="shared" si="87"/>
        <v>27.5</v>
      </c>
      <c r="V563" t="str">
        <f t="shared" si="88"/>
        <v>technology</v>
      </c>
      <c r="W563" t="str">
        <f t="shared" si="89"/>
        <v>web</v>
      </c>
      <c r="X563" s="8">
        <f t="shared" si="80"/>
        <v>2015</v>
      </c>
      <c r="Y563" s="8">
        <f t="shared" si="81"/>
        <v>9</v>
      </c>
    </row>
    <row r="564" spans="1:25" ht="19" customHeight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82"/>
        <v>42692.180729166663</v>
      </c>
      <c r="L564" s="12">
        <f t="shared" si="83"/>
        <v>2016</v>
      </c>
      <c r="M564" s="12">
        <f t="shared" si="84"/>
        <v>11</v>
      </c>
      <c r="N564" s="11"/>
      <c r="O564" s="11">
        <f t="shared" si="85"/>
        <v>42722.180729166663</v>
      </c>
      <c r="P564" t="b">
        <v>0</v>
      </c>
      <c r="Q564">
        <v>0</v>
      </c>
      <c r="R564" t="b">
        <v>0</v>
      </c>
      <c r="S564" t="s">
        <v>8272</v>
      </c>
      <c r="T564" s="5">
        <f t="shared" si="86"/>
        <v>0</v>
      </c>
      <c r="U564" s="5">
        <f t="shared" si="87"/>
        <v>0</v>
      </c>
      <c r="V564" t="str">
        <f t="shared" si="88"/>
        <v>technology</v>
      </c>
      <c r="W564" t="str">
        <f t="shared" si="89"/>
        <v>web</v>
      </c>
      <c r="X564" s="8">
        <f t="shared" si="80"/>
        <v>2016</v>
      </c>
      <c r="Y564" s="8">
        <f t="shared" si="81"/>
        <v>11</v>
      </c>
    </row>
    <row r="565" spans="1:25" ht="19" customHeight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82"/>
        <v>42021.861655092587</v>
      </c>
      <c r="L565" s="12">
        <f t="shared" si="83"/>
        <v>2015</v>
      </c>
      <c r="M565" s="12">
        <f t="shared" si="84"/>
        <v>1</v>
      </c>
      <c r="N565" s="11"/>
      <c r="O565" s="11">
        <f t="shared" si="85"/>
        <v>42051.861655092587</v>
      </c>
      <c r="P565" t="b">
        <v>0</v>
      </c>
      <c r="Q565">
        <v>2</v>
      </c>
      <c r="R565" t="b">
        <v>0</v>
      </c>
      <c r="S565" t="s">
        <v>8272</v>
      </c>
      <c r="T565" s="5">
        <f t="shared" si="86"/>
        <v>9.0666666666666659E-2</v>
      </c>
      <c r="U565" s="5">
        <f t="shared" si="87"/>
        <v>34</v>
      </c>
      <c r="V565" t="str">
        <f t="shared" si="88"/>
        <v>technology</v>
      </c>
      <c r="W565" t="str">
        <f t="shared" si="89"/>
        <v>web</v>
      </c>
      <c r="X565" s="8">
        <f t="shared" si="80"/>
        <v>2015</v>
      </c>
      <c r="Y565" s="8">
        <f t="shared" si="81"/>
        <v>1</v>
      </c>
    </row>
    <row r="566" spans="1:25" ht="19" customHeight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82"/>
        <v>42411.734664351847</v>
      </c>
      <c r="L566" s="12">
        <f t="shared" si="83"/>
        <v>2016</v>
      </c>
      <c r="M566" s="12">
        <f t="shared" si="84"/>
        <v>2</v>
      </c>
      <c r="N566" s="11"/>
      <c r="O566" s="11">
        <f t="shared" si="85"/>
        <v>42441.734664351847</v>
      </c>
      <c r="P566" t="b">
        <v>0</v>
      </c>
      <c r="Q566">
        <v>1</v>
      </c>
      <c r="R566" t="b">
        <v>0</v>
      </c>
      <c r="S566" t="s">
        <v>8272</v>
      </c>
      <c r="T566" s="5">
        <f t="shared" si="86"/>
        <v>5.5555555555555558E-3</v>
      </c>
      <c r="U566" s="5">
        <f t="shared" si="87"/>
        <v>1</v>
      </c>
      <c r="V566" t="str">
        <f t="shared" si="88"/>
        <v>technology</v>
      </c>
      <c r="W566" t="str">
        <f t="shared" si="89"/>
        <v>web</v>
      </c>
      <c r="X566" s="8">
        <f t="shared" si="80"/>
        <v>2016</v>
      </c>
      <c r="Y566" s="8">
        <f t="shared" si="81"/>
        <v>2</v>
      </c>
    </row>
    <row r="567" spans="1:25" ht="19" customHeight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82"/>
        <v>42165.576956018514</v>
      </c>
      <c r="L567" s="12">
        <f t="shared" si="83"/>
        <v>2015</v>
      </c>
      <c r="M567" s="12">
        <f t="shared" si="84"/>
        <v>6</v>
      </c>
      <c r="N567" s="11"/>
      <c r="O567" s="11">
        <f t="shared" si="85"/>
        <v>42195.576956018514</v>
      </c>
      <c r="P567" t="b">
        <v>0</v>
      </c>
      <c r="Q567">
        <v>0</v>
      </c>
      <c r="R567" t="b">
        <v>0</v>
      </c>
      <c r="S567" t="s">
        <v>8272</v>
      </c>
      <c r="T567" s="5">
        <f t="shared" si="86"/>
        <v>0</v>
      </c>
      <c r="U567" s="5">
        <f t="shared" si="87"/>
        <v>0</v>
      </c>
      <c r="V567" t="str">
        <f t="shared" si="88"/>
        <v>technology</v>
      </c>
      <c r="W567" t="str">
        <f t="shared" si="89"/>
        <v>web</v>
      </c>
      <c r="X567" s="8">
        <f t="shared" si="80"/>
        <v>2015</v>
      </c>
      <c r="Y567" s="8">
        <f t="shared" si="81"/>
        <v>6</v>
      </c>
    </row>
    <row r="568" spans="1:25" ht="19" customHeight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82"/>
        <v>42535.476076388884</v>
      </c>
      <c r="L568" s="12">
        <f t="shared" si="83"/>
        <v>2016</v>
      </c>
      <c r="M568" s="12">
        <f t="shared" si="84"/>
        <v>6</v>
      </c>
      <c r="N568" s="11"/>
      <c r="O568" s="11">
        <f t="shared" si="85"/>
        <v>42565.476076388884</v>
      </c>
      <c r="P568" t="b">
        <v>0</v>
      </c>
      <c r="Q568">
        <v>1</v>
      </c>
      <c r="R568" t="b">
        <v>0</v>
      </c>
      <c r="S568" t="s">
        <v>8272</v>
      </c>
      <c r="T568" s="5">
        <f t="shared" si="86"/>
        <v>0.02</v>
      </c>
      <c r="U568" s="5">
        <f t="shared" si="87"/>
        <v>1</v>
      </c>
      <c r="V568" t="str">
        <f t="shared" si="88"/>
        <v>technology</v>
      </c>
      <c r="W568" t="str">
        <f t="shared" si="89"/>
        <v>web</v>
      </c>
      <c r="X568" s="8">
        <f t="shared" si="80"/>
        <v>2016</v>
      </c>
      <c r="Y568" s="8">
        <f t="shared" si="81"/>
        <v>6</v>
      </c>
    </row>
    <row r="569" spans="1:25" ht="19" customHeight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82"/>
        <v>41975.634189814817</v>
      </c>
      <c r="L569" s="12">
        <f t="shared" si="83"/>
        <v>2014</v>
      </c>
      <c r="M569" s="12">
        <f t="shared" si="84"/>
        <v>12</v>
      </c>
      <c r="N569" s="11"/>
      <c r="O569" s="11">
        <f t="shared" si="85"/>
        <v>42005.634189814817</v>
      </c>
      <c r="P569" t="b">
        <v>0</v>
      </c>
      <c r="Q569">
        <v>0</v>
      </c>
      <c r="R569" t="b">
        <v>0</v>
      </c>
      <c r="S569" t="s">
        <v>8272</v>
      </c>
      <c r="T569" s="5">
        <f t="shared" si="86"/>
        <v>0</v>
      </c>
      <c r="U569" s="5">
        <f t="shared" si="87"/>
        <v>0</v>
      </c>
      <c r="V569" t="str">
        <f t="shared" si="88"/>
        <v>technology</v>
      </c>
      <c r="W569" t="str">
        <f t="shared" si="89"/>
        <v>web</v>
      </c>
      <c r="X569" s="8">
        <f t="shared" si="80"/>
        <v>2014</v>
      </c>
      <c r="Y569" s="8">
        <f t="shared" si="81"/>
        <v>12</v>
      </c>
    </row>
    <row r="570" spans="1:25" ht="19" customHeight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82"/>
        <v>42348.713229166664</v>
      </c>
      <c r="L570" s="12">
        <f t="shared" si="83"/>
        <v>2015</v>
      </c>
      <c r="M570" s="12">
        <f t="shared" si="84"/>
        <v>12</v>
      </c>
      <c r="N570" s="11"/>
      <c r="O570" s="11">
        <f t="shared" si="85"/>
        <v>42385.249999999993</v>
      </c>
      <c r="P570" t="b">
        <v>0</v>
      </c>
      <c r="Q570">
        <v>5</v>
      </c>
      <c r="R570" t="b">
        <v>0</v>
      </c>
      <c r="S570" t="s">
        <v>8272</v>
      </c>
      <c r="T570" s="5">
        <f t="shared" si="86"/>
        <v>1</v>
      </c>
      <c r="U570" s="5">
        <f t="shared" si="87"/>
        <v>49</v>
      </c>
      <c r="V570" t="str">
        <f t="shared" si="88"/>
        <v>technology</v>
      </c>
      <c r="W570" t="str">
        <f t="shared" si="89"/>
        <v>web</v>
      </c>
      <c r="X570" s="8">
        <f t="shared" si="80"/>
        <v>2015</v>
      </c>
      <c r="Y570" s="8">
        <f t="shared" si="81"/>
        <v>12</v>
      </c>
    </row>
    <row r="571" spans="1:25" ht="19" customHeight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82"/>
        <v>42340.639027777775</v>
      </c>
      <c r="L571" s="12">
        <f t="shared" si="83"/>
        <v>2015</v>
      </c>
      <c r="M571" s="12">
        <f t="shared" si="84"/>
        <v>12</v>
      </c>
      <c r="N571" s="11"/>
      <c r="O571" s="11">
        <f t="shared" si="85"/>
        <v>42370.639027777775</v>
      </c>
      <c r="P571" t="b">
        <v>0</v>
      </c>
      <c r="Q571">
        <v>1</v>
      </c>
      <c r="R571" t="b">
        <v>0</v>
      </c>
      <c r="S571" t="s">
        <v>8272</v>
      </c>
      <c r="T571" s="5">
        <f t="shared" si="86"/>
        <v>0.8</v>
      </c>
      <c r="U571" s="5">
        <f t="shared" si="87"/>
        <v>20</v>
      </c>
      <c r="V571" t="str">
        <f t="shared" si="88"/>
        <v>technology</v>
      </c>
      <c r="W571" t="str">
        <f t="shared" si="89"/>
        <v>web</v>
      </c>
      <c r="X571" s="8">
        <f t="shared" si="80"/>
        <v>2015</v>
      </c>
      <c r="Y571" s="8">
        <f t="shared" si="81"/>
        <v>12</v>
      </c>
    </row>
    <row r="572" spans="1:25" ht="19" customHeight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82"/>
        <v>42388.589918981474</v>
      </c>
      <c r="L572" s="12">
        <f t="shared" si="83"/>
        <v>2016</v>
      </c>
      <c r="M572" s="12">
        <f t="shared" si="84"/>
        <v>1</v>
      </c>
      <c r="N572" s="11"/>
      <c r="O572" s="11">
        <f t="shared" si="85"/>
        <v>42418.589918981474</v>
      </c>
      <c r="P572" t="b">
        <v>0</v>
      </c>
      <c r="Q572">
        <v>1</v>
      </c>
      <c r="R572" t="b">
        <v>0</v>
      </c>
      <c r="S572" t="s">
        <v>8272</v>
      </c>
      <c r="T572" s="5">
        <f t="shared" si="86"/>
        <v>0.16705882352941176</v>
      </c>
      <c r="U572" s="5">
        <f t="shared" si="87"/>
        <v>142</v>
      </c>
      <c r="V572" t="str">
        <f t="shared" si="88"/>
        <v>technology</v>
      </c>
      <c r="W572" t="str">
        <f t="shared" si="89"/>
        <v>web</v>
      </c>
      <c r="X572" s="8">
        <f t="shared" si="80"/>
        <v>2016</v>
      </c>
      <c r="Y572" s="8">
        <f t="shared" si="81"/>
        <v>1</v>
      </c>
    </row>
    <row r="573" spans="1:25" ht="19" customHeight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82"/>
        <v>42192.607905092591</v>
      </c>
      <c r="L573" s="12">
        <f t="shared" si="83"/>
        <v>2015</v>
      </c>
      <c r="M573" s="12">
        <f t="shared" si="84"/>
        <v>7</v>
      </c>
      <c r="N573" s="11"/>
      <c r="O573" s="11">
        <f t="shared" si="85"/>
        <v>42211.957638888889</v>
      </c>
      <c r="P573" t="b">
        <v>0</v>
      </c>
      <c r="Q573">
        <v>2</v>
      </c>
      <c r="R573" t="b">
        <v>0</v>
      </c>
      <c r="S573" t="s">
        <v>8272</v>
      </c>
      <c r="T573" s="5">
        <f t="shared" si="86"/>
        <v>0.42399999999999999</v>
      </c>
      <c r="U573" s="5">
        <f t="shared" si="87"/>
        <v>53</v>
      </c>
      <c r="V573" t="str">
        <f t="shared" si="88"/>
        <v>technology</v>
      </c>
      <c r="W573" t="str">
        <f t="shared" si="89"/>
        <v>web</v>
      </c>
      <c r="X573" s="8">
        <f t="shared" si="80"/>
        <v>2015</v>
      </c>
      <c r="Y573" s="8">
        <f t="shared" si="81"/>
        <v>7</v>
      </c>
    </row>
    <row r="574" spans="1:25" ht="19" customHeight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82"/>
        <v>42282.507962962962</v>
      </c>
      <c r="L574" s="12">
        <f t="shared" si="83"/>
        <v>2015</v>
      </c>
      <c r="M574" s="12">
        <f t="shared" si="84"/>
        <v>10</v>
      </c>
      <c r="N574" s="11"/>
      <c r="O574" s="11">
        <f t="shared" si="85"/>
        <v>42312.549629629626</v>
      </c>
      <c r="P574" t="b">
        <v>0</v>
      </c>
      <c r="Q574">
        <v>0</v>
      </c>
      <c r="R574" t="b">
        <v>0</v>
      </c>
      <c r="S574" t="s">
        <v>8272</v>
      </c>
      <c r="T574" s="5">
        <f t="shared" si="86"/>
        <v>0</v>
      </c>
      <c r="U574" s="5">
        <f t="shared" si="87"/>
        <v>0</v>
      </c>
      <c r="V574" t="str">
        <f t="shared" si="88"/>
        <v>technology</v>
      </c>
      <c r="W574" t="str">
        <f t="shared" si="89"/>
        <v>web</v>
      </c>
      <c r="X574" s="8">
        <f t="shared" si="80"/>
        <v>2015</v>
      </c>
      <c r="Y574" s="8">
        <f t="shared" si="81"/>
        <v>10</v>
      </c>
    </row>
    <row r="575" spans="1:25" ht="19" customHeight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82"/>
        <v>41962.841793981475</v>
      </c>
      <c r="L575" s="12">
        <f t="shared" si="83"/>
        <v>2014</v>
      </c>
      <c r="M575" s="12">
        <f t="shared" si="84"/>
        <v>11</v>
      </c>
      <c r="N575" s="11"/>
      <c r="O575" s="11">
        <f t="shared" si="85"/>
        <v>42021.841666666667</v>
      </c>
      <c r="P575" t="b">
        <v>0</v>
      </c>
      <c r="Q575">
        <v>9</v>
      </c>
      <c r="R575" t="b">
        <v>0</v>
      </c>
      <c r="S575" t="s">
        <v>8272</v>
      </c>
      <c r="T575" s="5">
        <f t="shared" si="86"/>
        <v>0.38925389253892539</v>
      </c>
      <c r="U575" s="5">
        <f t="shared" si="87"/>
        <v>38.444444444444443</v>
      </c>
      <c r="V575" t="str">
        <f t="shared" si="88"/>
        <v>technology</v>
      </c>
      <c r="W575" t="str">
        <f t="shared" si="89"/>
        <v>web</v>
      </c>
      <c r="X575" s="8">
        <f t="shared" si="80"/>
        <v>2014</v>
      </c>
      <c r="Y575" s="8">
        <f t="shared" si="81"/>
        <v>11</v>
      </c>
    </row>
    <row r="576" spans="1:25" ht="19" customHeight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82"/>
        <v>42632.235034722216</v>
      </c>
      <c r="L576" s="12">
        <f t="shared" si="83"/>
        <v>2016</v>
      </c>
      <c r="M576" s="12">
        <f t="shared" si="84"/>
        <v>9</v>
      </c>
      <c r="N576" s="11"/>
      <c r="O576" s="11">
        <f t="shared" si="85"/>
        <v>42662.235034722216</v>
      </c>
      <c r="P576" t="b">
        <v>0</v>
      </c>
      <c r="Q576">
        <v>4</v>
      </c>
      <c r="R576" t="b">
        <v>0</v>
      </c>
      <c r="S576" t="s">
        <v>8272</v>
      </c>
      <c r="T576" s="5">
        <f t="shared" si="86"/>
        <v>0.7155635062611807</v>
      </c>
      <c r="U576" s="5">
        <f t="shared" si="87"/>
        <v>20</v>
      </c>
      <c r="V576" t="str">
        <f t="shared" si="88"/>
        <v>technology</v>
      </c>
      <c r="W576" t="str">
        <f t="shared" si="89"/>
        <v>web</v>
      </c>
      <c r="X576" s="8">
        <f t="shared" si="80"/>
        <v>2016</v>
      </c>
      <c r="Y576" s="8">
        <f t="shared" si="81"/>
        <v>9</v>
      </c>
    </row>
    <row r="577" spans="1:25" ht="19" customHeight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82"/>
        <v>42138.484293981477</v>
      </c>
      <c r="L577" s="12">
        <f t="shared" si="83"/>
        <v>2015</v>
      </c>
      <c r="M577" s="12">
        <f t="shared" si="84"/>
        <v>5</v>
      </c>
      <c r="N577" s="11"/>
      <c r="O577" s="11">
        <f t="shared" si="85"/>
        <v>42168.484293981477</v>
      </c>
      <c r="P577" t="b">
        <v>0</v>
      </c>
      <c r="Q577">
        <v>4</v>
      </c>
      <c r="R577" t="b">
        <v>0</v>
      </c>
      <c r="S577" t="s">
        <v>8272</v>
      </c>
      <c r="T577" s="5">
        <f t="shared" si="86"/>
        <v>0.43166666666666664</v>
      </c>
      <c r="U577" s="5">
        <f t="shared" si="87"/>
        <v>64.75</v>
      </c>
      <c r="V577" t="str">
        <f t="shared" si="88"/>
        <v>technology</v>
      </c>
      <c r="W577" t="str">
        <f t="shared" si="89"/>
        <v>web</v>
      </c>
      <c r="X577" s="8">
        <f t="shared" si="80"/>
        <v>2015</v>
      </c>
      <c r="Y577" s="8">
        <f t="shared" si="81"/>
        <v>5</v>
      </c>
    </row>
    <row r="578" spans="1:25" ht="19" customHeight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si="82"/>
        <v>42031.263333333329</v>
      </c>
      <c r="L578" s="12">
        <f t="shared" si="83"/>
        <v>2015</v>
      </c>
      <c r="M578" s="12">
        <f t="shared" si="84"/>
        <v>1</v>
      </c>
      <c r="N578" s="11"/>
      <c r="O578" s="11">
        <f t="shared" si="85"/>
        <v>42091.221666666665</v>
      </c>
      <c r="P578" t="b">
        <v>0</v>
      </c>
      <c r="Q578">
        <v>1</v>
      </c>
      <c r="R578" t="b">
        <v>0</v>
      </c>
      <c r="S578" t="s">
        <v>8272</v>
      </c>
      <c r="T578" s="5">
        <f t="shared" si="86"/>
        <v>1.25E-3</v>
      </c>
      <c r="U578" s="5">
        <f t="shared" si="87"/>
        <v>1</v>
      </c>
      <c r="V578" t="str">
        <f t="shared" si="88"/>
        <v>technology</v>
      </c>
      <c r="W578" t="str">
        <f t="shared" si="89"/>
        <v>web</v>
      </c>
      <c r="X578" s="8">
        <f t="shared" ref="X578:X641" si="90">L578</f>
        <v>2015</v>
      </c>
      <c r="Y578" s="8">
        <f t="shared" ref="Y578:Y641" si="91">M578</f>
        <v>1</v>
      </c>
    </row>
    <row r="579" spans="1:25" ht="19" customHeight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ref="K579:K642" si="92">(J579/86400)+25569+(-5/24)</f>
        <v>42450.380810185183</v>
      </c>
      <c r="L579" s="12">
        <f t="shared" ref="L579:L642" si="93">YEAR(K579)</f>
        <v>2016</v>
      </c>
      <c r="M579" s="12">
        <f t="shared" ref="M579:M642" si="94">MONTH(K579)</f>
        <v>3</v>
      </c>
      <c r="N579" s="11"/>
      <c r="O579" s="11">
        <f t="shared" ref="O579:O642" si="95">(I579/86400)+25569+(-5/24)</f>
        <v>42510.380810185183</v>
      </c>
      <c r="P579" t="b">
        <v>0</v>
      </c>
      <c r="Q579">
        <v>1</v>
      </c>
      <c r="R579" t="b">
        <v>0</v>
      </c>
      <c r="S579" t="s">
        <v>8272</v>
      </c>
      <c r="T579" s="5">
        <f t="shared" ref="T579:T642" si="96">E579/D579*100</f>
        <v>0.2</v>
      </c>
      <c r="U579" s="5">
        <f t="shared" ref="U579:U642" si="97">IF(Q579&gt;0,E579/Q579,0)</f>
        <v>10</v>
      </c>
      <c r="V579" t="str">
        <f t="shared" ref="V579:V642" si="98">LEFT(S579,SEARCH("/",S579)-1)</f>
        <v>technology</v>
      </c>
      <c r="W579" t="str">
        <f t="shared" ref="W579:W642" si="99">RIGHT($S579,LEN($S579)-SEARCH("/",$S579))</f>
        <v>web</v>
      </c>
      <c r="X579" s="8">
        <f t="shared" si="90"/>
        <v>2016</v>
      </c>
      <c r="Y579" s="8">
        <f t="shared" si="91"/>
        <v>3</v>
      </c>
    </row>
    <row r="580" spans="1:25" ht="19" customHeight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92"/>
        <v>42230.370289351849</v>
      </c>
      <c r="L580" s="12">
        <f t="shared" si="93"/>
        <v>2015</v>
      </c>
      <c r="M580" s="12">
        <f t="shared" si="94"/>
        <v>8</v>
      </c>
      <c r="N580" s="11"/>
      <c r="O580" s="11">
        <f t="shared" si="95"/>
        <v>42254.370289351849</v>
      </c>
      <c r="P580" t="b">
        <v>0</v>
      </c>
      <c r="Q580">
        <v>7</v>
      </c>
      <c r="R580" t="b">
        <v>0</v>
      </c>
      <c r="S580" t="s">
        <v>8272</v>
      </c>
      <c r="T580" s="5">
        <f t="shared" si="96"/>
        <v>1.12E-2</v>
      </c>
      <c r="U580" s="5">
        <f t="shared" si="97"/>
        <v>2</v>
      </c>
      <c r="V580" t="str">
        <f t="shared" si="98"/>
        <v>technology</v>
      </c>
      <c r="W580" t="str">
        <f t="shared" si="99"/>
        <v>web</v>
      </c>
      <c r="X580" s="8">
        <f t="shared" si="90"/>
        <v>2015</v>
      </c>
      <c r="Y580" s="8">
        <f t="shared" si="91"/>
        <v>8</v>
      </c>
    </row>
    <row r="581" spans="1:25" ht="19" customHeight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92"/>
        <v>41968.643784722219</v>
      </c>
      <c r="L581" s="12">
        <f t="shared" si="93"/>
        <v>2014</v>
      </c>
      <c r="M581" s="12">
        <f t="shared" si="94"/>
        <v>11</v>
      </c>
      <c r="N581" s="11"/>
      <c r="O581" s="11">
        <f t="shared" si="95"/>
        <v>41998.643784722219</v>
      </c>
      <c r="P581" t="b">
        <v>0</v>
      </c>
      <c r="Q581">
        <v>5</v>
      </c>
      <c r="R581" t="b">
        <v>0</v>
      </c>
      <c r="S581" t="s">
        <v>8272</v>
      </c>
      <c r="T581" s="5">
        <f t="shared" si="96"/>
        <v>1.4583333333333333</v>
      </c>
      <c r="U581" s="5">
        <f t="shared" si="97"/>
        <v>35</v>
      </c>
      <c r="V581" t="str">
        <f t="shared" si="98"/>
        <v>technology</v>
      </c>
      <c r="W581" t="str">
        <f t="shared" si="99"/>
        <v>web</v>
      </c>
      <c r="X581" s="8">
        <f t="shared" si="90"/>
        <v>2014</v>
      </c>
      <c r="Y581" s="8">
        <f t="shared" si="91"/>
        <v>11</v>
      </c>
    </row>
    <row r="582" spans="1:25" ht="19" customHeight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92"/>
        <v>42605.699849537035</v>
      </c>
      <c r="L582" s="12">
        <f t="shared" si="93"/>
        <v>2016</v>
      </c>
      <c r="M582" s="12">
        <f t="shared" si="94"/>
        <v>8</v>
      </c>
      <c r="N582" s="11"/>
      <c r="O582" s="11">
        <f t="shared" si="95"/>
        <v>42635.699849537035</v>
      </c>
      <c r="P582" t="b">
        <v>0</v>
      </c>
      <c r="Q582">
        <v>1</v>
      </c>
      <c r="R582" t="b">
        <v>0</v>
      </c>
      <c r="S582" t="s">
        <v>8272</v>
      </c>
      <c r="T582" s="5">
        <f t="shared" si="96"/>
        <v>3.3333333333333333E-2</v>
      </c>
      <c r="U582" s="5">
        <f t="shared" si="97"/>
        <v>1</v>
      </c>
      <c r="V582" t="str">
        <f t="shared" si="98"/>
        <v>technology</v>
      </c>
      <c r="W582" t="str">
        <f t="shared" si="99"/>
        <v>web</v>
      </c>
      <c r="X582" s="8">
        <f t="shared" si="90"/>
        <v>2016</v>
      </c>
      <c r="Y582" s="8">
        <f t="shared" si="91"/>
        <v>8</v>
      </c>
    </row>
    <row r="583" spans="1:25" ht="19" customHeight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92"/>
        <v>42187.804444444446</v>
      </c>
      <c r="L583" s="12">
        <f t="shared" si="93"/>
        <v>2015</v>
      </c>
      <c r="M583" s="12">
        <f t="shared" si="94"/>
        <v>7</v>
      </c>
      <c r="N583" s="11"/>
      <c r="O583" s="11">
        <f t="shared" si="95"/>
        <v>42217.804444444446</v>
      </c>
      <c r="P583" t="b">
        <v>0</v>
      </c>
      <c r="Q583">
        <v>0</v>
      </c>
      <c r="R583" t="b">
        <v>0</v>
      </c>
      <c r="S583" t="s">
        <v>8272</v>
      </c>
      <c r="T583" s="5">
        <f t="shared" si="96"/>
        <v>0</v>
      </c>
      <c r="U583" s="5">
        <f t="shared" si="97"/>
        <v>0</v>
      </c>
      <c r="V583" t="str">
        <f t="shared" si="98"/>
        <v>technology</v>
      </c>
      <c r="W583" t="str">
        <f t="shared" si="99"/>
        <v>web</v>
      </c>
      <c r="X583" s="8">
        <f t="shared" si="90"/>
        <v>2015</v>
      </c>
      <c r="Y583" s="8">
        <f t="shared" si="91"/>
        <v>7</v>
      </c>
    </row>
    <row r="584" spans="1:25" ht="19" customHeight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92"/>
        <v>42055.531469907401</v>
      </c>
      <c r="L584" s="12">
        <f t="shared" si="93"/>
        <v>2015</v>
      </c>
      <c r="M584" s="12">
        <f t="shared" si="94"/>
        <v>2</v>
      </c>
      <c r="N584" s="11"/>
      <c r="O584" s="11">
        <f t="shared" si="95"/>
        <v>42078.541666666664</v>
      </c>
      <c r="P584" t="b">
        <v>0</v>
      </c>
      <c r="Q584">
        <v>0</v>
      </c>
      <c r="R584" t="b">
        <v>0</v>
      </c>
      <c r="S584" t="s">
        <v>8272</v>
      </c>
      <c r="T584" s="5">
        <f t="shared" si="96"/>
        <v>0</v>
      </c>
      <c r="U584" s="5">
        <f t="shared" si="97"/>
        <v>0</v>
      </c>
      <c r="V584" t="str">
        <f t="shared" si="98"/>
        <v>technology</v>
      </c>
      <c r="W584" t="str">
        <f t="shared" si="99"/>
        <v>web</v>
      </c>
      <c r="X584" s="8">
        <f t="shared" si="90"/>
        <v>2015</v>
      </c>
      <c r="Y584" s="8">
        <f t="shared" si="91"/>
        <v>2</v>
      </c>
    </row>
    <row r="585" spans="1:25" ht="19" customHeight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92"/>
        <v>42052.730173611104</v>
      </c>
      <c r="L585" s="12">
        <f t="shared" si="93"/>
        <v>2015</v>
      </c>
      <c r="M585" s="12">
        <f t="shared" si="94"/>
        <v>2</v>
      </c>
      <c r="N585" s="11"/>
      <c r="O585" s="11">
        <f t="shared" si="95"/>
        <v>42082.688506944447</v>
      </c>
      <c r="P585" t="b">
        <v>0</v>
      </c>
      <c r="Q585">
        <v>1</v>
      </c>
      <c r="R585" t="b">
        <v>0</v>
      </c>
      <c r="S585" t="s">
        <v>8272</v>
      </c>
      <c r="T585" s="5">
        <f t="shared" si="96"/>
        <v>1.1111111111111112E-2</v>
      </c>
      <c r="U585" s="5">
        <f t="shared" si="97"/>
        <v>1</v>
      </c>
      <c r="V585" t="str">
        <f t="shared" si="98"/>
        <v>technology</v>
      </c>
      <c r="W585" t="str">
        <f t="shared" si="99"/>
        <v>web</v>
      </c>
      <c r="X585" s="8">
        <f t="shared" si="90"/>
        <v>2015</v>
      </c>
      <c r="Y585" s="8">
        <f t="shared" si="91"/>
        <v>2</v>
      </c>
    </row>
    <row r="586" spans="1:25" ht="19" customHeight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92"/>
        <v>42049.508287037032</v>
      </c>
      <c r="L586" s="12">
        <f t="shared" si="93"/>
        <v>2015</v>
      </c>
      <c r="M586" s="12">
        <f t="shared" si="94"/>
        <v>2</v>
      </c>
      <c r="N586" s="11"/>
      <c r="O586" s="11">
        <f t="shared" si="95"/>
        <v>42079.466620370367</v>
      </c>
      <c r="P586" t="b">
        <v>0</v>
      </c>
      <c r="Q586">
        <v>2</v>
      </c>
      <c r="R586" t="b">
        <v>0</v>
      </c>
      <c r="S586" t="s">
        <v>8272</v>
      </c>
      <c r="T586" s="5">
        <f t="shared" si="96"/>
        <v>1</v>
      </c>
      <c r="U586" s="5">
        <f t="shared" si="97"/>
        <v>5</v>
      </c>
      <c r="V586" t="str">
        <f t="shared" si="98"/>
        <v>technology</v>
      </c>
      <c r="W586" t="str">
        <f t="shared" si="99"/>
        <v>web</v>
      </c>
      <c r="X586" s="8">
        <f t="shared" si="90"/>
        <v>2015</v>
      </c>
      <c r="Y586" s="8">
        <f t="shared" si="91"/>
        <v>2</v>
      </c>
    </row>
    <row r="587" spans="1:25" ht="19" customHeight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92"/>
        <v>42283.182604166665</v>
      </c>
      <c r="L587" s="12">
        <f t="shared" si="93"/>
        <v>2015</v>
      </c>
      <c r="M587" s="12">
        <f t="shared" si="94"/>
        <v>10</v>
      </c>
      <c r="N587" s="11"/>
      <c r="O587" s="11">
        <f t="shared" si="95"/>
        <v>42338.791666666664</v>
      </c>
      <c r="P587" t="b">
        <v>0</v>
      </c>
      <c r="Q587">
        <v>0</v>
      </c>
      <c r="R587" t="b">
        <v>0</v>
      </c>
      <c r="S587" t="s">
        <v>8272</v>
      </c>
      <c r="T587" s="5">
        <f t="shared" si="96"/>
        <v>0</v>
      </c>
      <c r="U587" s="5">
        <f t="shared" si="97"/>
        <v>0</v>
      </c>
      <c r="V587" t="str">
        <f t="shared" si="98"/>
        <v>technology</v>
      </c>
      <c r="W587" t="str">
        <f t="shared" si="99"/>
        <v>web</v>
      </c>
      <c r="X587" s="8">
        <f t="shared" si="90"/>
        <v>2015</v>
      </c>
      <c r="Y587" s="8">
        <f t="shared" si="91"/>
        <v>10</v>
      </c>
    </row>
    <row r="588" spans="1:25" ht="19" customHeight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92"/>
        <v>42020.645914351851</v>
      </c>
      <c r="L588" s="12">
        <f t="shared" si="93"/>
        <v>2015</v>
      </c>
      <c r="M588" s="12">
        <f t="shared" si="94"/>
        <v>1</v>
      </c>
      <c r="N588" s="11"/>
      <c r="O588" s="11">
        <f t="shared" si="95"/>
        <v>42050.645914351851</v>
      </c>
      <c r="P588" t="b">
        <v>0</v>
      </c>
      <c r="Q588">
        <v>4</v>
      </c>
      <c r="R588" t="b">
        <v>0</v>
      </c>
      <c r="S588" t="s">
        <v>8272</v>
      </c>
      <c r="T588" s="5">
        <f t="shared" si="96"/>
        <v>0.55999999999999994</v>
      </c>
      <c r="U588" s="5">
        <f t="shared" si="97"/>
        <v>14</v>
      </c>
      <c r="V588" t="str">
        <f t="shared" si="98"/>
        <v>technology</v>
      </c>
      <c r="W588" t="str">
        <f t="shared" si="99"/>
        <v>web</v>
      </c>
      <c r="X588" s="8">
        <f t="shared" si="90"/>
        <v>2015</v>
      </c>
      <c r="Y588" s="8">
        <f t="shared" si="91"/>
        <v>1</v>
      </c>
    </row>
    <row r="589" spans="1:25" ht="19" customHeight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92"/>
        <v>42080.548993055556</v>
      </c>
      <c r="L589" s="12">
        <f t="shared" si="93"/>
        <v>2015</v>
      </c>
      <c r="M589" s="12">
        <f t="shared" si="94"/>
        <v>3</v>
      </c>
      <c r="N589" s="11"/>
      <c r="O589" s="11">
        <f t="shared" si="95"/>
        <v>42110.548993055556</v>
      </c>
      <c r="P589" t="b">
        <v>0</v>
      </c>
      <c r="Q589">
        <v>7</v>
      </c>
      <c r="R589" t="b">
        <v>0</v>
      </c>
      <c r="S589" t="s">
        <v>8272</v>
      </c>
      <c r="T589" s="5">
        <f t="shared" si="96"/>
        <v>9.0833333333333339</v>
      </c>
      <c r="U589" s="5">
        <f t="shared" si="97"/>
        <v>389.28571428571428</v>
      </c>
      <c r="V589" t="str">
        <f t="shared" si="98"/>
        <v>technology</v>
      </c>
      <c r="W589" t="str">
        <f t="shared" si="99"/>
        <v>web</v>
      </c>
      <c r="X589" s="8">
        <f t="shared" si="90"/>
        <v>2015</v>
      </c>
      <c r="Y589" s="8">
        <f t="shared" si="91"/>
        <v>3</v>
      </c>
    </row>
    <row r="590" spans="1:25" ht="19" customHeight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92"/>
        <v>42631.561180555553</v>
      </c>
      <c r="L590" s="12">
        <f t="shared" si="93"/>
        <v>2016</v>
      </c>
      <c r="M590" s="12">
        <f t="shared" si="94"/>
        <v>9</v>
      </c>
      <c r="N590" s="11"/>
      <c r="O590" s="11">
        <f t="shared" si="95"/>
        <v>42691.602847222217</v>
      </c>
      <c r="P590" t="b">
        <v>0</v>
      </c>
      <c r="Q590">
        <v>2</v>
      </c>
      <c r="R590" t="b">
        <v>0</v>
      </c>
      <c r="S590" t="s">
        <v>8272</v>
      </c>
      <c r="T590" s="5">
        <f t="shared" si="96"/>
        <v>3.3444444444444441</v>
      </c>
      <c r="U590" s="5">
        <f t="shared" si="97"/>
        <v>150.5</v>
      </c>
      <c r="V590" t="str">
        <f t="shared" si="98"/>
        <v>technology</v>
      </c>
      <c r="W590" t="str">
        <f t="shared" si="99"/>
        <v>web</v>
      </c>
      <c r="X590" s="8">
        <f t="shared" si="90"/>
        <v>2016</v>
      </c>
      <c r="Y590" s="8">
        <f t="shared" si="91"/>
        <v>9</v>
      </c>
    </row>
    <row r="591" spans="1:25" ht="19" customHeight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92"/>
        <v>42178.406238425923</v>
      </c>
      <c r="L591" s="12">
        <f t="shared" si="93"/>
        <v>2015</v>
      </c>
      <c r="M591" s="12">
        <f t="shared" si="94"/>
        <v>6</v>
      </c>
      <c r="N591" s="11"/>
      <c r="O591" s="11">
        <f t="shared" si="95"/>
        <v>42193.406238425923</v>
      </c>
      <c r="P591" t="b">
        <v>0</v>
      </c>
      <c r="Q591">
        <v>1</v>
      </c>
      <c r="R591" t="b">
        <v>0</v>
      </c>
      <c r="S591" t="s">
        <v>8272</v>
      </c>
      <c r="T591" s="5">
        <f t="shared" si="96"/>
        <v>1.3333333333333334E-2</v>
      </c>
      <c r="U591" s="5">
        <f t="shared" si="97"/>
        <v>1</v>
      </c>
      <c r="V591" t="str">
        <f t="shared" si="98"/>
        <v>technology</v>
      </c>
      <c r="W591" t="str">
        <f t="shared" si="99"/>
        <v>web</v>
      </c>
      <c r="X591" s="8">
        <f t="shared" si="90"/>
        <v>2015</v>
      </c>
      <c r="Y591" s="8">
        <f t="shared" si="91"/>
        <v>6</v>
      </c>
    </row>
    <row r="592" spans="1:25" ht="19" customHeight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92"/>
        <v>42377.34642361111</v>
      </c>
      <c r="L592" s="12">
        <f t="shared" si="93"/>
        <v>2016</v>
      </c>
      <c r="M592" s="12">
        <f t="shared" si="94"/>
        <v>1</v>
      </c>
      <c r="N592" s="11"/>
      <c r="O592" s="11">
        <f t="shared" si="95"/>
        <v>42408.334027777775</v>
      </c>
      <c r="P592" t="b">
        <v>0</v>
      </c>
      <c r="Q592">
        <v>9</v>
      </c>
      <c r="R592" t="b">
        <v>0</v>
      </c>
      <c r="S592" t="s">
        <v>8272</v>
      </c>
      <c r="T592" s="5">
        <f t="shared" si="96"/>
        <v>4.46</v>
      </c>
      <c r="U592" s="5">
        <f t="shared" si="97"/>
        <v>24.777777777777779</v>
      </c>
      <c r="V592" t="str">
        <f t="shared" si="98"/>
        <v>technology</v>
      </c>
      <c r="W592" t="str">
        <f t="shared" si="99"/>
        <v>web</v>
      </c>
      <c r="X592" s="8">
        <f t="shared" si="90"/>
        <v>2016</v>
      </c>
      <c r="Y592" s="8">
        <f t="shared" si="91"/>
        <v>1</v>
      </c>
    </row>
    <row r="593" spans="1:25" ht="19" customHeight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92"/>
        <v>42177.334837962961</v>
      </c>
      <c r="L593" s="12">
        <f t="shared" si="93"/>
        <v>2015</v>
      </c>
      <c r="M593" s="12">
        <f t="shared" si="94"/>
        <v>6</v>
      </c>
      <c r="N593" s="11"/>
      <c r="O593" s="11">
        <f t="shared" si="95"/>
        <v>42207.334837962961</v>
      </c>
      <c r="P593" t="b">
        <v>0</v>
      </c>
      <c r="Q593">
        <v>2</v>
      </c>
      <c r="R593" t="b">
        <v>0</v>
      </c>
      <c r="S593" t="s">
        <v>8272</v>
      </c>
      <c r="T593" s="5">
        <f t="shared" si="96"/>
        <v>6.0999999999999999E-2</v>
      </c>
      <c r="U593" s="5">
        <f t="shared" si="97"/>
        <v>30.5</v>
      </c>
      <c r="V593" t="str">
        <f t="shared" si="98"/>
        <v>technology</v>
      </c>
      <c r="W593" t="str">
        <f t="shared" si="99"/>
        <v>web</v>
      </c>
      <c r="X593" s="8">
        <f t="shared" si="90"/>
        <v>2015</v>
      </c>
      <c r="Y593" s="8">
        <f t="shared" si="91"/>
        <v>6</v>
      </c>
    </row>
    <row r="594" spans="1:25" ht="19" customHeight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92"/>
        <v>41946.023842592593</v>
      </c>
      <c r="L594" s="12">
        <f t="shared" si="93"/>
        <v>2014</v>
      </c>
      <c r="M594" s="12">
        <f t="shared" si="94"/>
        <v>11</v>
      </c>
      <c r="N594" s="11"/>
      <c r="O594" s="11">
        <f t="shared" si="95"/>
        <v>41976.023842592585</v>
      </c>
      <c r="P594" t="b">
        <v>0</v>
      </c>
      <c r="Q594">
        <v>1</v>
      </c>
      <c r="R594" t="b">
        <v>0</v>
      </c>
      <c r="S594" t="s">
        <v>8272</v>
      </c>
      <c r="T594" s="5">
        <f t="shared" si="96"/>
        <v>3.3333333333333335</v>
      </c>
      <c r="U594" s="5">
        <f t="shared" si="97"/>
        <v>250</v>
      </c>
      <c r="V594" t="str">
        <f t="shared" si="98"/>
        <v>technology</v>
      </c>
      <c r="W594" t="str">
        <f t="shared" si="99"/>
        <v>web</v>
      </c>
      <c r="X594" s="8">
        <f t="shared" si="90"/>
        <v>2014</v>
      </c>
      <c r="Y594" s="8">
        <f t="shared" si="91"/>
        <v>11</v>
      </c>
    </row>
    <row r="595" spans="1:25" ht="19" customHeight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92"/>
        <v>42070.469270833331</v>
      </c>
      <c r="L595" s="12">
        <f t="shared" si="93"/>
        <v>2015</v>
      </c>
      <c r="M595" s="12">
        <f t="shared" si="94"/>
        <v>3</v>
      </c>
      <c r="N595" s="11"/>
      <c r="O595" s="11">
        <f t="shared" si="95"/>
        <v>42100.427604166667</v>
      </c>
      <c r="P595" t="b">
        <v>0</v>
      </c>
      <c r="Q595">
        <v>7</v>
      </c>
      <c r="R595" t="b">
        <v>0</v>
      </c>
      <c r="S595" t="s">
        <v>8272</v>
      </c>
      <c r="T595" s="5">
        <f t="shared" si="96"/>
        <v>23</v>
      </c>
      <c r="U595" s="5">
        <f t="shared" si="97"/>
        <v>16.428571428571427</v>
      </c>
      <c r="V595" t="str">
        <f t="shared" si="98"/>
        <v>technology</v>
      </c>
      <c r="W595" t="str">
        <f t="shared" si="99"/>
        <v>web</v>
      </c>
      <c r="X595" s="8">
        <f t="shared" si="90"/>
        <v>2015</v>
      </c>
      <c r="Y595" s="8">
        <f t="shared" si="91"/>
        <v>3</v>
      </c>
    </row>
    <row r="596" spans="1:25" ht="19" customHeight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92"/>
        <v>42446.571828703702</v>
      </c>
      <c r="L596" s="12">
        <f t="shared" si="93"/>
        <v>2016</v>
      </c>
      <c r="M596" s="12">
        <f t="shared" si="94"/>
        <v>3</v>
      </c>
      <c r="N596" s="11"/>
      <c r="O596" s="11">
        <f t="shared" si="95"/>
        <v>42476.571828703702</v>
      </c>
      <c r="P596" t="b">
        <v>0</v>
      </c>
      <c r="Q596">
        <v>2</v>
      </c>
      <c r="R596" t="b">
        <v>0</v>
      </c>
      <c r="S596" t="s">
        <v>8272</v>
      </c>
      <c r="T596" s="5">
        <f t="shared" si="96"/>
        <v>0.104</v>
      </c>
      <c r="U596" s="5">
        <f t="shared" si="97"/>
        <v>13</v>
      </c>
      <c r="V596" t="str">
        <f t="shared" si="98"/>
        <v>technology</v>
      </c>
      <c r="W596" t="str">
        <f t="shared" si="99"/>
        <v>web</v>
      </c>
      <c r="X596" s="8">
        <f t="shared" si="90"/>
        <v>2016</v>
      </c>
      <c r="Y596" s="8">
        <f t="shared" si="91"/>
        <v>3</v>
      </c>
    </row>
    <row r="597" spans="1:25" ht="19" customHeight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92"/>
        <v>42082.861550925925</v>
      </c>
      <c r="L597" s="12">
        <f t="shared" si="93"/>
        <v>2015</v>
      </c>
      <c r="M597" s="12">
        <f t="shared" si="94"/>
        <v>3</v>
      </c>
      <c r="N597" s="11"/>
      <c r="O597" s="11">
        <f t="shared" si="95"/>
        <v>42127.861550925925</v>
      </c>
      <c r="P597" t="b">
        <v>0</v>
      </c>
      <c r="Q597">
        <v>8</v>
      </c>
      <c r="R597" t="b">
        <v>0</v>
      </c>
      <c r="S597" t="s">
        <v>8272</v>
      </c>
      <c r="T597" s="5">
        <f t="shared" si="96"/>
        <v>0.42599999999999999</v>
      </c>
      <c r="U597" s="5">
        <f t="shared" si="97"/>
        <v>53.25</v>
      </c>
      <c r="V597" t="str">
        <f t="shared" si="98"/>
        <v>technology</v>
      </c>
      <c r="W597" t="str">
        <f t="shared" si="99"/>
        <v>web</v>
      </c>
      <c r="X597" s="8">
        <f t="shared" si="90"/>
        <v>2015</v>
      </c>
      <c r="Y597" s="8">
        <f t="shared" si="91"/>
        <v>3</v>
      </c>
    </row>
    <row r="598" spans="1:25" ht="19" customHeight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92"/>
        <v>42646.688564814809</v>
      </c>
      <c r="L598" s="12">
        <f t="shared" si="93"/>
        <v>2016</v>
      </c>
      <c r="M598" s="12">
        <f t="shared" si="94"/>
        <v>10</v>
      </c>
      <c r="N598" s="11"/>
      <c r="O598" s="11">
        <f t="shared" si="95"/>
        <v>42676.688564814809</v>
      </c>
      <c r="P598" t="b">
        <v>0</v>
      </c>
      <c r="Q598">
        <v>2</v>
      </c>
      <c r="R598" t="b">
        <v>0</v>
      </c>
      <c r="S598" t="s">
        <v>8272</v>
      </c>
      <c r="T598" s="5">
        <f t="shared" si="96"/>
        <v>0.03</v>
      </c>
      <c r="U598" s="5">
        <f t="shared" si="97"/>
        <v>3</v>
      </c>
      <c r="V598" t="str">
        <f t="shared" si="98"/>
        <v>technology</v>
      </c>
      <c r="W598" t="str">
        <f t="shared" si="99"/>
        <v>web</v>
      </c>
      <c r="X598" s="8">
        <f t="shared" si="90"/>
        <v>2016</v>
      </c>
      <c r="Y598" s="8">
        <f t="shared" si="91"/>
        <v>10</v>
      </c>
    </row>
    <row r="599" spans="1:25" ht="19" customHeight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92"/>
        <v>42545.496932870366</v>
      </c>
      <c r="L599" s="12">
        <f t="shared" si="93"/>
        <v>2016</v>
      </c>
      <c r="M599" s="12">
        <f t="shared" si="94"/>
        <v>6</v>
      </c>
      <c r="N599" s="11"/>
      <c r="O599" s="11">
        <f t="shared" si="95"/>
        <v>42582.458333333336</v>
      </c>
      <c r="P599" t="b">
        <v>0</v>
      </c>
      <c r="Q599">
        <v>2</v>
      </c>
      <c r="R599" t="b">
        <v>0</v>
      </c>
      <c r="S599" t="s">
        <v>8272</v>
      </c>
      <c r="T599" s="5">
        <f t="shared" si="96"/>
        <v>0.26666666666666666</v>
      </c>
      <c r="U599" s="5">
        <f t="shared" si="97"/>
        <v>10</v>
      </c>
      <c r="V599" t="str">
        <f t="shared" si="98"/>
        <v>technology</v>
      </c>
      <c r="W599" t="str">
        <f t="shared" si="99"/>
        <v>web</v>
      </c>
      <c r="X599" s="8">
        <f t="shared" si="90"/>
        <v>2016</v>
      </c>
      <c r="Y599" s="8">
        <f t="shared" si="91"/>
        <v>6</v>
      </c>
    </row>
    <row r="600" spans="1:25" ht="19" customHeight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92"/>
        <v>41947.793761574074</v>
      </c>
      <c r="L600" s="12">
        <f t="shared" si="93"/>
        <v>2014</v>
      </c>
      <c r="M600" s="12">
        <f t="shared" si="94"/>
        <v>11</v>
      </c>
      <c r="N600" s="11"/>
      <c r="O600" s="11">
        <f t="shared" si="95"/>
        <v>41977.793761574074</v>
      </c>
      <c r="P600" t="b">
        <v>0</v>
      </c>
      <c r="Q600">
        <v>7</v>
      </c>
      <c r="R600" t="b">
        <v>0</v>
      </c>
      <c r="S600" t="s">
        <v>8272</v>
      </c>
      <c r="T600" s="5">
        <f t="shared" si="96"/>
        <v>34</v>
      </c>
      <c r="U600" s="5">
        <f t="shared" si="97"/>
        <v>121.42857142857143</v>
      </c>
      <c r="V600" t="str">
        <f t="shared" si="98"/>
        <v>technology</v>
      </c>
      <c r="W600" t="str">
        <f t="shared" si="99"/>
        <v>web</v>
      </c>
      <c r="X600" s="8">
        <f t="shared" si="90"/>
        <v>2014</v>
      </c>
      <c r="Y600" s="8">
        <f t="shared" si="91"/>
        <v>11</v>
      </c>
    </row>
    <row r="601" spans="1:25" ht="19" customHeight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92"/>
        <v>42047.604189814818</v>
      </c>
      <c r="L601" s="12">
        <f t="shared" si="93"/>
        <v>2015</v>
      </c>
      <c r="M601" s="12">
        <f t="shared" si="94"/>
        <v>2</v>
      </c>
      <c r="N601" s="11"/>
      <c r="O601" s="11">
        <f t="shared" si="95"/>
        <v>42071.427777777775</v>
      </c>
      <c r="P601" t="b">
        <v>0</v>
      </c>
      <c r="Q601">
        <v>2</v>
      </c>
      <c r="R601" t="b">
        <v>0</v>
      </c>
      <c r="S601" t="s">
        <v>8272</v>
      </c>
      <c r="T601" s="5">
        <f t="shared" si="96"/>
        <v>6.2E-2</v>
      </c>
      <c r="U601" s="5">
        <f t="shared" si="97"/>
        <v>15.5</v>
      </c>
      <c r="V601" t="str">
        <f t="shared" si="98"/>
        <v>technology</v>
      </c>
      <c r="W601" t="str">
        <f t="shared" si="99"/>
        <v>web</v>
      </c>
      <c r="X601" s="8">
        <f t="shared" si="90"/>
        <v>2015</v>
      </c>
      <c r="Y601" s="8">
        <f t="shared" si="91"/>
        <v>2</v>
      </c>
    </row>
    <row r="602" spans="1:25" ht="19" customHeight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92"/>
        <v>42073.589837962958</v>
      </c>
      <c r="L602" s="12">
        <f t="shared" si="93"/>
        <v>2015</v>
      </c>
      <c r="M602" s="12">
        <f t="shared" si="94"/>
        <v>3</v>
      </c>
      <c r="N602" s="11"/>
      <c r="O602" s="11">
        <f t="shared" si="95"/>
        <v>42133.589837962958</v>
      </c>
      <c r="P602" t="b">
        <v>0</v>
      </c>
      <c r="Q602">
        <v>1</v>
      </c>
      <c r="R602" t="b">
        <v>0</v>
      </c>
      <c r="S602" t="s">
        <v>8272</v>
      </c>
      <c r="T602" s="5">
        <f t="shared" si="96"/>
        <v>2</v>
      </c>
      <c r="U602" s="5">
        <f t="shared" si="97"/>
        <v>100</v>
      </c>
      <c r="V602" t="str">
        <f t="shared" si="98"/>
        <v>technology</v>
      </c>
      <c r="W602" t="str">
        <f t="shared" si="99"/>
        <v>web</v>
      </c>
      <c r="X602" s="8">
        <f t="shared" si="90"/>
        <v>2015</v>
      </c>
      <c r="Y602" s="8">
        <f t="shared" si="91"/>
        <v>3</v>
      </c>
    </row>
    <row r="603" spans="1:25" ht="19" customHeight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92"/>
        <v>41969.64975694444</v>
      </c>
      <c r="L603" s="12">
        <f t="shared" si="93"/>
        <v>2014</v>
      </c>
      <c r="M603" s="12">
        <f t="shared" si="94"/>
        <v>11</v>
      </c>
      <c r="N603" s="11"/>
      <c r="O603" s="11">
        <f t="shared" si="95"/>
        <v>41999.64975694444</v>
      </c>
      <c r="P603" t="b">
        <v>0</v>
      </c>
      <c r="Q603">
        <v>6</v>
      </c>
      <c r="R603" t="b">
        <v>0</v>
      </c>
      <c r="S603" t="s">
        <v>8272</v>
      </c>
      <c r="T603" s="5">
        <f t="shared" si="96"/>
        <v>1.4000000000000001</v>
      </c>
      <c r="U603" s="5">
        <f t="shared" si="97"/>
        <v>23.333333333333332</v>
      </c>
      <c r="V603" t="str">
        <f t="shared" si="98"/>
        <v>technology</v>
      </c>
      <c r="W603" t="str">
        <f t="shared" si="99"/>
        <v>web</v>
      </c>
      <c r="X603" s="8">
        <f t="shared" si="90"/>
        <v>2014</v>
      </c>
      <c r="Y603" s="8">
        <f t="shared" si="91"/>
        <v>11</v>
      </c>
    </row>
    <row r="604" spans="1:25" ht="19" customHeight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92"/>
        <v>42143.585821759254</v>
      </c>
      <c r="L604" s="12">
        <f t="shared" si="93"/>
        <v>2015</v>
      </c>
      <c r="M604" s="12">
        <f t="shared" si="94"/>
        <v>5</v>
      </c>
      <c r="N604" s="11"/>
      <c r="O604" s="11">
        <f t="shared" si="95"/>
        <v>42173.585821759254</v>
      </c>
      <c r="P604" t="b">
        <v>0</v>
      </c>
      <c r="Q604">
        <v>0</v>
      </c>
      <c r="R604" t="b">
        <v>0</v>
      </c>
      <c r="S604" t="s">
        <v>8272</v>
      </c>
      <c r="T604" s="5">
        <f t="shared" si="96"/>
        <v>0</v>
      </c>
      <c r="U604" s="5">
        <f t="shared" si="97"/>
        <v>0</v>
      </c>
      <c r="V604" t="str">
        <f t="shared" si="98"/>
        <v>technology</v>
      </c>
      <c r="W604" t="str">
        <f t="shared" si="99"/>
        <v>web</v>
      </c>
      <c r="X604" s="8">
        <f t="shared" si="90"/>
        <v>2015</v>
      </c>
      <c r="Y604" s="8">
        <f t="shared" si="91"/>
        <v>5</v>
      </c>
    </row>
    <row r="605" spans="1:25" ht="19" customHeight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92"/>
        <v>41835.430821759255</v>
      </c>
      <c r="L605" s="12">
        <f t="shared" si="93"/>
        <v>2014</v>
      </c>
      <c r="M605" s="12">
        <f t="shared" si="94"/>
        <v>7</v>
      </c>
      <c r="N605" s="11"/>
      <c r="O605" s="11">
        <f t="shared" si="95"/>
        <v>41865.430821759255</v>
      </c>
      <c r="P605" t="b">
        <v>0</v>
      </c>
      <c r="Q605">
        <v>13</v>
      </c>
      <c r="R605" t="b">
        <v>0</v>
      </c>
      <c r="S605" t="s">
        <v>8272</v>
      </c>
      <c r="T605" s="5">
        <f t="shared" si="96"/>
        <v>3.9334666666666664</v>
      </c>
      <c r="U605" s="5">
        <f t="shared" si="97"/>
        <v>45.386153846153846</v>
      </c>
      <c r="V605" t="str">
        <f t="shared" si="98"/>
        <v>technology</v>
      </c>
      <c r="W605" t="str">
        <f t="shared" si="99"/>
        <v>web</v>
      </c>
      <c r="X605" s="8">
        <f t="shared" si="90"/>
        <v>2014</v>
      </c>
      <c r="Y605" s="8">
        <f t="shared" si="91"/>
        <v>7</v>
      </c>
    </row>
    <row r="606" spans="1:25" ht="19" customHeight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92"/>
        <v>41848.827037037037</v>
      </c>
      <c r="L606" s="12">
        <f t="shared" si="93"/>
        <v>2014</v>
      </c>
      <c r="M606" s="12">
        <f t="shared" si="94"/>
        <v>7</v>
      </c>
      <c r="N606" s="11"/>
      <c r="O606" s="11">
        <f t="shared" si="95"/>
        <v>41878.827037037037</v>
      </c>
      <c r="P606" t="b">
        <v>0</v>
      </c>
      <c r="Q606">
        <v>0</v>
      </c>
      <c r="R606" t="b">
        <v>0</v>
      </c>
      <c r="S606" t="s">
        <v>8272</v>
      </c>
      <c r="T606" s="5">
        <f t="shared" si="96"/>
        <v>0</v>
      </c>
      <c r="U606" s="5">
        <f t="shared" si="97"/>
        <v>0</v>
      </c>
      <c r="V606" t="str">
        <f t="shared" si="98"/>
        <v>technology</v>
      </c>
      <c r="W606" t="str">
        <f t="shared" si="99"/>
        <v>web</v>
      </c>
      <c r="X606" s="8">
        <f t="shared" si="90"/>
        <v>2014</v>
      </c>
      <c r="Y606" s="8">
        <f t="shared" si="91"/>
        <v>7</v>
      </c>
    </row>
    <row r="607" spans="1:25" ht="19" customHeight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92"/>
        <v>42194.149398148147</v>
      </c>
      <c r="L607" s="12">
        <f t="shared" si="93"/>
        <v>2015</v>
      </c>
      <c r="M607" s="12">
        <f t="shared" si="94"/>
        <v>7</v>
      </c>
      <c r="N607" s="11"/>
      <c r="O607" s="11">
        <f t="shared" si="95"/>
        <v>42239.149398148147</v>
      </c>
      <c r="P607" t="b">
        <v>0</v>
      </c>
      <c r="Q607">
        <v>8</v>
      </c>
      <c r="R607" t="b">
        <v>0</v>
      </c>
      <c r="S607" t="s">
        <v>8272</v>
      </c>
      <c r="T607" s="5">
        <f t="shared" si="96"/>
        <v>2.62</v>
      </c>
      <c r="U607" s="5">
        <f t="shared" si="97"/>
        <v>16.375</v>
      </c>
      <c r="V607" t="str">
        <f t="shared" si="98"/>
        <v>technology</v>
      </c>
      <c r="W607" t="str">
        <f t="shared" si="99"/>
        <v>web</v>
      </c>
      <c r="X607" s="8">
        <f t="shared" si="90"/>
        <v>2015</v>
      </c>
      <c r="Y607" s="8">
        <f t="shared" si="91"/>
        <v>7</v>
      </c>
    </row>
    <row r="608" spans="1:25" ht="19" customHeight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92"/>
        <v>42102.442233796297</v>
      </c>
      <c r="L608" s="12">
        <f t="shared" si="93"/>
        <v>2015</v>
      </c>
      <c r="M608" s="12">
        <f t="shared" si="94"/>
        <v>4</v>
      </c>
      <c r="N608" s="11"/>
      <c r="O608" s="11">
        <f t="shared" si="95"/>
        <v>42148.416666666664</v>
      </c>
      <c r="P608" t="b">
        <v>0</v>
      </c>
      <c r="Q608">
        <v>1</v>
      </c>
      <c r="R608" t="b">
        <v>0</v>
      </c>
      <c r="S608" t="s">
        <v>8272</v>
      </c>
      <c r="T608" s="5">
        <f t="shared" si="96"/>
        <v>0.2</v>
      </c>
      <c r="U608" s="5">
        <f t="shared" si="97"/>
        <v>10</v>
      </c>
      <c r="V608" t="str">
        <f t="shared" si="98"/>
        <v>technology</v>
      </c>
      <c r="W608" t="str">
        <f t="shared" si="99"/>
        <v>web</v>
      </c>
      <c r="X608" s="8">
        <f t="shared" si="90"/>
        <v>2015</v>
      </c>
      <c r="Y608" s="8">
        <f t="shared" si="91"/>
        <v>4</v>
      </c>
    </row>
    <row r="609" spans="1:25" ht="19" customHeight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92"/>
        <v>42300.617314814815</v>
      </c>
      <c r="L609" s="12">
        <f t="shared" si="93"/>
        <v>2015</v>
      </c>
      <c r="M609" s="12">
        <f t="shared" si="94"/>
        <v>10</v>
      </c>
      <c r="N609" s="11"/>
      <c r="O609" s="11">
        <f t="shared" si="95"/>
        <v>42330.65898148148</v>
      </c>
      <c r="P609" t="b">
        <v>0</v>
      </c>
      <c r="Q609">
        <v>0</v>
      </c>
      <c r="R609" t="b">
        <v>0</v>
      </c>
      <c r="S609" t="s">
        <v>8272</v>
      </c>
      <c r="T609" s="5">
        <f t="shared" si="96"/>
        <v>0</v>
      </c>
      <c r="U609" s="5">
        <f t="shared" si="97"/>
        <v>0</v>
      </c>
      <c r="V609" t="str">
        <f t="shared" si="98"/>
        <v>technology</v>
      </c>
      <c r="W609" t="str">
        <f t="shared" si="99"/>
        <v>web</v>
      </c>
      <c r="X609" s="8">
        <f t="shared" si="90"/>
        <v>2015</v>
      </c>
      <c r="Y609" s="8">
        <f t="shared" si="91"/>
        <v>10</v>
      </c>
    </row>
    <row r="610" spans="1:25" ht="19" customHeight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92"/>
        <v>42140.712731481479</v>
      </c>
      <c r="L610" s="12">
        <f t="shared" si="93"/>
        <v>2015</v>
      </c>
      <c r="M610" s="12">
        <f t="shared" si="94"/>
        <v>5</v>
      </c>
      <c r="N610" s="11"/>
      <c r="O610" s="11">
        <f t="shared" si="95"/>
        <v>42170.712731481479</v>
      </c>
      <c r="P610" t="b">
        <v>0</v>
      </c>
      <c r="Q610">
        <v>5</v>
      </c>
      <c r="R610" t="b">
        <v>0</v>
      </c>
      <c r="S610" t="s">
        <v>8272</v>
      </c>
      <c r="T610" s="5">
        <f t="shared" si="96"/>
        <v>0.97400000000000009</v>
      </c>
      <c r="U610" s="5">
        <f t="shared" si="97"/>
        <v>292.2</v>
      </c>
      <c r="V610" t="str">
        <f t="shared" si="98"/>
        <v>technology</v>
      </c>
      <c r="W610" t="str">
        <f t="shared" si="99"/>
        <v>web</v>
      </c>
      <c r="X610" s="8">
        <f t="shared" si="90"/>
        <v>2015</v>
      </c>
      <c r="Y610" s="8">
        <f t="shared" si="91"/>
        <v>5</v>
      </c>
    </row>
    <row r="611" spans="1:25" ht="19" customHeight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92"/>
        <v>42306.825740740744</v>
      </c>
      <c r="L611" s="12">
        <f t="shared" si="93"/>
        <v>2015</v>
      </c>
      <c r="M611" s="12">
        <f t="shared" si="94"/>
        <v>10</v>
      </c>
      <c r="N611" s="11"/>
      <c r="O611" s="11">
        <f t="shared" si="95"/>
        <v>42336.867407407401</v>
      </c>
      <c r="P611" t="b">
        <v>0</v>
      </c>
      <c r="Q611">
        <v>1</v>
      </c>
      <c r="R611" t="b">
        <v>0</v>
      </c>
      <c r="S611" t="s">
        <v>8272</v>
      </c>
      <c r="T611" s="5">
        <f t="shared" si="96"/>
        <v>0.64102564102564097</v>
      </c>
      <c r="U611" s="5">
        <f t="shared" si="97"/>
        <v>5</v>
      </c>
      <c r="V611" t="str">
        <f t="shared" si="98"/>
        <v>technology</v>
      </c>
      <c r="W611" t="str">
        <f t="shared" si="99"/>
        <v>web</v>
      </c>
      <c r="X611" s="8">
        <f t="shared" si="90"/>
        <v>2015</v>
      </c>
      <c r="Y611" s="8">
        <f t="shared" si="91"/>
        <v>10</v>
      </c>
    </row>
    <row r="612" spans="1:25" ht="19" customHeight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92"/>
        <v>42086.622523148144</v>
      </c>
      <c r="L612" s="12">
        <f t="shared" si="93"/>
        <v>2015</v>
      </c>
      <c r="M612" s="12">
        <f t="shared" si="94"/>
        <v>3</v>
      </c>
      <c r="N612" s="11"/>
      <c r="O612" s="11">
        <f t="shared" si="95"/>
        <v>42116.622523148144</v>
      </c>
      <c r="P612" t="b">
        <v>0</v>
      </c>
      <c r="Q612">
        <v>0</v>
      </c>
      <c r="R612" t="b">
        <v>0</v>
      </c>
      <c r="S612" t="s">
        <v>8272</v>
      </c>
      <c r="T612" s="5">
        <f t="shared" si="96"/>
        <v>0</v>
      </c>
      <c r="U612" s="5">
        <f t="shared" si="97"/>
        <v>0</v>
      </c>
      <c r="V612" t="str">
        <f t="shared" si="98"/>
        <v>technology</v>
      </c>
      <c r="W612" t="str">
        <f t="shared" si="99"/>
        <v>web</v>
      </c>
      <c r="X612" s="8">
        <f t="shared" si="90"/>
        <v>2015</v>
      </c>
      <c r="Y612" s="8">
        <f t="shared" si="91"/>
        <v>3</v>
      </c>
    </row>
    <row r="613" spans="1:25" ht="19" customHeight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92"/>
        <v>42328.352280092593</v>
      </c>
      <c r="L613" s="12">
        <f t="shared" si="93"/>
        <v>2015</v>
      </c>
      <c r="M613" s="12">
        <f t="shared" si="94"/>
        <v>11</v>
      </c>
      <c r="N613" s="11"/>
      <c r="O613" s="11">
        <f t="shared" si="95"/>
        <v>42388.352280092593</v>
      </c>
      <c r="P613" t="b">
        <v>0</v>
      </c>
      <c r="Q613">
        <v>0</v>
      </c>
      <c r="R613" t="b">
        <v>0</v>
      </c>
      <c r="S613" t="s">
        <v>8272</v>
      </c>
      <c r="T613" s="5">
        <f t="shared" si="96"/>
        <v>0</v>
      </c>
      <c r="U613" s="5">
        <f t="shared" si="97"/>
        <v>0</v>
      </c>
      <c r="V613" t="str">
        <f t="shared" si="98"/>
        <v>technology</v>
      </c>
      <c r="W613" t="str">
        <f t="shared" si="99"/>
        <v>web</v>
      </c>
      <c r="X613" s="8">
        <f t="shared" si="90"/>
        <v>2015</v>
      </c>
      <c r="Y613" s="8">
        <f t="shared" si="91"/>
        <v>11</v>
      </c>
    </row>
    <row r="614" spans="1:25" ht="19" customHeight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92"/>
        <v>42584.823449074072</v>
      </c>
      <c r="L614" s="12">
        <f t="shared" si="93"/>
        <v>2016</v>
      </c>
      <c r="M614" s="12">
        <f t="shared" si="94"/>
        <v>8</v>
      </c>
      <c r="N614" s="11"/>
      <c r="O614" s="11">
        <f t="shared" si="95"/>
        <v>42614.823449074072</v>
      </c>
      <c r="P614" t="b">
        <v>0</v>
      </c>
      <c r="Q614">
        <v>0</v>
      </c>
      <c r="R614" t="b">
        <v>0</v>
      </c>
      <c r="S614" t="s">
        <v>8272</v>
      </c>
      <c r="T614" s="5">
        <f t="shared" si="96"/>
        <v>0</v>
      </c>
      <c r="U614" s="5">
        <f t="shared" si="97"/>
        <v>0</v>
      </c>
      <c r="V614" t="str">
        <f t="shared" si="98"/>
        <v>technology</v>
      </c>
      <c r="W614" t="str">
        <f t="shared" si="99"/>
        <v>web</v>
      </c>
      <c r="X614" s="8">
        <f t="shared" si="90"/>
        <v>2016</v>
      </c>
      <c r="Y614" s="8">
        <f t="shared" si="91"/>
        <v>8</v>
      </c>
    </row>
    <row r="615" spans="1:25" ht="19" customHeight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92"/>
        <v>42247.288425925923</v>
      </c>
      <c r="L615" s="12">
        <f t="shared" si="93"/>
        <v>2015</v>
      </c>
      <c r="M615" s="12">
        <f t="shared" si="94"/>
        <v>8</v>
      </c>
      <c r="N615" s="11"/>
      <c r="O615" s="11">
        <f t="shared" si="95"/>
        <v>42277.999305555553</v>
      </c>
      <c r="P615" t="b">
        <v>0</v>
      </c>
      <c r="Q615">
        <v>121</v>
      </c>
      <c r="R615" t="b">
        <v>0</v>
      </c>
      <c r="S615" t="s">
        <v>8272</v>
      </c>
      <c r="T615" s="5">
        <f t="shared" si="96"/>
        <v>21.363333333333333</v>
      </c>
      <c r="U615" s="5">
        <f t="shared" si="97"/>
        <v>105.93388429752066</v>
      </c>
      <c r="V615" t="str">
        <f t="shared" si="98"/>
        <v>technology</v>
      </c>
      <c r="W615" t="str">
        <f t="shared" si="99"/>
        <v>web</v>
      </c>
      <c r="X615" s="8">
        <f t="shared" si="90"/>
        <v>2015</v>
      </c>
      <c r="Y615" s="8">
        <f t="shared" si="91"/>
        <v>8</v>
      </c>
    </row>
    <row r="616" spans="1:25" ht="19" customHeight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92"/>
        <v>42514.853472222218</v>
      </c>
      <c r="L616" s="12">
        <f t="shared" si="93"/>
        <v>2016</v>
      </c>
      <c r="M616" s="12">
        <f t="shared" si="94"/>
        <v>5</v>
      </c>
      <c r="N616" s="11"/>
      <c r="O616" s="11">
        <f t="shared" si="95"/>
        <v>42544.853472222218</v>
      </c>
      <c r="P616" t="b">
        <v>0</v>
      </c>
      <c r="Q616">
        <v>0</v>
      </c>
      <c r="R616" t="b">
        <v>0</v>
      </c>
      <c r="S616" t="s">
        <v>8272</v>
      </c>
      <c r="T616" s="5">
        <f t="shared" si="96"/>
        <v>0</v>
      </c>
      <c r="U616" s="5">
        <f t="shared" si="97"/>
        <v>0</v>
      </c>
      <c r="V616" t="str">
        <f t="shared" si="98"/>
        <v>technology</v>
      </c>
      <c r="W616" t="str">
        <f t="shared" si="99"/>
        <v>web</v>
      </c>
      <c r="X616" s="8">
        <f t="shared" si="90"/>
        <v>2016</v>
      </c>
      <c r="Y616" s="8">
        <f t="shared" si="91"/>
        <v>5</v>
      </c>
    </row>
    <row r="617" spans="1:25" ht="19" customHeight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92"/>
        <v>42241.913877314808</v>
      </c>
      <c r="L617" s="12">
        <f t="shared" si="93"/>
        <v>2015</v>
      </c>
      <c r="M617" s="12">
        <f t="shared" si="94"/>
        <v>8</v>
      </c>
      <c r="N617" s="11"/>
      <c r="O617" s="11">
        <f t="shared" si="95"/>
        <v>42271.913877314808</v>
      </c>
      <c r="P617" t="b">
        <v>0</v>
      </c>
      <c r="Q617">
        <v>0</v>
      </c>
      <c r="R617" t="b">
        <v>0</v>
      </c>
      <c r="S617" t="s">
        <v>8272</v>
      </c>
      <c r="T617" s="5">
        <f t="shared" si="96"/>
        <v>0</v>
      </c>
      <c r="U617" s="5">
        <f t="shared" si="97"/>
        <v>0</v>
      </c>
      <c r="V617" t="str">
        <f t="shared" si="98"/>
        <v>technology</v>
      </c>
      <c r="W617" t="str">
        <f t="shared" si="99"/>
        <v>web</v>
      </c>
      <c r="X617" s="8">
        <f t="shared" si="90"/>
        <v>2015</v>
      </c>
      <c r="Y617" s="8">
        <f t="shared" si="91"/>
        <v>8</v>
      </c>
    </row>
    <row r="618" spans="1:25" ht="19" customHeight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92"/>
        <v>42761.167905092589</v>
      </c>
      <c r="L618" s="12">
        <f t="shared" si="93"/>
        <v>2017</v>
      </c>
      <c r="M618" s="12">
        <f t="shared" si="94"/>
        <v>1</v>
      </c>
      <c r="N618" s="11"/>
      <c r="O618" s="11">
        <f t="shared" si="95"/>
        <v>42791.167905092589</v>
      </c>
      <c r="P618" t="b">
        <v>0</v>
      </c>
      <c r="Q618">
        <v>0</v>
      </c>
      <c r="R618" t="b">
        <v>0</v>
      </c>
      <c r="S618" t="s">
        <v>8272</v>
      </c>
      <c r="T618" s="5">
        <f t="shared" si="96"/>
        <v>0</v>
      </c>
      <c r="U618" s="5">
        <f t="shared" si="97"/>
        <v>0</v>
      </c>
      <c r="V618" t="str">
        <f t="shared" si="98"/>
        <v>technology</v>
      </c>
      <c r="W618" t="str">
        <f t="shared" si="99"/>
        <v>web</v>
      </c>
      <c r="X618" s="8">
        <f t="shared" si="90"/>
        <v>2017</v>
      </c>
      <c r="Y618" s="8">
        <f t="shared" si="91"/>
        <v>1</v>
      </c>
    </row>
    <row r="619" spans="1:25" ht="19" customHeight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92"/>
        <v>42087.134756944441</v>
      </c>
      <c r="L619" s="12">
        <f t="shared" si="93"/>
        <v>2015</v>
      </c>
      <c r="M619" s="12">
        <f t="shared" si="94"/>
        <v>3</v>
      </c>
      <c r="N619" s="11"/>
      <c r="O619" s="11">
        <f t="shared" si="95"/>
        <v>42132.134756944441</v>
      </c>
      <c r="P619" t="b">
        <v>0</v>
      </c>
      <c r="Q619">
        <v>3</v>
      </c>
      <c r="R619" t="b">
        <v>0</v>
      </c>
      <c r="S619" t="s">
        <v>8272</v>
      </c>
      <c r="T619" s="5">
        <f t="shared" si="96"/>
        <v>3</v>
      </c>
      <c r="U619" s="5">
        <f t="shared" si="97"/>
        <v>20</v>
      </c>
      <c r="V619" t="str">
        <f t="shared" si="98"/>
        <v>technology</v>
      </c>
      <c r="W619" t="str">
        <f t="shared" si="99"/>
        <v>web</v>
      </c>
      <c r="X619" s="8">
        <f t="shared" si="90"/>
        <v>2015</v>
      </c>
      <c r="Y619" s="8">
        <f t="shared" si="91"/>
        <v>3</v>
      </c>
    </row>
    <row r="620" spans="1:25" ht="19" customHeight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92"/>
        <v>42317.60188657407</v>
      </c>
      <c r="L620" s="12">
        <f t="shared" si="93"/>
        <v>2015</v>
      </c>
      <c r="M620" s="12">
        <f t="shared" si="94"/>
        <v>11</v>
      </c>
      <c r="N620" s="11"/>
      <c r="O620" s="11">
        <f t="shared" si="95"/>
        <v>42347.60188657407</v>
      </c>
      <c r="P620" t="b">
        <v>0</v>
      </c>
      <c r="Q620">
        <v>0</v>
      </c>
      <c r="R620" t="b">
        <v>0</v>
      </c>
      <c r="S620" t="s">
        <v>8272</v>
      </c>
      <c r="T620" s="5">
        <f t="shared" si="96"/>
        <v>0</v>
      </c>
      <c r="U620" s="5">
        <f t="shared" si="97"/>
        <v>0</v>
      </c>
      <c r="V620" t="str">
        <f t="shared" si="98"/>
        <v>technology</v>
      </c>
      <c r="W620" t="str">
        <f t="shared" si="99"/>
        <v>web</v>
      </c>
      <c r="X620" s="8">
        <f t="shared" si="90"/>
        <v>2015</v>
      </c>
      <c r="Y620" s="8">
        <f t="shared" si="91"/>
        <v>11</v>
      </c>
    </row>
    <row r="621" spans="1:25" ht="19" customHeight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92"/>
        <v>41908.442013888889</v>
      </c>
      <c r="L621" s="12">
        <f t="shared" si="93"/>
        <v>2014</v>
      </c>
      <c r="M621" s="12">
        <f t="shared" si="94"/>
        <v>9</v>
      </c>
      <c r="N621" s="11"/>
      <c r="O621" s="11">
        <f t="shared" si="95"/>
        <v>41968.483680555553</v>
      </c>
      <c r="P621" t="b">
        <v>0</v>
      </c>
      <c r="Q621">
        <v>1</v>
      </c>
      <c r="R621" t="b">
        <v>0</v>
      </c>
      <c r="S621" t="s">
        <v>8272</v>
      </c>
      <c r="T621" s="5">
        <f t="shared" si="96"/>
        <v>3.9999999999999996E-5</v>
      </c>
      <c r="U621" s="5">
        <f t="shared" si="97"/>
        <v>1</v>
      </c>
      <c r="V621" t="str">
        <f t="shared" si="98"/>
        <v>technology</v>
      </c>
      <c r="W621" t="str">
        <f t="shared" si="99"/>
        <v>web</v>
      </c>
      <c r="X621" s="8">
        <f t="shared" si="90"/>
        <v>2014</v>
      </c>
      <c r="Y621" s="8">
        <f t="shared" si="91"/>
        <v>9</v>
      </c>
    </row>
    <row r="622" spans="1:25" ht="19" customHeight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92"/>
        <v>41831.508541666662</v>
      </c>
      <c r="L622" s="12">
        <f t="shared" si="93"/>
        <v>2014</v>
      </c>
      <c r="M622" s="12">
        <f t="shared" si="94"/>
        <v>7</v>
      </c>
      <c r="N622" s="11"/>
      <c r="O622" s="11">
        <f t="shared" si="95"/>
        <v>41876.508541666662</v>
      </c>
      <c r="P622" t="b">
        <v>0</v>
      </c>
      <c r="Q622">
        <v>1</v>
      </c>
      <c r="R622" t="b">
        <v>0</v>
      </c>
      <c r="S622" t="s">
        <v>8272</v>
      </c>
      <c r="T622" s="5">
        <f t="shared" si="96"/>
        <v>1</v>
      </c>
      <c r="U622" s="5">
        <f t="shared" si="97"/>
        <v>300</v>
      </c>
      <c r="V622" t="str">
        <f t="shared" si="98"/>
        <v>technology</v>
      </c>
      <c r="W622" t="str">
        <f t="shared" si="99"/>
        <v>web</v>
      </c>
      <c r="X622" s="8">
        <f t="shared" si="90"/>
        <v>2014</v>
      </c>
      <c r="Y622" s="8">
        <f t="shared" si="91"/>
        <v>7</v>
      </c>
    </row>
    <row r="623" spans="1:25" ht="19" customHeight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92"/>
        <v>42528.779363425921</v>
      </c>
      <c r="L623" s="12">
        <f t="shared" si="93"/>
        <v>2016</v>
      </c>
      <c r="M623" s="12">
        <f t="shared" si="94"/>
        <v>6</v>
      </c>
      <c r="N623" s="11"/>
      <c r="O623" s="11">
        <f t="shared" si="95"/>
        <v>42558.779363425921</v>
      </c>
      <c r="P623" t="b">
        <v>0</v>
      </c>
      <c r="Q623">
        <v>3</v>
      </c>
      <c r="R623" t="b">
        <v>0</v>
      </c>
      <c r="S623" t="s">
        <v>8272</v>
      </c>
      <c r="T623" s="5">
        <f t="shared" si="96"/>
        <v>1.044</v>
      </c>
      <c r="U623" s="5">
        <f t="shared" si="97"/>
        <v>87</v>
      </c>
      <c r="V623" t="str">
        <f t="shared" si="98"/>
        <v>technology</v>
      </c>
      <c r="W623" t="str">
        <f t="shared" si="99"/>
        <v>web</v>
      </c>
      <c r="X623" s="8">
        <f t="shared" si="90"/>
        <v>2016</v>
      </c>
      <c r="Y623" s="8">
        <f t="shared" si="91"/>
        <v>6</v>
      </c>
    </row>
    <row r="624" spans="1:25" ht="19" customHeight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92"/>
        <v>42532.566412037035</v>
      </c>
      <c r="L624" s="12">
        <f t="shared" si="93"/>
        <v>2016</v>
      </c>
      <c r="M624" s="12">
        <f t="shared" si="94"/>
        <v>6</v>
      </c>
      <c r="N624" s="11"/>
      <c r="O624" s="11">
        <f t="shared" si="95"/>
        <v>42552.566412037035</v>
      </c>
      <c r="P624" t="b">
        <v>0</v>
      </c>
      <c r="Q624">
        <v>9</v>
      </c>
      <c r="R624" t="b">
        <v>0</v>
      </c>
      <c r="S624" t="s">
        <v>8272</v>
      </c>
      <c r="T624" s="5">
        <f t="shared" si="96"/>
        <v>5.6833333333333336</v>
      </c>
      <c r="U624" s="5">
        <f t="shared" si="97"/>
        <v>37.888888888888886</v>
      </c>
      <c r="V624" t="str">
        <f t="shared" si="98"/>
        <v>technology</v>
      </c>
      <c r="W624" t="str">
        <f t="shared" si="99"/>
        <v>web</v>
      </c>
      <c r="X624" s="8">
        <f t="shared" si="90"/>
        <v>2016</v>
      </c>
      <c r="Y624" s="8">
        <f t="shared" si="91"/>
        <v>6</v>
      </c>
    </row>
    <row r="625" spans="1:25" ht="19" customHeight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92"/>
        <v>42121.800891203697</v>
      </c>
      <c r="L625" s="12">
        <f t="shared" si="93"/>
        <v>2015</v>
      </c>
      <c r="M625" s="12">
        <f t="shared" si="94"/>
        <v>4</v>
      </c>
      <c r="N625" s="11"/>
      <c r="O625" s="11">
        <f t="shared" si="95"/>
        <v>42151.800891203697</v>
      </c>
      <c r="P625" t="b">
        <v>0</v>
      </c>
      <c r="Q625">
        <v>0</v>
      </c>
      <c r="R625" t="b">
        <v>0</v>
      </c>
      <c r="S625" t="s">
        <v>8272</v>
      </c>
      <c r="T625" s="5">
        <f t="shared" si="96"/>
        <v>0</v>
      </c>
      <c r="U625" s="5">
        <f t="shared" si="97"/>
        <v>0</v>
      </c>
      <c r="V625" t="str">
        <f t="shared" si="98"/>
        <v>technology</v>
      </c>
      <c r="W625" t="str">
        <f t="shared" si="99"/>
        <v>web</v>
      </c>
      <c r="X625" s="8">
        <f t="shared" si="90"/>
        <v>2015</v>
      </c>
      <c r="Y625" s="8">
        <f t="shared" si="91"/>
        <v>4</v>
      </c>
    </row>
    <row r="626" spans="1:25" ht="19" customHeight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92"/>
        <v>42108.78056712963</v>
      </c>
      <c r="L626" s="12">
        <f t="shared" si="93"/>
        <v>2015</v>
      </c>
      <c r="M626" s="12">
        <f t="shared" si="94"/>
        <v>4</v>
      </c>
      <c r="N626" s="11"/>
      <c r="O626" s="11">
        <f t="shared" si="95"/>
        <v>42138.78056712963</v>
      </c>
      <c r="P626" t="b">
        <v>0</v>
      </c>
      <c r="Q626">
        <v>0</v>
      </c>
      <c r="R626" t="b">
        <v>0</v>
      </c>
      <c r="S626" t="s">
        <v>8272</v>
      </c>
      <c r="T626" s="5">
        <f t="shared" si="96"/>
        <v>0</v>
      </c>
      <c r="U626" s="5">
        <f t="shared" si="97"/>
        <v>0</v>
      </c>
      <c r="V626" t="str">
        <f t="shared" si="98"/>
        <v>technology</v>
      </c>
      <c r="W626" t="str">
        <f t="shared" si="99"/>
        <v>web</v>
      </c>
      <c r="X626" s="8">
        <f t="shared" si="90"/>
        <v>2015</v>
      </c>
      <c r="Y626" s="8">
        <f t="shared" si="91"/>
        <v>4</v>
      </c>
    </row>
    <row r="627" spans="1:25" ht="19" customHeight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92"/>
        <v>42790.687233796292</v>
      </c>
      <c r="L627" s="12">
        <f t="shared" si="93"/>
        <v>2017</v>
      </c>
      <c r="M627" s="12">
        <f t="shared" si="94"/>
        <v>2</v>
      </c>
      <c r="N627" s="11"/>
      <c r="O627" s="11">
        <f t="shared" si="95"/>
        <v>42820.645567129628</v>
      </c>
      <c r="P627" t="b">
        <v>0</v>
      </c>
      <c r="Q627">
        <v>0</v>
      </c>
      <c r="R627" t="b">
        <v>0</v>
      </c>
      <c r="S627" t="s">
        <v>8272</v>
      </c>
      <c r="T627" s="5">
        <f t="shared" si="96"/>
        <v>0</v>
      </c>
      <c r="U627" s="5">
        <f t="shared" si="97"/>
        <v>0</v>
      </c>
      <c r="V627" t="str">
        <f t="shared" si="98"/>
        <v>technology</v>
      </c>
      <c r="W627" t="str">
        <f t="shared" si="99"/>
        <v>web</v>
      </c>
      <c r="X627" s="8">
        <f t="shared" si="90"/>
        <v>2017</v>
      </c>
      <c r="Y627" s="8">
        <f t="shared" si="91"/>
        <v>2</v>
      </c>
    </row>
    <row r="628" spans="1:25" ht="19" customHeight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92"/>
        <v>42198.351145833331</v>
      </c>
      <c r="L628" s="12">
        <f t="shared" si="93"/>
        <v>2015</v>
      </c>
      <c r="M628" s="12">
        <f t="shared" si="94"/>
        <v>7</v>
      </c>
      <c r="N628" s="11"/>
      <c r="O628" s="11">
        <f t="shared" si="95"/>
        <v>42231.348611111105</v>
      </c>
      <c r="P628" t="b">
        <v>0</v>
      </c>
      <c r="Q628">
        <v>39</v>
      </c>
      <c r="R628" t="b">
        <v>0</v>
      </c>
      <c r="S628" t="s">
        <v>8272</v>
      </c>
      <c r="T628" s="5">
        <f t="shared" si="96"/>
        <v>17.380000000000003</v>
      </c>
      <c r="U628" s="5">
        <f t="shared" si="97"/>
        <v>111.41025641025641</v>
      </c>
      <c r="V628" t="str">
        <f t="shared" si="98"/>
        <v>technology</v>
      </c>
      <c r="W628" t="str">
        <f t="shared" si="99"/>
        <v>web</v>
      </c>
      <c r="X628" s="8">
        <f t="shared" si="90"/>
        <v>2015</v>
      </c>
      <c r="Y628" s="8">
        <f t="shared" si="91"/>
        <v>7</v>
      </c>
    </row>
    <row r="629" spans="1:25" ht="19" customHeight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92"/>
        <v>42384.098506944443</v>
      </c>
      <c r="L629" s="12">
        <f t="shared" si="93"/>
        <v>2016</v>
      </c>
      <c r="M629" s="12">
        <f t="shared" si="94"/>
        <v>1</v>
      </c>
      <c r="N629" s="11"/>
      <c r="O629" s="11">
        <f t="shared" si="95"/>
        <v>42443.749999999993</v>
      </c>
      <c r="P629" t="b">
        <v>0</v>
      </c>
      <c r="Q629">
        <v>1</v>
      </c>
      <c r="R629" t="b">
        <v>0</v>
      </c>
      <c r="S629" t="s">
        <v>8272</v>
      </c>
      <c r="T629" s="5">
        <f t="shared" si="96"/>
        <v>0.02</v>
      </c>
      <c r="U629" s="5">
        <f t="shared" si="97"/>
        <v>90</v>
      </c>
      <c r="V629" t="str">
        <f t="shared" si="98"/>
        <v>technology</v>
      </c>
      <c r="W629" t="str">
        <f t="shared" si="99"/>
        <v>web</v>
      </c>
      <c r="X629" s="8">
        <f t="shared" si="90"/>
        <v>2016</v>
      </c>
      <c r="Y629" s="8">
        <f t="shared" si="91"/>
        <v>1</v>
      </c>
    </row>
    <row r="630" spans="1:25" ht="19" customHeight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92"/>
        <v>41803.484456018516</v>
      </c>
      <c r="L630" s="12">
        <f t="shared" si="93"/>
        <v>2014</v>
      </c>
      <c r="M630" s="12">
        <f t="shared" si="94"/>
        <v>6</v>
      </c>
      <c r="N630" s="11"/>
      <c r="O630" s="11">
        <f t="shared" si="95"/>
        <v>41833.484456018516</v>
      </c>
      <c r="P630" t="b">
        <v>0</v>
      </c>
      <c r="Q630">
        <v>0</v>
      </c>
      <c r="R630" t="b">
        <v>0</v>
      </c>
      <c r="S630" t="s">
        <v>8272</v>
      </c>
      <c r="T630" s="5">
        <f t="shared" si="96"/>
        <v>0</v>
      </c>
      <c r="U630" s="5">
        <f t="shared" si="97"/>
        <v>0</v>
      </c>
      <c r="V630" t="str">
        <f t="shared" si="98"/>
        <v>technology</v>
      </c>
      <c r="W630" t="str">
        <f t="shared" si="99"/>
        <v>web</v>
      </c>
      <c r="X630" s="8">
        <f t="shared" si="90"/>
        <v>2014</v>
      </c>
      <c r="Y630" s="8">
        <f t="shared" si="91"/>
        <v>6</v>
      </c>
    </row>
    <row r="631" spans="1:25" ht="19" customHeight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92"/>
        <v>42474.429490740738</v>
      </c>
      <c r="L631" s="12">
        <f t="shared" si="93"/>
        <v>2016</v>
      </c>
      <c r="M631" s="12">
        <f t="shared" si="94"/>
        <v>4</v>
      </c>
      <c r="N631" s="11"/>
      <c r="O631" s="11">
        <f t="shared" si="95"/>
        <v>42504.429490740738</v>
      </c>
      <c r="P631" t="b">
        <v>0</v>
      </c>
      <c r="Q631">
        <v>3</v>
      </c>
      <c r="R631" t="b">
        <v>0</v>
      </c>
      <c r="S631" t="s">
        <v>8272</v>
      </c>
      <c r="T631" s="5">
        <f t="shared" si="96"/>
        <v>0.17500000000000002</v>
      </c>
      <c r="U631" s="5">
        <f t="shared" si="97"/>
        <v>116.66666666666667</v>
      </c>
      <c r="V631" t="str">
        <f t="shared" si="98"/>
        <v>technology</v>
      </c>
      <c r="W631" t="str">
        <f t="shared" si="99"/>
        <v>web</v>
      </c>
      <c r="X631" s="8">
        <f t="shared" si="90"/>
        <v>2016</v>
      </c>
      <c r="Y631" s="8">
        <f t="shared" si="91"/>
        <v>4</v>
      </c>
    </row>
    <row r="632" spans="1:25" ht="19" customHeight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92"/>
        <v>42223.411122685182</v>
      </c>
      <c r="L632" s="12">
        <f t="shared" si="93"/>
        <v>2015</v>
      </c>
      <c r="M632" s="12">
        <f t="shared" si="94"/>
        <v>8</v>
      </c>
      <c r="N632" s="11"/>
      <c r="O632" s="11">
        <f t="shared" si="95"/>
        <v>42253.006944444445</v>
      </c>
      <c r="P632" t="b">
        <v>0</v>
      </c>
      <c r="Q632">
        <v>1</v>
      </c>
      <c r="R632" t="b">
        <v>0</v>
      </c>
      <c r="S632" t="s">
        <v>8272</v>
      </c>
      <c r="T632" s="5">
        <f t="shared" si="96"/>
        <v>8.3340278356529712E-2</v>
      </c>
      <c r="U632" s="5">
        <f t="shared" si="97"/>
        <v>10</v>
      </c>
      <c r="V632" t="str">
        <f t="shared" si="98"/>
        <v>technology</v>
      </c>
      <c r="W632" t="str">
        <f t="shared" si="99"/>
        <v>web</v>
      </c>
      <c r="X632" s="8">
        <f t="shared" si="90"/>
        <v>2015</v>
      </c>
      <c r="Y632" s="8">
        <f t="shared" si="91"/>
        <v>8</v>
      </c>
    </row>
    <row r="633" spans="1:25" ht="19" customHeight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92"/>
        <v>42489.563993055555</v>
      </c>
      <c r="L633" s="12">
        <f t="shared" si="93"/>
        <v>2016</v>
      </c>
      <c r="M633" s="12">
        <f t="shared" si="94"/>
        <v>4</v>
      </c>
      <c r="N633" s="11"/>
      <c r="O633" s="11">
        <f t="shared" si="95"/>
        <v>42518.563993055555</v>
      </c>
      <c r="P633" t="b">
        <v>0</v>
      </c>
      <c r="Q633">
        <v>9</v>
      </c>
      <c r="R633" t="b">
        <v>0</v>
      </c>
      <c r="S633" t="s">
        <v>8272</v>
      </c>
      <c r="T633" s="5">
        <f t="shared" si="96"/>
        <v>1.38</v>
      </c>
      <c r="U633" s="5">
        <f t="shared" si="97"/>
        <v>76.666666666666671</v>
      </c>
      <c r="V633" t="str">
        <f t="shared" si="98"/>
        <v>technology</v>
      </c>
      <c r="W633" t="str">
        <f t="shared" si="99"/>
        <v>web</v>
      </c>
      <c r="X633" s="8">
        <f t="shared" si="90"/>
        <v>2016</v>
      </c>
      <c r="Y633" s="8">
        <f t="shared" si="91"/>
        <v>4</v>
      </c>
    </row>
    <row r="634" spans="1:25" ht="19" customHeight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92"/>
        <v>42303.450983796291</v>
      </c>
      <c r="L634" s="12">
        <f t="shared" si="93"/>
        <v>2015</v>
      </c>
      <c r="M634" s="12">
        <f t="shared" si="94"/>
        <v>10</v>
      </c>
      <c r="N634" s="11"/>
      <c r="O634" s="11">
        <f t="shared" si="95"/>
        <v>42333.492650462962</v>
      </c>
      <c r="P634" t="b">
        <v>0</v>
      </c>
      <c r="Q634">
        <v>0</v>
      </c>
      <c r="R634" t="b">
        <v>0</v>
      </c>
      <c r="S634" t="s">
        <v>8272</v>
      </c>
      <c r="T634" s="5">
        <f t="shared" si="96"/>
        <v>0</v>
      </c>
      <c r="U634" s="5">
        <f t="shared" si="97"/>
        <v>0</v>
      </c>
      <c r="V634" t="str">
        <f t="shared" si="98"/>
        <v>technology</v>
      </c>
      <c r="W634" t="str">
        <f t="shared" si="99"/>
        <v>web</v>
      </c>
      <c r="X634" s="8">
        <f t="shared" si="90"/>
        <v>2015</v>
      </c>
      <c r="Y634" s="8">
        <f t="shared" si="91"/>
        <v>10</v>
      </c>
    </row>
    <row r="635" spans="1:25" ht="19" customHeight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92"/>
        <v>42507.090995370367</v>
      </c>
      <c r="L635" s="12">
        <f t="shared" si="93"/>
        <v>2016</v>
      </c>
      <c r="M635" s="12">
        <f t="shared" si="94"/>
        <v>5</v>
      </c>
      <c r="N635" s="11"/>
      <c r="O635" s="11">
        <f t="shared" si="95"/>
        <v>42538.749999999993</v>
      </c>
      <c r="P635" t="b">
        <v>0</v>
      </c>
      <c r="Q635">
        <v>25</v>
      </c>
      <c r="R635" t="b">
        <v>0</v>
      </c>
      <c r="S635" t="s">
        <v>8272</v>
      </c>
      <c r="T635" s="5">
        <f t="shared" si="96"/>
        <v>12.45</v>
      </c>
      <c r="U635" s="5">
        <f t="shared" si="97"/>
        <v>49.8</v>
      </c>
      <c r="V635" t="str">
        <f t="shared" si="98"/>
        <v>technology</v>
      </c>
      <c r="W635" t="str">
        <f t="shared" si="99"/>
        <v>web</v>
      </c>
      <c r="X635" s="8">
        <f t="shared" si="90"/>
        <v>2016</v>
      </c>
      <c r="Y635" s="8">
        <f t="shared" si="91"/>
        <v>5</v>
      </c>
    </row>
    <row r="636" spans="1:25" ht="19" customHeight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92"/>
        <v>42031.720243055555</v>
      </c>
      <c r="L636" s="12">
        <f t="shared" si="93"/>
        <v>2015</v>
      </c>
      <c r="M636" s="12">
        <f t="shared" si="94"/>
        <v>1</v>
      </c>
      <c r="N636" s="11"/>
      <c r="O636" s="11">
        <f t="shared" si="95"/>
        <v>42061.720243055555</v>
      </c>
      <c r="P636" t="b">
        <v>0</v>
      </c>
      <c r="Q636">
        <v>1</v>
      </c>
      <c r="R636" t="b">
        <v>0</v>
      </c>
      <c r="S636" t="s">
        <v>8272</v>
      </c>
      <c r="T636" s="5">
        <f t="shared" si="96"/>
        <v>0.02</v>
      </c>
      <c r="U636" s="5">
        <f t="shared" si="97"/>
        <v>1</v>
      </c>
      <c r="V636" t="str">
        <f t="shared" si="98"/>
        <v>technology</v>
      </c>
      <c r="W636" t="str">
        <f t="shared" si="99"/>
        <v>web</v>
      </c>
      <c r="X636" s="8">
        <f t="shared" si="90"/>
        <v>2015</v>
      </c>
      <c r="Y636" s="8">
        <f t="shared" si="91"/>
        <v>1</v>
      </c>
    </row>
    <row r="637" spans="1:25" ht="19" customHeight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92"/>
        <v>42075.883819444447</v>
      </c>
      <c r="L637" s="12">
        <f t="shared" si="93"/>
        <v>2015</v>
      </c>
      <c r="M637" s="12">
        <f t="shared" si="94"/>
        <v>3</v>
      </c>
      <c r="N637" s="11"/>
      <c r="O637" s="11">
        <f t="shared" si="95"/>
        <v>42105.883819444447</v>
      </c>
      <c r="P637" t="b">
        <v>0</v>
      </c>
      <c r="Q637">
        <v>1</v>
      </c>
      <c r="R637" t="b">
        <v>0</v>
      </c>
      <c r="S637" t="s">
        <v>8272</v>
      </c>
      <c r="T637" s="5">
        <f t="shared" si="96"/>
        <v>8.0000000000000002E-3</v>
      </c>
      <c r="U637" s="5">
        <f t="shared" si="97"/>
        <v>2</v>
      </c>
      <c r="V637" t="str">
        <f t="shared" si="98"/>
        <v>technology</v>
      </c>
      <c r="W637" t="str">
        <f t="shared" si="99"/>
        <v>web</v>
      </c>
      <c r="X637" s="8">
        <f t="shared" si="90"/>
        <v>2015</v>
      </c>
      <c r="Y637" s="8">
        <f t="shared" si="91"/>
        <v>3</v>
      </c>
    </row>
    <row r="638" spans="1:25" ht="19" customHeight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92"/>
        <v>42131.247106481482</v>
      </c>
      <c r="L638" s="12">
        <f t="shared" si="93"/>
        <v>2015</v>
      </c>
      <c r="M638" s="12">
        <f t="shared" si="94"/>
        <v>5</v>
      </c>
      <c r="N638" s="11"/>
      <c r="O638" s="11">
        <f t="shared" si="95"/>
        <v>42161.240972222215</v>
      </c>
      <c r="P638" t="b">
        <v>0</v>
      </c>
      <c r="Q638">
        <v>1</v>
      </c>
      <c r="R638" t="b">
        <v>0</v>
      </c>
      <c r="S638" t="s">
        <v>8272</v>
      </c>
      <c r="T638" s="5">
        <f t="shared" si="96"/>
        <v>0.2</v>
      </c>
      <c r="U638" s="5">
        <f t="shared" si="97"/>
        <v>4</v>
      </c>
      <c r="V638" t="str">
        <f t="shared" si="98"/>
        <v>technology</v>
      </c>
      <c r="W638" t="str">
        <f t="shared" si="99"/>
        <v>web</v>
      </c>
      <c r="X638" s="8">
        <f t="shared" si="90"/>
        <v>2015</v>
      </c>
      <c r="Y638" s="8">
        <f t="shared" si="91"/>
        <v>5</v>
      </c>
    </row>
    <row r="639" spans="1:25" ht="19" customHeight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92"/>
        <v>42762.75368055555</v>
      </c>
      <c r="L639" s="12">
        <f t="shared" si="93"/>
        <v>2017</v>
      </c>
      <c r="M639" s="12">
        <f t="shared" si="94"/>
        <v>1</v>
      </c>
      <c r="N639" s="11"/>
      <c r="O639" s="11">
        <f t="shared" si="95"/>
        <v>42791.75277777778</v>
      </c>
      <c r="P639" t="b">
        <v>0</v>
      </c>
      <c r="Q639">
        <v>0</v>
      </c>
      <c r="R639" t="b">
        <v>0</v>
      </c>
      <c r="S639" t="s">
        <v>8272</v>
      </c>
      <c r="T639" s="5">
        <f t="shared" si="96"/>
        <v>0</v>
      </c>
      <c r="U639" s="5">
        <f t="shared" si="97"/>
        <v>0</v>
      </c>
      <c r="V639" t="str">
        <f t="shared" si="98"/>
        <v>technology</v>
      </c>
      <c r="W639" t="str">
        <f t="shared" si="99"/>
        <v>web</v>
      </c>
      <c r="X639" s="8">
        <f t="shared" si="90"/>
        <v>2017</v>
      </c>
      <c r="Y639" s="8">
        <f t="shared" si="91"/>
        <v>1</v>
      </c>
    </row>
    <row r="640" spans="1:25" ht="19" customHeight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92"/>
        <v>42759.384976851848</v>
      </c>
      <c r="L640" s="12">
        <f t="shared" si="93"/>
        <v>2017</v>
      </c>
      <c r="M640" s="12">
        <f t="shared" si="94"/>
        <v>1</v>
      </c>
      <c r="N640" s="11"/>
      <c r="O640" s="11">
        <f t="shared" si="95"/>
        <v>42819.343310185184</v>
      </c>
      <c r="P640" t="b">
        <v>0</v>
      </c>
      <c r="Q640">
        <v>6</v>
      </c>
      <c r="R640" t="b">
        <v>0</v>
      </c>
      <c r="S640" t="s">
        <v>8272</v>
      </c>
      <c r="T640" s="5">
        <f t="shared" si="96"/>
        <v>9.0000000000000011E-3</v>
      </c>
      <c r="U640" s="5">
        <f t="shared" si="97"/>
        <v>3</v>
      </c>
      <c r="V640" t="str">
        <f t="shared" si="98"/>
        <v>technology</v>
      </c>
      <c r="W640" t="str">
        <f t="shared" si="99"/>
        <v>web</v>
      </c>
      <c r="X640" s="8">
        <f t="shared" si="90"/>
        <v>2017</v>
      </c>
      <c r="Y640" s="8">
        <f t="shared" si="91"/>
        <v>1</v>
      </c>
    </row>
    <row r="641" spans="1:25" ht="19" customHeight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92"/>
        <v>41865.374942129631</v>
      </c>
      <c r="L641" s="12">
        <f t="shared" si="93"/>
        <v>2014</v>
      </c>
      <c r="M641" s="12">
        <f t="shared" si="94"/>
        <v>8</v>
      </c>
      <c r="N641" s="11"/>
      <c r="O641" s="11">
        <f t="shared" si="95"/>
        <v>41925.374942129631</v>
      </c>
      <c r="P641" t="b">
        <v>0</v>
      </c>
      <c r="Q641">
        <v>1</v>
      </c>
      <c r="R641" t="b">
        <v>0</v>
      </c>
      <c r="S641" t="s">
        <v>8272</v>
      </c>
      <c r="T641" s="5">
        <f t="shared" si="96"/>
        <v>9.9999999999999991E-5</v>
      </c>
      <c r="U641" s="5">
        <f t="shared" si="97"/>
        <v>1</v>
      </c>
      <c r="V641" t="str">
        <f t="shared" si="98"/>
        <v>technology</v>
      </c>
      <c r="W641" t="str">
        <f t="shared" si="99"/>
        <v>web</v>
      </c>
      <c r="X641" s="8">
        <f t="shared" si="90"/>
        <v>2014</v>
      </c>
      <c r="Y641" s="8">
        <f t="shared" si="91"/>
        <v>8</v>
      </c>
    </row>
    <row r="642" spans="1:25" ht="19" customHeight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si="92"/>
        <v>42683.211979166663</v>
      </c>
      <c r="L642" s="12">
        <f t="shared" si="93"/>
        <v>2016</v>
      </c>
      <c r="M642" s="12">
        <f t="shared" si="94"/>
        <v>11</v>
      </c>
      <c r="N642" s="11"/>
      <c r="O642" s="11">
        <f t="shared" si="95"/>
        <v>42698.749999999993</v>
      </c>
      <c r="P642" t="b">
        <v>0</v>
      </c>
      <c r="Q642">
        <v>2</v>
      </c>
      <c r="R642" t="b">
        <v>1</v>
      </c>
      <c r="S642" t="s">
        <v>8273</v>
      </c>
      <c r="T642" s="5">
        <f t="shared" si="96"/>
        <v>144.28571428571428</v>
      </c>
      <c r="U642" s="5">
        <f t="shared" si="97"/>
        <v>50.5</v>
      </c>
      <c r="V642" t="str">
        <f t="shared" si="98"/>
        <v>technology</v>
      </c>
      <c r="W642" t="str">
        <f t="shared" si="99"/>
        <v>wearables</v>
      </c>
      <c r="X642" s="8">
        <f t="shared" ref="X642:X705" si="100">L642</f>
        <v>2016</v>
      </c>
      <c r="Y642" s="8">
        <f t="shared" ref="Y642:Y705" si="101">M642</f>
        <v>11</v>
      </c>
    </row>
    <row r="643" spans="1:25" ht="19" customHeight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ref="K643:K706" si="102">(J643/86400)+25569+(-5/24)</f>
        <v>42199.361666666664</v>
      </c>
      <c r="L643" s="12">
        <f t="shared" ref="L643:L706" si="103">YEAR(K643)</f>
        <v>2015</v>
      </c>
      <c r="M643" s="12">
        <f t="shared" ref="M643:M706" si="104">MONTH(K643)</f>
        <v>7</v>
      </c>
      <c r="N643" s="11"/>
      <c r="O643" s="11">
        <f t="shared" ref="O643:O706" si="105">(I643/86400)+25569+(-5/24)</f>
        <v>42229.361666666664</v>
      </c>
      <c r="P643" t="b">
        <v>0</v>
      </c>
      <c r="Q643">
        <v>315</v>
      </c>
      <c r="R643" t="b">
        <v>1</v>
      </c>
      <c r="S643" t="s">
        <v>8273</v>
      </c>
      <c r="T643" s="5">
        <f t="shared" ref="T643:T706" si="106">E643/D643*100</f>
        <v>119.16249999999999</v>
      </c>
      <c r="U643" s="5">
        <f t="shared" ref="U643:U706" si="107">IF(Q643&gt;0,E643/Q643,0)</f>
        <v>151.31746031746033</v>
      </c>
      <c r="V643" t="str">
        <f t="shared" ref="V643:V706" si="108">LEFT(S643,SEARCH("/",S643)-1)</f>
        <v>technology</v>
      </c>
      <c r="W643" t="str">
        <f t="shared" ref="W643:W706" si="109">RIGHT($S643,LEN($S643)-SEARCH("/",$S643))</f>
        <v>wearables</v>
      </c>
      <c r="X643" s="8">
        <f t="shared" si="100"/>
        <v>2015</v>
      </c>
      <c r="Y643" s="8">
        <f t="shared" si="101"/>
        <v>7</v>
      </c>
    </row>
    <row r="644" spans="1:25" ht="19" customHeight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102"/>
        <v>42199.442986111106</v>
      </c>
      <c r="L644" s="12">
        <f t="shared" si="103"/>
        <v>2015</v>
      </c>
      <c r="M644" s="12">
        <f t="shared" si="104"/>
        <v>7</v>
      </c>
      <c r="N644" s="11"/>
      <c r="O644" s="11">
        <f t="shared" si="105"/>
        <v>42235.442986111106</v>
      </c>
      <c r="P644" t="b">
        <v>0</v>
      </c>
      <c r="Q644">
        <v>2174</v>
      </c>
      <c r="R644" t="b">
        <v>1</v>
      </c>
      <c r="S644" t="s">
        <v>8273</v>
      </c>
      <c r="T644" s="5">
        <f t="shared" si="106"/>
        <v>1460.4850000000001</v>
      </c>
      <c r="U644" s="5">
        <f t="shared" si="107"/>
        <v>134.3592456301748</v>
      </c>
      <c r="V644" t="str">
        <f t="shared" si="108"/>
        <v>technology</v>
      </c>
      <c r="W644" t="str">
        <f t="shared" si="109"/>
        <v>wearables</v>
      </c>
      <c r="X644" s="8">
        <f t="shared" si="100"/>
        <v>2015</v>
      </c>
      <c r="Y644" s="8">
        <f t="shared" si="101"/>
        <v>7</v>
      </c>
    </row>
    <row r="645" spans="1:25" ht="19" customHeight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102"/>
        <v>42100.43373842592</v>
      </c>
      <c r="L645" s="12">
        <f t="shared" si="103"/>
        <v>2015</v>
      </c>
      <c r="M645" s="12">
        <f t="shared" si="104"/>
        <v>4</v>
      </c>
      <c r="N645" s="11"/>
      <c r="O645" s="11">
        <f t="shared" si="105"/>
        <v>42155.43373842592</v>
      </c>
      <c r="P645" t="b">
        <v>0</v>
      </c>
      <c r="Q645">
        <v>152</v>
      </c>
      <c r="R645" t="b">
        <v>1</v>
      </c>
      <c r="S645" t="s">
        <v>8273</v>
      </c>
      <c r="T645" s="5">
        <f t="shared" si="106"/>
        <v>105.80799999999999</v>
      </c>
      <c r="U645" s="5">
        <f t="shared" si="107"/>
        <v>174.02631578947367</v>
      </c>
      <c r="V645" t="str">
        <f t="shared" si="108"/>
        <v>technology</v>
      </c>
      <c r="W645" t="str">
        <f t="shared" si="109"/>
        <v>wearables</v>
      </c>
      <c r="X645" s="8">
        <f t="shared" si="100"/>
        <v>2015</v>
      </c>
      <c r="Y645" s="8">
        <f t="shared" si="101"/>
        <v>4</v>
      </c>
    </row>
    <row r="646" spans="1:25" ht="19" customHeight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102"/>
        <v>41898.457627314812</v>
      </c>
      <c r="L646" s="12">
        <f t="shared" si="103"/>
        <v>2014</v>
      </c>
      <c r="M646" s="12">
        <f t="shared" si="104"/>
        <v>9</v>
      </c>
      <c r="N646" s="11"/>
      <c r="O646" s="11">
        <f t="shared" si="105"/>
        <v>41940.833333333328</v>
      </c>
      <c r="P646" t="b">
        <v>0</v>
      </c>
      <c r="Q646">
        <v>1021</v>
      </c>
      <c r="R646" t="b">
        <v>1</v>
      </c>
      <c r="S646" t="s">
        <v>8273</v>
      </c>
      <c r="T646" s="5">
        <f t="shared" si="106"/>
        <v>300.11791999999997</v>
      </c>
      <c r="U646" s="5">
        <f t="shared" si="107"/>
        <v>73.486268364348675</v>
      </c>
      <c r="V646" t="str">
        <f t="shared" si="108"/>
        <v>technology</v>
      </c>
      <c r="W646" t="str">
        <f t="shared" si="109"/>
        <v>wearables</v>
      </c>
      <c r="X646" s="8">
        <f t="shared" si="100"/>
        <v>2014</v>
      </c>
      <c r="Y646" s="8">
        <f t="shared" si="101"/>
        <v>9</v>
      </c>
    </row>
    <row r="647" spans="1:25" ht="19" customHeight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102"/>
        <v>42563.817986111106</v>
      </c>
      <c r="L647" s="12">
        <f t="shared" si="103"/>
        <v>2016</v>
      </c>
      <c r="M647" s="12">
        <f t="shared" si="104"/>
        <v>7</v>
      </c>
      <c r="N647" s="11"/>
      <c r="O647" s="11">
        <f t="shared" si="105"/>
        <v>42593.817986111106</v>
      </c>
      <c r="P647" t="b">
        <v>0</v>
      </c>
      <c r="Q647">
        <v>237</v>
      </c>
      <c r="R647" t="b">
        <v>1</v>
      </c>
      <c r="S647" t="s">
        <v>8273</v>
      </c>
      <c r="T647" s="5">
        <f t="shared" si="106"/>
        <v>278.7</v>
      </c>
      <c r="U647" s="5">
        <f t="shared" si="107"/>
        <v>23.518987341772153</v>
      </c>
      <c r="V647" t="str">
        <f t="shared" si="108"/>
        <v>technology</v>
      </c>
      <c r="W647" t="str">
        <f t="shared" si="109"/>
        <v>wearables</v>
      </c>
      <c r="X647" s="8">
        <f t="shared" si="100"/>
        <v>2016</v>
      </c>
      <c r="Y647" s="8">
        <f t="shared" si="101"/>
        <v>7</v>
      </c>
    </row>
    <row r="648" spans="1:25" ht="19" customHeight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102"/>
        <v>41832.644293981481</v>
      </c>
      <c r="L648" s="12">
        <f t="shared" si="103"/>
        <v>2014</v>
      </c>
      <c r="M648" s="12">
        <f t="shared" si="104"/>
        <v>7</v>
      </c>
      <c r="N648" s="11"/>
      <c r="O648" s="11">
        <f t="shared" si="105"/>
        <v>41862.644293981481</v>
      </c>
      <c r="P648" t="b">
        <v>0</v>
      </c>
      <c r="Q648">
        <v>27</v>
      </c>
      <c r="R648" t="b">
        <v>1</v>
      </c>
      <c r="S648" t="s">
        <v>8273</v>
      </c>
      <c r="T648" s="5">
        <f t="shared" si="106"/>
        <v>131.87625</v>
      </c>
      <c r="U648" s="5">
        <f t="shared" si="107"/>
        <v>39.074444444444445</v>
      </c>
      <c r="V648" t="str">
        <f t="shared" si="108"/>
        <v>technology</v>
      </c>
      <c r="W648" t="str">
        <f t="shared" si="109"/>
        <v>wearables</v>
      </c>
      <c r="X648" s="8">
        <f t="shared" si="100"/>
        <v>2014</v>
      </c>
      <c r="Y648" s="8">
        <f t="shared" si="101"/>
        <v>7</v>
      </c>
    </row>
    <row r="649" spans="1:25" ht="19" customHeight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102"/>
        <v>42416.559594907405</v>
      </c>
      <c r="L649" s="12">
        <f t="shared" si="103"/>
        <v>2016</v>
      </c>
      <c r="M649" s="12">
        <f t="shared" si="104"/>
        <v>2</v>
      </c>
      <c r="N649" s="11"/>
      <c r="O649" s="11">
        <f t="shared" si="105"/>
        <v>42446.517928240741</v>
      </c>
      <c r="P649" t="b">
        <v>0</v>
      </c>
      <c r="Q649">
        <v>17</v>
      </c>
      <c r="R649" t="b">
        <v>1</v>
      </c>
      <c r="S649" t="s">
        <v>8273</v>
      </c>
      <c r="T649" s="5">
        <f t="shared" si="106"/>
        <v>107.05</v>
      </c>
      <c r="U649" s="5">
        <f t="shared" si="107"/>
        <v>125.94117647058823</v>
      </c>
      <c r="V649" t="str">
        <f t="shared" si="108"/>
        <v>technology</v>
      </c>
      <c r="W649" t="str">
        <f t="shared" si="109"/>
        <v>wearables</v>
      </c>
      <c r="X649" s="8">
        <f t="shared" si="100"/>
        <v>2016</v>
      </c>
      <c r="Y649" s="8">
        <f t="shared" si="101"/>
        <v>2</v>
      </c>
    </row>
    <row r="650" spans="1:25" ht="19" customHeight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102"/>
        <v>41891.485046296293</v>
      </c>
      <c r="L650" s="12">
        <f t="shared" si="103"/>
        <v>2014</v>
      </c>
      <c r="M650" s="12">
        <f t="shared" si="104"/>
        <v>9</v>
      </c>
      <c r="N650" s="11"/>
      <c r="O650" s="11">
        <f t="shared" si="105"/>
        <v>41926.485046296293</v>
      </c>
      <c r="P650" t="b">
        <v>0</v>
      </c>
      <c r="Q650">
        <v>27</v>
      </c>
      <c r="R650" t="b">
        <v>1</v>
      </c>
      <c r="S650" t="s">
        <v>8273</v>
      </c>
      <c r="T650" s="5">
        <f t="shared" si="106"/>
        <v>126.82285714285715</v>
      </c>
      <c r="U650" s="5">
        <f t="shared" si="107"/>
        <v>1644</v>
      </c>
      <c r="V650" t="str">
        <f t="shared" si="108"/>
        <v>technology</v>
      </c>
      <c r="W650" t="str">
        <f t="shared" si="109"/>
        <v>wearables</v>
      </c>
      <c r="X650" s="8">
        <f t="shared" si="100"/>
        <v>2014</v>
      </c>
      <c r="Y650" s="8">
        <f t="shared" si="101"/>
        <v>9</v>
      </c>
    </row>
    <row r="651" spans="1:25" ht="19" customHeight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102"/>
        <v>41877.703854166662</v>
      </c>
      <c r="L651" s="12">
        <f t="shared" si="103"/>
        <v>2014</v>
      </c>
      <c r="M651" s="12">
        <f t="shared" si="104"/>
        <v>8</v>
      </c>
      <c r="N651" s="11"/>
      <c r="O651" s="11">
        <f t="shared" si="105"/>
        <v>41898.703854166662</v>
      </c>
      <c r="P651" t="b">
        <v>0</v>
      </c>
      <c r="Q651">
        <v>82</v>
      </c>
      <c r="R651" t="b">
        <v>1</v>
      </c>
      <c r="S651" t="s">
        <v>8273</v>
      </c>
      <c r="T651" s="5">
        <f t="shared" si="106"/>
        <v>139.96</v>
      </c>
      <c r="U651" s="5">
        <f t="shared" si="107"/>
        <v>42.670731707317074</v>
      </c>
      <c r="V651" t="str">
        <f t="shared" si="108"/>
        <v>technology</v>
      </c>
      <c r="W651" t="str">
        <f t="shared" si="109"/>
        <v>wearables</v>
      </c>
      <c r="X651" s="8">
        <f t="shared" si="100"/>
        <v>2014</v>
      </c>
      <c r="Y651" s="8">
        <f t="shared" si="101"/>
        <v>8</v>
      </c>
    </row>
    <row r="652" spans="1:25" ht="19" customHeight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102"/>
        <v>41931.828518518516</v>
      </c>
      <c r="L652" s="12">
        <f t="shared" si="103"/>
        <v>2014</v>
      </c>
      <c r="M652" s="12">
        <f t="shared" si="104"/>
        <v>10</v>
      </c>
      <c r="N652" s="11"/>
      <c r="O652" s="11">
        <f t="shared" si="105"/>
        <v>41991.870185185187</v>
      </c>
      <c r="P652" t="b">
        <v>0</v>
      </c>
      <c r="Q652">
        <v>48</v>
      </c>
      <c r="R652" t="b">
        <v>1</v>
      </c>
      <c r="S652" t="s">
        <v>8273</v>
      </c>
      <c r="T652" s="5">
        <f t="shared" si="106"/>
        <v>112.4</v>
      </c>
      <c r="U652" s="5">
        <f t="shared" si="107"/>
        <v>35.125</v>
      </c>
      <c r="V652" t="str">
        <f t="shared" si="108"/>
        <v>technology</v>
      </c>
      <c r="W652" t="str">
        <f t="shared" si="109"/>
        <v>wearables</v>
      </c>
      <c r="X652" s="8">
        <f t="shared" si="100"/>
        <v>2014</v>
      </c>
      <c r="Y652" s="8">
        <f t="shared" si="101"/>
        <v>10</v>
      </c>
    </row>
    <row r="653" spans="1:25" ht="19" customHeight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102"/>
        <v>41955.809155092589</v>
      </c>
      <c r="L653" s="12">
        <f t="shared" si="103"/>
        <v>2014</v>
      </c>
      <c r="M653" s="12">
        <f t="shared" si="104"/>
        <v>11</v>
      </c>
      <c r="N653" s="11"/>
      <c r="O653" s="11">
        <f t="shared" si="105"/>
        <v>41985.809155092589</v>
      </c>
      <c r="P653" t="b">
        <v>0</v>
      </c>
      <c r="Q653">
        <v>105</v>
      </c>
      <c r="R653" t="b">
        <v>1</v>
      </c>
      <c r="S653" t="s">
        <v>8273</v>
      </c>
      <c r="T653" s="5">
        <f t="shared" si="106"/>
        <v>100.52799999999999</v>
      </c>
      <c r="U653" s="5">
        <f t="shared" si="107"/>
        <v>239.35238095238094</v>
      </c>
      <c r="V653" t="str">
        <f t="shared" si="108"/>
        <v>technology</v>
      </c>
      <c r="W653" t="str">
        <f t="shared" si="109"/>
        <v>wearables</v>
      </c>
      <c r="X653" s="8">
        <f t="shared" si="100"/>
        <v>2014</v>
      </c>
      <c r="Y653" s="8">
        <f t="shared" si="101"/>
        <v>11</v>
      </c>
    </row>
    <row r="654" spans="1:25" ht="19" customHeight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102"/>
        <v>42675.482060185182</v>
      </c>
      <c r="L654" s="12">
        <f t="shared" si="103"/>
        <v>2016</v>
      </c>
      <c r="M654" s="12">
        <f t="shared" si="104"/>
        <v>11</v>
      </c>
      <c r="N654" s="11"/>
      <c r="O654" s="11">
        <f t="shared" si="105"/>
        <v>42705.523726851847</v>
      </c>
      <c r="P654" t="b">
        <v>0</v>
      </c>
      <c r="Q654">
        <v>28</v>
      </c>
      <c r="R654" t="b">
        <v>1</v>
      </c>
      <c r="S654" t="s">
        <v>8273</v>
      </c>
      <c r="T654" s="5">
        <f t="shared" si="106"/>
        <v>100.46666666666665</v>
      </c>
      <c r="U654" s="5">
        <f t="shared" si="107"/>
        <v>107.64285714285714</v>
      </c>
      <c r="V654" t="str">
        <f t="shared" si="108"/>
        <v>technology</v>
      </c>
      <c r="W654" t="str">
        <f t="shared" si="109"/>
        <v>wearables</v>
      </c>
      <c r="X654" s="8">
        <f t="shared" si="100"/>
        <v>2016</v>
      </c>
      <c r="Y654" s="8">
        <f t="shared" si="101"/>
        <v>11</v>
      </c>
    </row>
    <row r="655" spans="1:25" ht="19" customHeight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102"/>
        <v>42199.410185185181</v>
      </c>
      <c r="L655" s="12">
        <f t="shared" si="103"/>
        <v>2015</v>
      </c>
      <c r="M655" s="12">
        <f t="shared" si="104"/>
        <v>7</v>
      </c>
      <c r="N655" s="11"/>
      <c r="O655" s="11">
        <f t="shared" si="105"/>
        <v>42236.410185185181</v>
      </c>
      <c r="P655" t="b">
        <v>0</v>
      </c>
      <c r="Q655">
        <v>1107</v>
      </c>
      <c r="R655" t="b">
        <v>1</v>
      </c>
      <c r="S655" t="s">
        <v>8273</v>
      </c>
      <c r="T655" s="5">
        <f t="shared" si="106"/>
        <v>141.446</v>
      </c>
      <c r="U655" s="5">
        <f t="shared" si="107"/>
        <v>95.830623306233065</v>
      </c>
      <c r="V655" t="str">
        <f t="shared" si="108"/>
        <v>technology</v>
      </c>
      <c r="W655" t="str">
        <f t="shared" si="109"/>
        <v>wearables</v>
      </c>
      <c r="X655" s="8">
        <f t="shared" si="100"/>
        <v>2015</v>
      </c>
      <c r="Y655" s="8">
        <f t="shared" si="101"/>
        <v>7</v>
      </c>
    </row>
    <row r="656" spans="1:25" ht="19" customHeight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102"/>
        <v>42163.748993055553</v>
      </c>
      <c r="L656" s="12">
        <f t="shared" si="103"/>
        <v>2015</v>
      </c>
      <c r="M656" s="12">
        <f t="shared" si="104"/>
        <v>6</v>
      </c>
      <c r="N656" s="11"/>
      <c r="O656" s="11">
        <f t="shared" si="105"/>
        <v>42193.748993055553</v>
      </c>
      <c r="P656" t="b">
        <v>0</v>
      </c>
      <c r="Q656">
        <v>1013</v>
      </c>
      <c r="R656" t="b">
        <v>1</v>
      </c>
      <c r="S656" t="s">
        <v>8273</v>
      </c>
      <c r="T656" s="5">
        <f t="shared" si="106"/>
        <v>267.29166666666669</v>
      </c>
      <c r="U656" s="5">
        <f t="shared" si="107"/>
        <v>31.663376110562684</v>
      </c>
      <c r="V656" t="str">
        <f t="shared" si="108"/>
        <v>technology</v>
      </c>
      <c r="W656" t="str">
        <f t="shared" si="109"/>
        <v>wearables</v>
      </c>
      <c r="X656" s="8">
        <f t="shared" si="100"/>
        <v>2015</v>
      </c>
      <c r="Y656" s="8">
        <f t="shared" si="101"/>
        <v>6</v>
      </c>
    </row>
    <row r="657" spans="1:25" ht="19" customHeight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102"/>
        <v>42045.748981481483</v>
      </c>
      <c r="L657" s="12">
        <f t="shared" si="103"/>
        <v>2015</v>
      </c>
      <c r="M657" s="12">
        <f t="shared" si="104"/>
        <v>2</v>
      </c>
      <c r="N657" s="11"/>
      <c r="O657" s="11">
        <f t="shared" si="105"/>
        <v>42075.707314814812</v>
      </c>
      <c r="P657" t="b">
        <v>0</v>
      </c>
      <c r="Q657">
        <v>274</v>
      </c>
      <c r="R657" t="b">
        <v>1</v>
      </c>
      <c r="S657" t="s">
        <v>8273</v>
      </c>
      <c r="T657" s="5">
        <f t="shared" si="106"/>
        <v>146.88749999999999</v>
      </c>
      <c r="U657" s="5">
        <f t="shared" si="107"/>
        <v>42.886861313868614</v>
      </c>
      <c r="V657" t="str">
        <f t="shared" si="108"/>
        <v>technology</v>
      </c>
      <c r="W657" t="str">
        <f t="shared" si="109"/>
        <v>wearables</v>
      </c>
      <c r="X657" s="8">
        <f t="shared" si="100"/>
        <v>2015</v>
      </c>
      <c r="Y657" s="8">
        <f t="shared" si="101"/>
        <v>2</v>
      </c>
    </row>
    <row r="658" spans="1:25" ht="19" customHeight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102"/>
        <v>42417.596284722218</v>
      </c>
      <c r="L658" s="12">
        <f t="shared" si="103"/>
        <v>2016</v>
      </c>
      <c r="M658" s="12">
        <f t="shared" si="104"/>
        <v>2</v>
      </c>
      <c r="N658" s="11"/>
      <c r="O658" s="11">
        <f t="shared" si="105"/>
        <v>42477.554618055554</v>
      </c>
      <c r="P658" t="b">
        <v>0</v>
      </c>
      <c r="Q658">
        <v>87</v>
      </c>
      <c r="R658" t="b">
        <v>1</v>
      </c>
      <c r="S658" t="s">
        <v>8273</v>
      </c>
      <c r="T658" s="5">
        <f t="shared" si="106"/>
        <v>213.56</v>
      </c>
      <c r="U658" s="5">
        <f t="shared" si="107"/>
        <v>122.73563218390805</v>
      </c>
      <c r="V658" t="str">
        <f t="shared" si="108"/>
        <v>technology</v>
      </c>
      <c r="W658" t="str">
        <f t="shared" si="109"/>
        <v>wearables</v>
      </c>
      <c r="X658" s="8">
        <f t="shared" si="100"/>
        <v>2016</v>
      </c>
      <c r="Y658" s="8">
        <f t="shared" si="101"/>
        <v>2</v>
      </c>
    </row>
    <row r="659" spans="1:25" ht="19" customHeight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102"/>
        <v>42331.637407407405</v>
      </c>
      <c r="L659" s="12">
        <f t="shared" si="103"/>
        <v>2015</v>
      </c>
      <c r="M659" s="12">
        <f t="shared" si="104"/>
        <v>11</v>
      </c>
      <c r="N659" s="11"/>
      <c r="O659" s="11">
        <f t="shared" si="105"/>
        <v>42361.637407407405</v>
      </c>
      <c r="P659" t="b">
        <v>0</v>
      </c>
      <c r="Q659">
        <v>99</v>
      </c>
      <c r="R659" t="b">
        <v>1</v>
      </c>
      <c r="S659" t="s">
        <v>8273</v>
      </c>
      <c r="T659" s="5">
        <f t="shared" si="106"/>
        <v>125.69999999999999</v>
      </c>
      <c r="U659" s="5">
        <f t="shared" si="107"/>
        <v>190.45454545454547</v>
      </c>
      <c r="V659" t="str">
        <f t="shared" si="108"/>
        <v>technology</v>
      </c>
      <c r="W659" t="str">
        <f t="shared" si="109"/>
        <v>wearables</v>
      </c>
      <c r="X659" s="8">
        <f t="shared" si="100"/>
        <v>2015</v>
      </c>
      <c r="Y659" s="8">
        <f t="shared" si="101"/>
        <v>11</v>
      </c>
    </row>
    <row r="660" spans="1:25" ht="19" customHeight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102"/>
        <v>42178.952418981477</v>
      </c>
      <c r="L660" s="12">
        <f t="shared" si="103"/>
        <v>2015</v>
      </c>
      <c r="M660" s="12">
        <f t="shared" si="104"/>
        <v>6</v>
      </c>
      <c r="N660" s="11"/>
      <c r="O660" s="11">
        <f t="shared" si="105"/>
        <v>42211.541666666664</v>
      </c>
      <c r="P660" t="b">
        <v>0</v>
      </c>
      <c r="Q660">
        <v>276</v>
      </c>
      <c r="R660" t="b">
        <v>1</v>
      </c>
      <c r="S660" t="s">
        <v>8273</v>
      </c>
      <c r="T660" s="5">
        <f t="shared" si="106"/>
        <v>104.46206037108834</v>
      </c>
      <c r="U660" s="5">
        <f t="shared" si="107"/>
        <v>109.33695652173913</v>
      </c>
      <c r="V660" t="str">
        <f t="shared" si="108"/>
        <v>technology</v>
      </c>
      <c r="W660" t="str">
        <f t="shared" si="109"/>
        <v>wearables</v>
      </c>
      <c r="X660" s="8">
        <f t="shared" si="100"/>
        <v>2015</v>
      </c>
      <c r="Y660" s="8">
        <f t="shared" si="101"/>
        <v>6</v>
      </c>
    </row>
    <row r="661" spans="1:25" ht="19" customHeight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102"/>
        <v>42209.385358796295</v>
      </c>
      <c r="L661" s="12">
        <f t="shared" si="103"/>
        <v>2015</v>
      </c>
      <c r="M661" s="12">
        <f t="shared" si="104"/>
        <v>7</v>
      </c>
      <c r="N661" s="11"/>
      <c r="O661" s="11">
        <f t="shared" si="105"/>
        <v>42239.385358796295</v>
      </c>
      <c r="P661" t="b">
        <v>0</v>
      </c>
      <c r="Q661">
        <v>21</v>
      </c>
      <c r="R661" t="b">
        <v>1</v>
      </c>
      <c r="S661" t="s">
        <v>8273</v>
      </c>
      <c r="T661" s="5">
        <f t="shared" si="106"/>
        <v>100.56666666666668</v>
      </c>
      <c r="U661" s="5">
        <f t="shared" si="107"/>
        <v>143.66666666666666</v>
      </c>
      <c r="V661" t="str">
        <f t="shared" si="108"/>
        <v>technology</v>
      </c>
      <c r="W661" t="str">
        <f t="shared" si="109"/>
        <v>wearables</v>
      </c>
      <c r="X661" s="8">
        <f t="shared" si="100"/>
        <v>2015</v>
      </c>
      <c r="Y661" s="8">
        <f t="shared" si="101"/>
        <v>7</v>
      </c>
    </row>
    <row r="662" spans="1:25" ht="19" customHeight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102"/>
        <v>41922.533321759256</v>
      </c>
      <c r="L662" s="12">
        <f t="shared" si="103"/>
        <v>2014</v>
      </c>
      <c r="M662" s="12">
        <f t="shared" si="104"/>
        <v>10</v>
      </c>
      <c r="N662" s="11"/>
      <c r="O662" s="11">
        <f t="shared" si="105"/>
        <v>41952.57498842592</v>
      </c>
      <c r="P662" t="b">
        <v>0</v>
      </c>
      <c r="Q662">
        <v>18</v>
      </c>
      <c r="R662" t="b">
        <v>0</v>
      </c>
      <c r="S662" t="s">
        <v>8273</v>
      </c>
      <c r="T662" s="5">
        <f t="shared" si="106"/>
        <v>3.0579999999999998</v>
      </c>
      <c r="U662" s="5">
        <f t="shared" si="107"/>
        <v>84.944444444444443</v>
      </c>
      <c r="V662" t="str">
        <f t="shared" si="108"/>
        <v>technology</v>
      </c>
      <c r="W662" t="str">
        <f t="shared" si="109"/>
        <v>wearables</v>
      </c>
      <c r="X662" s="8">
        <f t="shared" si="100"/>
        <v>2014</v>
      </c>
      <c r="Y662" s="8">
        <f t="shared" si="101"/>
        <v>10</v>
      </c>
    </row>
    <row r="663" spans="1:25" ht="19" customHeight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102"/>
        <v>42636.437025462961</v>
      </c>
      <c r="L663" s="12">
        <f t="shared" si="103"/>
        <v>2016</v>
      </c>
      <c r="M663" s="12">
        <f t="shared" si="104"/>
        <v>9</v>
      </c>
      <c r="N663" s="11"/>
      <c r="O663" s="11">
        <f t="shared" si="105"/>
        <v>42666.437025462961</v>
      </c>
      <c r="P663" t="b">
        <v>0</v>
      </c>
      <c r="Q663">
        <v>9</v>
      </c>
      <c r="R663" t="b">
        <v>0</v>
      </c>
      <c r="S663" t="s">
        <v>8273</v>
      </c>
      <c r="T663" s="5">
        <f t="shared" si="106"/>
        <v>0.95</v>
      </c>
      <c r="U663" s="5">
        <f t="shared" si="107"/>
        <v>10.555555555555555</v>
      </c>
      <c r="V663" t="str">
        <f t="shared" si="108"/>
        <v>technology</v>
      </c>
      <c r="W663" t="str">
        <f t="shared" si="109"/>
        <v>wearables</v>
      </c>
      <c r="X663" s="8">
        <f t="shared" si="100"/>
        <v>2016</v>
      </c>
      <c r="Y663" s="8">
        <f t="shared" si="101"/>
        <v>9</v>
      </c>
    </row>
    <row r="664" spans="1:25" ht="19" customHeight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102"/>
        <v>41990.229710648149</v>
      </c>
      <c r="L664" s="12">
        <f t="shared" si="103"/>
        <v>2014</v>
      </c>
      <c r="M664" s="12">
        <f t="shared" si="104"/>
        <v>12</v>
      </c>
      <c r="N664" s="11"/>
      <c r="O664" s="11">
        <f t="shared" si="105"/>
        <v>42020.229710648149</v>
      </c>
      <c r="P664" t="b">
        <v>0</v>
      </c>
      <c r="Q664">
        <v>4</v>
      </c>
      <c r="R664" t="b">
        <v>0</v>
      </c>
      <c r="S664" t="s">
        <v>8273</v>
      </c>
      <c r="T664" s="5">
        <f t="shared" si="106"/>
        <v>0.4</v>
      </c>
      <c r="U664" s="5">
        <f t="shared" si="107"/>
        <v>39</v>
      </c>
      <c r="V664" t="str">
        <f t="shared" si="108"/>
        <v>technology</v>
      </c>
      <c r="W664" t="str">
        <f t="shared" si="109"/>
        <v>wearables</v>
      </c>
      <c r="X664" s="8">
        <f t="shared" si="100"/>
        <v>2014</v>
      </c>
      <c r="Y664" s="8">
        <f t="shared" si="101"/>
        <v>12</v>
      </c>
    </row>
    <row r="665" spans="1:25" ht="19" customHeight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102"/>
        <v>42173.634907407402</v>
      </c>
      <c r="L665" s="12">
        <f t="shared" si="103"/>
        <v>2015</v>
      </c>
      <c r="M665" s="12">
        <f t="shared" si="104"/>
        <v>6</v>
      </c>
      <c r="N665" s="11"/>
      <c r="O665" s="11">
        <f t="shared" si="105"/>
        <v>42203.634907407402</v>
      </c>
      <c r="P665" t="b">
        <v>0</v>
      </c>
      <c r="Q665">
        <v>7</v>
      </c>
      <c r="R665" t="b">
        <v>0</v>
      </c>
      <c r="S665" t="s">
        <v>8273</v>
      </c>
      <c r="T665" s="5">
        <f t="shared" si="106"/>
        <v>0.35000000000000003</v>
      </c>
      <c r="U665" s="5">
        <f t="shared" si="107"/>
        <v>100</v>
      </c>
      <c r="V665" t="str">
        <f t="shared" si="108"/>
        <v>technology</v>
      </c>
      <c r="W665" t="str">
        <f t="shared" si="109"/>
        <v>wearables</v>
      </c>
      <c r="X665" s="8">
        <f t="shared" si="100"/>
        <v>2015</v>
      </c>
      <c r="Y665" s="8">
        <f t="shared" si="101"/>
        <v>6</v>
      </c>
    </row>
    <row r="666" spans="1:25" ht="19" customHeight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102"/>
        <v>42077.458043981482</v>
      </c>
      <c r="L666" s="12">
        <f t="shared" si="103"/>
        <v>2015</v>
      </c>
      <c r="M666" s="12">
        <f t="shared" si="104"/>
        <v>3</v>
      </c>
      <c r="N666" s="11"/>
      <c r="O666" s="11">
        <f t="shared" si="105"/>
        <v>42107.458043981482</v>
      </c>
      <c r="P666" t="b">
        <v>0</v>
      </c>
      <c r="Q666">
        <v>29</v>
      </c>
      <c r="R666" t="b">
        <v>0</v>
      </c>
      <c r="S666" t="s">
        <v>8273</v>
      </c>
      <c r="T666" s="5">
        <f t="shared" si="106"/>
        <v>7.5333333333333332</v>
      </c>
      <c r="U666" s="5">
        <f t="shared" si="107"/>
        <v>31.172413793103448</v>
      </c>
      <c r="V666" t="str">
        <f t="shared" si="108"/>
        <v>technology</v>
      </c>
      <c r="W666" t="str">
        <f t="shared" si="109"/>
        <v>wearables</v>
      </c>
      <c r="X666" s="8">
        <f t="shared" si="100"/>
        <v>2015</v>
      </c>
      <c r="Y666" s="8">
        <f t="shared" si="101"/>
        <v>3</v>
      </c>
    </row>
    <row r="667" spans="1:25" ht="19" customHeight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102"/>
        <v>42688.503020833326</v>
      </c>
      <c r="L667" s="12">
        <f t="shared" si="103"/>
        <v>2016</v>
      </c>
      <c r="M667" s="12">
        <f t="shared" si="104"/>
        <v>11</v>
      </c>
      <c r="N667" s="11"/>
      <c r="O667" s="11">
        <f t="shared" si="105"/>
        <v>42748.503020833326</v>
      </c>
      <c r="P667" t="b">
        <v>0</v>
      </c>
      <c r="Q667">
        <v>12</v>
      </c>
      <c r="R667" t="b">
        <v>0</v>
      </c>
      <c r="S667" t="s">
        <v>8273</v>
      </c>
      <c r="T667" s="5">
        <f t="shared" si="106"/>
        <v>18.64</v>
      </c>
      <c r="U667" s="5">
        <f t="shared" si="107"/>
        <v>155.33333333333334</v>
      </c>
      <c r="V667" t="str">
        <f t="shared" si="108"/>
        <v>technology</v>
      </c>
      <c r="W667" t="str">
        <f t="shared" si="109"/>
        <v>wearables</v>
      </c>
      <c r="X667" s="8">
        <f t="shared" si="100"/>
        <v>2016</v>
      </c>
      <c r="Y667" s="8">
        <f t="shared" si="101"/>
        <v>11</v>
      </c>
    </row>
    <row r="668" spans="1:25" ht="19" customHeight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102"/>
        <v>41838.623819444438</v>
      </c>
      <c r="L668" s="12">
        <f t="shared" si="103"/>
        <v>2014</v>
      </c>
      <c r="M668" s="12">
        <f t="shared" si="104"/>
        <v>7</v>
      </c>
      <c r="N668" s="11"/>
      <c r="O668" s="11">
        <f t="shared" si="105"/>
        <v>41868.623819444438</v>
      </c>
      <c r="P668" t="b">
        <v>0</v>
      </c>
      <c r="Q668">
        <v>4</v>
      </c>
      <c r="R668" t="b">
        <v>0</v>
      </c>
      <c r="S668" t="s">
        <v>8273</v>
      </c>
      <c r="T668" s="5">
        <f t="shared" si="106"/>
        <v>4.0000000000000001E-3</v>
      </c>
      <c r="U668" s="5">
        <f t="shared" si="107"/>
        <v>2</v>
      </c>
      <c r="V668" t="str">
        <f t="shared" si="108"/>
        <v>technology</v>
      </c>
      <c r="W668" t="str">
        <f t="shared" si="109"/>
        <v>wearables</v>
      </c>
      <c r="X668" s="8">
        <f t="shared" si="100"/>
        <v>2014</v>
      </c>
      <c r="Y668" s="8">
        <f t="shared" si="101"/>
        <v>7</v>
      </c>
    </row>
    <row r="669" spans="1:25" ht="19" customHeight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102"/>
        <v>42632.165081018517</v>
      </c>
      <c r="L669" s="12">
        <f t="shared" si="103"/>
        <v>2016</v>
      </c>
      <c r="M669" s="12">
        <f t="shared" si="104"/>
        <v>9</v>
      </c>
      <c r="N669" s="11"/>
      <c r="O669" s="11">
        <f t="shared" si="105"/>
        <v>42672.165081018517</v>
      </c>
      <c r="P669" t="b">
        <v>0</v>
      </c>
      <c r="Q669">
        <v>28</v>
      </c>
      <c r="R669" t="b">
        <v>0</v>
      </c>
      <c r="S669" t="s">
        <v>8273</v>
      </c>
      <c r="T669" s="5">
        <f t="shared" si="106"/>
        <v>10.02</v>
      </c>
      <c r="U669" s="5">
        <f t="shared" si="107"/>
        <v>178.92857142857142</v>
      </c>
      <c r="V669" t="str">
        <f t="shared" si="108"/>
        <v>technology</v>
      </c>
      <c r="W669" t="str">
        <f t="shared" si="109"/>
        <v>wearables</v>
      </c>
      <c r="X669" s="8">
        <f t="shared" si="100"/>
        <v>2016</v>
      </c>
      <c r="Y669" s="8">
        <f t="shared" si="101"/>
        <v>9</v>
      </c>
    </row>
    <row r="670" spans="1:25" ht="19" customHeight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102"/>
        <v>42090.622939814813</v>
      </c>
      <c r="L670" s="12">
        <f t="shared" si="103"/>
        <v>2015</v>
      </c>
      <c r="M670" s="12">
        <f t="shared" si="104"/>
        <v>3</v>
      </c>
      <c r="N670" s="11"/>
      <c r="O670" s="11">
        <f t="shared" si="105"/>
        <v>42135.622939814813</v>
      </c>
      <c r="P670" t="b">
        <v>0</v>
      </c>
      <c r="Q670">
        <v>25</v>
      </c>
      <c r="R670" t="b">
        <v>0</v>
      </c>
      <c r="S670" t="s">
        <v>8273</v>
      </c>
      <c r="T670" s="5">
        <f t="shared" si="106"/>
        <v>4.5600000000000005</v>
      </c>
      <c r="U670" s="5">
        <f t="shared" si="107"/>
        <v>27.36</v>
      </c>
      <c r="V670" t="str">
        <f t="shared" si="108"/>
        <v>technology</v>
      </c>
      <c r="W670" t="str">
        <f t="shared" si="109"/>
        <v>wearables</v>
      </c>
      <c r="X670" s="8">
        <f t="shared" si="100"/>
        <v>2015</v>
      </c>
      <c r="Y670" s="8">
        <f t="shared" si="101"/>
        <v>3</v>
      </c>
    </row>
    <row r="671" spans="1:25" ht="19" customHeight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102"/>
        <v>42527.417337962957</v>
      </c>
      <c r="L671" s="12">
        <f t="shared" si="103"/>
        <v>2016</v>
      </c>
      <c r="M671" s="12">
        <f t="shared" si="104"/>
        <v>6</v>
      </c>
      <c r="N671" s="11"/>
      <c r="O671" s="11">
        <f t="shared" si="105"/>
        <v>42557.417337962957</v>
      </c>
      <c r="P671" t="b">
        <v>0</v>
      </c>
      <c r="Q671">
        <v>28</v>
      </c>
      <c r="R671" t="b">
        <v>0</v>
      </c>
      <c r="S671" t="s">
        <v>8273</v>
      </c>
      <c r="T671" s="5">
        <f t="shared" si="106"/>
        <v>21.5075</v>
      </c>
      <c r="U671" s="5">
        <f t="shared" si="107"/>
        <v>1536.25</v>
      </c>
      <c r="V671" t="str">
        <f t="shared" si="108"/>
        <v>technology</v>
      </c>
      <c r="W671" t="str">
        <f t="shared" si="109"/>
        <v>wearables</v>
      </c>
      <c r="X671" s="8">
        <f t="shared" si="100"/>
        <v>2016</v>
      </c>
      <c r="Y671" s="8">
        <f t="shared" si="101"/>
        <v>6</v>
      </c>
    </row>
    <row r="672" spans="1:25" ht="19" customHeight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102"/>
        <v>42506.501388888886</v>
      </c>
      <c r="L672" s="12">
        <f t="shared" si="103"/>
        <v>2016</v>
      </c>
      <c r="M672" s="12">
        <f t="shared" si="104"/>
        <v>5</v>
      </c>
      <c r="N672" s="11"/>
      <c r="O672" s="11">
        <f t="shared" si="105"/>
        <v>42540.131944444445</v>
      </c>
      <c r="P672" t="b">
        <v>0</v>
      </c>
      <c r="Q672">
        <v>310</v>
      </c>
      <c r="R672" t="b">
        <v>0</v>
      </c>
      <c r="S672" t="s">
        <v>8273</v>
      </c>
      <c r="T672" s="5">
        <f t="shared" si="106"/>
        <v>29.276666666666667</v>
      </c>
      <c r="U672" s="5">
        <f t="shared" si="107"/>
        <v>84.99677419354839</v>
      </c>
      <c r="V672" t="str">
        <f t="shared" si="108"/>
        <v>technology</v>
      </c>
      <c r="W672" t="str">
        <f t="shared" si="109"/>
        <v>wearables</v>
      </c>
      <c r="X672" s="8">
        <f t="shared" si="100"/>
        <v>2016</v>
      </c>
      <c r="Y672" s="8">
        <f t="shared" si="101"/>
        <v>5</v>
      </c>
    </row>
    <row r="673" spans="1:25" ht="19" customHeight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102"/>
        <v>41984.484398148146</v>
      </c>
      <c r="L673" s="12">
        <f t="shared" si="103"/>
        <v>2014</v>
      </c>
      <c r="M673" s="12">
        <f t="shared" si="104"/>
        <v>12</v>
      </c>
      <c r="N673" s="11"/>
      <c r="O673" s="11">
        <f t="shared" si="105"/>
        <v>42017.958333333336</v>
      </c>
      <c r="P673" t="b">
        <v>0</v>
      </c>
      <c r="Q673">
        <v>15</v>
      </c>
      <c r="R673" t="b">
        <v>0</v>
      </c>
      <c r="S673" t="s">
        <v>8273</v>
      </c>
      <c r="T673" s="5">
        <f t="shared" si="106"/>
        <v>39.426666666666662</v>
      </c>
      <c r="U673" s="5">
        <f t="shared" si="107"/>
        <v>788.5333333333333</v>
      </c>
      <c r="V673" t="str">
        <f t="shared" si="108"/>
        <v>technology</v>
      </c>
      <c r="W673" t="str">
        <f t="shared" si="109"/>
        <v>wearables</v>
      </c>
      <c r="X673" s="8">
        <f t="shared" si="100"/>
        <v>2014</v>
      </c>
      <c r="Y673" s="8">
        <f t="shared" si="101"/>
        <v>12</v>
      </c>
    </row>
    <row r="674" spans="1:25" ht="19" customHeight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102"/>
        <v>41974.011157407404</v>
      </c>
      <c r="L674" s="12">
        <f t="shared" si="103"/>
        <v>2014</v>
      </c>
      <c r="M674" s="12">
        <f t="shared" si="104"/>
        <v>12</v>
      </c>
      <c r="N674" s="11"/>
      <c r="O674" s="11">
        <f t="shared" si="105"/>
        <v>42004.999305555553</v>
      </c>
      <c r="P674" t="b">
        <v>0</v>
      </c>
      <c r="Q674">
        <v>215</v>
      </c>
      <c r="R674" t="b">
        <v>0</v>
      </c>
      <c r="S674" t="s">
        <v>8273</v>
      </c>
      <c r="T674" s="5">
        <f t="shared" si="106"/>
        <v>21.628</v>
      </c>
      <c r="U674" s="5">
        <f t="shared" si="107"/>
        <v>50.29767441860465</v>
      </c>
      <c r="V674" t="str">
        <f t="shared" si="108"/>
        <v>technology</v>
      </c>
      <c r="W674" t="str">
        <f t="shared" si="109"/>
        <v>wearables</v>
      </c>
      <c r="X674" s="8">
        <f t="shared" si="100"/>
        <v>2014</v>
      </c>
      <c r="Y674" s="8">
        <f t="shared" si="101"/>
        <v>12</v>
      </c>
    </row>
    <row r="675" spans="1:25" ht="19" customHeight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102"/>
        <v>41838.6321412037</v>
      </c>
      <c r="L675" s="12">
        <f t="shared" si="103"/>
        <v>2014</v>
      </c>
      <c r="M675" s="12">
        <f t="shared" si="104"/>
        <v>7</v>
      </c>
      <c r="N675" s="11"/>
      <c r="O675" s="11">
        <f t="shared" si="105"/>
        <v>41883.6321412037</v>
      </c>
      <c r="P675" t="b">
        <v>0</v>
      </c>
      <c r="Q675">
        <v>3</v>
      </c>
      <c r="R675" t="b">
        <v>0</v>
      </c>
      <c r="S675" t="s">
        <v>8273</v>
      </c>
      <c r="T675" s="5">
        <f t="shared" si="106"/>
        <v>0.20500000000000002</v>
      </c>
      <c r="U675" s="5">
        <f t="shared" si="107"/>
        <v>68.333333333333329</v>
      </c>
      <c r="V675" t="str">
        <f t="shared" si="108"/>
        <v>technology</v>
      </c>
      <c r="W675" t="str">
        <f t="shared" si="109"/>
        <v>wearables</v>
      </c>
      <c r="X675" s="8">
        <f t="shared" si="100"/>
        <v>2014</v>
      </c>
      <c r="Y675" s="8">
        <f t="shared" si="101"/>
        <v>7</v>
      </c>
    </row>
    <row r="676" spans="1:25" ht="19" customHeight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102"/>
        <v>41802.907719907402</v>
      </c>
      <c r="L676" s="12">
        <f t="shared" si="103"/>
        <v>2014</v>
      </c>
      <c r="M676" s="12">
        <f t="shared" si="104"/>
        <v>6</v>
      </c>
      <c r="N676" s="11"/>
      <c r="O676" s="11">
        <f t="shared" si="105"/>
        <v>41862.907719907402</v>
      </c>
      <c r="P676" t="b">
        <v>0</v>
      </c>
      <c r="Q676">
        <v>2</v>
      </c>
      <c r="R676" t="b">
        <v>0</v>
      </c>
      <c r="S676" t="s">
        <v>8273</v>
      </c>
      <c r="T676" s="5">
        <f t="shared" si="106"/>
        <v>0.03</v>
      </c>
      <c r="U676" s="5">
        <f t="shared" si="107"/>
        <v>7.5</v>
      </c>
      <c r="V676" t="str">
        <f t="shared" si="108"/>
        <v>technology</v>
      </c>
      <c r="W676" t="str">
        <f t="shared" si="109"/>
        <v>wearables</v>
      </c>
      <c r="X676" s="8">
        <f t="shared" si="100"/>
        <v>2014</v>
      </c>
      <c r="Y676" s="8">
        <f t="shared" si="101"/>
        <v>6</v>
      </c>
    </row>
    <row r="677" spans="1:25" ht="19" customHeight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102"/>
        <v>41975.722268518519</v>
      </c>
      <c r="L677" s="12">
        <f t="shared" si="103"/>
        <v>2014</v>
      </c>
      <c r="M677" s="12">
        <f t="shared" si="104"/>
        <v>12</v>
      </c>
      <c r="N677" s="11"/>
      <c r="O677" s="11">
        <f t="shared" si="105"/>
        <v>42005.082638888889</v>
      </c>
      <c r="P677" t="b">
        <v>0</v>
      </c>
      <c r="Q677">
        <v>26</v>
      </c>
      <c r="R677" t="b">
        <v>0</v>
      </c>
      <c r="S677" t="s">
        <v>8273</v>
      </c>
      <c r="T677" s="5">
        <f t="shared" si="106"/>
        <v>14.85</v>
      </c>
      <c r="U677" s="5">
        <f t="shared" si="107"/>
        <v>34.269230769230766</v>
      </c>
      <c r="V677" t="str">
        <f t="shared" si="108"/>
        <v>technology</v>
      </c>
      <c r="W677" t="str">
        <f t="shared" si="109"/>
        <v>wearables</v>
      </c>
      <c r="X677" s="8">
        <f t="shared" si="100"/>
        <v>2014</v>
      </c>
      <c r="Y677" s="8">
        <f t="shared" si="101"/>
        <v>12</v>
      </c>
    </row>
    <row r="678" spans="1:25" ht="19" customHeight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102"/>
        <v>42012.559965277775</v>
      </c>
      <c r="L678" s="12">
        <f t="shared" si="103"/>
        <v>2015</v>
      </c>
      <c r="M678" s="12">
        <f t="shared" si="104"/>
        <v>1</v>
      </c>
      <c r="N678" s="11"/>
      <c r="O678" s="11">
        <f t="shared" si="105"/>
        <v>42042.559965277775</v>
      </c>
      <c r="P678" t="b">
        <v>0</v>
      </c>
      <c r="Q678">
        <v>24</v>
      </c>
      <c r="R678" t="b">
        <v>0</v>
      </c>
      <c r="S678" t="s">
        <v>8273</v>
      </c>
      <c r="T678" s="5">
        <f t="shared" si="106"/>
        <v>1.4710000000000001</v>
      </c>
      <c r="U678" s="5">
        <f t="shared" si="107"/>
        <v>61.291666666666664</v>
      </c>
      <c r="V678" t="str">
        <f t="shared" si="108"/>
        <v>technology</v>
      </c>
      <c r="W678" t="str">
        <f t="shared" si="109"/>
        <v>wearables</v>
      </c>
      <c r="X678" s="8">
        <f t="shared" si="100"/>
        <v>2015</v>
      </c>
      <c r="Y678" s="8">
        <f t="shared" si="101"/>
        <v>1</v>
      </c>
    </row>
    <row r="679" spans="1:25" ht="19" customHeight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102"/>
        <v>42504.195543981477</v>
      </c>
      <c r="L679" s="12">
        <f t="shared" si="103"/>
        <v>2016</v>
      </c>
      <c r="M679" s="12">
        <f t="shared" si="104"/>
        <v>5</v>
      </c>
      <c r="N679" s="11"/>
      <c r="O679" s="11">
        <f t="shared" si="105"/>
        <v>42549.195543981477</v>
      </c>
      <c r="P679" t="b">
        <v>0</v>
      </c>
      <c r="Q679">
        <v>96</v>
      </c>
      <c r="R679" t="b">
        <v>0</v>
      </c>
      <c r="S679" t="s">
        <v>8273</v>
      </c>
      <c r="T679" s="5">
        <f t="shared" si="106"/>
        <v>25.584</v>
      </c>
      <c r="U679" s="5">
        <f t="shared" si="107"/>
        <v>133.25</v>
      </c>
      <c r="V679" t="str">
        <f t="shared" si="108"/>
        <v>technology</v>
      </c>
      <c r="W679" t="str">
        <f t="shared" si="109"/>
        <v>wearables</v>
      </c>
      <c r="X679" s="8">
        <f t="shared" si="100"/>
        <v>2016</v>
      </c>
      <c r="Y679" s="8">
        <f t="shared" si="101"/>
        <v>5</v>
      </c>
    </row>
    <row r="680" spans="1:25" ht="19" customHeight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102"/>
        <v>42481.168263888881</v>
      </c>
      <c r="L680" s="12">
        <f t="shared" si="103"/>
        <v>2016</v>
      </c>
      <c r="M680" s="12">
        <f t="shared" si="104"/>
        <v>4</v>
      </c>
      <c r="N680" s="11"/>
      <c r="O680" s="11">
        <f t="shared" si="105"/>
        <v>42511.168263888881</v>
      </c>
      <c r="P680" t="b">
        <v>0</v>
      </c>
      <c r="Q680">
        <v>17</v>
      </c>
      <c r="R680" t="b">
        <v>0</v>
      </c>
      <c r="S680" t="s">
        <v>8273</v>
      </c>
      <c r="T680" s="5">
        <f t="shared" si="106"/>
        <v>3.8206896551724134</v>
      </c>
      <c r="U680" s="5">
        <f t="shared" si="107"/>
        <v>65.17647058823529</v>
      </c>
      <c r="V680" t="str">
        <f t="shared" si="108"/>
        <v>technology</v>
      </c>
      <c r="W680" t="str">
        <f t="shared" si="109"/>
        <v>wearables</v>
      </c>
      <c r="X680" s="8">
        <f t="shared" si="100"/>
        <v>2016</v>
      </c>
      <c r="Y680" s="8">
        <f t="shared" si="101"/>
        <v>4</v>
      </c>
    </row>
    <row r="681" spans="1:25" ht="19" customHeight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102"/>
        <v>42556.487372685187</v>
      </c>
      <c r="L681" s="12">
        <f t="shared" si="103"/>
        <v>2016</v>
      </c>
      <c r="M681" s="12">
        <f t="shared" si="104"/>
        <v>7</v>
      </c>
      <c r="N681" s="11"/>
      <c r="O681" s="11">
        <f t="shared" si="105"/>
        <v>42616.487372685187</v>
      </c>
      <c r="P681" t="b">
        <v>0</v>
      </c>
      <c r="Q681">
        <v>94</v>
      </c>
      <c r="R681" t="b">
        <v>0</v>
      </c>
      <c r="S681" t="s">
        <v>8273</v>
      </c>
      <c r="T681" s="5">
        <f t="shared" si="106"/>
        <v>15.485964912280703</v>
      </c>
      <c r="U681" s="5">
        <f t="shared" si="107"/>
        <v>93.90425531914893</v>
      </c>
      <c r="V681" t="str">
        <f t="shared" si="108"/>
        <v>technology</v>
      </c>
      <c r="W681" t="str">
        <f t="shared" si="109"/>
        <v>wearables</v>
      </c>
      <c r="X681" s="8">
        <f t="shared" si="100"/>
        <v>2016</v>
      </c>
      <c r="Y681" s="8">
        <f t="shared" si="101"/>
        <v>7</v>
      </c>
    </row>
    <row r="682" spans="1:25" ht="19" customHeight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102"/>
        <v>41864.293182870366</v>
      </c>
      <c r="L682" s="12">
        <f t="shared" si="103"/>
        <v>2014</v>
      </c>
      <c r="M682" s="12">
        <f t="shared" si="104"/>
        <v>8</v>
      </c>
      <c r="N682" s="11"/>
      <c r="O682" s="11">
        <f t="shared" si="105"/>
        <v>41899.293182870366</v>
      </c>
      <c r="P682" t="b">
        <v>0</v>
      </c>
      <c r="Q682">
        <v>129</v>
      </c>
      <c r="R682" t="b">
        <v>0</v>
      </c>
      <c r="S682" t="s">
        <v>8273</v>
      </c>
      <c r="T682" s="5">
        <f t="shared" si="106"/>
        <v>25.912000000000003</v>
      </c>
      <c r="U682" s="5">
        <f t="shared" si="107"/>
        <v>150.65116279069767</v>
      </c>
      <c r="V682" t="str">
        <f t="shared" si="108"/>
        <v>technology</v>
      </c>
      <c r="W682" t="str">
        <f t="shared" si="109"/>
        <v>wearables</v>
      </c>
      <c r="X682" s="8">
        <f t="shared" si="100"/>
        <v>2014</v>
      </c>
      <c r="Y682" s="8">
        <f t="shared" si="101"/>
        <v>8</v>
      </c>
    </row>
    <row r="683" spans="1:25" ht="19" customHeight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102"/>
        <v>42639.597268518519</v>
      </c>
      <c r="L683" s="12">
        <f t="shared" si="103"/>
        <v>2016</v>
      </c>
      <c r="M683" s="12">
        <f t="shared" si="104"/>
        <v>9</v>
      </c>
      <c r="N683" s="11"/>
      <c r="O683" s="11">
        <f t="shared" si="105"/>
        <v>42669.597268518519</v>
      </c>
      <c r="P683" t="b">
        <v>0</v>
      </c>
      <c r="Q683">
        <v>1</v>
      </c>
      <c r="R683" t="b">
        <v>0</v>
      </c>
      <c r="S683" t="s">
        <v>8273</v>
      </c>
      <c r="T683" s="5">
        <f t="shared" si="106"/>
        <v>0.04</v>
      </c>
      <c r="U683" s="5">
        <f t="shared" si="107"/>
        <v>1</v>
      </c>
      <c r="V683" t="str">
        <f t="shared" si="108"/>
        <v>technology</v>
      </c>
      <c r="W683" t="str">
        <f t="shared" si="109"/>
        <v>wearables</v>
      </c>
      <c r="X683" s="8">
        <f t="shared" si="100"/>
        <v>2016</v>
      </c>
      <c r="Y683" s="8">
        <f t="shared" si="101"/>
        <v>9</v>
      </c>
    </row>
    <row r="684" spans="1:25" ht="19" customHeight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102"/>
        <v>42778.556967592587</v>
      </c>
      <c r="L684" s="12">
        <f t="shared" si="103"/>
        <v>2017</v>
      </c>
      <c r="M684" s="12">
        <f t="shared" si="104"/>
        <v>2</v>
      </c>
      <c r="N684" s="11"/>
      <c r="O684" s="11">
        <f t="shared" si="105"/>
        <v>42808.515300925923</v>
      </c>
      <c r="P684" t="b">
        <v>0</v>
      </c>
      <c r="Q684">
        <v>4</v>
      </c>
      <c r="R684" t="b">
        <v>0</v>
      </c>
      <c r="S684" t="s">
        <v>8273</v>
      </c>
      <c r="T684" s="5">
        <f t="shared" si="106"/>
        <v>0.106</v>
      </c>
      <c r="U684" s="5">
        <f t="shared" si="107"/>
        <v>13.25</v>
      </c>
      <c r="V684" t="str">
        <f t="shared" si="108"/>
        <v>technology</v>
      </c>
      <c r="W684" t="str">
        <f t="shared" si="109"/>
        <v>wearables</v>
      </c>
      <c r="X684" s="8">
        <f t="shared" si="100"/>
        <v>2017</v>
      </c>
      <c r="Y684" s="8">
        <f t="shared" si="101"/>
        <v>2</v>
      </c>
    </row>
    <row r="685" spans="1:25" ht="19" customHeight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102"/>
        <v>42634.691712962966</v>
      </c>
      <c r="L685" s="12">
        <f t="shared" si="103"/>
        <v>2016</v>
      </c>
      <c r="M685" s="12">
        <f t="shared" si="104"/>
        <v>9</v>
      </c>
      <c r="N685" s="11"/>
      <c r="O685" s="11">
        <f t="shared" si="105"/>
        <v>42674.691712962966</v>
      </c>
      <c r="P685" t="b">
        <v>0</v>
      </c>
      <c r="Q685">
        <v>3</v>
      </c>
      <c r="R685" t="b">
        <v>0</v>
      </c>
      <c r="S685" t="s">
        <v>8273</v>
      </c>
      <c r="T685" s="5">
        <f t="shared" si="106"/>
        <v>0.85142857142857142</v>
      </c>
      <c r="U685" s="5">
        <f t="shared" si="107"/>
        <v>99.333333333333329</v>
      </c>
      <c r="V685" t="str">
        <f t="shared" si="108"/>
        <v>technology</v>
      </c>
      <c r="W685" t="str">
        <f t="shared" si="109"/>
        <v>wearables</v>
      </c>
      <c r="X685" s="8">
        <f t="shared" si="100"/>
        <v>2016</v>
      </c>
      <c r="Y685" s="8">
        <f t="shared" si="101"/>
        <v>9</v>
      </c>
    </row>
    <row r="686" spans="1:25" ht="19" customHeight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102"/>
        <v>41809.26494212963</v>
      </c>
      <c r="L686" s="12">
        <f t="shared" si="103"/>
        <v>2014</v>
      </c>
      <c r="M686" s="12">
        <f t="shared" si="104"/>
        <v>6</v>
      </c>
      <c r="N686" s="11"/>
      <c r="O686" s="11">
        <f t="shared" si="105"/>
        <v>41844.916666666664</v>
      </c>
      <c r="P686" t="b">
        <v>0</v>
      </c>
      <c r="Q686">
        <v>135</v>
      </c>
      <c r="R686" t="b">
        <v>0</v>
      </c>
      <c r="S686" t="s">
        <v>8273</v>
      </c>
      <c r="T686" s="5">
        <f t="shared" si="106"/>
        <v>7.4837500000000006</v>
      </c>
      <c r="U686" s="5">
        <f t="shared" si="107"/>
        <v>177.39259259259259</v>
      </c>
      <c r="V686" t="str">
        <f t="shared" si="108"/>
        <v>technology</v>
      </c>
      <c r="W686" t="str">
        <f t="shared" si="109"/>
        <v>wearables</v>
      </c>
      <c r="X686" s="8">
        <f t="shared" si="100"/>
        <v>2014</v>
      </c>
      <c r="Y686" s="8">
        <f t="shared" si="101"/>
        <v>6</v>
      </c>
    </row>
    <row r="687" spans="1:25" ht="19" customHeight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102"/>
        <v>41971.658240740733</v>
      </c>
      <c r="L687" s="12">
        <f t="shared" si="103"/>
        <v>2014</v>
      </c>
      <c r="M687" s="12">
        <f t="shared" si="104"/>
        <v>11</v>
      </c>
      <c r="N687" s="11"/>
      <c r="O687" s="11">
        <f t="shared" si="105"/>
        <v>42016.658240740733</v>
      </c>
      <c r="P687" t="b">
        <v>0</v>
      </c>
      <c r="Q687">
        <v>10</v>
      </c>
      <c r="R687" t="b">
        <v>0</v>
      </c>
      <c r="S687" t="s">
        <v>8273</v>
      </c>
      <c r="T687" s="5">
        <f t="shared" si="106"/>
        <v>27.650000000000002</v>
      </c>
      <c r="U687" s="5">
        <f t="shared" si="107"/>
        <v>55.3</v>
      </c>
      <c r="V687" t="str">
        <f t="shared" si="108"/>
        <v>technology</v>
      </c>
      <c r="W687" t="str">
        <f t="shared" si="109"/>
        <v>wearables</v>
      </c>
      <c r="X687" s="8">
        <f t="shared" si="100"/>
        <v>2014</v>
      </c>
      <c r="Y687" s="8">
        <f t="shared" si="101"/>
        <v>11</v>
      </c>
    </row>
    <row r="688" spans="1:25" ht="19" customHeight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102"/>
        <v>42189.464930555558</v>
      </c>
      <c r="L688" s="12">
        <f t="shared" si="103"/>
        <v>2015</v>
      </c>
      <c r="M688" s="12">
        <f t="shared" si="104"/>
        <v>7</v>
      </c>
      <c r="N688" s="11"/>
      <c r="O688" s="11">
        <f t="shared" si="105"/>
        <v>42219.464930555558</v>
      </c>
      <c r="P688" t="b">
        <v>0</v>
      </c>
      <c r="Q688">
        <v>0</v>
      </c>
      <c r="R688" t="b">
        <v>0</v>
      </c>
      <c r="S688" t="s">
        <v>8273</v>
      </c>
      <c r="T688" s="5">
        <f t="shared" si="106"/>
        <v>0</v>
      </c>
      <c r="U688" s="5">
        <f t="shared" si="107"/>
        <v>0</v>
      </c>
      <c r="V688" t="str">
        <f t="shared" si="108"/>
        <v>technology</v>
      </c>
      <c r="W688" t="str">
        <f t="shared" si="109"/>
        <v>wearables</v>
      </c>
      <c r="X688" s="8">
        <f t="shared" si="100"/>
        <v>2015</v>
      </c>
      <c r="Y688" s="8">
        <f t="shared" si="101"/>
        <v>7</v>
      </c>
    </row>
    <row r="689" spans="1:25" ht="19" customHeight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102"/>
        <v>42711.542280092595</v>
      </c>
      <c r="L689" s="12">
        <f t="shared" si="103"/>
        <v>2016</v>
      </c>
      <c r="M689" s="12">
        <f t="shared" si="104"/>
        <v>12</v>
      </c>
      <c r="N689" s="11"/>
      <c r="O689" s="11">
        <f t="shared" si="105"/>
        <v>42771.542280092595</v>
      </c>
      <c r="P689" t="b">
        <v>0</v>
      </c>
      <c r="Q689">
        <v>6</v>
      </c>
      <c r="R689" t="b">
        <v>0</v>
      </c>
      <c r="S689" t="s">
        <v>8273</v>
      </c>
      <c r="T689" s="5">
        <f t="shared" si="106"/>
        <v>3.55</v>
      </c>
      <c r="U689" s="5">
        <f t="shared" si="107"/>
        <v>591.66666666666663</v>
      </c>
      <c r="V689" t="str">
        <f t="shared" si="108"/>
        <v>technology</v>
      </c>
      <c r="W689" t="str">
        <f t="shared" si="109"/>
        <v>wearables</v>
      </c>
      <c r="X689" s="8">
        <f t="shared" si="100"/>
        <v>2016</v>
      </c>
      <c r="Y689" s="8">
        <f t="shared" si="101"/>
        <v>12</v>
      </c>
    </row>
    <row r="690" spans="1:25" ht="19" customHeight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102"/>
        <v>42261.896446759252</v>
      </c>
      <c r="L690" s="12">
        <f t="shared" si="103"/>
        <v>2015</v>
      </c>
      <c r="M690" s="12">
        <f t="shared" si="104"/>
        <v>9</v>
      </c>
      <c r="N690" s="11"/>
      <c r="O690" s="11">
        <f t="shared" si="105"/>
        <v>42291.896446759252</v>
      </c>
      <c r="P690" t="b">
        <v>0</v>
      </c>
      <c r="Q690">
        <v>36</v>
      </c>
      <c r="R690" t="b">
        <v>0</v>
      </c>
      <c r="S690" t="s">
        <v>8273</v>
      </c>
      <c r="T690" s="5">
        <f t="shared" si="106"/>
        <v>72.989999999999995</v>
      </c>
      <c r="U690" s="5">
        <f t="shared" si="107"/>
        <v>405.5</v>
      </c>
      <c r="V690" t="str">
        <f t="shared" si="108"/>
        <v>technology</v>
      </c>
      <c r="W690" t="str">
        <f t="shared" si="109"/>
        <v>wearables</v>
      </c>
      <c r="X690" s="8">
        <f t="shared" si="100"/>
        <v>2015</v>
      </c>
      <c r="Y690" s="8">
        <f t="shared" si="101"/>
        <v>9</v>
      </c>
    </row>
    <row r="691" spans="1:25" ht="19" customHeight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102"/>
        <v>42675.459456018514</v>
      </c>
      <c r="L691" s="12">
        <f t="shared" si="103"/>
        <v>2016</v>
      </c>
      <c r="M691" s="12">
        <f t="shared" si="104"/>
        <v>11</v>
      </c>
      <c r="N691" s="11"/>
      <c r="O691" s="11">
        <f t="shared" si="105"/>
        <v>42711.999305555553</v>
      </c>
      <c r="P691" t="b">
        <v>0</v>
      </c>
      <c r="Q691">
        <v>336</v>
      </c>
      <c r="R691" t="b">
        <v>0</v>
      </c>
      <c r="S691" t="s">
        <v>8273</v>
      </c>
      <c r="T691" s="5">
        <f t="shared" si="106"/>
        <v>57.648750000000007</v>
      </c>
      <c r="U691" s="5">
        <f t="shared" si="107"/>
        <v>343.14732142857144</v>
      </c>
      <c r="V691" t="str">
        <f t="shared" si="108"/>
        <v>technology</v>
      </c>
      <c r="W691" t="str">
        <f t="shared" si="109"/>
        <v>wearables</v>
      </c>
      <c r="X691" s="8">
        <f t="shared" si="100"/>
        <v>2016</v>
      </c>
      <c r="Y691" s="8">
        <f t="shared" si="101"/>
        <v>11</v>
      </c>
    </row>
    <row r="692" spans="1:25" ht="19" customHeight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102"/>
        <v>42579.426400462959</v>
      </c>
      <c r="L692" s="12">
        <f t="shared" si="103"/>
        <v>2016</v>
      </c>
      <c r="M692" s="12">
        <f t="shared" si="104"/>
        <v>7</v>
      </c>
      <c r="N692" s="11"/>
      <c r="O692" s="11">
        <f t="shared" si="105"/>
        <v>42622.041666666664</v>
      </c>
      <c r="P692" t="b">
        <v>0</v>
      </c>
      <c r="Q692">
        <v>34</v>
      </c>
      <c r="R692" t="b">
        <v>0</v>
      </c>
      <c r="S692" t="s">
        <v>8273</v>
      </c>
      <c r="T692" s="5">
        <f t="shared" si="106"/>
        <v>12.34</v>
      </c>
      <c r="U692" s="5">
        <f t="shared" si="107"/>
        <v>72.588235294117652</v>
      </c>
      <c r="V692" t="str">
        <f t="shared" si="108"/>
        <v>technology</v>
      </c>
      <c r="W692" t="str">
        <f t="shared" si="109"/>
        <v>wearables</v>
      </c>
      <c r="X692" s="8">
        <f t="shared" si="100"/>
        <v>2016</v>
      </c>
      <c r="Y692" s="8">
        <f t="shared" si="101"/>
        <v>7</v>
      </c>
    </row>
    <row r="693" spans="1:25" ht="19" customHeight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102"/>
        <v>42157.819976851846</v>
      </c>
      <c r="L693" s="12">
        <f t="shared" si="103"/>
        <v>2015</v>
      </c>
      <c r="M693" s="12">
        <f t="shared" si="104"/>
        <v>6</v>
      </c>
      <c r="N693" s="11"/>
      <c r="O693" s="11">
        <f t="shared" si="105"/>
        <v>42185.819976851846</v>
      </c>
      <c r="P693" t="b">
        <v>0</v>
      </c>
      <c r="Q693">
        <v>10</v>
      </c>
      <c r="R693" t="b">
        <v>0</v>
      </c>
      <c r="S693" t="s">
        <v>8273</v>
      </c>
      <c r="T693" s="5">
        <f t="shared" si="106"/>
        <v>0.52</v>
      </c>
      <c r="U693" s="5">
        <f t="shared" si="107"/>
        <v>26</v>
      </c>
      <c r="V693" t="str">
        <f t="shared" si="108"/>
        <v>technology</v>
      </c>
      <c r="W693" t="str">
        <f t="shared" si="109"/>
        <v>wearables</v>
      </c>
      <c r="X693" s="8">
        <f t="shared" si="100"/>
        <v>2015</v>
      </c>
      <c r="Y693" s="8">
        <f t="shared" si="101"/>
        <v>6</v>
      </c>
    </row>
    <row r="694" spans="1:25" ht="19" customHeight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102"/>
        <v>42696.167395833334</v>
      </c>
      <c r="L694" s="12">
        <f t="shared" si="103"/>
        <v>2016</v>
      </c>
      <c r="M694" s="12">
        <f t="shared" si="104"/>
        <v>11</v>
      </c>
      <c r="N694" s="11"/>
      <c r="O694" s="11">
        <f t="shared" si="105"/>
        <v>42726.167395833334</v>
      </c>
      <c r="P694" t="b">
        <v>0</v>
      </c>
      <c r="Q694">
        <v>201</v>
      </c>
      <c r="R694" t="b">
        <v>0</v>
      </c>
      <c r="S694" t="s">
        <v>8273</v>
      </c>
      <c r="T694" s="5">
        <f t="shared" si="106"/>
        <v>6.5299999999999994</v>
      </c>
      <c r="U694" s="5">
        <f t="shared" si="107"/>
        <v>6.4975124378109452</v>
      </c>
      <c r="V694" t="str">
        <f t="shared" si="108"/>
        <v>technology</v>
      </c>
      <c r="W694" t="str">
        <f t="shared" si="109"/>
        <v>wearables</v>
      </c>
      <c r="X694" s="8">
        <f t="shared" si="100"/>
        <v>2016</v>
      </c>
      <c r="Y694" s="8">
        <f t="shared" si="101"/>
        <v>11</v>
      </c>
    </row>
    <row r="695" spans="1:25" ht="19" customHeight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102"/>
        <v>42094.599849537037</v>
      </c>
      <c r="L695" s="12">
        <f t="shared" si="103"/>
        <v>2015</v>
      </c>
      <c r="M695" s="12">
        <f t="shared" si="104"/>
        <v>3</v>
      </c>
      <c r="N695" s="11"/>
      <c r="O695" s="11">
        <f t="shared" si="105"/>
        <v>42124.599849537037</v>
      </c>
      <c r="P695" t="b">
        <v>0</v>
      </c>
      <c r="Q695">
        <v>296</v>
      </c>
      <c r="R695" t="b">
        <v>0</v>
      </c>
      <c r="S695" t="s">
        <v>8273</v>
      </c>
      <c r="T695" s="5">
        <f t="shared" si="106"/>
        <v>35.338000000000001</v>
      </c>
      <c r="U695" s="5">
        <f t="shared" si="107"/>
        <v>119.38513513513513</v>
      </c>
      <c r="V695" t="str">
        <f t="shared" si="108"/>
        <v>technology</v>
      </c>
      <c r="W695" t="str">
        <f t="shared" si="109"/>
        <v>wearables</v>
      </c>
      <c r="X695" s="8">
        <f t="shared" si="100"/>
        <v>2015</v>
      </c>
      <c r="Y695" s="8">
        <f t="shared" si="101"/>
        <v>3</v>
      </c>
    </row>
    <row r="696" spans="1:25" ht="19" customHeight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102"/>
        <v>42737.455543981479</v>
      </c>
      <c r="L696" s="12">
        <f t="shared" si="103"/>
        <v>2017</v>
      </c>
      <c r="M696" s="12">
        <f t="shared" si="104"/>
        <v>1</v>
      </c>
      <c r="N696" s="11"/>
      <c r="O696" s="11">
        <f t="shared" si="105"/>
        <v>42767.455543981479</v>
      </c>
      <c r="P696" t="b">
        <v>0</v>
      </c>
      <c r="Q696">
        <v>7</v>
      </c>
      <c r="R696" t="b">
        <v>0</v>
      </c>
      <c r="S696" t="s">
        <v>8273</v>
      </c>
      <c r="T696" s="5">
        <f t="shared" si="106"/>
        <v>0.39333333333333331</v>
      </c>
      <c r="U696" s="5">
        <f t="shared" si="107"/>
        <v>84.285714285714292</v>
      </c>
      <c r="V696" t="str">
        <f t="shared" si="108"/>
        <v>technology</v>
      </c>
      <c r="W696" t="str">
        <f t="shared" si="109"/>
        <v>wearables</v>
      </c>
      <c r="X696" s="8">
        <f t="shared" si="100"/>
        <v>2017</v>
      </c>
      <c r="Y696" s="8">
        <f t="shared" si="101"/>
        <v>1</v>
      </c>
    </row>
    <row r="697" spans="1:25" ht="19" customHeight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102"/>
        <v>41913.312731481477</v>
      </c>
      <c r="L697" s="12">
        <f t="shared" si="103"/>
        <v>2014</v>
      </c>
      <c r="M697" s="12">
        <f t="shared" si="104"/>
        <v>10</v>
      </c>
      <c r="N697" s="11"/>
      <c r="O697" s="11">
        <f t="shared" si="105"/>
        <v>41943.312731481477</v>
      </c>
      <c r="P697" t="b">
        <v>0</v>
      </c>
      <c r="Q697">
        <v>7</v>
      </c>
      <c r="R697" t="b">
        <v>0</v>
      </c>
      <c r="S697" t="s">
        <v>8273</v>
      </c>
      <c r="T697" s="5">
        <f t="shared" si="106"/>
        <v>1.06</v>
      </c>
      <c r="U697" s="5">
        <f t="shared" si="107"/>
        <v>90.857142857142861</v>
      </c>
      <c r="V697" t="str">
        <f t="shared" si="108"/>
        <v>technology</v>
      </c>
      <c r="W697" t="str">
        <f t="shared" si="109"/>
        <v>wearables</v>
      </c>
      <c r="X697" s="8">
        <f t="shared" si="100"/>
        <v>2014</v>
      </c>
      <c r="Y697" s="8">
        <f t="shared" si="101"/>
        <v>10</v>
      </c>
    </row>
    <row r="698" spans="1:25" ht="19" customHeight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102"/>
        <v>41815.718773148146</v>
      </c>
      <c r="L698" s="12">
        <f t="shared" si="103"/>
        <v>2014</v>
      </c>
      <c r="M698" s="12">
        <f t="shared" si="104"/>
        <v>6</v>
      </c>
      <c r="N698" s="11"/>
      <c r="O698" s="11">
        <f t="shared" si="105"/>
        <v>41845.718773148146</v>
      </c>
      <c r="P698" t="b">
        <v>0</v>
      </c>
      <c r="Q698">
        <v>1</v>
      </c>
      <c r="R698" t="b">
        <v>0</v>
      </c>
      <c r="S698" t="s">
        <v>8273</v>
      </c>
      <c r="T698" s="5">
        <f t="shared" si="106"/>
        <v>5.7142857142857147E-4</v>
      </c>
      <c r="U698" s="5">
        <f t="shared" si="107"/>
        <v>1</v>
      </c>
      <c r="V698" t="str">
        <f t="shared" si="108"/>
        <v>technology</v>
      </c>
      <c r="W698" t="str">
        <f t="shared" si="109"/>
        <v>wearables</v>
      </c>
      <c r="X698" s="8">
        <f t="shared" si="100"/>
        <v>2014</v>
      </c>
      <c r="Y698" s="8">
        <f t="shared" si="101"/>
        <v>6</v>
      </c>
    </row>
    <row r="699" spans="1:25" ht="19" customHeight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102"/>
        <v>42388.314687500002</v>
      </c>
      <c r="L699" s="12">
        <f t="shared" si="103"/>
        <v>2016</v>
      </c>
      <c r="M699" s="12">
        <f t="shared" si="104"/>
        <v>1</v>
      </c>
      <c r="N699" s="11"/>
      <c r="O699" s="11">
        <f t="shared" si="105"/>
        <v>42403.314687500002</v>
      </c>
      <c r="P699" t="b">
        <v>0</v>
      </c>
      <c r="Q699">
        <v>114</v>
      </c>
      <c r="R699" t="b">
        <v>0</v>
      </c>
      <c r="S699" t="s">
        <v>8273</v>
      </c>
      <c r="T699" s="5">
        <f t="shared" si="106"/>
        <v>46.379999999999995</v>
      </c>
      <c r="U699" s="5">
        <f t="shared" si="107"/>
        <v>20.342105263157894</v>
      </c>
      <c r="V699" t="str">
        <f t="shared" si="108"/>
        <v>technology</v>
      </c>
      <c r="W699" t="str">
        <f t="shared" si="109"/>
        <v>wearables</v>
      </c>
      <c r="X699" s="8">
        <f t="shared" si="100"/>
        <v>2016</v>
      </c>
      <c r="Y699" s="8">
        <f t="shared" si="101"/>
        <v>1</v>
      </c>
    </row>
    <row r="700" spans="1:25" ht="19" customHeight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102"/>
        <v>41866.722743055558</v>
      </c>
      <c r="L700" s="12">
        <f t="shared" si="103"/>
        <v>2014</v>
      </c>
      <c r="M700" s="12">
        <f t="shared" si="104"/>
        <v>8</v>
      </c>
      <c r="N700" s="11"/>
      <c r="O700" s="11">
        <f t="shared" si="105"/>
        <v>41899.875</v>
      </c>
      <c r="P700" t="b">
        <v>0</v>
      </c>
      <c r="Q700">
        <v>29</v>
      </c>
      <c r="R700" t="b">
        <v>0</v>
      </c>
      <c r="S700" t="s">
        <v>8273</v>
      </c>
      <c r="T700" s="5">
        <f t="shared" si="106"/>
        <v>15.39</v>
      </c>
      <c r="U700" s="5">
        <f t="shared" si="107"/>
        <v>530.68965517241384</v>
      </c>
      <c r="V700" t="str">
        <f t="shared" si="108"/>
        <v>technology</v>
      </c>
      <c r="W700" t="str">
        <f t="shared" si="109"/>
        <v>wearables</v>
      </c>
      <c r="X700" s="8">
        <f t="shared" si="100"/>
        <v>2014</v>
      </c>
      <c r="Y700" s="8">
        <f t="shared" si="101"/>
        <v>8</v>
      </c>
    </row>
    <row r="701" spans="1:25" ht="19" customHeight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102"/>
        <v>41563.277175925927</v>
      </c>
      <c r="L701" s="12">
        <f t="shared" si="103"/>
        <v>2013</v>
      </c>
      <c r="M701" s="12">
        <f t="shared" si="104"/>
        <v>10</v>
      </c>
      <c r="N701" s="11"/>
      <c r="O701" s="11">
        <f t="shared" si="105"/>
        <v>41600.458333333328</v>
      </c>
      <c r="P701" t="b">
        <v>0</v>
      </c>
      <c r="Q701">
        <v>890</v>
      </c>
      <c r="R701" t="b">
        <v>0</v>
      </c>
      <c r="S701" t="s">
        <v>8273</v>
      </c>
      <c r="T701" s="5">
        <f t="shared" si="106"/>
        <v>82.422107692307705</v>
      </c>
      <c r="U701" s="5">
        <f t="shared" si="107"/>
        <v>120.39184269662923</v>
      </c>
      <c r="V701" t="str">
        <f t="shared" si="108"/>
        <v>technology</v>
      </c>
      <c r="W701" t="str">
        <f t="shared" si="109"/>
        <v>wearables</v>
      </c>
      <c r="X701" s="8">
        <f t="shared" si="100"/>
        <v>2013</v>
      </c>
      <c r="Y701" s="8">
        <f t="shared" si="101"/>
        <v>10</v>
      </c>
    </row>
    <row r="702" spans="1:25" ht="19" customHeight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102"/>
        <v>42715.480104166665</v>
      </c>
      <c r="L702" s="12">
        <f t="shared" si="103"/>
        <v>2016</v>
      </c>
      <c r="M702" s="12">
        <f t="shared" si="104"/>
        <v>12</v>
      </c>
      <c r="N702" s="11"/>
      <c r="O702" s="11">
        <f t="shared" si="105"/>
        <v>42745.480104166665</v>
      </c>
      <c r="P702" t="b">
        <v>0</v>
      </c>
      <c r="Q702">
        <v>31</v>
      </c>
      <c r="R702" t="b">
        <v>0</v>
      </c>
      <c r="S702" t="s">
        <v>8273</v>
      </c>
      <c r="T702" s="5">
        <f t="shared" si="106"/>
        <v>2.6866666666666665</v>
      </c>
      <c r="U702" s="5">
        <f t="shared" si="107"/>
        <v>13</v>
      </c>
      <c r="V702" t="str">
        <f t="shared" si="108"/>
        <v>technology</v>
      </c>
      <c r="W702" t="str">
        <f t="shared" si="109"/>
        <v>wearables</v>
      </c>
      <c r="X702" s="8">
        <f t="shared" si="100"/>
        <v>2016</v>
      </c>
      <c r="Y702" s="8">
        <f t="shared" si="101"/>
        <v>12</v>
      </c>
    </row>
    <row r="703" spans="1:25" ht="19" customHeight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102"/>
        <v>41813.454629629625</v>
      </c>
      <c r="L703" s="12">
        <f t="shared" si="103"/>
        <v>2014</v>
      </c>
      <c r="M703" s="12">
        <f t="shared" si="104"/>
        <v>6</v>
      </c>
      <c r="N703" s="11"/>
      <c r="O703" s="11">
        <f t="shared" si="105"/>
        <v>41843.454629629625</v>
      </c>
      <c r="P703" t="b">
        <v>0</v>
      </c>
      <c r="Q703">
        <v>21</v>
      </c>
      <c r="R703" t="b">
        <v>0</v>
      </c>
      <c r="S703" t="s">
        <v>8273</v>
      </c>
      <c r="T703" s="5">
        <f t="shared" si="106"/>
        <v>26.6</v>
      </c>
      <c r="U703" s="5">
        <f t="shared" si="107"/>
        <v>291.33333333333331</v>
      </c>
      <c r="V703" t="str">
        <f t="shared" si="108"/>
        <v>technology</v>
      </c>
      <c r="W703" t="str">
        <f t="shared" si="109"/>
        <v>wearables</v>
      </c>
      <c r="X703" s="8">
        <f t="shared" si="100"/>
        <v>2014</v>
      </c>
      <c r="Y703" s="8">
        <f t="shared" si="101"/>
        <v>6</v>
      </c>
    </row>
    <row r="704" spans="1:25" ht="19" customHeight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102"/>
        <v>42668.518368055556</v>
      </c>
      <c r="L704" s="12">
        <f t="shared" si="103"/>
        <v>2016</v>
      </c>
      <c r="M704" s="12">
        <f t="shared" si="104"/>
        <v>10</v>
      </c>
      <c r="N704" s="11"/>
      <c r="O704" s="11">
        <f t="shared" si="105"/>
        <v>42698.560034722221</v>
      </c>
      <c r="P704" t="b">
        <v>0</v>
      </c>
      <c r="Q704">
        <v>37</v>
      </c>
      <c r="R704" t="b">
        <v>0</v>
      </c>
      <c r="S704" t="s">
        <v>8273</v>
      </c>
      <c r="T704" s="5">
        <f t="shared" si="106"/>
        <v>30.813400000000001</v>
      </c>
      <c r="U704" s="5">
        <f t="shared" si="107"/>
        <v>124.9191891891892</v>
      </c>
      <c r="V704" t="str">
        <f t="shared" si="108"/>
        <v>technology</v>
      </c>
      <c r="W704" t="str">
        <f t="shared" si="109"/>
        <v>wearables</v>
      </c>
      <c r="X704" s="8">
        <f t="shared" si="100"/>
        <v>2016</v>
      </c>
      <c r="Y704" s="8">
        <f t="shared" si="101"/>
        <v>10</v>
      </c>
    </row>
    <row r="705" spans="1:25" ht="19" customHeight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102"/>
        <v>42711.742465277777</v>
      </c>
      <c r="L705" s="12">
        <f t="shared" si="103"/>
        <v>2016</v>
      </c>
      <c r="M705" s="12">
        <f t="shared" si="104"/>
        <v>12</v>
      </c>
      <c r="N705" s="11"/>
      <c r="O705" s="11">
        <f t="shared" si="105"/>
        <v>42766.772222222215</v>
      </c>
      <c r="P705" t="b">
        <v>0</v>
      </c>
      <c r="Q705">
        <v>7</v>
      </c>
      <c r="R705" t="b">
        <v>0</v>
      </c>
      <c r="S705" t="s">
        <v>8273</v>
      </c>
      <c r="T705" s="5">
        <f t="shared" si="106"/>
        <v>5.58</v>
      </c>
      <c r="U705" s="5">
        <f t="shared" si="107"/>
        <v>119.57142857142857</v>
      </c>
      <c r="V705" t="str">
        <f t="shared" si="108"/>
        <v>technology</v>
      </c>
      <c r="W705" t="str">
        <f t="shared" si="109"/>
        <v>wearables</v>
      </c>
      <c r="X705" s="8">
        <f t="shared" si="100"/>
        <v>2016</v>
      </c>
      <c r="Y705" s="8">
        <f t="shared" si="101"/>
        <v>12</v>
      </c>
    </row>
    <row r="706" spans="1:25" ht="19" customHeight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si="102"/>
        <v>42725.984583333331</v>
      </c>
      <c r="L706" s="12">
        <f t="shared" si="103"/>
        <v>2016</v>
      </c>
      <c r="M706" s="12">
        <f t="shared" si="104"/>
        <v>12</v>
      </c>
      <c r="N706" s="11"/>
      <c r="O706" s="11">
        <f t="shared" si="105"/>
        <v>42785.984583333331</v>
      </c>
      <c r="P706" t="b">
        <v>0</v>
      </c>
      <c r="Q706">
        <v>4</v>
      </c>
      <c r="R706" t="b">
        <v>0</v>
      </c>
      <c r="S706" t="s">
        <v>8273</v>
      </c>
      <c r="T706" s="5">
        <f t="shared" si="106"/>
        <v>0.87454545454545463</v>
      </c>
      <c r="U706" s="5">
        <f t="shared" si="107"/>
        <v>120.25</v>
      </c>
      <c r="V706" t="str">
        <f t="shared" si="108"/>
        <v>technology</v>
      </c>
      <c r="W706" t="str">
        <f t="shared" si="109"/>
        <v>wearables</v>
      </c>
      <c r="X706" s="8">
        <f t="shared" ref="X706:X769" si="110">L706</f>
        <v>2016</v>
      </c>
      <c r="Y706" s="8">
        <f t="shared" ref="Y706:Y769" si="111">M706</f>
        <v>12</v>
      </c>
    </row>
    <row r="707" spans="1:25" ht="19" customHeight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ref="K707:K770" si="112">(J707/86400)+25569+(-5/24)</f>
        <v>42726.283310185179</v>
      </c>
      <c r="L707" s="12">
        <f t="shared" ref="L707:L770" si="113">YEAR(K707)</f>
        <v>2016</v>
      </c>
      <c r="M707" s="12">
        <f t="shared" ref="M707:M770" si="114">MONTH(K707)</f>
        <v>12</v>
      </c>
      <c r="N707" s="11"/>
      <c r="O707" s="11">
        <f t="shared" ref="O707:O770" si="115">(I707/86400)+25569+(-5/24)</f>
        <v>42756.283310185179</v>
      </c>
      <c r="P707" t="b">
        <v>0</v>
      </c>
      <c r="Q707">
        <v>5</v>
      </c>
      <c r="R707" t="b">
        <v>0</v>
      </c>
      <c r="S707" t="s">
        <v>8273</v>
      </c>
      <c r="T707" s="5">
        <f t="shared" ref="T707:T770" si="116">E707/D707*100</f>
        <v>0.97699999999999987</v>
      </c>
      <c r="U707" s="5">
        <f t="shared" ref="U707:U770" si="117">IF(Q707&gt;0,E707/Q707,0)</f>
        <v>195.4</v>
      </c>
      <c r="V707" t="str">
        <f t="shared" ref="V707:V770" si="118">LEFT(S707,SEARCH("/",S707)-1)</f>
        <v>technology</v>
      </c>
      <c r="W707" t="str">
        <f t="shared" ref="W707:W770" si="119">RIGHT($S707,LEN($S707)-SEARCH("/",$S707))</f>
        <v>wearables</v>
      </c>
      <c r="X707" s="8">
        <f t="shared" si="110"/>
        <v>2016</v>
      </c>
      <c r="Y707" s="8">
        <f t="shared" si="111"/>
        <v>12</v>
      </c>
    </row>
    <row r="708" spans="1:25" ht="19" customHeight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112"/>
        <v>42676.786840277775</v>
      </c>
      <c r="L708" s="12">
        <f t="shared" si="113"/>
        <v>2016</v>
      </c>
      <c r="M708" s="12">
        <f t="shared" si="114"/>
        <v>11</v>
      </c>
      <c r="N708" s="11"/>
      <c r="O708" s="11">
        <f t="shared" si="115"/>
        <v>42718.568749999999</v>
      </c>
      <c r="P708" t="b">
        <v>0</v>
      </c>
      <c r="Q708">
        <v>0</v>
      </c>
      <c r="R708" t="b">
        <v>0</v>
      </c>
      <c r="S708" t="s">
        <v>8273</v>
      </c>
      <c r="T708" s="5">
        <f t="shared" si="116"/>
        <v>0</v>
      </c>
      <c r="U708" s="5">
        <f t="shared" si="117"/>
        <v>0</v>
      </c>
      <c r="V708" t="str">
        <f t="shared" si="118"/>
        <v>technology</v>
      </c>
      <c r="W708" t="str">
        <f t="shared" si="119"/>
        <v>wearables</v>
      </c>
      <c r="X708" s="8">
        <f t="shared" si="110"/>
        <v>2016</v>
      </c>
      <c r="Y708" s="8">
        <f t="shared" si="111"/>
        <v>11</v>
      </c>
    </row>
    <row r="709" spans="1:25" ht="19" customHeight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112"/>
        <v>42696.45517361111</v>
      </c>
      <c r="L709" s="12">
        <f t="shared" si="113"/>
        <v>2016</v>
      </c>
      <c r="M709" s="12">
        <f t="shared" si="114"/>
        <v>11</v>
      </c>
      <c r="N709" s="11"/>
      <c r="O709" s="11">
        <f t="shared" si="115"/>
        <v>42736.45517361111</v>
      </c>
      <c r="P709" t="b">
        <v>0</v>
      </c>
      <c r="Q709">
        <v>456</v>
      </c>
      <c r="R709" t="b">
        <v>0</v>
      </c>
      <c r="S709" t="s">
        <v>8273</v>
      </c>
      <c r="T709" s="5">
        <f t="shared" si="116"/>
        <v>78.927352941176466</v>
      </c>
      <c r="U709" s="5">
        <f t="shared" si="117"/>
        <v>117.69868421052631</v>
      </c>
      <c r="V709" t="str">
        <f t="shared" si="118"/>
        <v>technology</v>
      </c>
      <c r="W709" t="str">
        <f t="shared" si="119"/>
        <v>wearables</v>
      </c>
      <c r="X709" s="8">
        <f t="shared" si="110"/>
        <v>2016</v>
      </c>
      <c r="Y709" s="8">
        <f t="shared" si="111"/>
        <v>11</v>
      </c>
    </row>
    <row r="710" spans="1:25" ht="19" customHeight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112"/>
        <v>41835.372685185182</v>
      </c>
      <c r="L710" s="12">
        <f t="shared" si="113"/>
        <v>2014</v>
      </c>
      <c r="M710" s="12">
        <f t="shared" si="114"/>
        <v>7</v>
      </c>
      <c r="N710" s="11"/>
      <c r="O710" s="11">
        <f t="shared" si="115"/>
        <v>41895.372685185182</v>
      </c>
      <c r="P710" t="b">
        <v>0</v>
      </c>
      <c r="Q710">
        <v>369</v>
      </c>
      <c r="R710" t="b">
        <v>0</v>
      </c>
      <c r="S710" t="s">
        <v>8273</v>
      </c>
      <c r="T710" s="5">
        <f t="shared" si="116"/>
        <v>22.092500000000001</v>
      </c>
      <c r="U710" s="5">
        <f t="shared" si="117"/>
        <v>23.948509485094849</v>
      </c>
      <c r="V710" t="str">
        <f t="shared" si="118"/>
        <v>technology</v>
      </c>
      <c r="W710" t="str">
        <f t="shared" si="119"/>
        <v>wearables</v>
      </c>
      <c r="X710" s="8">
        <f t="shared" si="110"/>
        <v>2014</v>
      </c>
      <c r="Y710" s="8">
        <f t="shared" si="111"/>
        <v>7</v>
      </c>
    </row>
    <row r="711" spans="1:25" ht="19" customHeight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112"/>
        <v>41947.832858796297</v>
      </c>
      <c r="L711" s="12">
        <f t="shared" si="113"/>
        <v>2014</v>
      </c>
      <c r="M711" s="12">
        <f t="shared" si="114"/>
        <v>11</v>
      </c>
      <c r="N711" s="11"/>
      <c r="O711" s="11">
        <f t="shared" si="115"/>
        <v>41977.832858796297</v>
      </c>
      <c r="P711" t="b">
        <v>0</v>
      </c>
      <c r="Q711">
        <v>2</v>
      </c>
      <c r="R711" t="b">
        <v>0</v>
      </c>
      <c r="S711" t="s">
        <v>8273</v>
      </c>
      <c r="T711" s="5">
        <f t="shared" si="116"/>
        <v>0.40666666666666662</v>
      </c>
      <c r="U711" s="5">
        <f t="shared" si="117"/>
        <v>30.5</v>
      </c>
      <c r="V711" t="str">
        <f t="shared" si="118"/>
        <v>technology</v>
      </c>
      <c r="W711" t="str">
        <f t="shared" si="119"/>
        <v>wearables</v>
      </c>
      <c r="X711" s="8">
        <f t="shared" si="110"/>
        <v>2014</v>
      </c>
      <c r="Y711" s="8">
        <f t="shared" si="111"/>
        <v>11</v>
      </c>
    </row>
    <row r="712" spans="1:25" ht="19" customHeight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112"/>
        <v>41837.776643518519</v>
      </c>
      <c r="L712" s="12">
        <f t="shared" si="113"/>
        <v>2014</v>
      </c>
      <c r="M712" s="12">
        <f t="shared" si="114"/>
        <v>7</v>
      </c>
      <c r="N712" s="11"/>
      <c r="O712" s="11">
        <f t="shared" si="115"/>
        <v>41870.822222222218</v>
      </c>
      <c r="P712" t="b">
        <v>0</v>
      </c>
      <c r="Q712">
        <v>0</v>
      </c>
      <c r="R712" t="b">
        <v>0</v>
      </c>
      <c r="S712" t="s">
        <v>8273</v>
      </c>
      <c r="T712" s="5">
        <f t="shared" si="116"/>
        <v>0</v>
      </c>
      <c r="U712" s="5">
        <f t="shared" si="117"/>
        <v>0</v>
      </c>
      <c r="V712" t="str">
        <f t="shared" si="118"/>
        <v>technology</v>
      </c>
      <c r="W712" t="str">
        <f t="shared" si="119"/>
        <v>wearables</v>
      </c>
      <c r="X712" s="8">
        <f t="shared" si="110"/>
        <v>2014</v>
      </c>
      <c r="Y712" s="8">
        <f t="shared" si="111"/>
        <v>7</v>
      </c>
    </row>
    <row r="713" spans="1:25" ht="19" customHeight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112"/>
        <v>42678.250787037039</v>
      </c>
      <c r="L713" s="12">
        <f t="shared" si="113"/>
        <v>2016</v>
      </c>
      <c r="M713" s="12">
        <f t="shared" si="114"/>
        <v>11</v>
      </c>
      <c r="N713" s="11"/>
      <c r="O713" s="11">
        <f t="shared" si="115"/>
        <v>42718.292453703696</v>
      </c>
      <c r="P713" t="b">
        <v>0</v>
      </c>
      <c r="Q713">
        <v>338</v>
      </c>
      <c r="R713" t="b">
        <v>0</v>
      </c>
      <c r="S713" t="s">
        <v>8273</v>
      </c>
      <c r="T713" s="5">
        <f t="shared" si="116"/>
        <v>33.790999999999997</v>
      </c>
      <c r="U713" s="5">
        <f t="shared" si="117"/>
        <v>99.973372781065095</v>
      </c>
      <c r="V713" t="str">
        <f t="shared" si="118"/>
        <v>technology</v>
      </c>
      <c r="W713" t="str">
        <f t="shared" si="119"/>
        <v>wearables</v>
      </c>
      <c r="X713" s="8">
        <f t="shared" si="110"/>
        <v>2016</v>
      </c>
      <c r="Y713" s="8">
        <f t="shared" si="111"/>
        <v>11</v>
      </c>
    </row>
    <row r="714" spans="1:25" ht="19" customHeight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112"/>
        <v>42384.472592592589</v>
      </c>
      <c r="L714" s="12">
        <f t="shared" si="113"/>
        <v>2016</v>
      </c>
      <c r="M714" s="12">
        <f t="shared" si="114"/>
        <v>1</v>
      </c>
      <c r="N714" s="11"/>
      <c r="O714" s="11">
        <f t="shared" si="115"/>
        <v>42414.472592592589</v>
      </c>
      <c r="P714" t="b">
        <v>0</v>
      </c>
      <c r="Q714">
        <v>4</v>
      </c>
      <c r="R714" t="b">
        <v>0</v>
      </c>
      <c r="S714" t="s">
        <v>8273</v>
      </c>
      <c r="T714" s="5">
        <f t="shared" si="116"/>
        <v>0.21649484536082475</v>
      </c>
      <c r="U714" s="5">
        <f t="shared" si="117"/>
        <v>26.25</v>
      </c>
      <c r="V714" t="str">
        <f t="shared" si="118"/>
        <v>technology</v>
      </c>
      <c r="W714" t="str">
        <f t="shared" si="119"/>
        <v>wearables</v>
      </c>
      <c r="X714" s="8">
        <f t="shared" si="110"/>
        <v>2016</v>
      </c>
      <c r="Y714" s="8">
        <f t="shared" si="111"/>
        <v>1</v>
      </c>
    </row>
    <row r="715" spans="1:25" ht="19" customHeight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112"/>
        <v>42496.320972222216</v>
      </c>
      <c r="L715" s="12">
        <f t="shared" si="113"/>
        <v>2016</v>
      </c>
      <c r="M715" s="12">
        <f t="shared" si="114"/>
        <v>5</v>
      </c>
      <c r="N715" s="11"/>
      <c r="O715" s="11">
        <f t="shared" si="115"/>
        <v>42526.320972222216</v>
      </c>
      <c r="P715" t="b">
        <v>0</v>
      </c>
      <c r="Q715">
        <v>1</v>
      </c>
      <c r="R715" t="b">
        <v>0</v>
      </c>
      <c r="S715" t="s">
        <v>8273</v>
      </c>
      <c r="T715" s="5">
        <f t="shared" si="116"/>
        <v>0.79600000000000004</v>
      </c>
      <c r="U715" s="5">
        <f t="shared" si="117"/>
        <v>199</v>
      </c>
      <c r="V715" t="str">
        <f t="shared" si="118"/>
        <v>technology</v>
      </c>
      <c r="W715" t="str">
        <f t="shared" si="119"/>
        <v>wearables</v>
      </c>
      <c r="X715" s="8">
        <f t="shared" si="110"/>
        <v>2016</v>
      </c>
      <c r="Y715" s="8">
        <f t="shared" si="111"/>
        <v>5</v>
      </c>
    </row>
    <row r="716" spans="1:25" ht="19" customHeight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112"/>
        <v>42734.579652777778</v>
      </c>
      <c r="L716" s="12">
        <f t="shared" si="113"/>
        <v>2016</v>
      </c>
      <c r="M716" s="12">
        <f t="shared" si="114"/>
        <v>12</v>
      </c>
      <c r="N716" s="11"/>
      <c r="O716" s="11">
        <f t="shared" si="115"/>
        <v>42794.579652777778</v>
      </c>
      <c r="P716" t="b">
        <v>0</v>
      </c>
      <c r="Q716">
        <v>28</v>
      </c>
      <c r="R716" t="b">
        <v>0</v>
      </c>
      <c r="S716" t="s">
        <v>8273</v>
      </c>
      <c r="T716" s="5">
        <f t="shared" si="116"/>
        <v>14.993333333333334</v>
      </c>
      <c r="U716" s="5">
        <f t="shared" si="117"/>
        <v>80.321428571428569</v>
      </c>
      <c r="V716" t="str">
        <f t="shared" si="118"/>
        <v>technology</v>
      </c>
      <c r="W716" t="str">
        <f t="shared" si="119"/>
        <v>wearables</v>
      </c>
      <c r="X716" s="8">
        <f t="shared" si="110"/>
        <v>2016</v>
      </c>
      <c r="Y716" s="8">
        <f t="shared" si="111"/>
        <v>12</v>
      </c>
    </row>
    <row r="717" spans="1:25" ht="19" customHeight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112"/>
        <v>42272.8824074074</v>
      </c>
      <c r="L717" s="12">
        <f t="shared" si="113"/>
        <v>2015</v>
      </c>
      <c r="M717" s="12">
        <f t="shared" si="114"/>
        <v>9</v>
      </c>
      <c r="N717" s="11"/>
      <c r="O717" s="11">
        <f t="shared" si="115"/>
        <v>42312.924074074072</v>
      </c>
      <c r="P717" t="b">
        <v>0</v>
      </c>
      <c r="Q717">
        <v>12</v>
      </c>
      <c r="R717" t="b">
        <v>0</v>
      </c>
      <c r="S717" t="s">
        <v>8273</v>
      </c>
      <c r="T717" s="5">
        <f t="shared" si="116"/>
        <v>5.0509090909090908</v>
      </c>
      <c r="U717" s="5">
        <f t="shared" si="117"/>
        <v>115.75</v>
      </c>
      <c r="V717" t="str">
        <f t="shared" si="118"/>
        <v>technology</v>
      </c>
      <c r="W717" t="str">
        <f t="shared" si="119"/>
        <v>wearables</v>
      </c>
      <c r="X717" s="8">
        <f t="shared" si="110"/>
        <v>2015</v>
      </c>
      <c r="Y717" s="8">
        <f t="shared" si="111"/>
        <v>9</v>
      </c>
    </row>
    <row r="718" spans="1:25" ht="19" customHeight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112"/>
        <v>41940.450312499997</v>
      </c>
      <c r="L718" s="12">
        <f t="shared" si="113"/>
        <v>2014</v>
      </c>
      <c r="M718" s="12">
        <f t="shared" si="114"/>
        <v>10</v>
      </c>
      <c r="N718" s="11"/>
      <c r="O718" s="11">
        <f t="shared" si="115"/>
        <v>41973.791666666664</v>
      </c>
      <c r="P718" t="b">
        <v>0</v>
      </c>
      <c r="Q718">
        <v>16</v>
      </c>
      <c r="R718" t="b">
        <v>0</v>
      </c>
      <c r="S718" t="s">
        <v>8273</v>
      </c>
      <c r="T718" s="5">
        <f t="shared" si="116"/>
        <v>10.214285714285715</v>
      </c>
      <c r="U718" s="5">
        <f t="shared" si="117"/>
        <v>44.6875</v>
      </c>
      <c r="V718" t="str">
        <f t="shared" si="118"/>
        <v>technology</v>
      </c>
      <c r="W718" t="str">
        <f t="shared" si="119"/>
        <v>wearables</v>
      </c>
      <c r="X718" s="8">
        <f t="shared" si="110"/>
        <v>2014</v>
      </c>
      <c r="Y718" s="8">
        <f t="shared" si="111"/>
        <v>10</v>
      </c>
    </row>
    <row r="719" spans="1:25" ht="19" customHeight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112"/>
        <v>41857.645856481475</v>
      </c>
      <c r="L719" s="12">
        <f t="shared" si="113"/>
        <v>2014</v>
      </c>
      <c r="M719" s="12">
        <f t="shared" si="114"/>
        <v>8</v>
      </c>
      <c r="N719" s="11"/>
      <c r="O719" s="11">
        <f t="shared" si="115"/>
        <v>41887.645856481475</v>
      </c>
      <c r="P719" t="b">
        <v>0</v>
      </c>
      <c r="Q719">
        <v>4</v>
      </c>
      <c r="R719" t="b">
        <v>0</v>
      </c>
      <c r="S719" t="s">
        <v>8273</v>
      </c>
      <c r="T719" s="5">
        <f t="shared" si="116"/>
        <v>0.30499999999999999</v>
      </c>
      <c r="U719" s="5">
        <f t="shared" si="117"/>
        <v>76.25</v>
      </c>
      <c r="V719" t="str">
        <f t="shared" si="118"/>
        <v>technology</v>
      </c>
      <c r="W719" t="str">
        <f t="shared" si="119"/>
        <v>wearables</v>
      </c>
      <c r="X719" s="8">
        <f t="shared" si="110"/>
        <v>2014</v>
      </c>
      <c r="Y719" s="8">
        <f t="shared" si="111"/>
        <v>8</v>
      </c>
    </row>
    <row r="720" spans="1:25" ht="19" customHeight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112"/>
        <v>42752.637118055551</v>
      </c>
      <c r="L720" s="12">
        <f t="shared" si="113"/>
        <v>2017</v>
      </c>
      <c r="M720" s="12">
        <f t="shared" si="114"/>
        <v>1</v>
      </c>
      <c r="N720" s="11"/>
      <c r="O720" s="11">
        <f t="shared" si="115"/>
        <v>42784.040972222218</v>
      </c>
      <c r="P720" t="b">
        <v>0</v>
      </c>
      <c r="Q720">
        <v>4</v>
      </c>
      <c r="R720" t="b">
        <v>0</v>
      </c>
      <c r="S720" t="s">
        <v>8273</v>
      </c>
      <c r="T720" s="5">
        <f t="shared" si="116"/>
        <v>0.75</v>
      </c>
      <c r="U720" s="5">
        <f t="shared" si="117"/>
        <v>22.5</v>
      </c>
      <c r="V720" t="str">
        <f t="shared" si="118"/>
        <v>technology</v>
      </c>
      <c r="W720" t="str">
        <f t="shared" si="119"/>
        <v>wearables</v>
      </c>
      <c r="X720" s="8">
        <f t="shared" si="110"/>
        <v>2017</v>
      </c>
      <c r="Y720" s="8">
        <f t="shared" si="111"/>
        <v>1</v>
      </c>
    </row>
    <row r="721" spans="1:25" ht="19" customHeight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112"/>
        <v>42408.83189814815</v>
      </c>
      <c r="L721" s="12">
        <f t="shared" si="113"/>
        <v>2016</v>
      </c>
      <c r="M721" s="12">
        <f t="shared" si="114"/>
        <v>2</v>
      </c>
      <c r="N721" s="11"/>
      <c r="O721" s="11">
        <f t="shared" si="115"/>
        <v>42422.83189814815</v>
      </c>
      <c r="P721" t="b">
        <v>0</v>
      </c>
      <c r="Q721">
        <v>10</v>
      </c>
      <c r="R721" t="b">
        <v>0</v>
      </c>
      <c r="S721" t="s">
        <v>8273</v>
      </c>
      <c r="T721" s="5">
        <f t="shared" si="116"/>
        <v>1.2933333333333332</v>
      </c>
      <c r="U721" s="5">
        <f t="shared" si="117"/>
        <v>19.399999999999999</v>
      </c>
      <c r="V721" t="str">
        <f t="shared" si="118"/>
        <v>technology</v>
      </c>
      <c r="W721" t="str">
        <f t="shared" si="119"/>
        <v>wearables</v>
      </c>
      <c r="X721" s="8">
        <f t="shared" si="110"/>
        <v>2016</v>
      </c>
      <c r="Y721" s="8">
        <f t="shared" si="111"/>
        <v>2</v>
      </c>
    </row>
    <row r="722" spans="1:25" ht="19" customHeight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112"/>
        <v>40909.440868055557</v>
      </c>
      <c r="L722" s="12">
        <f t="shared" si="113"/>
        <v>2012</v>
      </c>
      <c r="M722" s="12">
        <f t="shared" si="114"/>
        <v>1</v>
      </c>
      <c r="N722" s="11"/>
      <c r="O722" s="11">
        <f t="shared" si="115"/>
        <v>40937.440868055557</v>
      </c>
      <c r="P722" t="b">
        <v>0</v>
      </c>
      <c r="Q722">
        <v>41</v>
      </c>
      <c r="R722" t="b">
        <v>1</v>
      </c>
      <c r="S722" t="s">
        <v>8274</v>
      </c>
      <c r="T722" s="5">
        <f t="shared" si="116"/>
        <v>143.94736842105263</v>
      </c>
      <c r="U722" s="5">
        <f t="shared" si="117"/>
        <v>66.707317073170728</v>
      </c>
      <c r="V722" t="str">
        <f t="shared" si="118"/>
        <v>publishing</v>
      </c>
      <c r="W722" t="str">
        <f t="shared" si="119"/>
        <v>nonfiction</v>
      </c>
      <c r="X722" s="8">
        <f t="shared" si="110"/>
        <v>2012</v>
      </c>
      <c r="Y722" s="8">
        <f t="shared" si="111"/>
        <v>1</v>
      </c>
    </row>
    <row r="723" spans="1:25" ht="19" customHeight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112"/>
        <v>41807.363506944443</v>
      </c>
      <c r="L723" s="12">
        <f t="shared" si="113"/>
        <v>2014</v>
      </c>
      <c r="M723" s="12">
        <f t="shared" si="114"/>
        <v>6</v>
      </c>
      <c r="N723" s="11"/>
      <c r="O723" s="11">
        <f t="shared" si="115"/>
        <v>41852.363506944443</v>
      </c>
      <c r="P723" t="b">
        <v>0</v>
      </c>
      <c r="Q723">
        <v>119</v>
      </c>
      <c r="R723" t="b">
        <v>1</v>
      </c>
      <c r="S723" t="s">
        <v>8274</v>
      </c>
      <c r="T723" s="5">
        <f t="shared" si="116"/>
        <v>122.10975609756099</v>
      </c>
      <c r="U723" s="5">
        <f t="shared" si="117"/>
        <v>84.142857142857139</v>
      </c>
      <c r="V723" t="str">
        <f t="shared" si="118"/>
        <v>publishing</v>
      </c>
      <c r="W723" t="str">
        <f t="shared" si="119"/>
        <v>nonfiction</v>
      </c>
      <c r="X723" s="8">
        <f t="shared" si="110"/>
        <v>2014</v>
      </c>
      <c r="Y723" s="8">
        <f t="shared" si="111"/>
        <v>6</v>
      </c>
    </row>
    <row r="724" spans="1:25" ht="19" customHeight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112"/>
        <v>40977.596967592588</v>
      </c>
      <c r="L724" s="12">
        <f t="shared" si="113"/>
        <v>2012</v>
      </c>
      <c r="M724" s="12">
        <f t="shared" si="114"/>
        <v>3</v>
      </c>
      <c r="N724" s="11"/>
      <c r="O724" s="11">
        <f t="shared" si="115"/>
        <v>41007.555300925924</v>
      </c>
      <c r="P724" t="b">
        <v>0</v>
      </c>
      <c r="Q724">
        <v>153</v>
      </c>
      <c r="R724" t="b">
        <v>1</v>
      </c>
      <c r="S724" t="s">
        <v>8274</v>
      </c>
      <c r="T724" s="5">
        <f t="shared" si="116"/>
        <v>132.024</v>
      </c>
      <c r="U724" s="5">
        <f t="shared" si="117"/>
        <v>215.72549019607843</v>
      </c>
      <c r="V724" t="str">
        <f t="shared" si="118"/>
        <v>publishing</v>
      </c>
      <c r="W724" t="str">
        <f t="shared" si="119"/>
        <v>nonfiction</v>
      </c>
      <c r="X724" s="8">
        <f t="shared" si="110"/>
        <v>2012</v>
      </c>
      <c r="Y724" s="8">
        <f t="shared" si="111"/>
        <v>3</v>
      </c>
    </row>
    <row r="725" spans="1:25" ht="19" customHeight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112"/>
        <v>42184.608206018514</v>
      </c>
      <c r="L725" s="12">
        <f t="shared" si="113"/>
        <v>2015</v>
      </c>
      <c r="M725" s="12">
        <f t="shared" si="114"/>
        <v>6</v>
      </c>
      <c r="N725" s="11"/>
      <c r="O725" s="11">
        <f t="shared" si="115"/>
        <v>42214.957638888889</v>
      </c>
      <c r="P725" t="b">
        <v>0</v>
      </c>
      <c r="Q725">
        <v>100</v>
      </c>
      <c r="R725" t="b">
        <v>1</v>
      </c>
      <c r="S725" t="s">
        <v>8274</v>
      </c>
      <c r="T725" s="5">
        <f t="shared" si="116"/>
        <v>109.38000000000001</v>
      </c>
      <c r="U725" s="5">
        <f t="shared" si="117"/>
        <v>54.69</v>
      </c>
      <c r="V725" t="str">
        <f t="shared" si="118"/>
        <v>publishing</v>
      </c>
      <c r="W725" t="str">
        <f t="shared" si="119"/>
        <v>nonfiction</v>
      </c>
      <c r="X725" s="8">
        <f t="shared" si="110"/>
        <v>2015</v>
      </c>
      <c r="Y725" s="8">
        <f t="shared" si="111"/>
        <v>6</v>
      </c>
    </row>
    <row r="726" spans="1:25" ht="19" customHeight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112"/>
        <v>40694.430127314808</v>
      </c>
      <c r="L726" s="12">
        <f t="shared" si="113"/>
        <v>2011</v>
      </c>
      <c r="M726" s="12">
        <f t="shared" si="114"/>
        <v>5</v>
      </c>
      <c r="N726" s="11"/>
      <c r="O726" s="11">
        <f t="shared" si="115"/>
        <v>40724.430127314808</v>
      </c>
      <c r="P726" t="b">
        <v>0</v>
      </c>
      <c r="Q726">
        <v>143</v>
      </c>
      <c r="R726" t="b">
        <v>1</v>
      </c>
      <c r="S726" t="s">
        <v>8274</v>
      </c>
      <c r="T726" s="5">
        <f t="shared" si="116"/>
        <v>105.47157142857144</v>
      </c>
      <c r="U726" s="5">
        <f t="shared" si="117"/>
        <v>51.62944055944056</v>
      </c>
      <c r="V726" t="str">
        <f t="shared" si="118"/>
        <v>publishing</v>
      </c>
      <c r="W726" t="str">
        <f t="shared" si="119"/>
        <v>nonfiction</v>
      </c>
      <c r="X726" s="8">
        <f t="shared" si="110"/>
        <v>2011</v>
      </c>
      <c r="Y726" s="8">
        <f t="shared" si="111"/>
        <v>5</v>
      </c>
    </row>
    <row r="727" spans="1:25" ht="19" customHeight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112"/>
        <v>42321.417962962958</v>
      </c>
      <c r="L727" s="12">
        <f t="shared" si="113"/>
        <v>2015</v>
      </c>
      <c r="M727" s="12">
        <f t="shared" si="114"/>
        <v>11</v>
      </c>
      <c r="N727" s="11"/>
      <c r="O727" s="11">
        <f t="shared" si="115"/>
        <v>42351.417962962958</v>
      </c>
      <c r="P727" t="b">
        <v>0</v>
      </c>
      <c r="Q727">
        <v>140</v>
      </c>
      <c r="R727" t="b">
        <v>1</v>
      </c>
      <c r="S727" t="s">
        <v>8274</v>
      </c>
      <c r="T727" s="5">
        <f t="shared" si="116"/>
        <v>100.35000000000001</v>
      </c>
      <c r="U727" s="5">
        <f t="shared" si="117"/>
        <v>143.35714285714286</v>
      </c>
      <c r="V727" t="str">
        <f t="shared" si="118"/>
        <v>publishing</v>
      </c>
      <c r="W727" t="str">
        <f t="shared" si="119"/>
        <v>nonfiction</v>
      </c>
      <c r="X727" s="8">
        <f t="shared" si="110"/>
        <v>2015</v>
      </c>
      <c r="Y727" s="8">
        <f t="shared" si="111"/>
        <v>11</v>
      </c>
    </row>
    <row r="728" spans="1:25" ht="19" customHeight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112"/>
        <v>41345.834340277775</v>
      </c>
      <c r="L728" s="12">
        <f t="shared" si="113"/>
        <v>2013</v>
      </c>
      <c r="M728" s="12">
        <f t="shared" si="114"/>
        <v>3</v>
      </c>
      <c r="N728" s="11"/>
      <c r="O728" s="11">
        <f t="shared" si="115"/>
        <v>41375.834340277775</v>
      </c>
      <c r="P728" t="b">
        <v>0</v>
      </c>
      <c r="Q728">
        <v>35</v>
      </c>
      <c r="R728" t="b">
        <v>1</v>
      </c>
      <c r="S728" t="s">
        <v>8274</v>
      </c>
      <c r="T728" s="5">
        <f t="shared" si="116"/>
        <v>101.4</v>
      </c>
      <c r="U728" s="5">
        <f t="shared" si="117"/>
        <v>72.428571428571431</v>
      </c>
      <c r="V728" t="str">
        <f t="shared" si="118"/>
        <v>publishing</v>
      </c>
      <c r="W728" t="str">
        <f t="shared" si="119"/>
        <v>nonfiction</v>
      </c>
      <c r="X728" s="8">
        <f t="shared" si="110"/>
        <v>2013</v>
      </c>
      <c r="Y728" s="8">
        <f t="shared" si="111"/>
        <v>3</v>
      </c>
    </row>
    <row r="729" spans="1:25" ht="19" customHeight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112"/>
        <v>41246.811909722222</v>
      </c>
      <c r="L729" s="12">
        <f t="shared" si="113"/>
        <v>2012</v>
      </c>
      <c r="M729" s="12">
        <f t="shared" si="114"/>
        <v>12</v>
      </c>
      <c r="N729" s="11"/>
      <c r="O729" s="11">
        <f t="shared" si="115"/>
        <v>41288.680555555555</v>
      </c>
      <c r="P729" t="b">
        <v>0</v>
      </c>
      <c r="Q729">
        <v>149</v>
      </c>
      <c r="R729" t="b">
        <v>1</v>
      </c>
      <c r="S729" t="s">
        <v>8274</v>
      </c>
      <c r="T729" s="5">
        <f t="shared" si="116"/>
        <v>155.51428571428571</v>
      </c>
      <c r="U729" s="5">
        <f t="shared" si="117"/>
        <v>36.530201342281877</v>
      </c>
      <c r="V729" t="str">
        <f t="shared" si="118"/>
        <v>publishing</v>
      </c>
      <c r="W729" t="str">
        <f t="shared" si="119"/>
        <v>nonfiction</v>
      </c>
      <c r="X729" s="8">
        <f t="shared" si="110"/>
        <v>2012</v>
      </c>
      <c r="Y729" s="8">
        <f t="shared" si="111"/>
        <v>12</v>
      </c>
    </row>
    <row r="730" spans="1:25" ht="19" customHeight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112"/>
        <v>40731.629131944443</v>
      </c>
      <c r="L730" s="12">
        <f t="shared" si="113"/>
        <v>2011</v>
      </c>
      <c r="M730" s="12">
        <f t="shared" si="114"/>
        <v>7</v>
      </c>
      <c r="N730" s="11"/>
      <c r="O730" s="11">
        <f t="shared" si="115"/>
        <v>40776.629131944443</v>
      </c>
      <c r="P730" t="b">
        <v>0</v>
      </c>
      <c r="Q730">
        <v>130</v>
      </c>
      <c r="R730" t="b">
        <v>1</v>
      </c>
      <c r="S730" t="s">
        <v>8274</v>
      </c>
      <c r="T730" s="5">
        <f t="shared" si="116"/>
        <v>105.566</v>
      </c>
      <c r="U730" s="5">
        <f t="shared" si="117"/>
        <v>60.903461538461535</v>
      </c>
      <c r="V730" t="str">
        <f t="shared" si="118"/>
        <v>publishing</v>
      </c>
      <c r="W730" t="str">
        <f t="shared" si="119"/>
        <v>nonfiction</v>
      </c>
      <c r="X730" s="8">
        <f t="shared" si="110"/>
        <v>2011</v>
      </c>
      <c r="Y730" s="8">
        <f t="shared" si="111"/>
        <v>7</v>
      </c>
    </row>
    <row r="731" spans="1:25" ht="19" customHeight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112"/>
        <v>41110.97755787037</v>
      </c>
      <c r="L731" s="12">
        <f t="shared" si="113"/>
        <v>2012</v>
      </c>
      <c r="M731" s="12">
        <f t="shared" si="114"/>
        <v>7</v>
      </c>
      <c r="N731" s="11"/>
      <c r="O731" s="11">
        <f t="shared" si="115"/>
        <v>41170.97755787037</v>
      </c>
      <c r="P731" t="b">
        <v>0</v>
      </c>
      <c r="Q731">
        <v>120</v>
      </c>
      <c r="R731" t="b">
        <v>1</v>
      </c>
      <c r="S731" t="s">
        <v>8274</v>
      </c>
      <c r="T731" s="5">
        <f t="shared" si="116"/>
        <v>130.65</v>
      </c>
      <c r="U731" s="5">
        <f t="shared" si="117"/>
        <v>43.55</v>
      </c>
      <c r="V731" t="str">
        <f t="shared" si="118"/>
        <v>publishing</v>
      </c>
      <c r="W731" t="str">
        <f t="shared" si="119"/>
        <v>nonfiction</v>
      </c>
      <c r="X731" s="8">
        <f t="shared" si="110"/>
        <v>2012</v>
      </c>
      <c r="Y731" s="8">
        <f t="shared" si="111"/>
        <v>7</v>
      </c>
    </row>
    <row r="732" spans="1:25" ht="19" customHeight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112"/>
        <v>40854.536932870367</v>
      </c>
      <c r="L732" s="12">
        <f t="shared" si="113"/>
        <v>2011</v>
      </c>
      <c r="M732" s="12">
        <f t="shared" si="114"/>
        <v>11</v>
      </c>
      <c r="N732" s="11"/>
      <c r="O732" s="11">
        <f t="shared" si="115"/>
        <v>40884.536932870367</v>
      </c>
      <c r="P732" t="b">
        <v>0</v>
      </c>
      <c r="Q732">
        <v>265</v>
      </c>
      <c r="R732" t="b">
        <v>1</v>
      </c>
      <c r="S732" t="s">
        <v>8274</v>
      </c>
      <c r="T732" s="5">
        <f t="shared" si="116"/>
        <v>132.19</v>
      </c>
      <c r="U732" s="5">
        <f t="shared" si="117"/>
        <v>99.766037735849054</v>
      </c>
      <c r="V732" t="str">
        <f t="shared" si="118"/>
        <v>publishing</v>
      </c>
      <c r="W732" t="str">
        <f t="shared" si="119"/>
        <v>nonfiction</v>
      </c>
      <c r="X732" s="8">
        <f t="shared" si="110"/>
        <v>2011</v>
      </c>
      <c r="Y732" s="8">
        <f t="shared" si="111"/>
        <v>11</v>
      </c>
    </row>
    <row r="733" spans="1:25" ht="19" customHeight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112"/>
        <v>40879.587349537032</v>
      </c>
      <c r="L733" s="12">
        <f t="shared" si="113"/>
        <v>2011</v>
      </c>
      <c r="M733" s="12">
        <f t="shared" si="114"/>
        <v>12</v>
      </c>
      <c r="N733" s="11"/>
      <c r="O733" s="11">
        <f t="shared" si="115"/>
        <v>40930.041666666664</v>
      </c>
      <c r="P733" t="b">
        <v>0</v>
      </c>
      <c r="Q733">
        <v>71</v>
      </c>
      <c r="R733" t="b">
        <v>1</v>
      </c>
      <c r="S733" t="s">
        <v>8274</v>
      </c>
      <c r="T733" s="5">
        <f t="shared" si="116"/>
        <v>126</v>
      </c>
      <c r="U733" s="5">
        <f t="shared" si="117"/>
        <v>88.732394366197184</v>
      </c>
      <c r="V733" t="str">
        <f t="shared" si="118"/>
        <v>publishing</v>
      </c>
      <c r="W733" t="str">
        <f t="shared" si="119"/>
        <v>nonfiction</v>
      </c>
      <c r="X733" s="8">
        <f t="shared" si="110"/>
        <v>2011</v>
      </c>
      <c r="Y733" s="8">
        <f t="shared" si="111"/>
        <v>12</v>
      </c>
    </row>
    <row r="734" spans="1:25" ht="19" customHeight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112"/>
        <v>41486.21598379629</v>
      </c>
      <c r="L734" s="12">
        <f t="shared" si="113"/>
        <v>2013</v>
      </c>
      <c r="M734" s="12">
        <f t="shared" si="114"/>
        <v>7</v>
      </c>
      <c r="N734" s="11"/>
      <c r="O734" s="11">
        <f t="shared" si="115"/>
        <v>41546.21598379629</v>
      </c>
      <c r="P734" t="b">
        <v>0</v>
      </c>
      <c r="Q734">
        <v>13</v>
      </c>
      <c r="R734" t="b">
        <v>1</v>
      </c>
      <c r="S734" t="s">
        <v>8274</v>
      </c>
      <c r="T734" s="5">
        <f t="shared" si="116"/>
        <v>160</v>
      </c>
      <c r="U734" s="5">
        <f t="shared" si="117"/>
        <v>4.9230769230769234</v>
      </c>
      <c r="V734" t="str">
        <f t="shared" si="118"/>
        <v>publishing</v>
      </c>
      <c r="W734" t="str">
        <f t="shared" si="119"/>
        <v>nonfiction</v>
      </c>
      <c r="X734" s="8">
        <f t="shared" si="110"/>
        <v>2013</v>
      </c>
      <c r="Y734" s="8">
        <f t="shared" si="111"/>
        <v>7</v>
      </c>
    </row>
    <row r="735" spans="1:25" ht="19" customHeight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112"/>
        <v>41598.211712962962</v>
      </c>
      <c r="L735" s="12">
        <f t="shared" si="113"/>
        <v>2013</v>
      </c>
      <c r="M735" s="12">
        <f t="shared" si="114"/>
        <v>11</v>
      </c>
      <c r="N735" s="11"/>
      <c r="O735" s="11">
        <f t="shared" si="115"/>
        <v>41628.211712962962</v>
      </c>
      <c r="P735" t="b">
        <v>0</v>
      </c>
      <c r="Q735">
        <v>169</v>
      </c>
      <c r="R735" t="b">
        <v>1</v>
      </c>
      <c r="S735" t="s">
        <v>8274</v>
      </c>
      <c r="T735" s="5">
        <f t="shared" si="116"/>
        <v>120.48</v>
      </c>
      <c r="U735" s="5">
        <f t="shared" si="117"/>
        <v>17.822485207100591</v>
      </c>
      <c r="V735" t="str">
        <f t="shared" si="118"/>
        <v>publishing</v>
      </c>
      <c r="W735" t="str">
        <f t="shared" si="119"/>
        <v>nonfiction</v>
      </c>
      <c r="X735" s="8">
        <f t="shared" si="110"/>
        <v>2013</v>
      </c>
      <c r="Y735" s="8">
        <f t="shared" si="111"/>
        <v>11</v>
      </c>
    </row>
    <row r="736" spans="1:25" ht="19" customHeight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112"/>
        <v>42101.956249999996</v>
      </c>
      <c r="L736" s="12">
        <f t="shared" si="113"/>
        <v>2015</v>
      </c>
      <c r="M736" s="12">
        <f t="shared" si="114"/>
        <v>4</v>
      </c>
      <c r="N736" s="11"/>
      <c r="O736" s="11">
        <f t="shared" si="115"/>
        <v>42132.999999999993</v>
      </c>
      <c r="P736" t="b">
        <v>0</v>
      </c>
      <c r="Q736">
        <v>57</v>
      </c>
      <c r="R736" t="b">
        <v>1</v>
      </c>
      <c r="S736" t="s">
        <v>8274</v>
      </c>
      <c r="T736" s="5">
        <f t="shared" si="116"/>
        <v>125.52941176470588</v>
      </c>
      <c r="U736" s="5">
        <f t="shared" si="117"/>
        <v>187.19298245614036</v>
      </c>
      <c r="V736" t="str">
        <f t="shared" si="118"/>
        <v>publishing</v>
      </c>
      <c r="W736" t="str">
        <f t="shared" si="119"/>
        <v>nonfiction</v>
      </c>
      <c r="X736" s="8">
        <f t="shared" si="110"/>
        <v>2015</v>
      </c>
      <c r="Y736" s="8">
        <f t="shared" si="111"/>
        <v>4</v>
      </c>
    </row>
    <row r="737" spans="1:25" ht="19" customHeight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112"/>
        <v>41945.821134259255</v>
      </c>
      <c r="L737" s="12">
        <f t="shared" si="113"/>
        <v>2014</v>
      </c>
      <c r="M737" s="12">
        <f t="shared" si="114"/>
        <v>11</v>
      </c>
      <c r="N737" s="11"/>
      <c r="O737" s="11">
        <f t="shared" si="115"/>
        <v>41976.818749999999</v>
      </c>
      <c r="P737" t="b">
        <v>0</v>
      </c>
      <c r="Q737">
        <v>229</v>
      </c>
      <c r="R737" t="b">
        <v>1</v>
      </c>
      <c r="S737" t="s">
        <v>8274</v>
      </c>
      <c r="T737" s="5">
        <f t="shared" si="116"/>
        <v>114.40638297872341</v>
      </c>
      <c r="U737" s="5">
        <f t="shared" si="117"/>
        <v>234.80786026200875</v>
      </c>
      <c r="V737" t="str">
        <f t="shared" si="118"/>
        <v>publishing</v>
      </c>
      <c r="W737" t="str">
        <f t="shared" si="119"/>
        <v>nonfiction</v>
      </c>
      <c r="X737" s="8">
        <f t="shared" si="110"/>
        <v>2014</v>
      </c>
      <c r="Y737" s="8">
        <f t="shared" si="111"/>
        <v>11</v>
      </c>
    </row>
    <row r="738" spans="1:25" ht="19" customHeight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112"/>
        <v>41579.525925925926</v>
      </c>
      <c r="L738" s="12">
        <f t="shared" si="113"/>
        <v>2013</v>
      </c>
      <c r="M738" s="12">
        <f t="shared" si="114"/>
        <v>11</v>
      </c>
      <c r="N738" s="11"/>
      <c r="O738" s="11">
        <f t="shared" si="115"/>
        <v>41598.999305555553</v>
      </c>
      <c r="P738" t="b">
        <v>0</v>
      </c>
      <c r="Q738">
        <v>108</v>
      </c>
      <c r="R738" t="b">
        <v>1</v>
      </c>
      <c r="S738" t="s">
        <v>8274</v>
      </c>
      <c r="T738" s="5">
        <f t="shared" si="116"/>
        <v>315.13888888888891</v>
      </c>
      <c r="U738" s="5">
        <f t="shared" si="117"/>
        <v>105.04629629629629</v>
      </c>
      <c r="V738" t="str">
        <f t="shared" si="118"/>
        <v>publishing</v>
      </c>
      <c r="W738" t="str">
        <f t="shared" si="119"/>
        <v>nonfiction</v>
      </c>
      <c r="X738" s="8">
        <f t="shared" si="110"/>
        <v>2013</v>
      </c>
      <c r="Y738" s="8">
        <f t="shared" si="111"/>
        <v>11</v>
      </c>
    </row>
    <row r="739" spans="1:25" ht="19" customHeight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112"/>
        <v>41667.066979166666</v>
      </c>
      <c r="L739" s="12">
        <f t="shared" si="113"/>
        <v>2014</v>
      </c>
      <c r="M739" s="12">
        <f t="shared" si="114"/>
        <v>1</v>
      </c>
      <c r="N739" s="11"/>
      <c r="O739" s="11">
        <f t="shared" si="115"/>
        <v>41684.625</v>
      </c>
      <c r="P739" t="b">
        <v>0</v>
      </c>
      <c r="Q739">
        <v>108</v>
      </c>
      <c r="R739" t="b">
        <v>1</v>
      </c>
      <c r="S739" t="s">
        <v>8274</v>
      </c>
      <c r="T739" s="5">
        <f t="shared" si="116"/>
        <v>122.39999999999999</v>
      </c>
      <c r="U739" s="5">
        <f t="shared" si="117"/>
        <v>56.666666666666664</v>
      </c>
      <c r="V739" t="str">
        <f t="shared" si="118"/>
        <v>publishing</v>
      </c>
      <c r="W739" t="str">
        <f t="shared" si="119"/>
        <v>nonfiction</v>
      </c>
      <c r="X739" s="8">
        <f t="shared" si="110"/>
        <v>2014</v>
      </c>
      <c r="Y739" s="8">
        <f t="shared" si="111"/>
        <v>1</v>
      </c>
    </row>
    <row r="740" spans="1:25" ht="19" customHeight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112"/>
        <v>41943.39576388889</v>
      </c>
      <c r="L740" s="12">
        <f t="shared" si="113"/>
        <v>2014</v>
      </c>
      <c r="M740" s="12">
        <f t="shared" si="114"/>
        <v>10</v>
      </c>
      <c r="N740" s="11"/>
      <c r="O740" s="11">
        <f t="shared" si="115"/>
        <v>41973.999305555553</v>
      </c>
      <c r="P740" t="b">
        <v>0</v>
      </c>
      <c r="Q740">
        <v>41</v>
      </c>
      <c r="R740" t="b">
        <v>1</v>
      </c>
      <c r="S740" t="s">
        <v>8274</v>
      </c>
      <c r="T740" s="5">
        <f t="shared" si="116"/>
        <v>106.73333333333332</v>
      </c>
      <c r="U740" s="5">
        <f t="shared" si="117"/>
        <v>39.048780487804876</v>
      </c>
      <c r="V740" t="str">
        <f t="shared" si="118"/>
        <v>publishing</v>
      </c>
      <c r="W740" t="str">
        <f t="shared" si="119"/>
        <v>nonfiction</v>
      </c>
      <c r="X740" s="8">
        <f t="shared" si="110"/>
        <v>2014</v>
      </c>
      <c r="Y740" s="8">
        <f t="shared" si="111"/>
        <v>10</v>
      </c>
    </row>
    <row r="741" spans="1:25" ht="19" customHeight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112"/>
        <v>41829.294317129628</v>
      </c>
      <c r="L741" s="12">
        <f t="shared" si="113"/>
        <v>2014</v>
      </c>
      <c r="M741" s="12">
        <f t="shared" si="114"/>
        <v>7</v>
      </c>
      <c r="N741" s="11"/>
      <c r="O741" s="11">
        <f t="shared" si="115"/>
        <v>41862.294317129628</v>
      </c>
      <c r="P741" t="b">
        <v>0</v>
      </c>
      <c r="Q741">
        <v>139</v>
      </c>
      <c r="R741" t="b">
        <v>1</v>
      </c>
      <c r="S741" t="s">
        <v>8274</v>
      </c>
      <c r="T741" s="5">
        <f t="shared" si="116"/>
        <v>158.33333333333331</v>
      </c>
      <c r="U741" s="5">
        <f t="shared" si="117"/>
        <v>68.345323741007192</v>
      </c>
      <c r="V741" t="str">
        <f t="shared" si="118"/>
        <v>publishing</v>
      </c>
      <c r="W741" t="str">
        <f t="shared" si="119"/>
        <v>nonfiction</v>
      </c>
      <c r="X741" s="8">
        <f t="shared" si="110"/>
        <v>2014</v>
      </c>
      <c r="Y741" s="8">
        <f t="shared" si="111"/>
        <v>7</v>
      </c>
    </row>
    <row r="742" spans="1:25" ht="19" customHeight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112"/>
        <v>42161.93844907407</v>
      </c>
      <c r="L742" s="12">
        <f t="shared" si="113"/>
        <v>2015</v>
      </c>
      <c r="M742" s="12">
        <f t="shared" si="114"/>
        <v>6</v>
      </c>
      <c r="N742" s="11"/>
      <c r="O742" s="11">
        <f t="shared" si="115"/>
        <v>42175.93844907407</v>
      </c>
      <c r="P742" t="b">
        <v>0</v>
      </c>
      <c r="Q742">
        <v>19</v>
      </c>
      <c r="R742" t="b">
        <v>1</v>
      </c>
      <c r="S742" t="s">
        <v>8274</v>
      </c>
      <c r="T742" s="5">
        <f t="shared" si="116"/>
        <v>107.4</v>
      </c>
      <c r="U742" s="5">
        <f t="shared" si="117"/>
        <v>169.57894736842104</v>
      </c>
      <c r="V742" t="str">
        <f t="shared" si="118"/>
        <v>publishing</v>
      </c>
      <c r="W742" t="str">
        <f t="shared" si="119"/>
        <v>nonfiction</v>
      </c>
      <c r="X742" s="8">
        <f t="shared" si="110"/>
        <v>2015</v>
      </c>
      <c r="Y742" s="8">
        <f t="shared" si="111"/>
        <v>6</v>
      </c>
    </row>
    <row r="743" spans="1:25" ht="19" customHeight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112"/>
        <v>41401.439884259256</v>
      </c>
      <c r="L743" s="12">
        <f t="shared" si="113"/>
        <v>2013</v>
      </c>
      <c r="M743" s="12">
        <f t="shared" si="114"/>
        <v>5</v>
      </c>
      <c r="N743" s="11"/>
      <c r="O743" s="11">
        <f t="shared" si="115"/>
        <v>41436.439884259256</v>
      </c>
      <c r="P743" t="b">
        <v>0</v>
      </c>
      <c r="Q743">
        <v>94</v>
      </c>
      <c r="R743" t="b">
        <v>1</v>
      </c>
      <c r="S743" t="s">
        <v>8274</v>
      </c>
      <c r="T743" s="5">
        <f t="shared" si="116"/>
        <v>102.25999999999999</v>
      </c>
      <c r="U743" s="5">
        <f t="shared" si="117"/>
        <v>141.42340425531913</v>
      </c>
      <c r="V743" t="str">
        <f t="shared" si="118"/>
        <v>publishing</v>
      </c>
      <c r="W743" t="str">
        <f t="shared" si="119"/>
        <v>nonfiction</v>
      </c>
      <c r="X743" s="8">
        <f t="shared" si="110"/>
        <v>2013</v>
      </c>
      <c r="Y743" s="8">
        <f t="shared" si="111"/>
        <v>5</v>
      </c>
    </row>
    <row r="744" spans="1:25" ht="19" customHeight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112"/>
        <v>41689.709629629629</v>
      </c>
      <c r="L744" s="12">
        <f t="shared" si="113"/>
        <v>2014</v>
      </c>
      <c r="M744" s="12">
        <f t="shared" si="114"/>
        <v>2</v>
      </c>
      <c r="N744" s="11"/>
      <c r="O744" s="11">
        <f t="shared" si="115"/>
        <v>41719.667962962958</v>
      </c>
      <c r="P744" t="b">
        <v>0</v>
      </c>
      <c r="Q744">
        <v>23</v>
      </c>
      <c r="R744" t="b">
        <v>1</v>
      </c>
      <c r="S744" t="s">
        <v>8274</v>
      </c>
      <c r="T744" s="5">
        <f t="shared" si="116"/>
        <v>110.71428571428572</v>
      </c>
      <c r="U744" s="5">
        <f t="shared" si="117"/>
        <v>67.391304347826093</v>
      </c>
      <c r="V744" t="str">
        <f t="shared" si="118"/>
        <v>publishing</v>
      </c>
      <c r="W744" t="str">
        <f t="shared" si="119"/>
        <v>nonfiction</v>
      </c>
      <c r="X744" s="8">
        <f t="shared" si="110"/>
        <v>2014</v>
      </c>
      <c r="Y744" s="8">
        <f t="shared" si="111"/>
        <v>2</v>
      </c>
    </row>
    <row r="745" spans="1:25" ht="19" customHeight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112"/>
        <v>40990.500983796293</v>
      </c>
      <c r="L745" s="12">
        <f t="shared" si="113"/>
        <v>2012</v>
      </c>
      <c r="M745" s="12">
        <f t="shared" si="114"/>
        <v>3</v>
      </c>
      <c r="N745" s="11"/>
      <c r="O745" s="11">
        <f t="shared" si="115"/>
        <v>41015.666666666664</v>
      </c>
      <c r="P745" t="b">
        <v>0</v>
      </c>
      <c r="Q745">
        <v>15</v>
      </c>
      <c r="R745" t="b">
        <v>1</v>
      </c>
      <c r="S745" t="s">
        <v>8274</v>
      </c>
      <c r="T745" s="5">
        <f t="shared" si="116"/>
        <v>148</v>
      </c>
      <c r="U745" s="5">
        <f t="shared" si="117"/>
        <v>54.266666666666666</v>
      </c>
      <c r="V745" t="str">
        <f t="shared" si="118"/>
        <v>publishing</v>
      </c>
      <c r="W745" t="str">
        <f t="shared" si="119"/>
        <v>nonfiction</v>
      </c>
      <c r="X745" s="8">
        <f t="shared" si="110"/>
        <v>2012</v>
      </c>
      <c r="Y745" s="8">
        <f t="shared" si="111"/>
        <v>3</v>
      </c>
    </row>
    <row r="746" spans="1:25" ht="19" customHeight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112"/>
        <v>41226.748877314814</v>
      </c>
      <c r="L746" s="12">
        <f t="shared" si="113"/>
        <v>2012</v>
      </c>
      <c r="M746" s="12">
        <f t="shared" si="114"/>
        <v>11</v>
      </c>
      <c r="N746" s="11"/>
      <c r="O746" s="11">
        <f t="shared" si="115"/>
        <v>41256.748877314814</v>
      </c>
      <c r="P746" t="b">
        <v>0</v>
      </c>
      <c r="Q746">
        <v>62</v>
      </c>
      <c r="R746" t="b">
        <v>1</v>
      </c>
      <c r="S746" t="s">
        <v>8274</v>
      </c>
      <c r="T746" s="5">
        <f t="shared" si="116"/>
        <v>102.32000000000001</v>
      </c>
      <c r="U746" s="5">
        <f t="shared" si="117"/>
        <v>82.516129032258064</v>
      </c>
      <c r="V746" t="str">
        <f t="shared" si="118"/>
        <v>publishing</v>
      </c>
      <c r="W746" t="str">
        <f t="shared" si="119"/>
        <v>nonfiction</v>
      </c>
      <c r="X746" s="8">
        <f t="shared" si="110"/>
        <v>2012</v>
      </c>
      <c r="Y746" s="8">
        <f t="shared" si="111"/>
        <v>11</v>
      </c>
    </row>
    <row r="747" spans="1:25" ht="19" customHeight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112"/>
        <v>41367.363946759258</v>
      </c>
      <c r="L747" s="12">
        <f t="shared" si="113"/>
        <v>2013</v>
      </c>
      <c r="M747" s="12">
        <f t="shared" si="114"/>
        <v>4</v>
      </c>
      <c r="N747" s="11"/>
      <c r="O747" s="11">
        <f t="shared" si="115"/>
        <v>41397.363946759258</v>
      </c>
      <c r="P747" t="b">
        <v>0</v>
      </c>
      <c r="Q747">
        <v>74</v>
      </c>
      <c r="R747" t="b">
        <v>1</v>
      </c>
      <c r="S747" t="s">
        <v>8274</v>
      </c>
      <c r="T747" s="5">
        <f t="shared" si="116"/>
        <v>179.09909909909908</v>
      </c>
      <c r="U747" s="5">
        <f t="shared" si="117"/>
        <v>53.729729729729726</v>
      </c>
      <c r="V747" t="str">
        <f t="shared" si="118"/>
        <v>publishing</v>
      </c>
      <c r="W747" t="str">
        <f t="shared" si="119"/>
        <v>nonfiction</v>
      </c>
      <c r="X747" s="8">
        <f t="shared" si="110"/>
        <v>2013</v>
      </c>
      <c r="Y747" s="8">
        <f t="shared" si="111"/>
        <v>4</v>
      </c>
    </row>
    <row r="748" spans="1:25" ht="19" customHeight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112"/>
        <v>41156.834594907406</v>
      </c>
      <c r="L748" s="12">
        <f t="shared" si="113"/>
        <v>2012</v>
      </c>
      <c r="M748" s="12">
        <f t="shared" si="114"/>
        <v>9</v>
      </c>
      <c r="N748" s="11"/>
      <c r="O748" s="11">
        <f t="shared" si="115"/>
        <v>41174.957638888889</v>
      </c>
      <c r="P748" t="b">
        <v>0</v>
      </c>
      <c r="Q748">
        <v>97</v>
      </c>
      <c r="R748" t="b">
        <v>1</v>
      </c>
      <c r="S748" t="s">
        <v>8274</v>
      </c>
      <c r="T748" s="5">
        <f t="shared" si="116"/>
        <v>111.08135252761969</v>
      </c>
      <c r="U748" s="5">
        <f t="shared" si="117"/>
        <v>34.206185567010309</v>
      </c>
      <c r="V748" t="str">
        <f t="shared" si="118"/>
        <v>publishing</v>
      </c>
      <c r="W748" t="str">
        <f t="shared" si="119"/>
        <v>nonfiction</v>
      </c>
      <c r="X748" s="8">
        <f t="shared" si="110"/>
        <v>2012</v>
      </c>
      <c r="Y748" s="8">
        <f t="shared" si="111"/>
        <v>9</v>
      </c>
    </row>
    <row r="749" spans="1:25" ht="19" customHeight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112"/>
        <v>41988.340497685182</v>
      </c>
      <c r="L749" s="12">
        <f t="shared" si="113"/>
        <v>2014</v>
      </c>
      <c r="M749" s="12">
        <f t="shared" si="114"/>
        <v>12</v>
      </c>
      <c r="N749" s="11"/>
      <c r="O749" s="11">
        <f t="shared" si="115"/>
        <v>42019.245833333327</v>
      </c>
      <c r="P749" t="b">
        <v>0</v>
      </c>
      <c r="Q749">
        <v>55</v>
      </c>
      <c r="R749" t="b">
        <v>1</v>
      </c>
      <c r="S749" t="s">
        <v>8274</v>
      </c>
      <c r="T749" s="5">
        <f t="shared" si="116"/>
        <v>100.04285714285714</v>
      </c>
      <c r="U749" s="5">
        <f t="shared" si="117"/>
        <v>127.32727272727273</v>
      </c>
      <c r="V749" t="str">
        <f t="shared" si="118"/>
        <v>publishing</v>
      </c>
      <c r="W749" t="str">
        <f t="shared" si="119"/>
        <v>nonfiction</v>
      </c>
      <c r="X749" s="8">
        <f t="shared" si="110"/>
        <v>2014</v>
      </c>
      <c r="Y749" s="8">
        <f t="shared" si="111"/>
        <v>12</v>
      </c>
    </row>
    <row r="750" spans="1:25" ht="19" customHeight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112"/>
        <v>41831.638495370367</v>
      </c>
      <c r="L750" s="12">
        <f t="shared" si="113"/>
        <v>2014</v>
      </c>
      <c r="M750" s="12">
        <f t="shared" si="114"/>
        <v>7</v>
      </c>
      <c r="N750" s="11"/>
      <c r="O750" s="11">
        <f t="shared" si="115"/>
        <v>41861.638495370367</v>
      </c>
      <c r="P750" t="b">
        <v>0</v>
      </c>
      <c r="Q750">
        <v>44</v>
      </c>
      <c r="R750" t="b">
        <v>1</v>
      </c>
      <c r="S750" t="s">
        <v>8274</v>
      </c>
      <c r="T750" s="5">
        <f t="shared" si="116"/>
        <v>100.25</v>
      </c>
      <c r="U750" s="5">
        <f t="shared" si="117"/>
        <v>45.56818181818182</v>
      </c>
      <c r="V750" t="str">
        <f t="shared" si="118"/>
        <v>publishing</v>
      </c>
      <c r="W750" t="str">
        <f t="shared" si="119"/>
        <v>nonfiction</v>
      </c>
      <c r="X750" s="8">
        <f t="shared" si="110"/>
        <v>2014</v>
      </c>
      <c r="Y750" s="8">
        <f t="shared" si="111"/>
        <v>7</v>
      </c>
    </row>
    <row r="751" spans="1:25" ht="19" customHeight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112"/>
        <v>42733.732986111114</v>
      </c>
      <c r="L751" s="12">
        <f t="shared" si="113"/>
        <v>2016</v>
      </c>
      <c r="M751" s="12">
        <f t="shared" si="114"/>
        <v>12</v>
      </c>
      <c r="N751" s="11"/>
      <c r="O751" s="11">
        <f t="shared" si="115"/>
        <v>42763.732986111114</v>
      </c>
      <c r="P751" t="b">
        <v>0</v>
      </c>
      <c r="Q751">
        <v>110</v>
      </c>
      <c r="R751" t="b">
        <v>1</v>
      </c>
      <c r="S751" t="s">
        <v>8274</v>
      </c>
      <c r="T751" s="5">
        <f t="shared" si="116"/>
        <v>105.56</v>
      </c>
      <c r="U751" s="5">
        <f t="shared" si="117"/>
        <v>95.963636363636368</v>
      </c>
      <c r="V751" t="str">
        <f t="shared" si="118"/>
        <v>publishing</v>
      </c>
      <c r="W751" t="str">
        <f t="shared" si="119"/>
        <v>nonfiction</v>
      </c>
      <c r="X751" s="8">
        <f t="shared" si="110"/>
        <v>2016</v>
      </c>
      <c r="Y751" s="8">
        <f t="shared" si="111"/>
        <v>12</v>
      </c>
    </row>
    <row r="752" spans="1:25" ht="19" customHeight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112"/>
        <v>41299.669814814813</v>
      </c>
      <c r="L752" s="12">
        <f t="shared" si="113"/>
        <v>2013</v>
      </c>
      <c r="M752" s="12">
        <f t="shared" si="114"/>
        <v>1</v>
      </c>
      <c r="N752" s="11"/>
      <c r="O752" s="11">
        <f t="shared" si="115"/>
        <v>41329.669814814813</v>
      </c>
      <c r="P752" t="b">
        <v>0</v>
      </c>
      <c r="Q752">
        <v>59</v>
      </c>
      <c r="R752" t="b">
        <v>1</v>
      </c>
      <c r="S752" t="s">
        <v>8274</v>
      </c>
      <c r="T752" s="5">
        <f t="shared" si="116"/>
        <v>102.58775877587757</v>
      </c>
      <c r="U752" s="5">
        <f t="shared" si="117"/>
        <v>77.271186440677965</v>
      </c>
      <c r="V752" t="str">
        <f t="shared" si="118"/>
        <v>publishing</v>
      </c>
      <c r="W752" t="str">
        <f t="shared" si="119"/>
        <v>nonfiction</v>
      </c>
      <c r="X752" s="8">
        <f t="shared" si="110"/>
        <v>2013</v>
      </c>
      <c r="Y752" s="8">
        <f t="shared" si="111"/>
        <v>1</v>
      </c>
    </row>
    <row r="753" spans="1:25" ht="19" customHeight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112"/>
        <v>40713.422164351847</v>
      </c>
      <c r="L753" s="12">
        <f t="shared" si="113"/>
        <v>2011</v>
      </c>
      <c r="M753" s="12">
        <f t="shared" si="114"/>
        <v>6</v>
      </c>
      <c r="N753" s="11"/>
      <c r="O753" s="11">
        <f t="shared" si="115"/>
        <v>40759.422164351847</v>
      </c>
      <c r="P753" t="b">
        <v>0</v>
      </c>
      <c r="Q753">
        <v>62</v>
      </c>
      <c r="R753" t="b">
        <v>1</v>
      </c>
      <c r="S753" t="s">
        <v>8274</v>
      </c>
      <c r="T753" s="5">
        <f t="shared" si="116"/>
        <v>118.5</v>
      </c>
      <c r="U753" s="5">
        <f t="shared" si="117"/>
        <v>57.338709677419352</v>
      </c>
      <c r="V753" t="str">
        <f t="shared" si="118"/>
        <v>publishing</v>
      </c>
      <c r="W753" t="str">
        <f t="shared" si="119"/>
        <v>nonfiction</v>
      </c>
      <c r="X753" s="8">
        <f t="shared" si="110"/>
        <v>2011</v>
      </c>
      <c r="Y753" s="8">
        <f t="shared" si="111"/>
        <v>6</v>
      </c>
    </row>
    <row r="754" spans="1:25" ht="19" customHeight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112"/>
        <v>42639.213159722225</v>
      </c>
      <c r="L754" s="12">
        <f t="shared" si="113"/>
        <v>2016</v>
      </c>
      <c r="M754" s="12">
        <f t="shared" si="114"/>
        <v>9</v>
      </c>
      <c r="N754" s="11"/>
      <c r="O754" s="11">
        <f t="shared" si="115"/>
        <v>42659.249999999993</v>
      </c>
      <c r="P754" t="b">
        <v>0</v>
      </c>
      <c r="Q754">
        <v>105</v>
      </c>
      <c r="R754" t="b">
        <v>1</v>
      </c>
      <c r="S754" t="s">
        <v>8274</v>
      </c>
      <c r="T754" s="5">
        <f t="shared" si="116"/>
        <v>111.7</v>
      </c>
      <c r="U754" s="5">
        <f t="shared" si="117"/>
        <v>53.19047619047619</v>
      </c>
      <c r="V754" t="str">
        <f t="shared" si="118"/>
        <v>publishing</v>
      </c>
      <c r="W754" t="str">
        <f t="shared" si="119"/>
        <v>nonfiction</v>
      </c>
      <c r="X754" s="8">
        <f t="shared" si="110"/>
        <v>2016</v>
      </c>
      <c r="Y754" s="8">
        <f t="shared" si="111"/>
        <v>9</v>
      </c>
    </row>
    <row r="755" spans="1:25" ht="19" customHeight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112"/>
        <v>42019.381840277776</v>
      </c>
      <c r="L755" s="12">
        <f t="shared" si="113"/>
        <v>2015</v>
      </c>
      <c r="M755" s="12">
        <f t="shared" si="114"/>
        <v>1</v>
      </c>
      <c r="N755" s="11"/>
      <c r="O755" s="11">
        <f t="shared" si="115"/>
        <v>42049.381840277776</v>
      </c>
      <c r="P755" t="b">
        <v>0</v>
      </c>
      <c r="Q755">
        <v>26</v>
      </c>
      <c r="R755" t="b">
        <v>1</v>
      </c>
      <c r="S755" t="s">
        <v>8274</v>
      </c>
      <c r="T755" s="5">
        <f t="shared" si="116"/>
        <v>128</v>
      </c>
      <c r="U755" s="5">
        <f t="shared" si="117"/>
        <v>492.30769230769232</v>
      </c>
      <c r="V755" t="str">
        <f t="shared" si="118"/>
        <v>publishing</v>
      </c>
      <c r="W755" t="str">
        <f t="shared" si="119"/>
        <v>nonfiction</v>
      </c>
      <c r="X755" s="8">
        <f t="shared" si="110"/>
        <v>2015</v>
      </c>
      <c r="Y755" s="8">
        <f t="shared" si="111"/>
        <v>1</v>
      </c>
    </row>
    <row r="756" spans="1:25" ht="19" customHeight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112"/>
        <v>41249.54075231481</v>
      </c>
      <c r="L756" s="12">
        <f t="shared" si="113"/>
        <v>2012</v>
      </c>
      <c r="M756" s="12">
        <f t="shared" si="114"/>
        <v>12</v>
      </c>
      <c r="N756" s="11"/>
      <c r="O756" s="11">
        <f t="shared" si="115"/>
        <v>41279.54075231481</v>
      </c>
      <c r="P756" t="b">
        <v>0</v>
      </c>
      <c r="Q756">
        <v>49</v>
      </c>
      <c r="R756" t="b">
        <v>1</v>
      </c>
      <c r="S756" t="s">
        <v>8274</v>
      </c>
      <c r="T756" s="5">
        <f t="shared" si="116"/>
        <v>103.75000000000001</v>
      </c>
      <c r="U756" s="5">
        <f t="shared" si="117"/>
        <v>42.346938775510203</v>
      </c>
      <c r="V756" t="str">
        <f t="shared" si="118"/>
        <v>publishing</v>
      </c>
      <c r="W756" t="str">
        <f t="shared" si="119"/>
        <v>nonfiction</v>
      </c>
      <c r="X756" s="8">
        <f t="shared" si="110"/>
        <v>2012</v>
      </c>
      <c r="Y756" s="8">
        <f t="shared" si="111"/>
        <v>12</v>
      </c>
    </row>
    <row r="757" spans="1:25" ht="19" customHeight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112"/>
        <v>41383.396724537037</v>
      </c>
      <c r="L757" s="12">
        <f t="shared" si="113"/>
        <v>2013</v>
      </c>
      <c r="M757" s="12">
        <f t="shared" si="114"/>
        <v>4</v>
      </c>
      <c r="N757" s="11"/>
      <c r="O757" s="11">
        <f t="shared" si="115"/>
        <v>41413.820138888885</v>
      </c>
      <c r="P757" t="b">
        <v>0</v>
      </c>
      <c r="Q757">
        <v>68</v>
      </c>
      <c r="R757" t="b">
        <v>1</v>
      </c>
      <c r="S757" t="s">
        <v>8274</v>
      </c>
      <c r="T757" s="5">
        <f t="shared" si="116"/>
        <v>101.9076</v>
      </c>
      <c r="U757" s="5">
        <f t="shared" si="117"/>
        <v>37.466029411764708</v>
      </c>
      <c r="V757" t="str">
        <f t="shared" si="118"/>
        <v>publishing</v>
      </c>
      <c r="W757" t="str">
        <f t="shared" si="119"/>
        <v>nonfiction</v>
      </c>
      <c r="X757" s="8">
        <f t="shared" si="110"/>
        <v>2013</v>
      </c>
      <c r="Y757" s="8">
        <f t="shared" si="111"/>
        <v>4</v>
      </c>
    </row>
    <row r="758" spans="1:25" ht="19" customHeight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112"/>
        <v>40590.558553240735</v>
      </c>
      <c r="L758" s="12">
        <f t="shared" si="113"/>
        <v>2011</v>
      </c>
      <c r="M758" s="12">
        <f t="shared" si="114"/>
        <v>2</v>
      </c>
      <c r="N758" s="11"/>
      <c r="O758" s="11">
        <f t="shared" si="115"/>
        <v>40651.516886574071</v>
      </c>
      <c r="P758" t="b">
        <v>0</v>
      </c>
      <c r="Q758">
        <v>22</v>
      </c>
      <c r="R758" t="b">
        <v>1</v>
      </c>
      <c r="S758" t="s">
        <v>8274</v>
      </c>
      <c r="T758" s="5">
        <f t="shared" si="116"/>
        <v>117.71428571428571</v>
      </c>
      <c r="U758" s="5">
        <f t="shared" si="117"/>
        <v>37.454545454545453</v>
      </c>
      <c r="V758" t="str">
        <f t="shared" si="118"/>
        <v>publishing</v>
      </c>
      <c r="W758" t="str">
        <f t="shared" si="119"/>
        <v>nonfiction</v>
      </c>
      <c r="X758" s="8">
        <f t="shared" si="110"/>
        <v>2011</v>
      </c>
      <c r="Y758" s="8">
        <f t="shared" si="111"/>
        <v>2</v>
      </c>
    </row>
    <row r="759" spans="1:25" ht="19" customHeight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112"/>
        <v>41234.846226851849</v>
      </c>
      <c r="L759" s="12">
        <f t="shared" si="113"/>
        <v>2012</v>
      </c>
      <c r="M759" s="12">
        <f t="shared" si="114"/>
        <v>11</v>
      </c>
      <c r="N759" s="11"/>
      <c r="O759" s="11">
        <f t="shared" si="115"/>
        <v>41248.846226851849</v>
      </c>
      <c r="P759" t="b">
        <v>0</v>
      </c>
      <c r="Q759">
        <v>18</v>
      </c>
      <c r="R759" t="b">
        <v>1</v>
      </c>
      <c r="S759" t="s">
        <v>8274</v>
      </c>
      <c r="T759" s="5">
        <f t="shared" si="116"/>
        <v>238</v>
      </c>
      <c r="U759" s="5">
        <f t="shared" si="117"/>
        <v>33.055555555555557</v>
      </c>
      <c r="V759" t="str">
        <f t="shared" si="118"/>
        <v>publishing</v>
      </c>
      <c r="W759" t="str">
        <f t="shared" si="119"/>
        <v>nonfiction</v>
      </c>
      <c r="X759" s="8">
        <f t="shared" si="110"/>
        <v>2012</v>
      </c>
      <c r="Y759" s="8">
        <f t="shared" si="111"/>
        <v>11</v>
      </c>
    </row>
    <row r="760" spans="1:25" ht="19" customHeight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112"/>
        <v>40429.628101851849</v>
      </c>
      <c r="L760" s="12">
        <f t="shared" si="113"/>
        <v>2010</v>
      </c>
      <c r="M760" s="12">
        <f t="shared" si="114"/>
        <v>9</v>
      </c>
      <c r="N760" s="11"/>
      <c r="O760" s="11">
        <f t="shared" si="115"/>
        <v>40459.628101851849</v>
      </c>
      <c r="P760" t="b">
        <v>0</v>
      </c>
      <c r="Q760">
        <v>19</v>
      </c>
      <c r="R760" t="b">
        <v>1</v>
      </c>
      <c r="S760" t="s">
        <v>8274</v>
      </c>
      <c r="T760" s="5">
        <f t="shared" si="116"/>
        <v>102</v>
      </c>
      <c r="U760" s="5">
        <f t="shared" si="117"/>
        <v>134.21052631578948</v>
      </c>
      <c r="V760" t="str">
        <f t="shared" si="118"/>
        <v>publishing</v>
      </c>
      <c r="W760" t="str">
        <f t="shared" si="119"/>
        <v>nonfiction</v>
      </c>
      <c r="X760" s="8">
        <f t="shared" si="110"/>
        <v>2010</v>
      </c>
      <c r="Y760" s="8">
        <f t="shared" si="111"/>
        <v>9</v>
      </c>
    </row>
    <row r="761" spans="1:25" ht="19" customHeight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112"/>
        <v>41789.121979166666</v>
      </c>
      <c r="L761" s="12">
        <f t="shared" si="113"/>
        <v>2014</v>
      </c>
      <c r="M761" s="12">
        <f t="shared" si="114"/>
        <v>5</v>
      </c>
      <c r="N761" s="11"/>
      <c r="O761" s="11">
        <f t="shared" si="115"/>
        <v>41829.121979166666</v>
      </c>
      <c r="P761" t="b">
        <v>0</v>
      </c>
      <c r="Q761">
        <v>99</v>
      </c>
      <c r="R761" t="b">
        <v>1</v>
      </c>
      <c r="S761" t="s">
        <v>8274</v>
      </c>
      <c r="T761" s="5">
        <f t="shared" si="116"/>
        <v>101.92000000000002</v>
      </c>
      <c r="U761" s="5">
        <f t="shared" si="117"/>
        <v>51.474747474747474</v>
      </c>
      <c r="V761" t="str">
        <f t="shared" si="118"/>
        <v>publishing</v>
      </c>
      <c r="W761" t="str">
        <f t="shared" si="119"/>
        <v>nonfiction</v>
      </c>
      <c r="X761" s="8">
        <f t="shared" si="110"/>
        <v>2014</v>
      </c>
      <c r="Y761" s="8">
        <f t="shared" si="111"/>
        <v>5</v>
      </c>
    </row>
    <row r="762" spans="1:25" ht="19" customHeight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112"/>
        <v>42670.555706018517</v>
      </c>
      <c r="L762" s="12">
        <f t="shared" si="113"/>
        <v>2016</v>
      </c>
      <c r="M762" s="12">
        <f t="shared" si="114"/>
        <v>10</v>
      </c>
      <c r="N762" s="11"/>
      <c r="O762" s="11">
        <f t="shared" si="115"/>
        <v>42700.597372685188</v>
      </c>
      <c r="P762" t="b">
        <v>0</v>
      </c>
      <c r="Q762">
        <v>0</v>
      </c>
      <c r="R762" t="b">
        <v>0</v>
      </c>
      <c r="S762" t="s">
        <v>8275</v>
      </c>
      <c r="T762" s="5">
        <f t="shared" si="116"/>
        <v>0</v>
      </c>
      <c r="U762" s="5">
        <f t="shared" si="117"/>
        <v>0</v>
      </c>
      <c r="V762" t="str">
        <f t="shared" si="118"/>
        <v>publishing</v>
      </c>
      <c r="W762" t="str">
        <f t="shared" si="119"/>
        <v>fiction</v>
      </c>
      <c r="X762" s="8">
        <f t="shared" si="110"/>
        <v>2016</v>
      </c>
      <c r="Y762" s="8">
        <f t="shared" si="111"/>
        <v>10</v>
      </c>
    </row>
    <row r="763" spans="1:25" ht="19" customHeight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112"/>
        <v>41642.543124999997</v>
      </c>
      <c r="L763" s="12">
        <f t="shared" si="113"/>
        <v>2014</v>
      </c>
      <c r="M763" s="12">
        <f t="shared" si="114"/>
        <v>1</v>
      </c>
      <c r="N763" s="11"/>
      <c r="O763" s="11">
        <f t="shared" si="115"/>
        <v>41672.543124999997</v>
      </c>
      <c r="P763" t="b">
        <v>0</v>
      </c>
      <c r="Q763">
        <v>6</v>
      </c>
      <c r="R763" t="b">
        <v>0</v>
      </c>
      <c r="S763" t="s">
        <v>8275</v>
      </c>
      <c r="T763" s="5">
        <f t="shared" si="116"/>
        <v>4.7</v>
      </c>
      <c r="U763" s="5">
        <f t="shared" si="117"/>
        <v>39.166666666666664</v>
      </c>
      <c r="V763" t="str">
        <f t="shared" si="118"/>
        <v>publishing</v>
      </c>
      <c r="W763" t="str">
        <f t="shared" si="119"/>
        <v>fiction</v>
      </c>
      <c r="X763" s="8">
        <f t="shared" si="110"/>
        <v>2014</v>
      </c>
      <c r="Y763" s="8">
        <f t="shared" si="111"/>
        <v>1</v>
      </c>
    </row>
    <row r="764" spans="1:25" ht="19" customHeight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112"/>
        <v>42690.65011574074</v>
      </c>
      <c r="L764" s="12">
        <f t="shared" si="113"/>
        <v>2016</v>
      </c>
      <c r="M764" s="12">
        <f t="shared" si="114"/>
        <v>11</v>
      </c>
      <c r="N764" s="11"/>
      <c r="O764" s="11">
        <f t="shared" si="115"/>
        <v>42708.041666666664</v>
      </c>
      <c r="P764" t="b">
        <v>0</v>
      </c>
      <c r="Q764">
        <v>0</v>
      </c>
      <c r="R764" t="b">
        <v>0</v>
      </c>
      <c r="S764" t="s">
        <v>8275</v>
      </c>
      <c r="T764" s="5">
        <f t="shared" si="116"/>
        <v>0</v>
      </c>
      <c r="U764" s="5">
        <f t="shared" si="117"/>
        <v>0</v>
      </c>
      <c r="V764" t="str">
        <f t="shared" si="118"/>
        <v>publishing</v>
      </c>
      <c r="W764" t="str">
        <f t="shared" si="119"/>
        <v>fiction</v>
      </c>
      <c r="X764" s="8">
        <f t="shared" si="110"/>
        <v>2016</v>
      </c>
      <c r="Y764" s="8">
        <f t="shared" si="111"/>
        <v>11</v>
      </c>
    </row>
    <row r="765" spans="1:25" ht="19" customHeight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112"/>
        <v>41471.238518518519</v>
      </c>
      <c r="L765" s="12">
        <f t="shared" si="113"/>
        <v>2013</v>
      </c>
      <c r="M765" s="12">
        <f t="shared" si="114"/>
        <v>7</v>
      </c>
      <c r="N765" s="11"/>
      <c r="O765" s="11">
        <f t="shared" si="115"/>
        <v>41501.238518518519</v>
      </c>
      <c r="P765" t="b">
        <v>0</v>
      </c>
      <c r="Q765">
        <v>1</v>
      </c>
      <c r="R765" t="b">
        <v>0</v>
      </c>
      <c r="S765" t="s">
        <v>8275</v>
      </c>
      <c r="T765" s="5">
        <f t="shared" si="116"/>
        <v>0.11655011655011654</v>
      </c>
      <c r="U765" s="5">
        <f t="shared" si="117"/>
        <v>5</v>
      </c>
      <c r="V765" t="str">
        <f t="shared" si="118"/>
        <v>publishing</v>
      </c>
      <c r="W765" t="str">
        <f t="shared" si="119"/>
        <v>fiction</v>
      </c>
      <c r="X765" s="8">
        <f t="shared" si="110"/>
        <v>2013</v>
      </c>
      <c r="Y765" s="8">
        <f t="shared" si="111"/>
        <v>7</v>
      </c>
    </row>
    <row r="766" spans="1:25" ht="19" customHeight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112"/>
        <v>42226.964826388888</v>
      </c>
      <c r="L766" s="12">
        <f t="shared" si="113"/>
        <v>2015</v>
      </c>
      <c r="M766" s="12">
        <f t="shared" si="114"/>
        <v>8</v>
      </c>
      <c r="N766" s="11"/>
      <c r="O766" s="11">
        <f t="shared" si="115"/>
        <v>42256.964826388888</v>
      </c>
      <c r="P766" t="b">
        <v>0</v>
      </c>
      <c r="Q766">
        <v>0</v>
      </c>
      <c r="R766" t="b">
        <v>0</v>
      </c>
      <c r="S766" t="s">
        <v>8275</v>
      </c>
      <c r="T766" s="5">
        <f t="shared" si="116"/>
        <v>0</v>
      </c>
      <c r="U766" s="5">
        <f t="shared" si="117"/>
        <v>0</v>
      </c>
      <c r="V766" t="str">
        <f t="shared" si="118"/>
        <v>publishing</v>
      </c>
      <c r="W766" t="str">
        <f t="shared" si="119"/>
        <v>fiction</v>
      </c>
      <c r="X766" s="8">
        <f t="shared" si="110"/>
        <v>2015</v>
      </c>
      <c r="Y766" s="8">
        <f t="shared" si="111"/>
        <v>8</v>
      </c>
    </row>
    <row r="767" spans="1:25" ht="19" customHeight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112"/>
        <v>41901.334305555552</v>
      </c>
      <c r="L767" s="12">
        <f t="shared" si="113"/>
        <v>2014</v>
      </c>
      <c r="M767" s="12">
        <f t="shared" si="114"/>
        <v>9</v>
      </c>
      <c r="N767" s="11"/>
      <c r="O767" s="11">
        <f t="shared" si="115"/>
        <v>41931.334305555552</v>
      </c>
      <c r="P767" t="b">
        <v>0</v>
      </c>
      <c r="Q767">
        <v>44</v>
      </c>
      <c r="R767" t="b">
        <v>0</v>
      </c>
      <c r="S767" t="s">
        <v>8275</v>
      </c>
      <c r="T767" s="5">
        <f t="shared" si="116"/>
        <v>36.014285714285712</v>
      </c>
      <c r="U767" s="5">
        <f t="shared" si="117"/>
        <v>57.295454545454547</v>
      </c>
      <c r="V767" t="str">
        <f t="shared" si="118"/>
        <v>publishing</v>
      </c>
      <c r="W767" t="str">
        <f t="shared" si="119"/>
        <v>fiction</v>
      </c>
      <c r="X767" s="8">
        <f t="shared" si="110"/>
        <v>2014</v>
      </c>
      <c r="Y767" s="8">
        <f t="shared" si="111"/>
        <v>9</v>
      </c>
    </row>
    <row r="768" spans="1:25" ht="19" customHeight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112"/>
        <v>42021.57503472222</v>
      </c>
      <c r="L768" s="12">
        <f t="shared" si="113"/>
        <v>2015</v>
      </c>
      <c r="M768" s="12">
        <f t="shared" si="114"/>
        <v>1</v>
      </c>
      <c r="N768" s="11"/>
      <c r="O768" s="11">
        <f t="shared" si="115"/>
        <v>42051.57503472222</v>
      </c>
      <c r="P768" t="b">
        <v>0</v>
      </c>
      <c r="Q768">
        <v>0</v>
      </c>
      <c r="R768" t="b">
        <v>0</v>
      </c>
      <c r="S768" t="s">
        <v>8275</v>
      </c>
      <c r="T768" s="5">
        <f t="shared" si="116"/>
        <v>0</v>
      </c>
      <c r="U768" s="5">
        <f t="shared" si="117"/>
        <v>0</v>
      </c>
      <c r="V768" t="str">
        <f t="shared" si="118"/>
        <v>publishing</v>
      </c>
      <c r="W768" t="str">
        <f t="shared" si="119"/>
        <v>fiction</v>
      </c>
      <c r="X768" s="8">
        <f t="shared" si="110"/>
        <v>2015</v>
      </c>
      <c r="Y768" s="8">
        <f t="shared" si="111"/>
        <v>1</v>
      </c>
    </row>
    <row r="769" spans="1:25" ht="19" customHeight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112"/>
        <v>42114.935300925928</v>
      </c>
      <c r="L769" s="12">
        <f t="shared" si="113"/>
        <v>2015</v>
      </c>
      <c r="M769" s="12">
        <f t="shared" si="114"/>
        <v>4</v>
      </c>
      <c r="N769" s="11"/>
      <c r="O769" s="11">
        <f t="shared" si="115"/>
        <v>42144.935300925928</v>
      </c>
      <c r="P769" t="b">
        <v>0</v>
      </c>
      <c r="Q769">
        <v>3</v>
      </c>
      <c r="R769" t="b">
        <v>0</v>
      </c>
      <c r="S769" t="s">
        <v>8275</v>
      </c>
      <c r="T769" s="5">
        <f t="shared" si="116"/>
        <v>3.54</v>
      </c>
      <c r="U769" s="5">
        <f t="shared" si="117"/>
        <v>59</v>
      </c>
      <c r="V769" t="str">
        <f t="shared" si="118"/>
        <v>publishing</v>
      </c>
      <c r="W769" t="str">
        <f t="shared" si="119"/>
        <v>fiction</v>
      </c>
      <c r="X769" s="8">
        <f t="shared" si="110"/>
        <v>2015</v>
      </c>
      <c r="Y769" s="8">
        <f t="shared" si="111"/>
        <v>4</v>
      </c>
    </row>
    <row r="770" spans="1:25" ht="19" customHeight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si="112"/>
        <v>41593.998726851853</v>
      </c>
      <c r="L770" s="12">
        <f t="shared" si="113"/>
        <v>2013</v>
      </c>
      <c r="M770" s="12">
        <f t="shared" si="114"/>
        <v>11</v>
      </c>
      <c r="N770" s="11"/>
      <c r="O770" s="11">
        <f t="shared" si="115"/>
        <v>41623.998726851853</v>
      </c>
      <c r="P770" t="b">
        <v>0</v>
      </c>
      <c r="Q770">
        <v>0</v>
      </c>
      <c r="R770" t="b">
        <v>0</v>
      </c>
      <c r="S770" t="s">
        <v>8275</v>
      </c>
      <c r="T770" s="5">
        <f t="shared" si="116"/>
        <v>0</v>
      </c>
      <c r="U770" s="5">
        <f t="shared" si="117"/>
        <v>0</v>
      </c>
      <c r="V770" t="str">
        <f t="shared" si="118"/>
        <v>publishing</v>
      </c>
      <c r="W770" t="str">
        <f t="shared" si="119"/>
        <v>fiction</v>
      </c>
      <c r="X770" s="8">
        <f t="shared" ref="X770:X833" si="120">L770</f>
        <v>2013</v>
      </c>
      <c r="Y770" s="8">
        <f t="shared" ref="Y770:Y833" si="121">M770</f>
        <v>11</v>
      </c>
    </row>
    <row r="771" spans="1:25" ht="19" customHeight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ref="K771:K834" si="122">(J771/86400)+25569+(-5/24)</f>
        <v>41604.788124999999</v>
      </c>
      <c r="L771" s="12">
        <f t="shared" ref="L771:L834" si="123">YEAR(K771)</f>
        <v>2013</v>
      </c>
      <c r="M771" s="12">
        <f t="shared" ref="M771:M834" si="124">MONTH(K771)</f>
        <v>11</v>
      </c>
      <c r="N771" s="11"/>
      <c r="O771" s="11">
        <f t="shared" ref="O771:O834" si="125">(I771/86400)+25569+(-5/24)</f>
        <v>41634.788124999999</v>
      </c>
      <c r="P771" t="b">
        <v>0</v>
      </c>
      <c r="Q771">
        <v>52</v>
      </c>
      <c r="R771" t="b">
        <v>0</v>
      </c>
      <c r="S771" t="s">
        <v>8275</v>
      </c>
      <c r="T771" s="5">
        <f t="shared" ref="T771:T834" si="126">E771/D771*100</f>
        <v>41.4</v>
      </c>
      <c r="U771" s="5">
        <f t="shared" ref="U771:U834" si="127">IF(Q771&gt;0,E771/Q771,0)</f>
        <v>31.846153846153847</v>
      </c>
      <c r="V771" t="str">
        <f t="shared" ref="V771:V834" si="128">LEFT(S771,SEARCH("/",S771)-1)</f>
        <v>publishing</v>
      </c>
      <c r="W771" t="str">
        <f t="shared" ref="W771:W834" si="129">RIGHT($S771,LEN($S771)-SEARCH("/",$S771))</f>
        <v>fiction</v>
      </c>
      <c r="X771" s="8">
        <f t="shared" si="120"/>
        <v>2013</v>
      </c>
      <c r="Y771" s="8">
        <f t="shared" si="121"/>
        <v>11</v>
      </c>
    </row>
    <row r="772" spans="1:25" ht="19" customHeight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122"/>
        <v>41289.791307870364</v>
      </c>
      <c r="L772" s="12">
        <f t="shared" si="123"/>
        <v>2013</v>
      </c>
      <c r="M772" s="12">
        <f t="shared" si="124"/>
        <v>1</v>
      </c>
      <c r="N772" s="11"/>
      <c r="O772" s="11">
        <f t="shared" si="125"/>
        <v>41329.791307870364</v>
      </c>
      <c r="P772" t="b">
        <v>0</v>
      </c>
      <c r="Q772">
        <v>0</v>
      </c>
      <c r="R772" t="b">
        <v>0</v>
      </c>
      <c r="S772" t="s">
        <v>8275</v>
      </c>
      <c r="T772" s="5">
        <f t="shared" si="126"/>
        <v>0</v>
      </c>
      <c r="U772" s="5">
        <f t="shared" si="127"/>
        <v>0</v>
      </c>
      <c r="V772" t="str">
        <f t="shared" si="128"/>
        <v>publishing</v>
      </c>
      <c r="W772" t="str">
        <f t="shared" si="129"/>
        <v>fiction</v>
      </c>
      <c r="X772" s="8">
        <f t="shared" si="120"/>
        <v>2013</v>
      </c>
      <c r="Y772" s="8">
        <f t="shared" si="121"/>
        <v>1</v>
      </c>
    </row>
    <row r="773" spans="1:25" ht="19" customHeight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122"/>
        <v>42349.615763888891</v>
      </c>
      <c r="L773" s="12">
        <f t="shared" si="123"/>
        <v>2015</v>
      </c>
      <c r="M773" s="12">
        <f t="shared" si="124"/>
        <v>12</v>
      </c>
      <c r="N773" s="11"/>
      <c r="O773" s="11">
        <f t="shared" si="125"/>
        <v>42399.615763888891</v>
      </c>
      <c r="P773" t="b">
        <v>0</v>
      </c>
      <c r="Q773">
        <v>1</v>
      </c>
      <c r="R773" t="b">
        <v>0</v>
      </c>
      <c r="S773" t="s">
        <v>8275</v>
      </c>
      <c r="T773" s="5">
        <f t="shared" si="126"/>
        <v>2.6315789473684209E-2</v>
      </c>
      <c r="U773" s="5">
        <f t="shared" si="127"/>
        <v>10</v>
      </c>
      <c r="V773" t="str">
        <f t="shared" si="128"/>
        <v>publishing</v>
      </c>
      <c r="W773" t="str">
        <f t="shared" si="129"/>
        <v>fiction</v>
      </c>
      <c r="X773" s="8">
        <f t="shared" si="120"/>
        <v>2015</v>
      </c>
      <c r="Y773" s="8">
        <f t="shared" si="121"/>
        <v>12</v>
      </c>
    </row>
    <row r="774" spans="1:25" ht="19" customHeight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122"/>
        <v>40067.848599537036</v>
      </c>
      <c r="L774" s="12">
        <f t="shared" si="123"/>
        <v>2009</v>
      </c>
      <c r="M774" s="12">
        <f t="shared" si="124"/>
        <v>9</v>
      </c>
      <c r="N774" s="11"/>
      <c r="O774" s="11">
        <f t="shared" si="125"/>
        <v>40117.957638888889</v>
      </c>
      <c r="P774" t="b">
        <v>0</v>
      </c>
      <c r="Q774">
        <v>1</v>
      </c>
      <c r="R774" t="b">
        <v>0</v>
      </c>
      <c r="S774" t="s">
        <v>8275</v>
      </c>
      <c r="T774" s="5">
        <f t="shared" si="126"/>
        <v>3.3333333333333335</v>
      </c>
      <c r="U774" s="5">
        <f t="shared" si="127"/>
        <v>50</v>
      </c>
      <c r="V774" t="str">
        <f t="shared" si="128"/>
        <v>publishing</v>
      </c>
      <c r="W774" t="str">
        <f t="shared" si="129"/>
        <v>fiction</v>
      </c>
      <c r="X774" s="8">
        <f t="shared" si="120"/>
        <v>2009</v>
      </c>
      <c r="Y774" s="8">
        <f t="shared" si="121"/>
        <v>9</v>
      </c>
    </row>
    <row r="775" spans="1:25" ht="19" customHeight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122"/>
        <v>42100.527604166666</v>
      </c>
      <c r="L775" s="12">
        <f t="shared" si="123"/>
        <v>2015</v>
      </c>
      <c r="M775" s="12">
        <f t="shared" si="124"/>
        <v>4</v>
      </c>
      <c r="N775" s="11"/>
      <c r="O775" s="11">
        <f t="shared" si="125"/>
        <v>42134.750694444439</v>
      </c>
      <c r="P775" t="b">
        <v>0</v>
      </c>
      <c r="Q775">
        <v>2</v>
      </c>
      <c r="R775" t="b">
        <v>0</v>
      </c>
      <c r="S775" t="s">
        <v>8275</v>
      </c>
      <c r="T775" s="5">
        <f t="shared" si="126"/>
        <v>0.85129023676509719</v>
      </c>
      <c r="U775" s="5">
        <f t="shared" si="127"/>
        <v>16</v>
      </c>
      <c r="V775" t="str">
        <f t="shared" si="128"/>
        <v>publishing</v>
      </c>
      <c r="W775" t="str">
        <f t="shared" si="129"/>
        <v>fiction</v>
      </c>
      <c r="X775" s="8">
        <f t="shared" si="120"/>
        <v>2015</v>
      </c>
      <c r="Y775" s="8">
        <f t="shared" si="121"/>
        <v>4</v>
      </c>
    </row>
    <row r="776" spans="1:25" ht="19" customHeight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122"/>
        <v>41663.571967592587</v>
      </c>
      <c r="L776" s="12">
        <f t="shared" si="123"/>
        <v>2014</v>
      </c>
      <c r="M776" s="12">
        <f t="shared" si="124"/>
        <v>1</v>
      </c>
      <c r="N776" s="11"/>
      <c r="O776" s="11">
        <f t="shared" si="125"/>
        <v>41693.571967592587</v>
      </c>
      <c r="P776" t="b">
        <v>0</v>
      </c>
      <c r="Q776">
        <v>9</v>
      </c>
      <c r="R776" t="b">
        <v>0</v>
      </c>
      <c r="S776" t="s">
        <v>8275</v>
      </c>
      <c r="T776" s="5">
        <f t="shared" si="126"/>
        <v>70.199999999999989</v>
      </c>
      <c r="U776" s="5">
        <f t="shared" si="127"/>
        <v>39</v>
      </c>
      <c r="V776" t="str">
        <f t="shared" si="128"/>
        <v>publishing</v>
      </c>
      <c r="W776" t="str">
        <f t="shared" si="129"/>
        <v>fiction</v>
      </c>
      <c r="X776" s="8">
        <f t="shared" si="120"/>
        <v>2014</v>
      </c>
      <c r="Y776" s="8">
        <f t="shared" si="121"/>
        <v>1</v>
      </c>
    </row>
    <row r="777" spans="1:25" ht="19" customHeight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122"/>
        <v>40862.851793981477</v>
      </c>
      <c r="L777" s="12">
        <f t="shared" si="123"/>
        <v>2011</v>
      </c>
      <c r="M777" s="12">
        <f t="shared" si="124"/>
        <v>11</v>
      </c>
      <c r="N777" s="11"/>
      <c r="O777" s="11">
        <f t="shared" si="125"/>
        <v>40892.851793981477</v>
      </c>
      <c r="P777" t="b">
        <v>0</v>
      </c>
      <c r="Q777">
        <v>5</v>
      </c>
      <c r="R777" t="b">
        <v>0</v>
      </c>
      <c r="S777" t="s">
        <v>8275</v>
      </c>
      <c r="T777" s="5">
        <f t="shared" si="126"/>
        <v>1.7000000000000002</v>
      </c>
      <c r="U777" s="5">
        <f t="shared" si="127"/>
        <v>34</v>
      </c>
      <c r="V777" t="str">
        <f t="shared" si="128"/>
        <v>publishing</v>
      </c>
      <c r="W777" t="str">
        <f t="shared" si="129"/>
        <v>fiction</v>
      </c>
      <c r="X777" s="8">
        <f t="shared" si="120"/>
        <v>2011</v>
      </c>
      <c r="Y777" s="8">
        <f t="shared" si="121"/>
        <v>11</v>
      </c>
    </row>
    <row r="778" spans="1:25" ht="19" customHeight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122"/>
        <v>42250.477372685178</v>
      </c>
      <c r="L778" s="12">
        <f t="shared" si="123"/>
        <v>2015</v>
      </c>
      <c r="M778" s="12">
        <f t="shared" si="124"/>
        <v>9</v>
      </c>
      <c r="N778" s="11"/>
      <c r="O778" s="11">
        <f t="shared" si="125"/>
        <v>42287.999999999993</v>
      </c>
      <c r="P778" t="b">
        <v>0</v>
      </c>
      <c r="Q778">
        <v>57</v>
      </c>
      <c r="R778" t="b">
        <v>0</v>
      </c>
      <c r="S778" t="s">
        <v>8275</v>
      </c>
      <c r="T778" s="5">
        <f t="shared" si="126"/>
        <v>51.4</v>
      </c>
      <c r="U778" s="5">
        <f t="shared" si="127"/>
        <v>63.122807017543863</v>
      </c>
      <c r="V778" t="str">
        <f t="shared" si="128"/>
        <v>publishing</v>
      </c>
      <c r="W778" t="str">
        <f t="shared" si="129"/>
        <v>fiction</v>
      </c>
      <c r="X778" s="8">
        <f t="shared" si="120"/>
        <v>2015</v>
      </c>
      <c r="Y778" s="8">
        <f t="shared" si="121"/>
        <v>9</v>
      </c>
    </row>
    <row r="779" spans="1:25" ht="19" customHeight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122"/>
        <v>41456.772881944438</v>
      </c>
      <c r="L779" s="12">
        <f t="shared" si="123"/>
        <v>2013</v>
      </c>
      <c r="M779" s="12">
        <f t="shared" si="124"/>
        <v>7</v>
      </c>
      <c r="N779" s="11"/>
      <c r="O779" s="11">
        <f t="shared" si="125"/>
        <v>41486.772881944438</v>
      </c>
      <c r="P779" t="b">
        <v>0</v>
      </c>
      <c r="Q779">
        <v>3</v>
      </c>
      <c r="R779" t="b">
        <v>0</v>
      </c>
      <c r="S779" t="s">
        <v>8275</v>
      </c>
      <c r="T779" s="5">
        <f t="shared" si="126"/>
        <v>0.70000000000000007</v>
      </c>
      <c r="U779" s="5">
        <f t="shared" si="127"/>
        <v>7</v>
      </c>
      <c r="V779" t="str">
        <f t="shared" si="128"/>
        <v>publishing</v>
      </c>
      <c r="W779" t="str">
        <f t="shared" si="129"/>
        <v>fiction</v>
      </c>
      <c r="X779" s="8">
        <f t="shared" si="120"/>
        <v>2013</v>
      </c>
      <c r="Y779" s="8">
        <f t="shared" si="121"/>
        <v>7</v>
      </c>
    </row>
    <row r="780" spans="1:25" ht="19" customHeight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122"/>
        <v>41729.493981481479</v>
      </c>
      <c r="L780" s="12">
        <f t="shared" si="123"/>
        <v>2014</v>
      </c>
      <c r="M780" s="12">
        <f t="shared" si="124"/>
        <v>3</v>
      </c>
      <c r="N780" s="11"/>
      <c r="O780" s="11">
        <f t="shared" si="125"/>
        <v>41759.493981481479</v>
      </c>
      <c r="P780" t="b">
        <v>0</v>
      </c>
      <c r="Q780">
        <v>1</v>
      </c>
      <c r="R780" t="b">
        <v>0</v>
      </c>
      <c r="S780" t="s">
        <v>8275</v>
      </c>
      <c r="T780" s="5">
        <f t="shared" si="126"/>
        <v>0.4</v>
      </c>
      <c r="U780" s="5">
        <f t="shared" si="127"/>
        <v>2</v>
      </c>
      <c r="V780" t="str">
        <f t="shared" si="128"/>
        <v>publishing</v>
      </c>
      <c r="W780" t="str">
        <f t="shared" si="129"/>
        <v>fiction</v>
      </c>
      <c r="X780" s="8">
        <f t="shared" si="120"/>
        <v>2014</v>
      </c>
      <c r="Y780" s="8">
        <f t="shared" si="121"/>
        <v>3</v>
      </c>
    </row>
    <row r="781" spans="1:25" ht="19" customHeight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122"/>
        <v>40436.475752314815</v>
      </c>
      <c r="L781" s="12">
        <f t="shared" si="123"/>
        <v>2010</v>
      </c>
      <c r="M781" s="12">
        <f t="shared" si="124"/>
        <v>9</v>
      </c>
      <c r="N781" s="11"/>
      <c r="O781" s="11">
        <f t="shared" si="125"/>
        <v>40465.958333333328</v>
      </c>
      <c r="P781" t="b">
        <v>0</v>
      </c>
      <c r="Q781">
        <v>6</v>
      </c>
      <c r="R781" t="b">
        <v>0</v>
      </c>
      <c r="S781" t="s">
        <v>8275</v>
      </c>
      <c r="T781" s="5">
        <f t="shared" si="126"/>
        <v>2.666666666666667</v>
      </c>
      <c r="U781" s="5">
        <f t="shared" si="127"/>
        <v>66.666666666666671</v>
      </c>
      <c r="V781" t="str">
        <f t="shared" si="128"/>
        <v>publishing</v>
      </c>
      <c r="W781" t="str">
        <f t="shared" si="129"/>
        <v>fiction</v>
      </c>
      <c r="X781" s="8">
        <f t="shared" si="120"/>
        <v>2010</v>
      </c>
      <c r="Y781" s="8">
        <f t="shared" si="121"/>
        <v>9</v>
      </c>
    </row>
    <row r="782" spans="1:25" ht="19" customHeight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122"/>
        <v>40636.465567129628</v>
      </c>
      <c r="L782" s="12">
        <f t="shared" si="123"/>
        <v>2011</v>
      </c>
      <c r="M782" s="12">
        <f t="shared" si="124"/>
        <v>4</v>
      </c>
      <c r="N782" s="11"/>
      <c r="O782" s="11">
        <f t="shared" si="125"/>
        <v>40666.465567129628</v>
      </c>
      <c r="P782" t="b">
        <v>0</v>
      </c>
      <c r="Q782">
        <v>27</v>
      </c>
      <c r="R782" t="b">
        <v>1</v>
      </c>
      <c r="S782" t="s">
        <v>8276</v>
      </c>
      <c r="T782" s="5">
        <f t="shared" si="126"/>
        <v>104</v>
      </c>
      <c r="U782" s="5">
        <f t="shared" si="127"/>
        <v>38.518518518518519</v>
      </c>
      <c r="V782" t="str">
        <f t="shared" si="128"/>
        <v>music</v>
      </c>
      <c r="W782" t="str">
        <f t="shared" si="129"/>
        <v>rock</v>
      </c>
      <c r="X782" s="8">
        <f t="shared" si="120"/>
        <v>2011</v>
      </c>
      <c r="Y782" s="8">
        <f t="shared" si="121"/>
        <v>4</v>
      </c>
    </row>
    <row r="783" spans="1:25" ht="19" customHeight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122"/>
        <v>41402.792523148142</v>
      </c>
      <c r="L783" s="12">
        <f t="shared" si="123"/>
        <v>2013</v>
      </c>
      <c r="M783" s="12">
        <f t="shared" si="124"/>
        <v>5</v>
      </c>
      <c r="N783" s="11"/>
      <c r="O783" s="11">
        <f t="shared" si="125"/>
        <v>41432.792523148142</v>
      </c>
      <c r="P783" t="b">
        <v>0</v>
      </c>
      <c r="Q783">
        <v>25</v>
      </c>
      <c r="R783" t="b">
        <v>1</v>
      </c>
      <c r="S783" t="s">
        <v>8276</v>
      </c>
      <c r="T783" s="5">
        <f t="shared" si="126"/>
        <v>133.15375</v>
      </c>
      <c r="U783" s="5">
        <f t="shared" si="127"/>
        <v>42.609200000000001</v>
      </c>
      <c r="V783" t="str">
        <f t="shared" si="128"/>
        <v>music</v>
      </c>
      <c r="W783" t="str">
        <f t="shared" si="129"/>
        <v>rock</v>
      </c>
      <c r="X783" s="8">
        <f t="shared" si="120"/>
        <v>2013</v>
      </c>
      <c r="Y783" s="8">
        <f t="shared" si="121"/>
        <v>5</v>
      </c>
    </row>
    <row r="784" spans="1:25" ht="19" customHeight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122"/>
        <v>41116.549791666665</v>
      </c>
      <c r="L784" s="12">
        <f t="shared" si="123"/>
        <v>2012</v>
      </c>
      <c r="M784" s="12">
        <f t="shared" si="124"/>
        <v>7</v>
      </c>
      <c r="N784" s="11"/>
      <c r="O784" s="11">
        <f t="shared" si="125"/>
        <v>41146.549791666665</v>
      </c>
      <c r="P784" t="b">
        <v>0</v>
      </c>
      <c r="Q784">
        <v>14</v>
      </c>
      <c r="R784" t="b">
        <v>1</v>
      </c>
      <c r="S784" t="s">
        <v>8276</v>
      </c>
      <c r="T784" s="5">
        <f t="shared" si="126"/>
        <v>100</v>
      </c>
      <c r="U784" s="5">
        <f t="shared" si="127"/>
        <v>50</v>
      </c>
      <c r="V784" t="str">
        <f t="shared" si="128"/>
        <v>music</v>
      </c>
      <c r="W784" t="str">
        <f t="shared" si="129"/>
        <v>rock</v>
      </c>
      <c r="X784" s="8">
        <f t="shared" si="120"/>
        <v>2012</v>
      </c>
      <c r="Y784" s="8">
        <f t="shared" si="121"/>
        <v>7</v>
      </c>
    </row>
    <row r="785" spans="1:25" ht="19" customHeight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122"/>
        <v>40987.565381944441</v>
      </c>
      <c r="L785" s="12">
        <f t="shared" si="123"/>
        <v>2012</v>
      </c>
      <c r="M785" s="12">
        <f t="shared" si="124"/>
        <v>3</v>
      </c>
      <c r="N785" s="11"/>
      <c r="O785" s="11">
        <f t="shared" si="125"/>
        <v>41026.708333333328</v>
      </c>
      <c r="P785" t="b">
        <v>0</v>
      </c>
      <c r="Q785">
        <v>35</v>
      </c>
      <c r="R785" t="b">
        <v>1</v>
      </c>
      <c r="S785" t="s">
        <v>8276</v>
      </c>
      <c r="T785" s="5">
        <f t="shared" si="126"/>
        <v>148.13333333333333</v>
      </c>
      <c r="U785" s="5">
        <f t="shared" si="127"/>
        <v>63.485714285714288</v>
      </c>
      <c r="V785" t="str">
        <f t="shared" si="128"/>
        <v>music</v>
      </c>
      <c r="W785" t="str">
        <f t="shared" si="129"/>
        <v>rock</v>
      </c>
      <c r="X785" s="8">
        <f t="shared" si="120"/>
        <v>2012</v>
      </c>
      <c r="Y785" s="8">
        <f t="shared" si="121"/>
        <v>3</v>
      </c>
    </row>
    <row r="786" spans="1:25" ht="19" customHeight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122"/>
        <v>41674.941192129627</v>
      </c>
      <c r="L786" s="12">
        <f t="shared" si="123"/>
        <v>2014</v>
      </c>
      <c r="M786" s="12">
        <f t="shared" si="124"/>
        <v>2</v>
      </c>
      <c r="N786" s="11"/>
      <c r="O786" s="11">
        <f t="shared" si="125"/>
        <v>41714.899525462963</v>
      </c>
      <c r="P786" t="b">
        <v>0</v>
      </c>
      <c r="Q786">
        <v>10</v>
      </c>
      <c r="R786" t="b">
        <v>1</v>
      </c>
      <c r="S786" t="s">
        <v>8276</v>
      </c>
      <c r="T786" s="5">
        <f t="shared" si="126"/>
        <v>102.49999999999999</v>
      </c>
      <c r="U786" s="5">
        <f t="shared" si="127"/>
        <v>102.5</v>
      </c>
      <c r="V786" t="str">
        <f t="shared" si="128"/>
        <v>music</v>
      </c>
      <c r="W786" t="str">
        <f t="shared" si="129"/>
        <v>rock</v>
      </c>
      <c r="X786" s="8">
        <f t="shared" si="120"/>
        <v>2014</v>
      </c>
      <c r="Y786" s="8">
        <f t="shared" si="121"/>
        <v>2</v>
      </c>
    </row>
    <row r="787" spans="1:25" ht="19" customHeight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122"/>
        <v>41303.38559027778</v>
      </c>
      <c r="L787" s="12">
        <f t="shared" si="123"/>
        <v>2013</v>
      </c>
      <c r="M787" s="12">
        <f t="shared" si="124"/>
        <v>1</v>
      </c>
      <c r="N787" s="11"/>
      <c r="O787" s="11">
        <f t="shared" si="125"/>
        <v>41333.38559027778</v>
      </c>
      <c r="P787" t="b">
        <v>0</v>
      </c>
      <c r="Q787">
        <v>29</v>
      </c>
      <c r="R787" t="b">
        <v>1</v>
      </c>
      <c r="S787" t="s">
        <v>8276</v>
      </c>
      <c r="T787" s="5">
        <f t="shared" si="126"/>
        <v>180.62799999999999</v>
      </c>
      <c r="U787" s="5">
        <f t="shared" si="127"/>
        <v>31.142758620689655</v>
      </c>
      <c r="V787" t="str">
        <f t="shared" si="128"/>
        <v>music</v>
      </c>
      <c r="W787" t="str">
        <f t="shared" si="129"/>
        <v>rock</v>
      </c>
      <c r="X787" s="8">
        <f t="shared" si="120"/>
        <v>2013</v>
      </c>
      <c r="Y787" s="8">
        <f t="shared" si="121"/>
        <v>1</v>
      </c>
    </row>
    <row r="788" spans="1:25" ht="19" customHeight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122"/>
        <v>40982.847615740735</v>
      </c>
      <c r="L788" s="12">
        <f t="shared" si="123"/>
        <v>2012</v>
      </c>
      <c r="M788" s="12">
        <f t="shared" si="124"/>
        <v>3</v>
      </c>
      <c r="N788" s="11"/>
      <c r="O788" s="11">
        <f t="shared" si="125"/>
        <v>41040.449305555558</v>
      </c>
      <c r="P788" t="b">
        <v>0</v>
      </c>
      <c r="Q788">
        <v>44</v>
      </c>
      <c r="R788" t="b">
        <v>1</v>
      </c>
      <c r="S788" t="s">
        <v>8276</v>
      </c>
      <c r="T788" s="5">
        <f t="shared" si="126"/>
        <v>142.79999999999998</v>
      </c>
      <c r="U788" s="5">
        <f t="shared" si="127"/>
        <v>162.27272727272728</v>
      </c>
      <c r="V788" t="str">
        <f t="shared" si="128"/>
        <v>music</v>
      </c>
      <c r="W788" t="str">
        <f t="shared" si="129"/>
        <v>rock</v>
      </c>
      <c r="X788" s="8">
        <f t="shared" si="120"/>
        <v>2012</v>
      </c>
      <c r="Y788" s="8">
        <f t="shared" si="121"/>
        <v>3</v>
      </c>
    </row>
    <row r="789" spans="1:25" ht="19" customHeight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122"/>
        <v>41549.419282407405</v>
      </c>
      <c r="L789" s="12">
        <f t="shared" si="123"/>
        <v>2013</v>
      </c>
      <c r="M789" s="12">
        <f t="shared" si="124"/>
        <v>10</v>
      </c>
      <c r="N789" s="11"/>
      <c r="O789" s="11">
        <f t="shared" si="125"/>
        <v>41579.419282407405</v>
      </c>
      <c r="P789" t="b">
        <v>0</v>
      </c>
      <c r="Q789">
        <v>17</v>
      </c>
      <c r="R789" t="b">
        <v>1</v>
      </c>
      <c r="S789" t="s">
        <v>8276</v>
      </c>
      <c r="T789" s="5">
        <f t="shared" si="126"/>
        <v>114.16666666666666</v>
      </c>
      <c r="U789" s="5">
        <f t="shared" si="127"/>
        <v>80.588235294117652</v>
      </c>
      <c r="V789" t="str">
        <f t="shared" si="128"/>
        <v>music</v>
      </c>
      <c r="W789" t="str">
        <f t="shared" si="129"/>
        <v>rock</v>
      </c>
      <c r="X789" s="8">
        <f t="shared" si="120"/>
        <v>2013</v>
      </c>
      <c r="Y789" s="8">
        <f t="shared" si="121"/>
        <v>10</v>
      </c>
    </row>
    <row r="790" spans="1:25" ht="19" customHeight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122"/>
        <v>41058.798472222217</v>
      </c>
      <c r="L790" s="12">
        <f t="shared" si="123"/>
        <v>2012</v>
      </c>
      <c r="M790" s="12">
        <f t="shared" si="124"/>
        <v>5</v>
      </c>
      <c r="N790" s="11"/>
      <c r="O790" s="11">
        <f t="shared" si="125"/>
        <v>41096.957638888889</v>
      </c>
      <c r="P790" t="b">
        <v>0</v>
      </c>
      <c r="Q790">
        <v>34</v>
      </c>
      <c r="R790" t="b">
        <v>1</v>
      </c>
      <c r="S790" t="s">
        <v>8276</v>
      </c>
      <c r="T790" s="5">
        <f t="shared" si="126"/>
        <v>203.505</v>
      </c>
      <c r="U790" s="5">
        <f t="shared" si="127"/>
        <v>59.85441176470588</v>
      </c>
      <c r="V790" t="str">
        <f t="shared" si="128"/>
        <v>music</v>
      </c>
      <c r="W790" t="str">
        <f t="shared" si="129"/>
        <v>rock</v>
      </c>
      <c r="X790" s="8">
        <f t="shared" si="120"/>
        <v>2012</v>
      </c>
      <c r="Y790" s="8">
        <f t="shared" si="121"/>
        <v>5</v>
      </c>
    </row>
    <row r="791" spans="1:25" ht="19" customHeight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122"/>
        <v>41276.977777777771</v>
      </c>
      <c r="L791" s="12">
        <f t="shared" si="123"/>
        <v>2013</v>
      </c>
      <c r="M791" s="12">
        <f t="shared" si="124"/>
        <v>1</v>
      </c>
      <c r="N791" s="11"/>
      <c r="O791" s="11">
        <f t="shared" si="125"/>
        <v>41295.124305555553</v>
      </c>
      <c r="P791" t="b">
        <v>0</v>
      </c>
      <c r="Q791">
        <v>14</v>
      </c>
      <c r="R791" t="b">
        <v>1</v>
      </c>
      <c r="S791" t="s">
        <v>8276</v>
      </c>
      <c r="T791" s="5">
        <f t="shared" si="126"/>
        <v>109.41176470588236</v>
      </c>
      <c r="U791" s="5">
        <f t="shared" si="127"/>
        <v>132.85714285714286</v>
      </c>
      <c r="V791" t="str">
        <f t="shared" si="128"/>
        <v>music</v>
      </c>
      <c r="W791" t="str">
        <f t="shared" si="129"/>
        <v>rock</v>
      </c>
      <c r="X791" s="8">
        <f t="shared" si="120"/>
        <v>2013</v>
      </c>
      <c r="Y791" s="8">
        <f t="shared" si="121"/>
        <v>1</v>
      </c>
    </row>
    <row r="792" spans="1:25" ht="19" customHeight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122"/>
        <v>41275.839571759258</v>
      </c>
      <c r="L792" s="12">
        <f t="shared" si="123"/>
        <v>2013</v>
      </c>
      <c r="M792" s="12">
        <f t="shared" si="124"/>
        <v>1</v>
      </c>
      <c r="N792" s="11"/>
      <c r="O792" s="11">
        <f t="shared" si="125"/>
        <v>41305.839571759258</v>
      </c>
      <c r="P792" t="b">
        <v>0</v>
      </c>
      <c r="Q792">
        <v>156</v>
      </c>
      <c r="R792" t="b">
        <v>1</v>
      </c>
      <c r="S792" t="s">
        <v>8276</v>
      </c>
      <c r="T792" s="5">
        <f t="shared" si="126"/>
        <v>144.37459999999999</v>
      </c>
      <c r="U792" s="5">
        <f t="shared" si="127"/>
        <v>92.547820512820508</v>
      </c>
      <c r="V792" t="str">
        <f t="shared" si="128"/>
        <v>music</v>
      </c>
      <c r="W792" t="str">
        <f t="shared" si="129"/>
        <v>rock</v>
      </c>
      <c r="X792" s="8">
        <f t="shared" si="120"/>
        <v>2013</v>
      </c>
      <c r="Y792" s="8">
        <f t="shared" si="121"/>
        <v>1</v>
      </c>
    </row>
    <row r="793" spans="1:25" ht="19" customHeight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122"/>
        <v>41557.572291666664</v>
      </c>
      <c r="L793" s="12">
        <f t="shared" si="123"/>
        <v>2013</v>
      </c>
      <c r="M793" s="12">
        <f t="shared" si="124"/>
        <v>10</v>
      </c>
      <c r="N793" s="11"/>
      <c r="O793" s="11">
        <f t="shared" si="125"/>
        <v>41591.040972222218</v>
      </c>
      <c r="P793" t="b">
        <v>0</v>
      </c>
      <c r="Q793">
        <v>128</v>
      </c>
      <c r="R793" t="b">
        <v>1</v>
      </c>
      <c r="S793" t="s">
        <v>8276</v>
      </c>
      <c r="T793" s="5">
        <f t="shared" si="126"/>
        <v>103.86666666666666</v>
      </c>
      <c r="U793" s="5">
        <f t="shared" si="127"/>
        <v>60.859375</v>
      </c>
      <c r="V793" t="str">
        <f t="shared" si="128"/>
        <v>music</v>
      </c>
      <c r="W793" t="str">
        <f t="shared" si="129"/>
        <v>rock</v>
      </c>
      <c r="X793" s="8">
        <f t="shared" si="120"/>
        <v>2013</v>
      </c>
      <c r="Y793" s="8">
        <f t="shared" si="121"/>
        <v>10</v>
      </c>
    </row>
    <row r="794" spans="1:25" ht="19" customHeight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122"/>
        <v>41555.665312499994</v>
      </c>
      <c r="L794" s="12">
        <f t="shared" si="123"/>
        <v>2013</v>
      </c>
      <c r="M794" s="12">
        <f t="shared" si="124"/>
        <v>10</v>
      </c>
      <c r="N794" s="11"/>
      <c r="O794" s="11">
        <f t="shared" si="125"/>
        <v>41585.706979166665</v>
      </c>
      <c r="P794" t="b">
        <v>0</v>
      </c>
      <c r="Q794">
        <v>60</v>
      </c>
      <c r="R794" t="b">
        <v>1</v>
      </c>
      <c r="S794" t="s">
        <v>8276</v>
      </c>
      <c r="T794" s="5">
        <f t="shared" si="126"/>
        <v>100.44440000000002</v>
      </c>
      <c r="U794" s="5">
        <f t="shared" si="127"/>
        <v>41.851833333333339</v>
      </c>
      <c r="V794" t="str">
        <f t="shared" si="128"/>
        <v>music</v>
      </c>
      <c r="W794" t="str">
        <f t="shared" si="129"/>
        <v>rock</v>
      </c>
      <c r="X794" s="8">
        <f t="shared" si="120"/>
        <v>2013</v>
      </c>
      <c r="Y794" s="8">
        <f t="shared" si="121"/>
        <v>10</v>
      </c>
    </row>
    <row r="795" spans="1:25" ht="19" customHeight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122"/>
        <v>41442.532916666663</v>
      </c>
      <c r="L795" s="12">
        <f t="shared" si="123"/>
        <v>2013</v>
      </c>
      <c r="M795" s="12">
        <f t="shared" si="124"/>
        <v>6</v>
      </c>
      <c r="N795" s="11"/>
      <c r="O795" s="11">
        <f t="shared" si="125"/>
        <v>41457.999305555553</v>
      </c>
      <c r="P795" t="b">
        <v>0</v>
      </c>
      <c r="Q795">
        <v>32</v>
      </c>
      <c r="R795" t="b">
        <v>1</v>
      </c>
      <c r="S795" t="s">
        <v>8276</v>
      </c>
      <c r="T795" s="5">
        <f t="shared" si="126"/>
        <v>102.77927272727271</v>
      </c>
      <c r="U795" s="5">
        <f t="shared" si="127"/>
        <v>88.325937499999995</v>
      </c>
      <c r="V795" t="str">
        <f t="shared" si="128"/>
        <v>music</v>
      </c>
      <c r="W795" t="str">
        <f t="shared" si="129"/>
        <v>rock</v>
      </c>
      <c r="X795" s="8">
        <f t="shared" si="120"/>
        <v>2013</v>
      </c>
      <c r="Y795" s="8">
        <f t="shared" si="121"/>
        <v>6</v>
      </c>
    </row>
    <row r="796" spans="1:25" ht="19" customHeight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122"/>
        <v>40735.906678240739</v>
      </c>
      <c r="L796" s="12">
        <f t="shared" si="123"/>
        <v>2011</v>
      </c>
      <c r="M796" s="12">
        <f t="shared" si="124"/>
        <v>7</v>
      </c>
      <c r="N796" s="11"/>
      <c r="O796" s="11">
        <f t="shared" si="125"/>
        <v>40791.504166666666</v>
      </c>
      <c r="P796" t="b">
        <v>0</v>
      </c>
      <c r="Q796">
        <v>53</v>
      </c>
      <c r="R796" t="b">
        <v>1</v>
      </c>
      <c r="S796" t="s">
        <v>8276</v>
      </c>
      <c r="T796" s="5">
        <f t="shared" si="126"/>
        <v>105.31250000000001</v>
      </c>
      <c r="U796" s="5">
        <f t="shared" si="127"/>
        <v>158.96226415094338</v>
      </c>
      <c r="V796" t="str">
        <f t="shared" si="128"/>
        <v>music</v>
      </c>
      <c r="W796" t="str">
        <f t="shared" si="129"/>
        <v>rock</v>
      </c>
      <c r="X796" s="8">
        <f t="shared" si="120"/>
        <v>2011</v>
      </c>
      <c r="Y796" s="8">
        <f t="shared" si="121"/>
        <v>7</v>
      </c>
    </row>
    <row r="797" spans="1:25" ht="19" customHeight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122"/>
        <v>40963.404699074068</v>
      </c>
      <c r="L797" s="12">
        <f t="shared" si="123"/>
        <v>2012</v>
      </c>
      <c r="M797" s="12">
        <f t="shared" si="124"/>
        <v>2</v>
      </c>
      <c r="N797" s="11"/>
      <c r="O797" s="11">
        <f t="shared" si="125"/>
        <v>41005.999305555553</v>
      </c>
      <c r="P797" t="b">
        <v>0</v>
      </c>
      <c r="Q797">
        <v>184</v>
      </c>
      <c r="R797" t="b">
        <v>1</v>
      </c>
      <c r="S797" t="s">
        <v>8276</v>
      </c>
      <c r="T797" s="5">
        <f t="shared" si="126"/>
        <v>111.78571428571429</v>
      </c>
      <c r="U797" s="5">
        <f t="shared" si="127"/>
        <v>85.054347826086953</v>
      </c>
      <c r="V797" t="str">
        <f t="shared" si="128"/>
        <v>music</v>
      </c>
      <c r="W797" t="str">
        <f t="shared" si="129"/>
        <v>rock</v>
      </c>
      <c r="X797" s="8">
        <f t="shared" si="120"/>
        <v>2012</v>
      </c>
      <c r="Y797" s="8">
        <f t="shared" si="121"/>
        <v>2</v>
      </c>
    </row>
    <row r="798" spans="1:25" ht="19" customHeight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122"/>
        <v>41502.674594907403</v>
      </c>
      <c r="L798" s="12">
        <f t="shared" si="123"/>
        <v>2013</v>
      </c>
      <c r="M798" s="12">
        <f t="shared" si="124"/>
        <v>8</v>
      </c>
      <c r="N798" s="11"/>
      <c r="O798" s="11">
        <f t="shared" si="125"/>
        <v>41532.673611111109</v>
      </c>
      <c r="P798" t="b">
        <v>0</v>
      </c>
      <c r="Q798">
        <v>90</v>
      </c>
      <c r="R798" t="b">
        <v>1</v>
      </c>
      <c r="S798" t="s">
        <v>8276</v>
      </c>
      <c r="T798" s="5">
        <f t="shared" si="126"/>
        <v>101.35000000000001</v>
      </c>
      <c r="U798" s="5">
        <f t="shared" si="127"/>
        <v>112.61111111111111</v>
      </c>
      <c r="V798" t="str">
        <f t="shared" si="128"/>
        <v>music</v>
      </c>
      <c r="W798" t="str">
        <f t="shared" si="129"/>
        <v>rock</v>
      </c>
      <c r="X798" s="8">
        <f t="shared" si="120"/>
        <v>2013</v>
      </c>
      <c r="Y798" s="8">
        <f t="shared" si="121"/>
        <v>8</v>
      </c>
    </row>
    <row r="799" spans="1:25" ht="19" customHeight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122"/>
        <v>40996.785740740735</v>
      </c>
      <c r="L799" s="12">
        <f t="shared" si="123"/>
        <v>2012</v>
      </c>
      <c r="M799" s="12">
        <f t="shared" si="124"/>
        <v>3</v>
      </c>
      <c r="N799" s="11"/>
      <c r="O799" s="11">
        <f t="shared" si="125"/>
        <v>41027.958333333328</v>
      </c>
      <c r="P799" t="b">
        <v>0</v>
      </c>
      <c r="Q799">
        <v>71</v>
      </c>
      <c r="R799" t="b">
        <v>1</v>
      </c>
      <c r="S799" t="s">
        <v>8276</v>
      </c>
      <c r="T799" s="5">
        <f t="shared" si="126"/>
        <v>107.53333333333333</v>
      </c>
      <c r="U799" s="5">
        <f t="shared" si="127"/>
        <v>45.436619718309856</v>
      </c>
      <c r="V799" t="str">
        <f t="shared" si="128"/>
        <v>music</v>
      </c>
      <c r="W799" t="str">
        <f t="shared" si="129"/>
        <v>rock</v>
      </c>
      <c r="X799" s="8">
        <f t="shared" si="120"/>
        <v>2012</v>
      </c>
      <c r="Y799" s="8">
        <f t="shared" si="121"/>
        <v>3</v>
      </c>
    </row>
    <row r="800" spans="1:25" ht="19" customHeight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122"/>
        <v>41882.381793981483</v>
      </c>
      <c r="L800" s="12">
        <f t="shared" si="123"/>
        <v>2014</v>
      </c>
      <c r="M800" s="12">
        <f t="shared" si="124"/>
        <v>8</v>
      </c>
      <c r="N800" s="11"/>
      <c r="O800" s="11">
        <f t="shared" si="125"/>
        <v>41912.381793981483</v>
      </c>
      <c r="P800" t="b">
        <v>0</v>
      </c>
      <c r="Q800">
        <v>87</v>
      </c>
      <c r="R800" t="b">
        <v>1</v>
      </c>
      <c r="S800" t="s">
        <v>8276</v>
      </c>
      <c r="T800" s="5">
        <f t="shared" si="126"/>
        <v>114.88571428571429</v>
      </c>
      <c r="U800" s="5">
        <f t="shared" si="127"/>
        <v>46.218390804597703</v>
      </c>
      <c r="V800" t="str">
        <f t="shared" si="128"/>
        <v>music</v>
      </c>
      <c r="W800" t="str">
        <f t="shared" si="129"/>
        <v>rock</v>
      </c>
      <c r="X800" s="8">
        <f t="shared" si="120"/>
        <v>2014</v>
      </c>
      <c r="Y800" s="8">
        <f t="shared" si="121"/>
        <v>8</v>
      </c>
    </row>
    <row r="801" spans="1:25" ht="19" customHeight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122"/>
        <v>40996.458865740737</v>
      </c>
      <c r="L801" s="12">
        <f t="shared" si="123"/>
        <v>2012</v>
      </c>
      <c r="M801" s="12">
        <f t="shared" si="124"/>
        <v>3</v>
      </c>
      <c r="N801" s="11"/>
      <c r="O801" s="11">
        <f t="shared" si="125"/>
        <v>41026.458865740737</v>
      </c>
      <c r="P801" t="b">
        <v>0</v>
      </c>
      <c r="Q801">
        <v>28</v>
      </c>
      <c r="R801" t="b">
        <v>1</v>
      </c>
      <c r="S801" t="s">
        <v>8276</v>
      </c>
      <c r="T801" s="5">
        <f t="shared" si="126"/>
        <v>100.02</v>
      </c>
      <c r="U801" s="5">
        <f t="shared" si="127"/>
        <v>178.60714285714286</v>
      </c>
      <c r="V801" t="str">
        <f t="shared" si="128"/>
        <v>music</v>
      </c>
      <c r="W801" t="str">
        <f t="shared" si="129"/>
        <v>rock</v>
      </c>
      <c r="X801" s="8">
        <f t="shared" si="120"/>
        <v>2012</v>
      </c>
      <c r="Y801" s="8">
        <f t="shared" si="121"/>
        <v>3</v>
      </c>
    </row>
    <row r="802" spans="1:25" ht="19" customHeight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122"/>
        <v>41863.225162037037</v>
      </c>
      <c r="L802" s="12">
        <f t="shared" si="123"/>
        <v>2014</v>
      </c>
      <c r="M802" s="12">
        <f t="shared" si="124"/>
        <v>8</v>
      </c>
      <c r="N802" s="11"/>
      <c r="O802" s="11">
        <f t="shared" si="125"/>
        <v>41893.225162037037</v>
      </c>
      <c r="P802" t="b">
        <v>0</v>
      </c>
      <c r="Q802">
        <v>56</v>
      </c>
      <c r="R802" t="b">
        <v>1</v>
      </c>
      <c r="S802" t="s">
        <v>8276</v>
      </c>
      <c r="T802" s="5">
        <f t="shared" si="126"/>
        <v>152.13333333333335</v>
      </c>
      <c r="U802" s="5">
        <f t="shared" si="127"/>
        <v>40.75</v>
      </c>
      <c r="V802" t="str">
        <f t="shared" si="128"/>
        <v>music</v>
      </c>
      <c r="W802" t="str">
        <f t="shared" si="129"/>
        <v>rock</v>
      </c>
      <c r="X802" s="8">
        <f t="shared" si="120"/>
        <v>2014</v>
      </c>
      <c r="Y802" s="8">
        <f t="shared" si="121"/>
        <v>8</v>
      </c>
    </row>
    <row r="803" spans="1:25" ht="19" customHeight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122"/>
        <v>40695.587037037032</v>
      </c>
      <c r="L803" s="12">
        <f t="shared" si="123"/>
        <v>2011</v>
      </c>
      <c r="M803" s="12">
        <f t="shared" si="124"/>
        <v>6</v>
      </c>
      <c r="N803" s="11"/>
      <c r="O803" s="11">
        <f t="shared" si="125"/>
        <v>40725.587037037032</v>
      </c>
      <c r="P803" t="b">
        <v>0</v>
      </c>
      <c r="Q803">
        <v>51</v>
      </c>
      <c r="R803" t="b">
        <v>1</v>
      </c>
      <c r="S803" t="s">
        <v>8276</v>
      </c>
      <c r="T803" s="5">
        <f t="shared" si="126"/>
        <v>111.52149999999999</v>
      </c>
      <c r="U803" s="5">
        <f t="shared" si="127"/>
        <v>43.733921568627444</v>
      </c>
      <c r="V803" t="str">
        <f t="shared" si="128"/>
        <v>music</v>
      </c>
      <c r="W803" t="str">
        <f t="shared" si="129"/>
        <v>rock</v>
      </c>
      <c r="X803" s="8">
        <f t="shared" si="120"/>
        <v>2011</v>
      </c>
      <c r="Y803" s="8">
        <f t="shared" si="121"/>
        <v>6</v>
      </c>
    </row>
    <row r="804" spans="1:25" ht="19" customHeight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122"/>
        <v>41122.813935185179</v>
      </c>
      <c r="L804" s="12">
        <f t="shared" si="123"/>
        <v>2012</v>
      </c>
      <c r="M804" s="12">
        <f t="shared" si="124"/>
        <v>8</v>
      </c>
      <c r="N804" s="11"/>
      <c r="O804" s="11">
        <f t="shared" si="125"/>
        <v>41168.961805555555</v>
      </c>
      <c r="P804" t="b">
        <v>0</v>
      </c>
      <c r="Q804">
        <v>75</v>
      </c>
      <c r="R804" t="b">
        <v>1</v>
      </c>
      <c r="S804" t="s">
        <v>8276</v>
      </c>
      <c r="T804" s="5">
        <f t="shared" si="126"/>
        <v>101.33333333333334</v>
      </c>
      <c r="U804" s="5">
        <f t="shared" si="127"/>
        <v>81.066666666666663</v>
      </c>
      <c r="V804" t="str">
        <f t="shared" si="128"/>
        <v>music</v>
      </c>
      <c r="W804" t="str">
        <f t="shared" si="129"/>
        <v>rock</v>
      </c>
      <c r="X804" s="8">
        <f t="shared" si="120"/>
        <v>2012</v>
      </c>
      <c r="Y804" s="8">
        <f t="shared" si="121"/>
        <v>8</v>
      </c>
    </row>
    <row r="805" spans="1:25" ht="19" customHeight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122"/>
        <v>40665.741643518515</v>
      </c>
      <c r="L805" s="12">
        <f t="shared" si="123"/>
        <v>2011</v>
      </c>
      <c r="M805" s="12">
        <f t="shared" si="124"/>
        <v>5</v>
      </c>
      <c r="N805" s="11"/>
      <c r="O805" s="11">
        <f t="shared" si="125"/>
        <v>40691.833333333328</v>
      </c>
      <c r="P805" t="b">
        <v>0</v>
      </c>
      <c r="Q805">
        <v>38</v>
      </c>
      <c r="R805" t="b">
        <v>1</v>
      </c>
      <c r="S805" t="s">
        <v>8276</v>
      </c>
      <c r="T805" s="5">
        <f t="shared" si="126"/>
        <v>123.2608695652174</v>
      </c>
      <c r="U805" s="5">
        <f t="shared" si="127"/>
        <v>74.60526315789474</v>
      </c>
      <c r="V805" t="str">
        <f t="shared" si="128"/>
        <v>music</v>
      </c>
      <c r="W805" t="str">
        <f t="shared" si="129"/>
        <v>rock</v>
      </c>
      <c r="X805" s="8">
        <f t="shared" si="120"/>
        <v>2011</v>
      </c>
      <c r="Y805" s="8">
        <f t="shared" si="121"/>
        <v>5</v>
      </c>
    </row>
    <row r="806" spans="1:25" ht="19" customHeight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122"/>
        <v>40729.897291666661</v>
      </c>
      <c r="L806" s="12">
        <f t="shared" si="123"/>
        <v>2011</v>
      </c>
      <c r="M806" s="12">
        <f t="shared" si="124"/>
        <v>7</v>
      </c>
      <c r="N806" s="11"/>
      <c r="O806" s="11">
        <f t="shared" si="125"/>
        <v>40746.957638888889</v>
      </c>
      <c r="P806" t="b">
        <v>0</v>
      </c>
      <c r="Q806">
        <v>18</v>
      </c>
      <c r="R806" t="b">
        <v>1</v>
      </c>
      <c r="S806" t="s">
        <v>8276</v>
      </c>
      <c r="T806" s="5">
        <f t="shared" si="126"/>
        <v>100</v>
      </c>
      <c r="U806" s="5">
        <f t="shared" si="127"/>
        <v>305.55555555555554</v>
      </c>
      <c r="V806" t="str">
        <f t="shared" si="128"/>
        <v>music</v>
      </c>
      <c r="W806" t="str">
        <f t="shared" si="129"/>
        <v>rock</v>
      </c>
      <c r="X806" s="8">
        <f t="shared" si="120"/>
        <v>2011</v>
      </c>
      <c r="Y806" s="8">
        <f t="shared" si="121"/>
        <v>7</v>
      </c>
    </row>
    <row r="807" spans="1:25" ht="19" customHeight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122"/>
        <v>40690.614722222221</v>
      </c>
      <c r="L807" s="12">
        <f t="shared" si="123"/>
        <v>2011</v>
      </c>
      <c r="M807" s="12">
        <f t="shared" si="124"/>
        <v>5</v>
      </c>
      <c r="N807" s="11"/>
      <c r="O807" s="11">
        <f t="shared" si="125"/>
        <v>40740.75</v>
      </c>
      <c r="P807" t="b">
        <v>0</v>
      </c>
      <c r="Q807">
        <v>54</v>
      </c>
      <c r="R807" t="b">
        <v>1</v>
      </c>
      <c r="S807" t="s">
        <v>8276</v>
      </c>
      <c r="T807" s="5">
        <f t="shared" si="126"/>
        <v>105</v>
      </c>
      <c r="U807" s="5">
        <f t="shared" si="127"/>
        <v>58.333333333333336</v>
      </c>
      <c r="V807" t="str">
        <f t="shared" si="128"/>
        <v>music</v>
      </c>
      <c r="W807" t="str">
        <f t="shared" si="129"/>
        <v>rock</v>
      </c>
      <c r="X807" s="8">
        <f t="shared" si="120"/>
        <v>2011</v>
      </c>
      <c r="Y807" s="8">
        <f t="shared" si="121"/>
        <v>5</v>
      </c>
    </row>
    <row r="808" spans="1:25" ht="19" customHeight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122"/>
        <v>40763.483090277776</v>
      </c>
      <c r="L808" s="12">
        <f t="shared" si="123"/>
        <v>2011</v>
      </c>
      <c r="M808" s="12">
        <f t="shared" si="124"/>
        <v>8</v>
      </c>
      <c r="N808" s="11"/>
      <c r="O808" s="11">
        <f t="shared" si="125"/>
        <v>40793.483090277776</v>
      </c>
      <c r="P808" t="b">
        <v>0</v>
      </c>
      <c r="Q808">
        <v>71</v>
      </c>
      <c r="R808" t="b">
        <v>1</v>
      </c>
      <c r="S808" t="s">
        <v>8276</v>
      </c>
      <c r="T808" s="5">
        <f t="shared" si="126"/>
        <v>104.4375</v>
      </c>
      <c r="U808" s="5">
        <f t="shared" si="127"/>
        <v>117.67605633802818</v>
      </c>
      <c r="V808" t="str">
        <f t="shared" si="128"/>
        <v>music</v>
      </c>
      <c r="W808" t="str">
        <f t="shared" si="129"/>
        <v>rock</v>
      </c>
      <c r="X808" s="8">
        <f t="shared" si="120"/>
        <v>2011</v>
      </c>
      <c r="Y808" s="8">
        <f t="shared" si="121"/>
        <v>8</v>
      </c>
    </row>
    <row r="809" spans="1:25" ht="19" customHeight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122"/>
        <v>42759.420266203706</v>
      </c>
      <c r="L809" s="12">
        <f t="shared" si="123"/>
        <v>2017</v>
      </c>
      <c r="M809" s="12">
        <f t="shared" si="124"/>
        <v>1</v>
      </c>
      <c r="N809" s="11"/>
      <c r="O809" s="11">
        <f t="shared" si="125"/>
        <v>42794.874999999993</v>
      </c>
      <c r="P809" t="b">
        <v>0</v>
      </c>
      <c r="Q809">
        <v>57</v>
      </c>
      <c r="R809" t="b">
        <v>1</v>
      </c>
      <c r="S809" t="s">
        <v>8276</v>
      </c>
      <c r="T809" s="5">
        <f t="shared" si="126"/>
        <v>105.125</v>
      </c>
      <c r="U809" s="5">
        <f t="shared" si="127"/>
        <v>73.771929824561397</v>
      </c>
      <c r="V809" t="str">
        <f t="shared" si="128"/>
        <v>music</v>
      </c>
      <c r="W809" t="str">
        <f t="shared" si="129"/>
        <v>rock</v>
      </c>
      <c r="X809" s="8">
        <f t="shared" si="120"/>
        <v>2017</v>
      </c>
      <c r="Y809" s="8">
        <f t="shared" si="121"/>
        <v>1</v>
      </c>
    </row>
    <row r="810" spans="1:25" ht="19" customHeight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122"/>
        <v>41961.892199074071</v>
      </c>
      <c r="L810" s="12">
        <f t="shared" si="123"/>
        <v>2014</v>
      </c>
      <c r="M810" s="12">
        <f t="shared" si="124"/>
        <v>11</v>
      </c>
      <c r="N810" s="11"/>
      <c r="O810" s="11">
        <f t="shared" si="125"/>
        <v>41994.999305555553</v>
      </c>
      <c r="P810" t="b">
        <v>0</v>
      </c>
      <c r="Q810">
        <v>43</v>
      </c>
      <c r="R810" t="b">
        <v>1</v>
      </c>
      <c r="S810" t="s">
        <v>8276</v>
      </c>
      <c r="T810" s="5">
        <f t="shared" si="126"/>
        <v>100</v>
      </c>
      <c r="U810" s="5">
        <f t="shared" si="127"/>
        <v>104.65116279069767</v>
      </c>
      <c r="V810" t="str">
        <f t="shared" si="128"/>
        <v>music</v>
      </c>
      <c r="W810" t="str">
        <f t="shared" si="129"/>
        <v>rock</v>
      </c>
      <c r="X810" s="8">
        <f t="shared" si="120"/>
        <v>2014</v>
      </c>
      <c r="Y810" s="8">
        <f t="shared" si="121"/>
        <v>11</v>
      </c>
    </row>
    <row r="811" spans="1:25" ht="19" customHeight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122"/>
        <v>41628.625347222223</v>
      </c>
      <c r="L811" s="12">
        <f t="shared" si="123"/>
        <v>2013</v>
      </c>
      <c r="M811" s="12">
        <f t="shared" si="124"/>
        <v>12</v>
      </c>
      <c r="N811" s="11"/>
      <c r="O811" s="11">
        <f t="shared" si="125"/>
        <v>41658.625347222223</v>
      </c>
      <c r="P811" t="b">
        <v>0</v>
      </c>
      <c r="Q811">
        <v>52</v>
      </c>
      <c r="R811" t="b">
        <v>1</v>
      </c>
      <c r="S811" t="s">
        <v>8276</v>
      </c>
      <c r="T811" s="5">
        <f t="shared" si="126"/>
        <v>103.77499999999999</v>
      </c>
      <c r="U811" s="5">
        <f t="shared" si="127"/>
        <v>79.82692307692308</v>
      </c>
      <c r="V811" t="str">
        <f t="shared" si="128"/>
        <v>music</v>
      </c>
      <c r="W811" t="str">
        <f t="shared" si="129"/>
        <v>rock</v>
      </c>
      <c r="X811" s="8">
        <f t="shared" si="120"/>
        <v>2013</v>
      </c>
      <c r="Y811" s="8">
        <f t="shared" si="121"/>
        <v>12</v>
      </c>
    </row>
    <row r="812" spans="1:25" ht="19" customHeight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122"/>
        <v>41122.847939814812</v>
      </c>
      <c r="L812" s="12">
        <f t="shared" si="123"/>
        <v>2012</v>
      </c>
      <c r="M812" s="12">
        <f t="shared" si="124"/>
        <v>8</v>
      </c>
      <c r="N812" s="11"/>
      <c r="O812" s="11">
        <f t="shared" si="125"/>
        <v>41152.847939814812</v>
      </c>
      <c r="P812" t="b">
        <v>0</v>
      </c>
      <c r="Q812">
        <v>27</v>
      </c>
      <c r="R812" t="b">
        <v>1</v>
      </c>
      <c r="S812" t="s">
        <v>8276</v>
      </c>
      <c r="T812" s="5">
        <f t="shared" si="126"/>
        <v>105</v>
      </c>
      <c r="U812" s="5">
        <f t="shared" si="127"/>
        <v>58.333333333333336</v>
      </c>
      <c r="V812" t="str">
        <f t="shared" si="128"/>
        <v>music</v>
      </c>
      <c r="W812" t="str">
        <f t="shared" si="129"/>
        <v>rock</v>
      </c>
      <c r="X812" s="8">
        <f t="shared" si="120"/>
        <v>2012</v>
      </c>
      <c r="Y812" s="8">
        <f t="shared" si="121"/>
        <v>8</v>
      </c>
    </row>
    <row r="813" spans="1:25" ht="19" customHeight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122"/>
        <v>41443.435208333329</v>
      </c>
      <c r="L813" s="12">
        <f t="shared" si="123"/>
        <v>2013</v>
      </c>
      <c r="M813" s="12">
        <f t="shared" si="124"/>
        <v>6</v>
      </c>
      <c r="N813" s="11"/>
      <c r="O813" s="11">
        <f t="shared" si="125"/>
        <v>41465.494444444441</v>
      </c>
      <c r="P813" t="b">
        <v>0</v>
      </c>
      <c r="Q813">
        <v>12</v>
      </c>
      <c r="R813" t="b">
        <v>1</v>
      </c>
      <c r="S813" t="s">
        <v>8276</v>
      </c>
      <c r="T813" s="5">
        <f t="shared" si="126"/>
        <v>104</v>
      </c>
      <c r="U813" s="5">
        <f t="shared" si="127"/>
        <v>86.666666666666671</v>
      </c>
      <c r="V813" t="str">
        <f t="shared" si="128"/>
        <v>music</v>
      </c>
      <c r="W813" t="str">
        <f t="shared" si="129"/>
        <v>rock</v>
      </c>
      <c r="X813" s="8">
        <f t="shared" si="120"/>
        <v>2013</v>
      </c>
      <c r="Y813" s="8">
        <f t="shared" si="121"/>
        <v>6</v>
      </c>
    </row>
    <row r="814" spans="1:25" ht="19" customHeight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122"/>
        <v>41281.809629629628</v>
      </c>
      <c r="L814" s="12">
        <f t="shared" si="123"/>
        <v>2013</v>
      </c>
      <c r="M814" s="12">
        <f t="shared" si="124"/>
        <v>1</v>
      </c>
      <c r="N814" s="11"/>
      <c r="O814" s="11">
        <f t="shared" si="125"/>
        <v>41334.373611111107</v>
      </c>
      <c r="P814" t="b">
        <v>0</v>
      </c>
      <c r="Q814">
        <v>33</v>
      </c>
      <c r="R814" t="b">
        <v>1</v>
      </c>
      <c r="S814" t="s">
        <v>8276</v>
      </c>
      <c r="T814" s="5">
        <f t="shared" si="126"/>
        <v>151.83333333333334</v>
      </c>
      <c r="U814" s="5">
        <f t="shared" si="127"/>
        <v>27.606060606060606</v>
      </c>
      <c r="V814" t="str">
        <f t="shared" si="128"/>
        <v>music</v>
      </c>
      <c r="W814" t="str">
        <f t="shared" si="129"/>
        <v>rock</v>
      </c>
      <c r="X814" s="8">
        <f t="shared" si="120"/>
        <v>2013</v>
      </c>
      <c r="Y814" s="8">
        <f t="shared" si="121"/>
        <v>1</v>
      </c>
    </row>
    <row r="815" spans="1:25" ht="19" customHeight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122"/>
        <v>41080.751909722218</v>
      </c>
      <c r="L815" s="12">
        <f t="shared" si="123"/>
        <v>2012</v>
      </c>
      <c r="M815" s="12">
        <f t="shared" si="124"/>
        <v>6</v>
      </c>
      <c r="N815" s="11"/>
      <c r="O815" s="11">
        <f t="shared" si="125"/>
        <v>41110.751909722218</v>
      </c>
      <c r="P815" t="b">
        <v>0</v>
      </c>
      <c r="Q815">
        <v>96</v>
      </c>
      <c r="R815" t="b">
        <v>1</v>
      </c>
      <c r="S815" t="s">
        <v>8276</v>
      </c>
      <c r="T815" s="5">
        <f t="shared" si="126"/>
        <v>159.99600000000001</v>
      </c>
      <c r="U815" s="5">
        <f t="shared" si="127"/>
        <v>24.999375000000001</v>
      </c>
      <c r="V815" t="str">
        <f t="shared" si="128"/>
        <v>music</v>
      </c>
      <c r="W815" t="str">
        <f t="shared" si="129"/>
        <v>rock</v>
      </c>
      <c r="X815" s="8">
        <f t="shared" si="120"/>
        <v>2012</v>
      </c>
      <c r="Y815" s="8">
        <f t="shared" si="121"/>
        <v>6</v>
      </c>
    </row>
    <row r="816" spans="1:25" ht="19" customHeight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122"/>
        <v>40679.534733796296</v>
      </c>
      <c r="L816" s="12">
        <f t="shared" si="123"/>
        <v>2011</v>
      </c>
      <c r="M816" s="12">
        <f t="shared" si="124"/>
        <v>5</v>
      </c>
      <c r="N816" s="11"/>
      <c r="O816" s="11">
        <f t="shared" si="125"/>
        <v>40694.544444444444</v>
      </c>
      <c r="P816" t="b">
        <v>0</v>
      </c>
      <c r="Q816">
        <v>28</v>
      </c>
      <c r="R816" t="b">
        <v>1</v>
      </c>
      <c r="S816" t="s">
        <v>8276</v>
      </c>
      <c r="T816" s="5">
        <f t="shared" si="126"/>
        <v>127.3</v>
      </c>
      <c r="U816" s="5">
        <f t="shared" si="127"/>
        <v>45.464285714285715</v>
      </c>
      <c r="V816" t="str">
        <f t="shared" si="128"/>
        <v>music</v>
      </c>
      <c r="W816" t="str">
        <f t="shared" si="129"/>
        <v>rock</v>
      </c>
      <c r="X816" s="8">
        <f t="shared" si="120"/>
        <v>2011</v>
      </c>
      <c r="Y816" s="8">
        <f t="shared" si="121"/>
        <v>5</v>
      </c>
    </row>
    <row r="817" spans="1:25" ht="19" customHeight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122"/>
        <v>41914.70952546296</v>
      </c>
      <c r="L817" s="12">
        <f t="shared" si="123"/>
        <v>2014</v>
      </c>
      <c r="M817" s="12">
        <f t="shared" si="124"/>
        <v>10</v>
      </c>
      <c r="N817" s="11"/>
      <c r="O817" s="11">
        <f t="shared" si="125"/>
        <v>41944.70952546296</v>
      </c>
      <c r="P817" t="b">
        <v>0</v>
      </c>
      <c r="Q817">
        <v>43</v>
      </c>
      <c r="R817" t="b">
        <v>1</v>
      </c>
      <c r="S817" t="s">
        <v>8276</v>
      </c>
      <c r="T817" s="5">
        <f t="shared" si="126"/>
        <v>107</v>
      </c>
      <c r="U817" s="5">
        <f t="shared" si="127"/>
        <v>99.534883720930239</v>
      </c>
      <c r="V817" t="str">
        <f t="shared" si="128"/>
        <v>music</v>
      </c>
      <c r="W817" t="str">
        <f t="shared" si="129"/>
        <v>rock</v>
      </c>
      <c r="X817" s="8">
        <f t="shared" si="120"/>
        <v>2014</v>
      </c>
      <c r="Y817" s="8">
        <f t="shared" si="121"/>
        <v>10</v>
      </c>
    </row>
    <row r="818" spans="1:25" ht="19" customHeight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122"/>
        <v>41341.662534722222</v>
      </c>
      <c r="L818" s="12">
        <f t="shared" si="123"/>
        <v>2013</v>
      </c>
      <c r="M818" s="12">
        <f t="shared" si="124"/>
        <v>3</v>
      </c>
      <c r="N818" s="11"/>
      <c r="O818" s="11">
        <f t="shared" si="125"/>
        <v>41373.0625</v>
      </c>
      <c r="P818" t="b">
        <v>0</v>
      </c>
      <c r="Q818">
        <v>205</v>
      </c>
      <c r="R818" t="b">
        <v>1</v>
      </c>
      <c r="S818" t="s">
        <v>8276</v>
      </c>
      <c r="T818" s="5">
        <f t="shared" si="126"/>
        <v>115.12214285714286</v>
      </c>
      <c r="U818" s="5">
        <f t="shared" si="127"/>
        <v>39.31</v>
      </c>
      <c r="V818" t="str">
        <f t="shared" si="128"/>
        <v>music</v>
      </c>
      <c r="W818" t="str">
        <f t="shared" si="129"/>
        <v>rock</v>
      </c>
      <c r="X818" s="8">
        <f t="shared" si="120"/>
        <v>2013</v>
      </c>
      <c r="Y818" s="8">
        <f t="shared" si="121"/>
        <v>3</v>
      </c>
    </row>
    <row r="819" spans="1:25" ht="19" customHeight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122"/>
        <v>40925.391331018516</v>
      </c>
      <c r="L819" s="12">
        <f t="shared" si="123"/>
        <v>2012</v>
      </c>
      <c r="M819" s="12">
        <f t="shared" si="124"/>
        <v>1</v>
      </c>
      <c r="N819" s="11"/>
      <c r="O819" s="11">
        <f t="shared" si="125"/>
        <v>40978.999305555553</v>
      </c>
      <c r="P819" t="b">
        <v>0</v>
      </c>
      <c r="Q819">
        <v>23</v>
      </c>
      <c r="R819" t="b">
        <v>1</v>
      </c>
      <c r="S819" t="s">
        <v>8276</v>
      </c>
      <c r="T819" s="5">
        <f t="shared" si="126"/>
        <v>137.11066666666665</v>
      </c>
      <c r="U819" s="5">
        <f t="shared" si="127"/>
        <v>89.419999999999987</v>
      </c>
      <c r="V819" t="str">
        <f t="shared" si="128"/>
        <v>music</v>
      </c>
      <c r="W819" t="str">
        <f t="shared" si="129"/>
        <v>rock</v>
      </c>
      <c r="X819" s="8">
        <f t="shared" si="120"/>
        <v>2012</v>
      </c>
      <c r="Y819" s="8">
        <f t="shared" si="121"/>
        <v>1</v>
      </c>
    </row>
    <row r="820" spans="1:25" ht="19" customHeight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122"/>
        <v>41120.67454861111</v>
      </c>
      <c r="L820" s="12">
        <f t="shared" si="123"/>
        <v>2012</v>
      </c>
      <c r="M820" s="12">
        <f t="shared" si="124"/>
        <v>7</v>
      </c>
      <c r="N820" s="11"/>
      <c r="O820" s="11">
        <f t="shared" si="125"/>
        <v>41128.500694444439</v>
      </c>
      <c r="P820" t="b">
        <v>0</v>
      </c>
      <c r="Q820">
        <v>19</v>
      </c>
      <c r="R820" t="b">
        <v>1</v>
      </c>
      <c r="S820" t="s">
        <v>8276</v>
      </c>
      <c r="T820" s="5">
        <f t="shared" si="126"/>
        <v>155.71428571428572</v>
      </c>
      <c r="U820" s="5">
        <f t="shared" si="127"/>
        <v>28.684210526315791</v>
      </c>
      <c r="V820" t="str">
        <f t="shared" si="128"/>
        <v>music</v>
      </c>
      <c r="W820" t="str">
        <f t="shared" si="129"/>
        <v>rock</v>
      </c>
      <c r="X820" s="8">
        <f t="shared" si="120"/>
        <v>2012</v>
      </c>
      <c r="Y820" s="8">
        <f t="shared" si="121"/>
        <v>7</v>
      </c>
    </row>
    <row r="821" spans="1:25" ht="19" customHeight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122"/>
        <v>41619.789976851847</v>
      </c>
      <c r="L821" s="12">
        <f t="shared" si="123"/>
        <v>2013</v>
      </c>
      <c r="M821" s="12">
        <f t="shared" si="124"/>
        <v>12</v>
      </c>
      <c r="N821" s="11"/>
      <c r="O821" s="11">
        <f t="shared" si="125"/>
        <v>41628.988888888889</v>
      </c>
      <c r="P821" t="b">
        <v>0</v>
      </c>
      <c r="Q821">
        <v>14</v>
      </c>
      <c r="R821" t="b">
        <v>1</v>
      </c>
      <c r="S821" t="s">
        <v>8276</v>
      </c>
      <c r="T821" s="5">
        <f t="shared" si="126"/>
        <v>108.74999999999999</v>
      </c>
      <c r="U821" s="5">
        <f t="shared" si="127"/>
        <v>31.071428571428573</v>
      </c>
      <c r="V821" t="str">
        <f t="shared" si="128"/>
        <v>music</v>
      </c>
      <c r="W821" t="str">
        <f t="shared" si="129"/>
        <v>rock</v>
      </c>
      <c r="X821" s="8">
        <f t="shared" si="120"/>
        <v>2013</v>
      </c>
      <c r="Y821" s="8">
        <f t="shared" si="121"/>
        <v>12</v>
      </c>
    </row>
    <row r="822" spans="1:25" ht="19" customHeight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122"/>
        <v>41768.633587962962</v>
      </c>
      <c r="L822" s="12">
        <f t="shared" si="123"/>
        <v>2014</v>
      </c>
      <c r="M822" s="12">
        <f t="shared" si="124"/>
        <v>5</v>
      </c>
      <c r="N822" s="11"/>
      <c r="O822" s="11">
        <f t="shared" si="125"/>
        <v>41799</v>
      </c>
      <c r="P822" t="b">
        <v>0</v>
      </c>
      <c r="Q822">
        <v>38</v>
      </c>
      <c r="R822" t="b">
        <v>1</v>
      </c>
      <c r="S822" t="s">
        <v>8276</v>
      </c>
      <c r="T822" s="5">
        <f t="shared" si="126"/>
        <v>134.05000000000001</v>
      </c>
      <c r="U822" s="5">
        <f t="shared" si="127"/>
        <v>70.55263157894737</v>
      </c>
      <c r="V822" t="str">
        <f t="shared" si="128"/>
        <v>music</v>
      </c>
      <c r="W822" t="str">
        <f t="shared" si="129"/>
        <v>rock</v>
      </c>
      <c r="X822" s="8">
        <f t="shared" si="120"/>
        <v>2014</v>
      </c>
      <c r="Y822" s="8">
        <f t="shared" si="121"/>
        <v>5</v>
      </c>
    </row>
    <row r="823" spans="1:25" ht="19" customHeight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122"/>
        <v>42093.71371527778</v>
      </c>
      <c r="L823" s="12">
        <f t="shared" si="123"/>
        <v>2015</v>
      </c>
      <c r="M823" s="12">
        <f t="shared" si="124"/>
        <v>3</v>
      </c>
      <c r="N823" s="11"/>
      <c r="O823" s="11">
        <f t="shared" si="125"/>
        <v>42127.959027777775</v>
      </c>
      <c r="P823" t="b">
        <v>0</v>
      </c>
      <c r="Q823">
        <v>78</v>
      </c>
      <c r="R823" t="b">
        <v>1</v>
      </c>
      <c r="S823" t="s">
        <v>8276</v>
      </c>
      <c r="T823" s="5">
        <f t="shared" si="126"/>
        <v>100</v>
      </c>
      <c r="U823" s="5">
        <f t="shared" si="127"/>
        <v>224.12820512820514</v>
      </c>
      <c r="V823" t="str">
        <f t="shared" si="128"/>
        <v>music</v>
      </c>
      <c r="W823" t="str">
        <f t="shared" si="129"/>
        <v>rock</v>
      </c>
      <c r="X823" s="8">
        <f t="shared" si="120"/>
        <v>2015</v>
      </c>
      <c r="Y823" s="8">
        <f t="shared" si="121"/>
        <v>3</v>
      </c>
    </row>
    <row r="824" spans="1:25" ht="19" customHeight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122"/>
        <v>41157.739004629628</v>
      </c>
      <c r="L824" s="12">
        <f t="shared" si="123"/>
        <v>2012</v>
      </c>
      <c r="M824" s="12">
        <f t="shared" si="124"/>
        <v>9</v>
      </c>
      <c r="N824" s="11"/>
      <c r="O824" s="11">
        <f t="shared" si="125"/>
        <v>41187.739004629628</v>
      </c>
      <c r="P824" t="b">
        <v>0</v>
      </c>
      <c r="Q824">
        <v>69</v>
      </c>
      <c r="R824" t="b">
        <v>1</v>
      </c>
      <c r="S824" t="s">
        <v>8276</v>
      </c>
      <c r="T824" s="5">
        <f t="shared" si="126"/>
        <v>119.16666666666667</v>
      </c>
      <c r="U824" s="5">
        <f t="shared" si="127"/>
        <v>51.811594202898547</v>
      </c>
      <c r="V824" t="str">
        <f t="shared" si="128"/>
        <v>music</v>
      </c>
      <c r="W824" t="str">
        <f t="shared" si="129"/>
        <v>rock</v>
      </c>
      <c r="X824" s="8">
        <f t="shared" si="120"/>
        <v>2012</v>
      </c>
      <c r="Y824" s="8">
        <f t="shared" si="121"/>
        <v>9</v>
      </c>
    </row>
    <row r="825" spans="1:25" ht="19" customHeight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122"/>
        <v>42055.764490740738</v>
      </c>
      <c r="L825" s="12">
        <f t="shared" si="123"/>
        <v>2015</v>
      </c>
      <c r="M825" s="12">
        <f t="shared" si="124"/>
        <v>2</v>
      </c>
      <c r="N825" s="11"/>
      <c r="O825" s="11">
        <f t="shared" si="125"/>
        <v>42085.722824074073</v>
      </c>
      <c r="P825" t="b">
        <v>0</v>
      </c>
      <c r="Q825">
        <v>33</v>
      </c>
      <c r="R825" t="b">
        <v>1</v>
      </c>
      <c r="S825" t="s">
        <v>8276</v>
      </c>
      <c r="T825" s="5">
        <f t="shared" si="126"/>
        <v>179.5</v>
      </c>
      <c r="U825" s="5">
        <f t="shared" si="127"/>
        <v>43.515151515151516</v>
      </c>
      <c r="V825" t="str">
        <f t="shared" si="128"/>
        <v>music</v>
      </c>
      <c r="W825" t="str">
        <f t="shared" si="129"/>
        <v>rock</v>
      </c>
      <c r="X825" s="8">
        <f t="shared" si="120"/>
        <v>2015</v>
      </c>
      <c r="Y825" s="8">
        <f t="shared" si="121"/>
        <v>2</v>
      </c>
    </row>
    <row r="826" spans="1:25" ht="19" customHeight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122"/>
        <v>40250.033773148149</v>
      </c>
      <c r="L826" s="12">
        <f t="shared" si="123"/>
        <v>2010</v>
      </c>
      <c r="M826" s="12">
        <f t="shared" si="124"/>
        <v>3</v>
      </c>
      <c r="N826" s="11"/>
      <c r="O826" s="11">
        <f t="shared" si="125"/>
        <v>40286.082638888889</v>
      </c>
      <c r="P826" t="b">
        <v>0</v>
      </c>
      <c r="Q826">
        <v>54</v>
      </c>
      <c r="R826" t="b">
        <v>1</v>
      </c>
      <c r="S826" t="s">
        <v>8276</v>
      </c>
      <c r="T826" s="5">
        <f t="shared" si="126"/>
        <v>134.38124999999999</v>
      </c>
      <c r="U826" s="5">
        <f t="shared" si="127"/>
        <v>39.816666666666663</v>
      </c>
      <c r="V826" t="str">
        <f t="shared" si="128"/>
        <v>music</v>
      </c>
      <c r="W826" t="str">
        <f t="shared" si="129"/>
        <v>rock</v>
      </c>
      <c r="X826" s="8">
        <f t="shared" si="120"/>
        <v>2010</v>
      </c>
      <c r="Y826" s="8">
        <f t="shared" si="121"/>
        <v>3</v>
      </c>
    </row>
    <row r="827" spans="1:25" ht="19" customHeight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122"/>
        <v>41186.098194444443</v>
      </c>
      <c r="L827" s="12">
        <f t="shared" si="123"/>
        <v>2012</v>
      </c>
      <c r="M827" s="12">
        <f t="shared" si="124"/>
        <v>10</v>
      </c>
      <c r="N827" s="11"/>
      <c r="O827" s="11">
        <f t="shared" si="125"/>
        <v>41211.098194444443</v>
      </c>
      <c r="P827" t="b">
        <v>0</v>
      </c>
      <c r="Q827">
        <v>99</v>
      </c>
      <c r="R827" t="b">
        <v>1</v>
      </c>
      <c r="S827" t="s">
        <v>8276</v>
      </c>
      <c r="T827" s="5">
        <f t="shared" si="126"/>
        <v>100.43200000000002</v>
      </c>
      <c r="U827" s="5">
        <f t="shared" si="127"/>
        <v>126.8080808080808</v>
      </c>
      <c r="V827" t="str">
        <f t="shared" si="128"/>
        <v>music</v>
      </c>
      <c r="W827" t="str">
        <f t="shared" si="129"/>
        <v>rock</v>
      </c>
      <c r="X827" s="8">
        <f t="shared" si="120"/>
        <v>2012</v>
      </c>
      <c r="Y827" s="8">
        <f t="shared" si="121"/>
        <v>10</v>
      </c>
    </row>
    <row r="828" spans="1:25" ht="19" customHeight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122"/>
        <v>40972.830208333333</v>
      </c>
      <c r="L828" s="12">
        <f t="shared" si="123"/>
        <v>2012</v>
      </c>
      <c r="M828" s="12">
        <f t="shared" si="124"/>
        <v>3</v>
      </c>
      <c r="N828" s="11"/>
      <c r="O828" s="11">
        <f t="shared" si="125"/>
        <v>40993.788541666661</v>
      </c>
      <c r="P828" t="b">
        <v>0</v>
      </c>
      <c r="Q828">
        <v>49</v>
      </c>
      <c r="R828" t="b">
        <v>1</v>
      </c>
      <c r="S828" t="s">
        <v>8276</v>
      </c>
      <c r="T828" s="5">
        <f t="shared" si="126"/>
        <v>101.45454545454547</v>
      </c>
      <c r="U828" s="5">
        <f t="shared" si="127"/>
        <v>113.87755102040816</v>
      </c>
      <c r="V828" t="str">
        <f t="shared" si="128"/>
        <v>music</v>
      </c>
      <c r="W828" t="str">
        <f t="shared" si="129"/>
        <v>rock</v>
      </c>
      <c r="X828" s="8">
        <f t="shared" si="120"/>
        <v>2012</v>
      </c>
      <c r="Y828" s="8">
        <f t="shared" si="121"/>
        <v>3</v>
      </c>
    </row>
    <row r="829" spans="1:25" ht="19" customHeight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122"/>
        <v>40927.265127314815</v>
      </c>
      <c r="L829" s="12">
        <f t="shared" si="123"/>
        <v>2012</v>
      </c>
      <c r="M829" s="12">
        <f t="shared" si="124"/>
        <v>1</v>
      </c>
      <c r="N829" s="11"/>
      <c r="O829" s="11">
        <f t="shared" si="125"/>
        <v>40953.617361111108</v>
      </c>
      <c r="P829" t="b">
        <v>0</v>
      </c>
      <c r="Q829">
        <v>11</v>
      </c>
      <c r="R829" t="b">
        <v>1</v>
      </c>
      <c r="S829" t="s">
        <v>8276</v>
      </c>
      <c r="T829" s="5">
        <f t="shared" si="126"/>
        <v>103.33333333333334</v>
      </c>
      <c r="U829" s="5">
        <f t="shared" si="127"/>
        <v>28.181818181818183</v>
      </c>
      <c r="V829" t="str">
        <f t="shared" si="128"/>
        <v>music</v>
      </c>
      <c r="W829" t="str">
        <f t="shared" si="129"/>
        <v>rock</v>
      </c>
      <c r="X829" s="8">
        <f t="shared" si="120"/>
        <v>2012</v>
      </c>
      <c r="Y829" s="8">
        <f t="shared" si="121"/>
        <v>1</v>
      </c>
    </row>
    <row r="830" spans="1:25" ht="19" customHeight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122"/>
        <v>41072.842384259253</v>
      </c>
      <c r="L830" s="12">
        <f t="shared" si="123"/>
        <v>2012</v>
      </c>
      <c r="M830" s="12">
        <f t="shared" si="124"/>
        <v>6</v>
      </c>
      <c r="N830" s="11"/>
      <c r="O830" s="11">
        <f t="shared" si="125"/>
        <v>41085.474999999999</v>
      </c>
      <c r="P830" t="b">
        <v>0</v>
      </c>
      <c r="Q830">
        <v>38</v>
      </c>
      <c r="R830" t="b">
        <v>1</v>
      </c>
      <c r="S830" t="s">
        <v>8276</v>
      </c>
      <c r="T830" s="5">
        <f t="shared" si="126"/>
        <v>107</v>
      </c>
      <c r="U830" s="5">
        <f t="shared" si="127"/>
        <v>36.60526315789474</v>
      </c>
      <c r="V830" t="str">
        <f t="shared" si="128"/>
        <v>music</v>
      </c>
      <c r="W830" t="str">
        <f t="shared" si="129"/>
        <v>rock</v>
      </c>
      <c r="X830" s="8">
        <f t="shared" si="120"/>
        <v>2012</v>
      </c>
      <c r="Y830" s="8">
        <f t="shared" si="121"/>
        <v>6</v>
      </c>
    </row>
    <row r="831" spans="1:25" ht="19" customHeight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122"/>
        <v>42504.593055555553</v>
      </c>
      <c r="L831" s="12">
        <f t="shared" si="123"/>
        <v>2016</v>
      </c>
      <c r="M831" s="12">
        <f t="shared" si="124"/>
        <v>5</v>
      </c>
      <c r="N831" s="11"/>
      <c r="O831" s="11">
        <f t="shared" si="125"/>
        <v>42564.593055555553</v>
      </c>
      <c r="P831" t="b">
        <v>0</v>
      </c>
      <c r="Q831">
        <v>16</v>
      </c>
      <c r="R831" t="b">
        <v>1</v>
      </c>
      <c r="S831" t="s">
        <v>8276</v>
      </c>
      <c r="T831" s="5">
        <f t="shared" si="126"/>
        <v>104</v>
      </c>
      <c r="U831" s="5">
        <f t="shared" si="127"/>
        <v>32.5</v>
      </c>
      <c r="V831" t="str">
        <f t="shared" si="128"/>
        <v>music</v>
      </c>
      <c r="W831" t="str">
        <f t="shared" si="129"/>
        <v>rock</v>
      </c>
      <c r="X831" s="8">
        <f t="shared" si="120"/>
        <v>2016</v>
      </c>
      <c r="Y831" s="8">
        <f t="shared" si="121"/>
        <v>5</v>
      </c>
    </row>
    <row r="832" spans="1:25" ht="19" customHeight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122"/>
        <v>41325.317418981482</v>
      </c>
      <c r="L832" s="12">
        <f t="shared" si="123"/>
        <v>2013</v>
      </c>
      <c r="M832" s="12">
        <f t="shared" si="124"/>
        <v>2</v>
      </c>
      <c r="N832" s="11"/>
      <c r="O832" s="11">
        <f t="shared" si="125"/>
        <v>41355.27575231481</v>
      </c>
      <c r="P832" t="b">
        <v>0</v>
      </c>
      <c r="Q832">
        <v>32</v>
      </c>
      <c r="R832" t="b">
        <v>1</v>
      </c>
      <c r="S832" t="s">
        <v>8276</v>
      </c>
      <c r="T832" s="5">
        <f t="shared" si="126"/>
        <v>107.83333333333334</v>
      </c>
      <c r="U832" s="5">
        <f t="shared" si="127"/>
        <v>60.65625</v>
      </c>
      <c r="V832" t="str">
        <f t="shared" si="128"/>
        <v>music</v>
      </c>
      <c r="W832" t="str">
        <f t="shared" si="129"/>
        <v>rock</v>
      </c>
      <c r="X832" s="8">
        <f t="shared" si="120"/>
        <v>2013</v>
      </c>
      <c r="Y832" s="8">
        <f t="shared" si="121"/>
        <v>2</v>
      </c>
    </row>
    <row r="833" spans="1:25" ht="19" customHeight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122"/>
        <v>40996.438587962963</v>
      </c>
      <c r="L833" s="12">
        <f t="shared" si="123"/>
        <v>2012</v>
      </c>
      <c r="M833" s="12">
        <f t="shared" si="124"/>
        <v>3</v>
      </c>
      <c r="N833" s="11"/>
      <c r="O833" s="11">
        <f t="shared" si="125"/>
        <v>41026.438587962963</v>
      </c>
      <c r="P833" t="b">
        <v>0</v>
      </c>
      <c r="Q833">
        <v>20</v>
      </c>
      <c r="R833" t="b">
        <v>1</v>
      </c>
      <c r="S833" t="s">
        <v>8276</v>
      </c>
      <c r="T833" s="5">
        <f t="shared" si="126"/>
        <v>233.33333333333334</v>
      </c>
      <c r="U833" s="5">
        <f t="shared" si="127"/>
        <v>175</v>
      </c>
      <c r="V833" t="str">
        <f t="shared" si="128"/>
        <v>music</v>
      </c>
      <c r="W833" t="str">
        <f t="shared" si="129"/>
        <v>rock</v>
      </c>
      <c r="X833" s="8">
        <f t="shared" si="120"/>
        <v>2012</v>
      </c>
      <c r="Y833" s="8">
        <f t="shared" si="121"/>
        <v>3</v>
      </c>
    </row>
    <row r="834" spans="1:25" ht="19" customHeight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si="122"/>
        <v>40869.466840277775</v>
      </c>
      <c r="L834" s="12">
        <f t="shared" si="123"/>
        <v>2011</v>
      </c>
      <c r="M834" s="12">
        <f t="shared" si="124"/>
        <v>11</v>
      </c>
      <c r="N834" s="11"/>
      <c r="O834" s="11">
        <f t="shared" si="125"/>
        <v>40929.134027777771</v>
      </c>
      <c r="P834" t="b">
        <v>0</v>
      </c>
      <c r="Q834">
        <v>154</v>
      </c>
      <c r="R834" t="b">
        <v>1</v>
      </c>
      <c r="S834" t="s">
        <v>8276</v>
      </c>
      <c r="T834" s="5">
        <f t="shared" si="126"/>
        <v>100.60706666666665</v>
      </c>
      <c r="U834" s="5">
        <f t="shared" si="127"/>
        <v>97.993896103896105</v>
      </c>
      <c r="V834" t="str">
        <f t="shared" si="128"/>
        <v>music</v>
      </c>
      <c r="W834" t="str">
        <f t="shared" si="129"/>
        <v>rock</v>
      </c>
      <c r="X834" s="8">
        <f t="shared" ref="X834:X897" si="130">L834</f>
        <v>2011</v>
      </c>
      <c r="Y834" s="8">
        <f t="shared" ref="Y834:Y897" si="131">M834</f>
        <v>11</v>
      </c>
    </row>
    <row r="835" spans="1:25" ht="19" customHeight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ref="K835:K898" si="132">(J835/86400)+25569+(-5/24)</f>
        <v>41718.669849537036</v>
      </c>
      <c r="L835" s="12">
        <f t="shared" ref="L835:L898" si="133">YEAR(K835)</f>
        <v>2014</v>
      </c>
      <c r="M835" s="12">
        <f t="shared" ref="M835:M898" si="134">MONTH(K835)</f>
        <v>3</v>
      </c>
      <c r="N835" s="11"/>
      <c r="O835" s="11">
        <f t="shared" ref="O835:O898" si="135">(I835/86400)+25569+(-5/24)</f>
        <v>41748.669849537036</v>
      </c>
      <c r="P835" t="b">
        <v>0</v>
      </c>
      <c r="Q835">
        <v>41</v>
      </c>
      <c r="R835" t="b">
        <v>1</v>
      </c>
      <c r="S835" t="s">
        <v>8276</v>
      </c>
      <c r="T835" s="5">
        <f t="shared" ref="T835:T898" si="136">E835/D835*100</f>
        <v>101.66666666666666</v>
      </c>
      <c r="U835" s="5">
        <f t="shared" ref="U835:U898" si="137">IF(Q835&gt;0,E835/Q835,0)</f>
        <v>148.78048780487805</v>
      </c>
      <c r="V835" t="str">
        <f t="shared" ref="V835:V898" si="138">LEFT(S835,SEARCH("/",S835)-1)</f>
        <v>music</v>
      </c>
      <c r="W835" t="str">
        <f t="shared" ref="W835:W898" si="139">RIGHT($S835,LEN($S835)-SEARCH("/",$S835))</f>
        <v>rock</v>
      </c>
      <c r="X835" s="8">
        <f t="shared" si="130"/>
        <v>2014</v>
      </c>
      <c r="Y835" s="8">
        <f t="shared" si="131"/>
        <v>3</v>
      </c>
    </row>
    <row r="836" spans="1:25" ht="19" customHeight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132"/>
        <v>41422.614490740736</v>
      </c>
      <c r="L836" s="12">
        <f t="shared" si="133"/>
        <v>2013</v>
      </c>
      <c r="M836" s="12">
        <f t="shared" si="134"/>
        <v>5</v>
      </c>
      <c r="N836" s="11"/>
      <c r="O836" s="11">
        <f t="shared" si="135"/>
        <v>41455.957638888889</v>
      </c>
      <c r="P836" t="b">
        <v>0</v>
      </c>
      <c r="Q836">
        <v>75</v>
      </c>
      <c r="R836" t="b">
        <v>1</v>
      </c>
      <c r="S836" t="s">
        <v>8276</v>
      </c>
      <c r="T836" s="5">
        <f t="shared" si="136"/>
        <v>131.0181818181818</v>
      </c>
      <c r="U836" s="5">
        <f t="shared" si="137"/>
        <v>96.08</v>
      </c>
      <c r="V836" t="str">
        <f t="shared" si="138"/>
        <v>music</v>
      </c>
      <c r="W836" t="str">
        <f t="shared" si="139"/>
        <v>rock</v>
      </c>
      <c r="X836" s="8">
        <f t="shared" si="130"/>
        <v>2013</v>
      </c>
      <c r="Y836" s="8">
        <f t="shared" si="131"/>
        <v>5</v>
      </c>
    </row>
    <row r="837" spans="1:25" ht="19" customHeight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132"/>
        <v>41005.249513888884</v>
      </c>
      <c r="L837" s="12">
        <f t="shared" si="133"/>
        <v>2012</v>
      </c>
      <c r="M837" s="12">
        <f t="shared" si="134"/>
        <v>4</v>
      </c>
      <c r="N837" s="11"/>
      <c r="O837" s="11">
        <f t="shared" si="135"/>
        <v>41047.916666666664</v>
      </c>
      <c r="P837" t="b">
        <v>0</v>
      </c>
      <c r="Q837">
        <v>40</v>
      </c>
      <c r="R837" t="b">
        <v>1</v>
      </c>
      <c r="S837" t="s">
        <v>8276</v>
      </c>
      <c r="T837" s="5">
        <f t="shared" si="136"/>
        <v>117.25000000000001</v>
      </c>
      <c r="U837" s="5">
        <f t="shared" si="137"/>
        <v>58.625</v>
      </c>
      <c r="V837" t="str">
        <f t="shared" si="138"/>
        <v>music</v>
      </c>
      <c r="W837" t="str">
        <f t="shared" si="139"/>
        <v>rock</v>
      </c>
      <c r="X837" s="8">
        <f t="shared" si="130"/>
        <v>2012</v>
      </c>
      <c r="Y837" s="8">
        <f t="shared" si="131"/>
        <v>4</v>
      </c>
    </row>
    <row r="838" spans="1:25" ht="19" customHeight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132"/>
        <v>41523.848587962959</v>
      </c>
      <c r="L838" s="12">
        <f t="shared" si="133"/>
        <v>2013</v>
      </c>
      <c r="M838" s="12">
        <f t="shared" si="134"/>
        <v>9</v>
      </c>
      <c r="N838" s="11"/>
      <c r="O838" s="11">
        <f t="shared" si="135"/>
        <v>41553.848587962959</v>
      </c>
      <c r="P838" t="b">
        <v>0</v>
      </c>
      <c r="Q838">
        <v>46</v>
      </c>
      <c r="R838" t="b">
        <v>1</v>
      </c>
      <c r="S838" t="s">
        <v>8276</v>
      </c>
      <c r="T838" s="5">
        <f t="shared" si="136"/>
        <v>100.93039999999999</v>
      </c>
      <c r="U838" s="5">
        <f t="shared" si="137"/>
        <v>109.70695652173914</v>
      </c>
      <c r="V838" t="str">
        <f t="shared" si="138"/>
        <v>music</v>
      </c>
      <c r="W838" t="str">
        <f t="shared" si="139"/>
        <v>rock</v>
      </c>
      <c r="X838" s="8">
        <f t="shared" si="130"/>
        <v>2013</v>
      </c>
      <c r="Y838" s="8">
        <f t="shared" si="131"/>
        <v>9</v>
      </c>
    </row>
    <row r="839" spans="1:25" ht="19" customHeight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132"/>
        <v>41730.79006944444</v>
      </c>
      <c r="L839" s="12">
        <f t="shared" si="133"/>
        <v>2014</v>
      </c>
      <c r="M839" s="12">
        <f t="shared" si="134"/>
        <v>4</v>
      </c>
      <c r="N839" s="11"/>
      <c r="O839" s="11">
        <f t="shared" si="135"/>
        <v>41760.79006944444</v>
      </c>
      <c r="P839" t="b">
        <v>0</v>
      </c>
      <c r="Q839">
        <v>62</v>
      </c>
      <c r="R839" t="b">
        <v>1</v>
      </c>
      <c r="S839" t="s">
        <v>8276</v>
      </c>
      <c r="T839" s="5">
        <f t="shared" si="136"/>
        <v>121.8</v>
      </c>
      <c r="U839" s="5">
        <f t="shared" si="137"/>
        <v>49.112903225806448</v>
      </c>
      <c r="V839" t="str">
        <f t="shared" si="138"/>
        <v>music</v>
      </c>
      <c r="W839" t="str">
        <f t="shared" si="139"/>
        <v>rock</v>
      </c>
      <c r="X839" s="8">
        <f t="shared" si="130"/>
        <v>2014</v>
      </c>
      <c r="Y839" s="8">
        <f t="shared" si="131"/>
        <v>4</v>
      </c>
    </row>
    <row r="840" spans="1:25" ht="19" customHeight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132"/>
        <v>40895.689641203702</v>
      </c>
      <c r="L840" s="12">
        <f t="shared" si="133"/>
        <v>2011</v>
      </c>
      <c r="M840" s="12">
        <f t="shared" si="134"/>
        <v>12</v>
      </c>
      <c r="N840" s="11"/>
      <c r="O840" s="11">
        <f t="shared" si="135"/>
        <v>40925.689641203702</v>
      </c>
      <c r="P840" t="b">
        <v>0</v>
      </c>
      <c r="Q840">
        <v>61</v>
      </c>
      <c r="R840" t="b">
        <v>1</v>
      </c>
      <c r="S840" t="s">
        <v>8276</v>
      </c>
      <c r="T840" s="5">
        <f t="shared" si="136"/>
        <v>145.4</v>
      </c>
      <c r="U840" s="5">
        <f t="shared" si="137"/>
        <v>47.672131147540981</v>
      </c>
      <c r="V840" t="str">
        <f t="shared" si="138"/>
        <v>music</v>
      </c>
      <c r="W840" t="str">
        <f t="shared" si="139"/>
        <v>rock</v>
      </c>
      <c r="X840" s="8">
        <f t="shared" si="130"/>
        <v>2011</v>
      </c>
      <c r="Y840" s="8">
        <f t="shared" si="131"/>
        <v>12</v>
      </c>
    </row>
    <row r="841" spans="1:25" ht="19" customHeight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132"/>
        <v>41144.555046296293</v>
      </c>
      <c r="L841" s="12">
        <f t="shared" si="133"/>
        <v>2012</v>
      </c>
      <c r="M841" s="12">
        <f t="shared" si="134"/>
        <v>8</v>
      </c>
      <c r="N841" s="11"/>
      <c r="O841" s="11">
        <f t="shared" si="135"/>
        <v>41174.555046296293</v>
      </c>
      <c r="P841" t="b">
        <v>0</v>
      </c>
      <c r="Q841">
        <v>96</v>
      </c>
      <c r="R841" t="b">
        <v>1</v>
      </c>
      <c r="S841" t="s">
        <v>8276</v>
      </c>
      <c r="T841" s="5">
        <f t="shared" si="136"/>
        <v>116.61660000000001</v>
      </c>
      <c r="U841" s="5">
        <f t="shared" si="137"/>
        <v>60.737812499999997</v>
      </c>
      <c r="V841" t="str">
        <f t="shared" si="138"/>
        <v>music</v>
      </c>
      <c r="W841" t="str">
        <f t="shared" si="139"/>
        <v>rock</v>
      </c>
      <c r="X841" s="8">
        <f t="shared" si="130"/>
        <v>2012</v>
      </c>
      <c r="Y841" s="8">
        <f t="shared" si="131"/>
        <v>8</v>
      </c>
    </row>
    <row r="842" spans="1:25" ht="19" customHeight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132"/>
        <v>42607.018368055556</v>
      </c>
      <c r="L842" s="12">
        <f t="shared" si="133"/>
        <v>2016</v>
      </c>
      <c r="M842" s="12">
        <f t="shared" si="134"/>
        <v>8</v>
      </c>
      <c r="N842" s="11"/>
      <c r="O842" s="11">
        <f t="shared" si="135"/>
        <v>42637.018368055556</v>
      </c>
      <c r="P842" t="b">
        <v>0</v>
      </c>
      <c r="Q842">
        <v>190</v>
      </c>
      <c r="R842" t="b">
        <v>1</v>
      </c>
      <c r="S842" t="s">
        <v>8277</v>
      </c>
      <c r="T842" s="5">
        <f t="shared" si="136"/>
        <v>120.4166</v>
      </c>
      <c r="U842" s="5">
        <f t="shared" si="137"/>
        <v>63.37715789473684</v>
      </c>
      <c r="V842" t="str">
        <f t="shared" si="138"/>
        <v>music</v>
      </c>
      <c r="W842" t="str">
        <f t="shared" si="139"/>
        <v>metal</v>
      </c>
      <c r="X842" s="8">
        <f t="shared" si="130"/>
        <v>2016</v>
      </c>
      <c r="Y842" s="8">
        <f t="shared" si="131"/>
        <v>8</v>
      </c>
    </row>
    <row r="843" spans="1:25" ht="19" customHeight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132"/>
        <v>41923.630358796298</v>
      </c>
      <c r="L843" s="12">
        <f t="shared" si="133"/>
        <v>2014</v>
      </c>
      <c r="M843" s="12">
        <f t="shared" si="134"/>
        <v>10</v>
      </c>
      <c r="N843" s="11"/>
      <c r="O843" s="11">
        <f t="shared" si="135"/>
        <v>41953.672025462962</v>
      </c>
      <c r="P843" t="b">
        <v>1</v>
      </c>
      <c r="Q843">
        <v>94</v>
      </c>
      <c r="R843" t="b">
        <v>1</v>
      </c>
      <c r="S843" t="s">
        <v>8277</v>
      </c>
      <c r="T843" s="5">
        <f t="shared" si="136"/>
        <v>101.32000000000001</v>
      </c>
      <c r="U843" s="5">
        <f t="shared" si="137"/>
        <v>53.893617021276597</v>
      </c>
      <c r="V843" t="str">
        <f t="shared" si="138"/>
        <v>music</v>
      </c>
      <c r="W843" t="str">
        <f t="shared" si="139"/>
        <v>metal</v>
      </c>
      <c r="X843" s="8">
        <f t="shared" si="130"/>
        <v>2014</v>
      </c>
      <c r="Y843" s="8">
        <f t="shared" si="131"/>
        <v>10</v>
      </c>
    </row>
    <row r="844" spans="1:25" ht="19" customHeight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132"/>
        <v>41526.384062499994</v>
      </c>
      <c r="L844" s="12">
        <f t="shared" si="133"/>
        <v>2013</v>
      </c>
      <c r="M844" s="12">
        <f t="shared" si="134"/>
        <v>9</v>
      </c>
      <c r="N844" s="11"/>
      <c r="O844" s="11">
        <f t="shared" si="135"/>
        <v>41560.957638888889</v>
      </c>
      <c r="P844" t="b">
        <v>1</v>
      </c>
      <c r="Q844">
        <v>39</v>
      </c>
      <c r="R844" t="b">
        <v>1</v>
      </c>
      <c r="S844" t="s">
        <v>8277</v>
      </c>
      <c r="T844" s="5">
        <f t="shared" si="136"/>
        <v>104.32</v>
      </c>
      <c r="U844" s="5">
        <f t="shared" si="137"/>
        <v>66.871794871794876</v>
      </c>
      <c r="V844" t="str">
        <f t="shared" si="138"/>
        <v>music</v>
      </c>
      <c r="W844" t="str">
        <f t="shared" si="139"/>
        <v>metal</v>
      </c>
      <c r="X844" s="8">
        <f t="shared" si="130"/>
        <v>2013</v>
      </c>
      <c r="Y844" s="8">
        <f t="shared" si="131"/>
        <v>9</v>
      </c>
    </row>
    <row r="845" spans="1:25" ht="19" customHeight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132"/>
        <v>42695.049537037034</v>
      </c>
      <c r="L845" s="12">
        <f t="shared" si="133"/>
        <v>2016</v>
      </c>
      <c r="M845" s="12">
        <f t="shared" si="134"/>
        <v>11</v>
      </c>
      <c r="N845" s="11"/>
      <c r="O845" s="11">
        <f t="shared" si="135"/>
        <v>42712.124999999993</v>
      </c>
      <c r="P845" t="b">
        <v>0</v>
      </c>
      <c r="Q845">
        <v>127</v>
      </c>
      <c r="R845" t="b">
        <v>1</v>
      </c>
      <c r="S845" t="s">
        <v>8277</v>
      </c>
      <c r="T845" s="5">
        <f t="shared" si="136"/>
        <v>267.13333333333333</v>
      </c>
      <c r="U845" s="5">
        <f t="shared" si="137"/>
        <v>63.102362204724407</v>
      </c>
      <c r="V845" t="str">
        <f t="shared" si="138"/>
        <v>music</v>
      </c>
      <c r="W845" t="str">
        <f t="shared" si="139"/>
        <v>metal</v>
      </c>
      <c r="X845" s="8">
        <f t="shared" si="130"/>
        <v>2016</v>
      </c>
      <c r="Y845" s="8">
        <f t="shared" si="131"/>
        <v>11</v>
      </c>
    </row>
    <row r="846" spans="1:25" ht="19" customHeight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132"/>
        <v>41905.476296296292</v>
      </c>
      <c r="L846" s="12">
        <f t="shared" si="133"/>
        <v>2014</v>
      </c>
      <c r="M846" s="12">
        <f t="shared" si="134"/>
        <v>9</v>
      </c>
      <c r="N846" s="11"/>
      <c r="O846" s="11">
        <f t="shared" si="135"/>
        <v>41943.999305555553</v>
      </c>
      <c r="P846" t="b">
        <v>1</v>
      </c>
      <c r="Q846">
        <v>159</v>
      </c>
      <c r="R846" t="b">
        <v>1</v>
      </c>
      <c r="S846" t="s">
        <v>8277</v>
      </c>
      <c r="T846" s="5">
        <f t="shared" si="136"/>
        <v>194.13333333333333</v>
      </c>
      <c r="U846" s="5">
        <f t="shared" si="137"/>
        <v>36.628930817610062</v>
      </c>
      <c r="V846" t="str">
        <f t="shared" si="138"/>
        <v>music</v>
      </c>
      <c r="W846" t="str">
        <f t="shared" si="139"/>
        <v>metal</v>
      </c>
      <c r="X846" s="8">
        <f t="shared" si="130"/>
        <v>2014</v>
      </c>
      <c r="Y846" s="8">
        <f t="shared" si="131"/>
        <v>9</v>
      </c>
    </row>
    <row r="847" spans="1:25" ht="19" customHeight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132"/>
        <v>42577.997638888883</v>
      </c>
      <c r="L847" s="12">
        <f t="shared" si="133"/>
        <v>2016</v>
      </c>
      <c r="M847" s="12">
        <f t="shared" si="134"/>
        <v>7</v>
      </c>
      <c r="N847" s="11"/>
      <c r="O847" s="11">
        <f t="shared" si="135"/>
        <v>42617.957638888889</v>
      </c>
      <c r="P847" t="b">
        <v>0</v>
      </c>
      <c r="Q847">
        <v>177</v>
      </c>
      <c r="R847" t="b">
        <v>1</v>
      </c>
      <c r="S847" t="s">
        <v>8277</v>
      </c>
      <c r="T847" s="5">
        <f t="shared" si="136"/>
        <v>120.3802</v>
      </c>
      <c r="U847" s="5">
        <f t="shared" si="137"/>
        <v>34.005706214689269</v>
      </c>
      <c r="V847" t="str">
        <f t="shared" si="138"/>
        <v>music</v>
      </c>
      <c r="W847" t="str">
        <f t="shared" si="139"/>
        <v>metal</v>
      </c>
      <c r="X847" s="8">
        <f t="shared" si="130"/>
        <v>2016</v>
      </c>
      <c r="Y847" s="8">
        <f t="shared" si="131"/>
        <v>7</v>
      </c>
    </row>
    <row r="848" spans="1:25" ht="19" customHeight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132"/>
        <v>41694.183506944442</v>
      </c>
      <c r="L848" s="12">
        <f t="shared" si="133"/>
        <v>2014</v>
      </c>
      <c r="M848" s="12">
        <f t="shared" si="134"/>
        <v>2</v>
      </c>
      <c r="N848" s="11"/>
      <c r="O848" s="11">
        <f t="shared" si="135"/>
        <v>41708.375</v>
      </c>
      <c r="P848" t="b">
        <v>0</v>
      </c>
      <c r="Q848">
        <v>47</v>
      </c>
      <c r="R848" t="b">
        <v>1</v>
      </c>
      <c r="S848" t="s">
        <v>8277</v>
      </c>
      <c r="T848" s="5">
        <f t="shared" si="136"/>
        <v>122.00090909090908</v>
      </c>
      <c r="U848" s="5">
        <f t="shared" si="137"/>
        <v>28.553404255319148</v>
      </c>
      <c r="V848" t="str">
        <f t="shared" si="138"/>
        <v>music</v>
      </c>
      <c r="W848" t="str">
        <f t="shared" si="139"/>
        <v>metal</v>
      </c>
      <c r="X848" s="8">
        <f t="shared" si="130"/>
        <v>2014</v>
      </c>
      <c r="Y848" s="8">
        <f t="shared" si="131"/>
        <v>2</v>
      </c>
    </row>
    <row r="849" spans="1:25" ht="19" customHeight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132"/>
        <v>42165.59</v>
      </c>
      <c r="L849" s="12">
        <f t="shared" si="133"/>
        <v>2015</v>
      </c>
      <c r="M849" s="12">
        <f t="shared" si="134"/>
        <v>6</v>
      </c>
      <c r="N849" s="11"/>
      <c r="O849" s="11">
        <f t="shared" si="135"/>
        <v>42195.59</v>
      </c>
      <c r="P849" t="b">
        <v>0</v>
      </c>
      <c r="Q849">
        <v>1</v>
      </c>
      <c r="R849" t="b">
        <v>1</v>
      </c>
      <c r="S849" t="s">
        <v>8277</v>
      </c>
      <c r="T849" s="5">
        <f t="shared" si="136"/>
        <v>100</v>
      </c>
      <c r="U849" s="5">
        <f t="shared" si="137"/>
        <v>10</v>
      </c>
      <c r="V849" t="str">
        <f t="shared" si="138"/>
        <v>music</v>
      </c>
      <c r="W849" t="str">
        <f t="shared" si="139"/>
        <v>metal</v>
      </c>
      <c r="X849" s="8">
        <f t="shared" si="130"/>
        <v>2015</v>
      </c>
      <c r="Y849" s="8">
        <f t="shared" si="131"/>
        <v>6</v>
      </c>
    </row>
    <row r="850" spans="1:25" ht="19" customHeight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132"/>
        <v>42078.583715277775</v>
      </c>
      <c r="L850" s="12">
        <f t="shared" si="133"/>
        <v>2015</v>
      </c>
      <c r="M850" s="12">
        <f t="shared" si="134"/>
        <v>3</v>
      </c>
      <c r="N850" s="11"/>
      <c r="O850" s="11">
        <f t="shared" si="135"/>
        <v>42108.583715277775</v>
      </c>
      <c r="P850" t="b">
        <v>0</v>
      </c>
      <c r="Q850">
        <v>16</v>
      </c>
      <c r="R850" t="b">
        <v>1</v>
      </c>
      <c r="S850" t="s">
        <v>8277</v>
      </c>
      <c r="T850" s="5">
        <f t="shared" si="136"/>
        <v>100</v>
      </c>
      <c r="U850" s="5">
        <f t="shared" si="137"/>
        <v>18.75</v>
      </c>
      <c r="V850" t="str">
        <f t="shared" si="138"/>
        <v>music</v>
      </c>
      <c r="W850" t="str">
        <f t="shared" si="139"/>
        <v>metal</v>
      </c>
      <c r="X850" s="8">
        <f t="shared" si="130"/>
        <v>2015</v>
      </c>
      <c r="Y850" s="8">
        <f t="shared" si="131"/>
        <v>3</v>
      </c>
    </row>
    <row r="851" spans="1:25" ht="19" customHeight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132"/>
        <v>42050.94055555555</v>
      </c>
      <c r="L851" s="12">
        <f t="shared" si="133"/>
        <v>2015</v>
      </c>
      <c r="M851" s="12">
        <f t="shared" si="134"/>
        <v>2</v>
      </c>
      <c r="N851" s="11"/>
      <c r="O851" s="11">
        <f t="shared" si="135"/>
        <v>42078.898888888885</v>
      </c>
      <c r="P851" t="b">
        <v>0</v>
      </c>
      <c r="Q851">
        <v>115</v>
      </c>
      <c r="R851" t="b">
        <v>1</v>
      </c>
      <c r="S851" t="s">
        <v>8277</v>
      </c>
      <c r="T851" s="5">
        <f t="shared" si="136"/>
        <v>119.9</v>
      </c>
      <c r="U851" s="5">
        <f t="shared" si="137"/>
        <v>41.704347826086959</v>
      </c>
      <c r="V851" t="str">
        <f t="shared" si="138"/>
        <v>music</v>
      </c>
      <c r="W851" t="str">
        <f t="shared" si="139"/>
        <v>metal</v>
      </c>
      <c r="X851" s="8">
        <f t="shared" si="130"/>
        <v>2015</v>
      </c>
      <c r="Y851" s="8">
        <f t="shared" si="131"/>
        <v>2</v>
      </c>
    </row>
    <row r="852" spans="1:25" ht="19" customHeight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132"/>
        <v>42452.619409722225</v>
      </c>
      <c r="L852" s="12">
        <f t="shared" si="133"/>
        <v>2016</v>
      </c>
      <c r="M852" s="12">
        <f t="shared" si="134"/>
        <v>3</v>
      </c>
      <c r="N852" s="11"/>
      <c r="O852" s="11">
        <f t="shared" si="135"/>
        <v>42484.999305555553</v>
      </c>
      <c r="P852" t="b">
        <v>0</v>
      </c>
      <c r="Q852">
        <v>133</v>
      </c>
      <c r="R852" t="b">
        <v>1</v>
      </c>
      <c r="S852" t="s">
        <v>8277</v>
      </c>
      <c r="T852" s="5">
        <f t="shared" si="136"/>
        <v>155.17499999999998</v>
      </c>
      <c r="U852" s="5">
        <f t="shared" si="137"/>
        <v>46.669172932330824</v>
      </c>
      <c r="V852" t="str">
        <f t="shared" si="138"/>
        <v>music</v>
      </c>
      <c r="W852" t="str">
        <f t="shared" si="139"/>
        <v>metal</v>
      </c>
      <c r="X852" s="8">
        <f t="shared" si="130"/>
        <v>2016</v>
      </c>
      <c r="Y852" s="8">
        <f t="shared" si="131"/>
        <v>3</v>
      </c>
    </row>
    <row r="853" spans="1:25" ht="19" customHeight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132"/>
        <v>42522.671909722216</v>
      </c>
      <c r="L853" s="12">
        <f t="shared" si="133"/>
        <v>2016</v>
      </c>
      <c r="M853" s="12">
        <f t="shared" si="134"/>
        <v>6</v>
      </c>
      <c r="N853" s="11"/>
      <c r="O853" s="11">
        <f t="shared" si="135"/>
        <v>42582.614583333336</v>
      </c>
      <c r="P853" t="b">
        <v>0</v>
      </c>
      <c r="Q853">
        <v>70</v>
      </c>
      <c r="R853" t="b">
        <v>1</v>
      </c>
      <c r="S853" t="s">
        <v>8277</v>
      </c>
      <c r="T853" s="5">
        <f t="shared" si="136"/>
        <v>130.44999999999999</v>
      </c>
      <c r="U853" s="5">
        <f t="shared" si="137"/>
        <v>37.271428571428572</v>
      </c>
      <c r="V853" t="str">
        <f t="shared" si="138"/>
        <v>music</v>
      </c>
      <c r="W853" t="str">
        <f t="shared" si="139"/>
        <v>metal</v>
      </c>
      <c r="X853" s="8">
        <f t="shared" si="130"/>
        <v>2016</v>
      </c>
      <c r="Y853" s="8">
        <f t="shared" si="131"/>
        <v>6</v>
      </c>
    </row>
    <row r="854" spans="1:25" ht="19" customHeight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132"/>
        <v>42656.59716435185</v>
      </c>
      <c r="L854" s="12">
        <f t="shared" si="133"/>
        <v>2016</v>
      </c>
      <c r="M854" s="12">
        <f t="shared" si="134"/>
        <v>10</v>
      </c>
      <c r="N854" s="11"/>
      <c r="O854" s="11">
        <f t="shared" si="135"/>
        <v>42667.666666666664</v>
      </c>
      <c r="P854" t="b">
        <v>0</v>
      </c>
      <c r="Q854">
        <v>62</v>
      </c>
      <c r="R854" t="b">
        <v>1</v>
      </c>
      <c r="S854" t="s">
        <v>8277</v>
      </c>
      <c r="T854" s="5">
        <f t="shared" si="136"/>
        <v>104.97142857142859</v>
      </c>
      <c r="U854" s="5">
        <f t="shared" si="137"/>
        <v>59.258064516129032</v>
      </c>
      <c r="V854" t="str">
        <f t="shared" si="138"/>
        <v>music</v>
      </c>
      <c r="W854" t="str">
        <f t="shared" si="139"/>
        <v>metal</v>
      </c>
      <c r="X854" s="8">
        <f t="shared" si="130"/>
        <v>2016</v>
      </c>
      <c r="Y854" s="8">
        <f t="shared" si="131"/>
        <v>10</v>
      </c>
    </row>
    <row r="855" spans="1:25" ht="19" customHeight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132"/>
        <v>42021.62394675926</v>
      </c>
      <c r="L855" s="12">
        <f t="shared" si="133"/>
        <v>2015</v>
      </c>
      <c r="M855" s="12">
        <f t="shared" si="134"/>
        <v>1</v>
      </c>
      <c r="N855" s="11"/>
      <c r="O855" s="11">
        <f t="shared" si="135"/>
        <v>42051.62394675926</v>
      </c>
      <c r="P855" t="b">
        <v>0</v>
      </c>
      <c r="Q855">
        <v>10</v>
      </c>
      <c r="R855" t="b">
        <v>1</v>
      </c>
      <c r="S855" t="s">
        <v>8277</v>
      </c>
      <c r="T855" s="5">
        <f t="shared" si="136"/>
        <v>100</v>
      </c>
      <c r="U855" s="5">
        <f t="shared" si="137"/>
        <v>30</v>
      </c>
      <c r="V855" t="str">
        <f t="shared" si="138"/>
        <v>music</v>
      </c>
      <c r="W855" t="str">
        <f t="shared" si="139"/>
        <v>metal</v>
      </c>
      <c r="X855" s="8">
        <f t="shared" si="130"/>
        <v>2015</v>
      </c>
      <c r="Y855" s="8">
        <f t="shared" si="131"/>
        <v>1</v>
      </c>
    </row>
    <row r="856" spans="1:25" ht="19" customHeight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132"/>
        <v>42702.004004629627</v>
      </c>
      <c r="L856" s="12">
        <f t="shared" si="133"/>
        <v>2016</v>
      </c>
      <c r="M856" s="12">
        <f t="shared" si="134"/>
        <v>11</v>
      </c>
      <c r="N856" s="11"/>
      <c r="O856" s="11">
        <f t="shared" si="135"/>
        <v>42732.004004629627</v>
      </c>
      <c r="P856" t="b">
        <v>0</v>
      </c>
      <c r="Q856">
        <v>499</v>
      </c>
      <c r="R856" t="b">
        <v>1</v>
      </c>
      <c r="S856" t="s">
        <v>8277</v>
      </c>
      <c r="T856" s="5">
        <f t="shared" si="136"/>
        <v>118.2205035971223</v>
      </c>
      <c r="U856" s="5">
        <f t="shared" si="137"/>
        <v>65.8623246492986</v>
      </c>
      <c r="V856" t="str">
        <f t="shared" si="138"/>
        <v>music</v>
      </c>
      <c r="W856" t="str">
        <f t="shared" si="139"/>
        <v>metal</v>
      </c>
      <c r="X856" s="8">
        <f t="shared" si="130"/>
        <v>2016</v>
      </c>
      <c r="Y856" s="8">
        <f t="shared" si="131"/>
        <v>11</v>
      </c>
    </row>
    <row r="857" spans="1:25" ht="19" customHeight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132"/>
        <v>42544.916863425919</v>
      </c>
      <c r="L857" s="12">
        <f t="shared" si="133"/>
        <v>2016</v>
      </c>
      <c r="M857" s="12">
        <f t="shared" si="134"/>
        <v>6</v>
      </c>
      <c r="N857" s="11"/>
      <c r="O857" s="11">
        <f t="shared" si="135"/>
        <v>42574.916863425919</v>
      </c>
      <c r="P857" t="b">
        <v>0</v>
      </c>
      <c r="Q857">
        <v>47</v>
      </c>
      <c r="R857" t="b">
        <v>1</v>
      </c>
      <c r="S857" t="s">
        <v>8277</v>
      </c>
      <c r="T857" s="5">
        <f t="shared" si="136"/>
        <v>103.44827586206897</v>
      </c>
      <c r="U857" s="5">
        <f t="shared" si="137"/>
        <v>31.914893617021278</v>
      </c>
      <c r="V857" t="str">
        <f t="shared" si="138"/>
        <v>music</v>
      </c>
      <c r="W857" t="str">
        <f t="shared" si="139"/>
        <v>metal</v>
      </c>
      <c r="X857" s="8">
        <f t="shared" si="130"/>
        <v>2016</v>
      </c>
      <c r="Y857" s="8">
        <f t="shared" si="131"/>
        <v>6</v>
      </c>
    </row>
    <row r="858" spans="1:25" ht="19" customHeight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132"/>
        <v>42609.103657407402</v>
      </c>
      <c r="L858" s="12">
        <f t="shared" si="133"/>
        <v>2016</v>
      </c>
      <c r="M858" s="12">
        <f t="shared" si="134"/>
        <v>8</v>
      </c>
      <c r="N858" s="11"/>
      <c r="O858" s="11">
        <f t="shared" si="135"/>
        <v>42668.583333333336</v>
      </c>
      <c r="P858" t="b">
        <v>0</v>
      </c>
      <c r="Q858">
        <v>28</v>
      </c>
      <c r="R858" t="b">
        <v>1</v>
      </c>
      <c r="S858" t="s">
        <v>8277</v>
      </c>
      <c r="T858" s="5">
        <f t="shared" si="136"/>
        <v>218.00000000000003</v>
      </c>
      <c r="U858" s="5">
        <f t="shared" si="137"/>
        <v>19.464285714285715</v>
      </c>
      <c r="V858" t="str">
        <f t="shared" si="138"/>
        <v>music</v>
      </c>
      <c r="W858" t="str">
        <f t="shared" si="139"/>
        <v>metal</v>
      </c>
      <c r="X858" s="8">
        <f t="shared" si="130"/>
        <v>2016</v>
      </c>
      <c r="Y858" s="8">
        <f t="shared" si="131"/>
        <v>8</v>
      </c>
    </row>
    <row r="859" spans="1:25" ht="19" customHeight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132"/>
        <v>42291.373043981475</v>
      </c>
      <c r="L859" s="12">
        <f t="shared" si="133"/>
        <v>2015</v>
      </c>
      <c r="M859" s="12">
        <f t="shared" si="134"/>
        <v>10</v>
      </c>
      <c r="N859" s="11"/>
      <c r="O859" s="11">
        <f t="shared" si="135"/>
        <v>42333.414710648147</v>
      </c>
      <c r="P859" t="b">
        <v>0</v>
      </c>
      <c r="Q859">
        <v>24</v>
      </c>
      <c r="R859" t="b">
        <v>1</v>
      </c>
      <c r="S859" t="s">
        <v>8277</v>
      </c>
      <c r="T859" s="5">
        <f t="shared" si="136"/>
        <v>100</v>
      </c>
      <c r="U859" s="5">
        <f t="shared" si="137"/>
        <v>50</v>
      </c>
      <c r="V859" t="str">
        <f t="shared" si="138"/>
        <v>music</v>
      </c>
      <c r="W859" t="str">
        <f t="shared" si="139"/>
        <v>metal</v>
      </c>
      <c r="X859" s="8">
        <f t="shared" si="130"/>
        <v>2015</v>
      </c>
      <c r="Y859" s="8">
        <f t="shared" si="131"/>
        <v>10</v>
      </c>
    </row>
    <row r="860" spans="1:25" ht="19" customHeight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132"/>
        <v>42079.537245370368</v>
      </c>
      <c r="L860" s="12">
        <f t="shared" si="133"/>
        <v>2015</v>
      </c>
      <c r="M860" s="12">
        <f t="shared" si="134"/>
        <v>3</v>
      </c>
      <c r="N860" s="11"/>
      <c r="O860" s="11">
        <f t="shared" si="135"/>
        <v>42109.749305555553</v>
      </c>
      <c r="P860" t="b">
        <v>0</v>
      </c>
      <c r="Q860">
        <v>76</v>
      </c>
      <c r="R860" t="b">
        <v>1</v>
      </c>
      <c r="S860" t="s">
        <v>8277</v>
      </c>
      <c r="T860" s="5">
        <f t="shared" si="136"/>
        <v>144.00583333333333</v>
      </c>
      <c r="U860" s="5">
        <f t="shared" si="137"/>
        <v>22.737763157894737</v>
      </c>
      <c r="V860" t="str">
        <f t="shared" si="138"/>
        <v>music</v>
      </c>
      <c r="W860" t="str">
        <f t="shared" si="139"/>
        <v>metal</v>
      </c>
      <c r="X860" s="8">
        <f t="shared" si="130"/>
        <v>2015</v>
      </c>
      <c r="Y860" s="8">
        <f t="shared" si="131"/>
        <v>3</v>
      </c>
    </row>
    <row r="861" spans="1:25" ht="19" customHeight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132"/>
        <v>42128.611898148149</v>
      </c>
      <c r="L861" s="12">
        <f t="shared" si="133"/>
        <v>2015</v>
      </c>
      <c r="M861" s="12">
        <f t="shared" si="134"/>
        <v>5</v>
      </c>
      <c r="N861" s="11"/>
      <c r="O861" s="11">
        <f t="shared" si="135"/>
        <v>42158.791666666664</v>
      </c>
      <c r="P861" t="b">
        <v>0</v>
      </c>
      <c r="Q861">
        <v>98</v>
      </c>
      <c r="R861" t="b">
        <v>1</v>
      </c>
      <c r="S861" t="s">
        <v>8277</v>
      </c>
      <c r="T861" s="5">
        <f t="shared" si="136"/>
        <v>104.67500000000001</v>
      </c>
      <c r="U861" s="5">
        <f t="shared" si="137"/>
        <v>42.724489795918366</v>
      </c>
      <c r="V861" t="str">
        <f t="shared" si="138"/>
        <v>music</v>
      </c>
      <c r="W861" t="str">
        <f t="shared" si="139"/>
        <v>metal</v>
      </c>
      <c r="X861" s="8">
        <f t="shared" si="130"/>
        <v>2015</v>
      </c>
      <c r="Y861" s="8">
        <f t="shared" si="131"/>
        <v>5</v>
      </c>
    </row>
    <row r="862" spans="1:25" ht="19" customHeight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132"/>
        <v>41570.274456018517</v>
      </c>
      <c r="L862" s="12">
        <f t="shared" si="133"/>
        <v>2013</v>
      </c>
      <c r="M862" s="12">
        <f t="shared" si="134"/>
        <v>10</v>
      </c>
      <c r="N862" s="11"/>
      <c r="O862" s="11">
        <f t="shared" si="135"/>
        <v>41600.316122685181</v>
      </c>
      <c r="P862" t="b">
        <v>0</v>
      </c>
      <c r="Q862">
        <v>48</v>
      </c>
      <c r="R862" t="b">
        <v>0</v>
      </c>
      <c r="S862" t="s">
        <v>8278</v>
      </c>
      <c r="T862" s="5">
        <f t="shared" si="136"/>
        <v>18.142857142857142</v>
      </c>
      <c r="U862" s="5">
        <f t="shared" si="137"/>
        <v>52.916666666666664</v>
      </c>
      <c r="V862" t="str">
        <f t="shared" si="138"/>
        <v>music</v>
      </c>
      <c r="W862" t="str">
        <f t="shared" si="139"/>
        <v>jazz</v>
      </c>
      <c r="X862" s="8">
        <f t="shared" si="130"/>
        <v>2013</v>
      </c>
      <c r="Y862" s="8">
        <f t="shared" si="131"/>
        <v>10</v>
      </c>
    </row>
    <row r="863" spans="1:25" ht="19" customHeight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132"/>
        <v>42599.756990740738</v>
      </c>
      <c r="L863" s="12">
        <f t="shared" si="133"/>
        <v>2016</v>
      </c>
      <c r="M863" s="12">
        <f t="shared" si="134"/>
        <v>8</v>
      </c>
      <c r="N863" s="11"/>
      <c r="O863" s="11">
        <f t="shared" si="135"/>
        <v>42629.756990740738</v>
      </c>
      <c r="P863" t="b">
        <v>0</v>
      </c>
      <c r="Q863">
        <v>2</v>
      </c>
      <c r="R863" t="b">
        <v>0</v>
      </c>
      <c r="S863" t="s">
        <v>8278</v>
      </c>
      <c r="T863" s="5">
        <f t="shared" si="136"/>
        <v>2.2444444444444445</v>
      </c>
      <c r="U863" s="5">
        <f t="shared" si="137"/>
        <v>50.5</v>
      </c>
      <c r="V863" t="str">
        <f t="shared" si="138"/>
        <v>music</v>
      </c>
      <c r="W863" t="str">
        <f t="shared" si="139"/>
        <v>jazz</v>
      </c>
      <c r="X863" s="8">
        <f t="shared" si="130"/>
        <v>2016</v>
      </c>
      <c r="Y863" s="8">
        <f t="shared" si="131"/>
        <v>8</v>
      </c>
    </row>
    <row r="864" spans="1:25" ht="19" customHeight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132"/>
        <v>41559.346620370365</v>
      </c>
      <c r="L864" s="12">
        <f t="shared" si="133"/>
        <v>2013</v>
      </c>
      <c r="M864" s="12">
        <f t="shared" si="134"/>
        <v>10</v>
      </c>
      <c r="N864" s="11"/>
      <c r="O864" s="11">
        <f t="shared" si="135"/>
        <v>41589.388287037036</v>
      </c>
      <c r="P864" t="b">
        <v>0</v>
      </c>
      <c r="Q864">
        <v>4</v>
      </c>
      <c r="R864" t="b">
        <v>0</v>
      </c>
      <c r="S864" t="s">
        <v>8278</v>
      </c>
      <c r="T864" s="5">
        <f t="shared" si="136"/>
        <v>0.33999999999999997</v>
      </c>
      <c r="U864" s="5">
        <f t="shared" si="137"/>
        <v>42.5</v>
      </c>
      <c r="V864" t="str">
        <f t="shared" si="138"/>
        <v>music</v>
      </c>
      <c r="W864" t="str">
        <f t="shared" si="139"/>
        <v>jazz</v>
      </c>
      <c r="X864" s="8">
        <f t="shared" si="130"/>
        <v>2013</v>
      </c>
      <c r="Y864" s="8">
        <f t="shared" si="131"/>
        <v>10</v>
      </c>
    </row>
    <row r="865" spans="1:25" ht="19" customHeight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132"/>
        <v>40920.909328703703</v>
      </c>
      <c r="L865" s="12">
        <f t="shared" si="133"/>
        <v>2012</v>
      </c>
      <c r="M865" s="12">
        <f t="shared" si="134"/>
        <v>1</v>
      </c>
      <c r="N865" s="11"/>
      <c r="O865" s="11">
        <f t="shared" si="135"/>
        <v>40950.909328703703</v>
      </c>
      <c r="P865" t="b">
        <v>0</v>
      </c>
      <c r="Q865">
        <v>5</v>
      </c>
      <c r="R865" t="b">
        <v>0</v>
      </c>
      <c r="S865" t="s">
        <v>8278</v>
      </c>
      <c r="T865" s="5">
        <f t="shared" si="136"/>
        <v>4.5</v>
      </c>
      <c r="U865" s="5">
        <f t="shared" si="137"/>
        <v>18</v>
      </c>
      <c r="V865" t="str">
        <f t="shared" si="138"/>
        <v>music</v>
      </c>
      <c r="W865" t="str">
        <f t="shared" si="139"/>
        <v>jazz</v>
      </c>
      <c r="X865" s="8">
        <f t="shared" si="130"/>
        <v>2012</v>
      </c>
      <c r="Y865" s="8">
        <f t="shared" si="131"/>
        <v>1</v>
      </c>
    </row>
    <row r="866" spans="1:25" ht="19" customHeight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132"/>
        <v>41540.898587962962</v>
      </c>
      <c r="L866" s="12">
        <f t="shared" si="133"/>
        <v>2013</v>
      </c>
      <c r="M866" s="12">
        <f t="shared" si="134"/>
        <v>9</v>
      </c>
      <c r="N866" s="11"/>
      <c r="O866" s="11">
        <f t="shared" si="135"/>
        <v>41563.207638888889</v>
      </c>
      <c r="P866" t="b">
        <v>0</v>
      </c>
      <c r="Q866">
        <v>79</v>
      </c>
      <c r="R866" t="b">
        <v>0</v>
      </c>
      <c r="S866" t="s">
        <v>8278</v>
      </c>
      <c r="T866" s="5">
        <f t="shared" si="136"/>
        <v>41.53846153846154</v>
      </c>
      <c r="U866" s="5">
        <f t="shared" si="137"/>
        <v>34.177215189873415</v>
      </c>
      <c r="V866" t="str">
        <f t="shared" si="138"/>
        <v>music</v>
      </c>
      <c r="W866" t="str">
        <f t="shared" si="139"/>
        <v>jazz</v>
      </c>
      <c r="X866" s="8">
        <f t="shared" si="130"/>
        <v>2013</v>
      </c>
      <c r="Y866" s="8">
        <f t="shared" si="131"/>
        <v>9</v>
      </c>
    </row>
    <row r="867" spans="1:25" ht="19" customHeight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132"/>
        <v>41230.564780092587</v>
      </c>
      <c r="L867" s="12">
        <f t="shared" si="133"/>
        <v>2012</v>
      </c>
      <c r="M867" s="12">
        <f t="shared" si="134"/>
        <v>11</v>
      </c>
      <c r="N867" s="11"/>
      <c r="O867" s="11">
        <f t="shared" si="135"/>
        <v>41290.564780092587</v>
      </c>
      <c r="P867" t="b">
        <v>0</v>
      </c>
      <c r="Q867">
        <v>2</v>
      </c>
      <c r="R867" t="b">
        <v>0</v>
      </c>
      <c r="S867" t="s">
        <v>8278</v>
      </c>
      <c r="T867" s="5">
        <f t="shared" si="136"/>
        <v>2.0454545454545454</v>
      </c>
      <c r="U867" s="5">
        <f t="shared" si="137"/>
        <v>22.5</v>
      </c>
      <c r="V867" t="str">
        <f t="shared" si="138"/>
        <v>music</v>
      </c>
      <c r="W867" t="str">
        <f t="shared" si="139"/>
        <v>jazz</v>
      </c>
      <c r="X867" s="8">
        <f t="shared" si="130"/>
        <v>2012</v>
      </c>
      <c r="Y867" s="8">
        <f t="shared" si="131"/>
        <v>11</v>
      </c>
    </row>
    <row r="868" spans="1:25" ht="19" customHeight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132"/>
        <v>42025.429606481477</v>
      </c>
      <c r="L868" s="12">
        <f t="shared" si="133"/>
        <v>2015</v>
      </c>
      <c r="M868" s="12">
        <f t="shared" si="134"/>
        <v>1</v>
      </c>
      <c r="N868" s="11"/>
      <c r="O868" s="11">
        <f t="shared" si="135"/>
        <v>42063.423611111109</v>
      </c>
      <c r="P868" t="b">
        <v>0</v>
      </c>
      <c r="Q868">
        <v>11</v>
      </c>
      <c r="R868" t="b">
        <v>0</v>
      </c>
      <c r="S868" t="s">
        <v>8278</v>
      </c>
      <c r="T868" s="5">
        <f t="shared" si="136"/>
        <v>18.285714285714285</v>
      </c>
      <c r="U868" s="5">
        <f t="shared" si="137"/>
        <v>58.18181818181818</v>
      </c>
      <c r="V868" t="str">
        <f t="shared" si="138"/>
        <v>music</v>
      </c>
      <c r="W868" t="str">
        <f t="shared" si="139"/>
        <v>jazz</v>
      </c>
      <c r="X868" s="8">
        <f t="shared" si="130"/>
        <v>2015</v>
      </c>
      <c r="Y868" s="8">
        <f t="shared" si="131"/>
        <v>1</v>
      </c>
    </row>
    <row r="869" spans="1:25" ht="19" customHeight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132"/>
        <v>40087.897060185183</v>
      </c>
      <c r="L869" s="12">
        <f t="shared" si="133"/>
        <v>2009</v>
      </c>
      <c r="M869" s="12">
        <f t="shared" si="134"/>
        <v>10</v>
      </c>
      <c r="N869" s="11"/>
      <c r="O869" s="11">
        <f t="shared" si="135"/>
        <v>40147.999305555553</v>
      </c>
      <c r="P869" t="b">
        <v>0</v>
      </c>
      <c r="Q869">
        <v>11</v>
      </c>
      <c r="R869" t="b">
        <v>0</v>
      </c>
      <c r="S869" t="s">
        <v>8278</v>
      </c>
      <c r="T869" s="5">
        <f t="shared" si="136"/>
        <v>24.02</v>
      </c>
      <c r="U869" s="5">
        <f t="shared" si="137"/>
        <v>109.18181818181819</v>
      </c>
      <c r="V869" t="str">
        <f t="shared" si="138"/>
        <v>music</v>
      </c>
      <c r="W869" t="str">
        <f t="shared" si="139"/>
        <v>jazz</v>
      </c>
      <c r="X869" s="8">
        <f t="shared" si="130"/>
        <v>2009</v>
      </c>
      <c r="Y869" s="8">
        <f t="shared" si="131"/>
        <v>10</v>
      </c>
    </row>
    <row r="870" spans="1:25" ht="19" customHeight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132"/>
        <v>41615.819421296292</v>
      </c>
      <c r="L870" s="12">
        <f t="shared" si="133"/>
        <v>2013</v>
      </c>
      <c r="M870" s="12">
        <f t="shared" si="134"/>
        <v>12</v>
      </c>
      <c r="N870" s="11"/>
      <c r="O870" s="11">
        <f t="shared" si="135"/>
        <v>41645.819421296292</v>
      </c>
      <c r="P870" t="b">
        <v>0</v>
      </c>
      <c r="Q870">
        <v>1</v>
      </c>
      <c r="R870" t="b">
        <v>0</v>
      </c>
      <c r="S870" t="s">
        <v>8278</v>
      </c>
      <c r="T870" s="5">
        <f t="shared" si="136"/>
        <v>0.1111111111111111</v>
      </c>
      <c r="U870" s="5">
        <f t="shared" si="137"/>
        <v>50</v>
      </c>
      <c r="V870" t="str">
        <f t="shared" si="138"/>
        <v>music</v>
      </c>
      <c r="W870" t="str">
        <f t="shared" si="139"/>
        <v>jazz</v>
      </c>
      <c r="X870" s="8">
        <f t="shared" si="130"/>
        <v>2013</v>
      </c>
      <c r="Y870" s="8">
        <f t="shared" si="131"/>
        <v>12</v>
      </c>
    </row>
    <row r="871" spans="1:25" ht="19" customHeight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132"/>
        <v>41342.637233796289</v>
      </c>
      <c r="L871" s="12">
        <f t="shared" si="133"/>
        <v>2013</v>
      </c>
      <c r="M871" s="12">
        <f t="shared" si="134"/>
        <v>3</v>
      </c>
      <c r="N871" s="11"/>
      <c r="O871" s="11">
        <f t="shared" si="135"/>
        <v>41372.595567129625</v>
      </c>
      <c r="P871" t="b">
        <v>0</v>
      </c>
      <c r="Q871">
        <v>3</v>
      </c>
      <c r="R871" t="b">
        <v>0</v>
      </c>
      <c r="S871" t="s">
        <v>8278</v>
      </c>
      <c r="T871" s="5">
        <f t="shared" si="136"/>
        <v>11.818181818181818</v>
      </c>
      <c r="U871" s="5">
        <f t="shared" si="137"/>
        <v>346.66666666666669</v>
      </c>
      <c r="V871" t="str">
        <f t="shared" si="138"/>
        <v>music</v>
      </c>
      <c r="W871" t="str">
        <f t="shared" si="139"/>
        <v>jazz</v>
      </c>
      <c r="X871" s="8">
        <f t="shared" si="130"/>
        <v>2013</v>
      </c>
      <c r="Y871" s="8">
        <f t="shared" si="131"/>
        <v>3</v>
      </c>
    </row>
    <row r="872" spans="1:25" ht="19" customHeight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132"/>
        <v>41487.813923611109</v>
      </c>
      <c r="L872" s="12">
        <f t="shared" si="133"/>
        <v>2013</v>
      </c>
      <c r="M872" s="12">
        <f t="shared" si="134"/>
        <v>8</v>
      </c>
      <c r="N872" s="11"/>
      <c r="O872" s="11">
        <f t="shared" si="135"/>
        <v>41517.813923611109</v>
      </c>
      <c r="P872" t="b">
        <v>0</v>
      </c>
      <c r="Q872">
        <v>5</v>
      </c>
      <c r="R872" t="b">
        <v>0</v>
      </c>
      <c r="S872" t="s">
        <v>8278</v>
      </c>
      <c r="T872" s="5">
        <f t="shared" si="136"/>
        <v>0.31</v>
      </c>
      <c r="U872" s="5">
        <f t="shared" si="137"/>
        <v>12.4</v>
      </c>
      <c r="V872" t="str">
        <f t="shared" si="138"/>
        <v>music</v>
      </c>
      <c r="W872" t="str">
        <f t="shared" si="139"/>
        <v>jazz</v>
      </c>
      <c r="X872" s="8">
        <f t="shared" si="130"/>
        <v>2013</v>
      </c>
      <c r="Y872" s="8">
        <f t="shared" si="131"/>
        <v>8</v>
      </c>
    </row>
    <row r="873" spans="1:25" ht="19" customHeight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132"/>
        <v>41577.352951388886</v>
      </c>
      <c r="L873" s="12">
        <f t="shared" si="133"/>
        <v>2013</v>
      </c>
      <c r="M873" s="12">
        <f t="shared" si="134"/>
        <v>10</v>
      </c>
      <c r="N873" s="11"/>
      <c r="O873" s="11">
        <f t="shared" si="135"/>
        <v>41607.394618055558</v>
      </c>
      <c r="P873" t="b">
        <v>0</v>
      </c>
      <c r="Q873">
        <v>12</v>
      </c>
      <c r="R873" t="b">
        <v>0</v>
      </c>
      <c r="S873" t="s">
        <v>8278</v>
      </c>
      <c r="T873" s="5">
        <f t="shared" si="136"/>
        <v>5.416666666666667</v>
      </c>
      <c r="U873" s="5">
        <f t="shared" si="137"/>
        <v>27.083333333333332</v>
      </c>
      <c r="V873" t="str">
        <f t="shared" si="138"/>
        <v>music</v>
      </c>
      <c r="W873" t="str">
        <f t="shared" si="139"/>
        <v>jazz</v>
      </c>
      <c r="X873" s="8">
        <f t="shared" si="130"/>
        <v>2013</v>
      </c>
      <c r="Y873" s="8">
        <f t="shared" si="131"/>
        <v>10</v>
      </c>
    </row>
    <row r="874" spans="1:25" ht="19" customHeight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132"/>
        <v>40567.617210648146</v>
      </c>
      <c r="L874" s="12">
        <f t="shared" si="133"/>
        <v>2011</v>
      </c>
      <c r="M874" s="12">
        <f t="shared" si="134"/>
        <v>1</v>
      </c>
      <c r="N874" s="11"/>
      <c r="O874" s="11">
        <f t="shared" si="135"/>
        <v>40612.617210648146</v>
      </c>
      <c r="P874" t="b">
        <v>0</v>
      </c>
      <c r="Q874">
        <v>2</v>
      </c>
      <c r="R874" t="b">
        <v>0</v>
      </c>
      <c r="S874" t="s">
        <v>8278</v>
      </c>
      <c r="T874" s="5">
        <f t="shared" si="136"/>
        <v>0.8125</v>
      </c>
      <c r="U874" s="5">
        <f t="shared" si="137"/>
        <v>32.5</v>
      </c>
      <c r="V874" t="str">
        <f t="shared" si="138"/>
        <v>music</v>
      </c>
      <c r="W874" t="str">
        <f t="shared" si="139"/>
        <v>jazz</v>
      </c>
      <c r="X874" s="8">
        <f t="shared" si="130"/>
        <v>2011</v>
      </c>
      <c r="Y874" s="8">
        <f t="shared" si="131"/>
        <v>1</v>
      </c>
    </row>
    <row r="875" spans="1:25" ht="19" customHeight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132"/>
        <v>41183.958796296291</v>
      </c>
      <c r="L875" s="12">
        <f t="shared" si="133"/>
        <v>2012</v>
      </c>
      <c r="M875" s="12">
        <f t="shared" si="134"/>
        <v>10</v>
      </c>
      <c r="N875" s="11"/>
      <c r="O875" s="11">
        <f t="shared" si="135"/>
        <v>41224.000462962962</v>
      </c>
      <c r="P875" t="b">
        <v>0</v>
      </c>
      <c r="Q875">
        <v>5</v>
      </c>
      <c r="R875" t="b">
        <v>0</v>
      </c>
      <c r="S875" t="s">
        <v>8278</v>
      </c>
      <c r="T875" s="5">
        <f t="shared" si="136"/>
        <v>1.2857142857142856</v>
      </c>
      <c r="U875" s="5">
        <f t="shared" si="137"/>
        <v>9</v>
      </c>
      <c r="V875" t="str">
        <f t="shared" si="138"/>
        <v>music</v>
      </c>
      <c r="W875" t="str">
        <f t="shared" si="139"/>
        <v>jazz</v>
      </c>
      <c r="X875" s="8">
        <f t="shared" si="130"/>
        <v>2012</v>
      </c>
      <c r="Y875" s="8">
        <f t="shared" si="131"/>
        <v>10</v>
      </c>
    </row>
    <row r="876" spans="1:25" ht="19" customHeight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132"/>
        <v>41368.375393518516</v>
      </c>
      <c r="L876" s="12">
        <f t="shared" si="133"/>
        <v>2013</v>
      </c>
      <c r="M876" s="12">
        <f t="shared" si="134"/>
        <v>4</v>
      </c>
      <c r="N876" s="11"/>
      <c r="O876" s="11">
        <f t="shared" si="135"/>
        <v>41398.375393518516</v>
      </c>
      <c r="P876" t="b">
        <v>0</v>
      </c>
      <c r="Q876">
        <v>21</v>
      </c>
      <c r="R876" t="b">
        <v>0</v>
      </c>
      <c r="S876" t="s">
        <v>8278</v>
      </c>
      <c r="T876" s="5">
        <f t="shared" si="136"/>
        <v>24.333333333333336</v>
      </c>
      <c r="U876" s="5">
        <f t="shared" si="137"/>
        <v>34.761904761904759</v>
      </c>
      <c r="V876" t="str">
        <f t="shared" si="138"/>
        <v>music</v>
      </c>
      <c r="W876" t="str">
        <f t="shared" si="139"/>
        <v>jazz</v>
      </c>
      <c r="X876" s="8">
        <f t="shared" si="130"/>
        <v>2013</v>
      </c>
      <c r="Y876" s="8">
        <f t="shared" si="131"/>
        <v>4</v>
      </c>
    </row>
    <row r="877" spans="1:25" ht="19" customHeight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132"/>
        <v>42248.515405092585</v>
      </c>
      <c r="L877" s="12">
        <f t="shared" si="133"/>
        <v>2015</v>
      </c>
      <c r="M877" s="12">
        <f t="shared" si="134"/>
        <v>9</v>
      </c>
      <c r="N877" s="11"/>
      <c r="O877" s="11">
        <f t="shared" si="135"/>
        <v>42268.515405092585</v>
      </c>
      <c r="P877" t="b">
        <v>0</v>
      </c>
      <c r="Q877">
        <v>0</v>
      </c>
      <c r="R877" t="b">
        <v>0</v>
      </c>
      <c r="S877" t="s">
        <v>8278</v>
      </c>
      <c r="T877" s="5">
        <f t="shared" si="136"/>
        <v>0</v>
      </c>
      <c r="U877" s="5">
        <f t="shared" si="137"/>
        <v>0</v>
      </c>
      <c r="V877" t="str">
        <f t="shared" si="138"/>
        <v>music</v>
      </c>
      <c r="W877" t="str">
        <f t="shared" si="139"/>
        <v>jazz</v>
      </c>
      <c r="X877" s="8">
        <f t="shared" si="130"/>
        <v>2015</v>
      </c>
      <c r="Y877" s="8">
        <f t="shared" si="131"/>
        <v>9</v>
      </c>
    </row>
    <row r="878" spans="1:25" ht="19" customHeight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132"/>
        <v>41276.288506944438</v>
      </c>
      <c r="L878" s="12">
        <f t="shared" si="133"/>
        <v>2013</v>
      </c>
      <c r="M878" s="12">
        <f t="shared" si="134"/>
        <v>1</v>
      </c>
      <c r="N878" s="11"/>
      <c r="O878" s="11">
        <f t="shared" si="135"/>
        <v>41309.288506944438</v>
      </c>
      <c r="P878" t="b">
        <v>0</v>
      </c>
      <c r="Q878">
        <v>45</v>
      </c>
      <c r="R878" t="b">
        <v>0</v>
      </c>
      <c r="S878" t="s">
        <v>8278</v>
      </c>
      <c r="T878" s="5">
        <f t="shared" si="136"/>
        <v>40.799492385786799</v>
      </c>
      <c r="U878" s="5">
        <f t="shared" si="137"/>
        <v>28.577777777777779</v>
      </c>
      <c r="V878" t="str">
        <f t="shared" si="138"/>
        <v>music</v>
      </c>
      <c r="W878" t="str">
        <f t="shared" si="139"/>
        <v>jazz</v>
      </c>
      <c r="X878" s="8">
        <f t="shared" si="130"/>
        <v>2013</v>
      </c>
      <c r="Y878" s="8">
        <f t="shared" si="131"/>
        <v>1</v>
      </c>
    </row>
    <row r="879" spans="1:25" ht="19" customHeight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132"/>
        <v>41597.580555555549</v>
      </c>
      <c r="L879" s="12">
        <f t="shared" si="133"/>
        <v>2013</v>
      </c>
      <c r="M879" s="12">
        <f t="shared" si="134"/>
        <v>11</v>
      </c>
      <c r="N879" s="11"/>
      <c r="O879" s="11">
        <f t="shared" si="135"/>
        <v>41627.580555555549</v>
      </c>
      <c r="P879" t="b">
        <v>0</v>
      </c>
      <c r="Q879">
        <v>29</v>
      </c>
      <c r="R879" t="b">
        <v>0</v>
      </c>
      <c r="S879" t="s">
        <v>8278</v>
      </c>
      <c r="T879" s="5">
        <f t="shared" si="136"/>
        <v>67.55</v>
      </c>
      <c r="U879" s="5">
        <f t="shared" si="137"/>
        <v>46.586206896551722</v>
      </c>
      <c r="V879" t="str">
        <f t="shared" si="138"/>
        <v>music</v>
      </c>
      <c r="W879" t="str">
        <f t="shared" si="139"/>
        <v>jazz</v>
      </c>
      <c r="X879" s="8">
        <f t="shared" si="130"/>
        <v>2013</v>
      </c>
      <c r="Y879" s="8">
        <f t="shared" si="131"/>
        <v>11</v>
      </c>
    </row>
    <row r="880" spans="1:25" ht="19" customHeight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132"/>
        <v>40505.024583333332</v>
      </c>
      <c r="L880" s="12">
        <f t="shared" si="133"/>
        <v>2010</v>
      </c>
      <c r="M880" s="12">
        <f t="shared" si="134"/>
        <v>11</v>
      </c>
      <c r="N880" s="11"/>
      <c r="O880" s="11">
        <f t="shared" si="135"/>
        <v>40535.024583333332</v>
      </c>
      <c r="P880" t="b">
        <v>0</v>
      </c>
      <c r="Q880">
        <v>2</v>
      </c>
      <c r="R880" t="b">
        <v>0</v>
      </c>
      <c r="S880" t="s">
        <v>8278</v>
      </c>
      <c r="T880" s="5">
        <f t="shared" si="136"/>
        <v>1.3</v>
      </c>
      <c r="U880" s="5">
        <f t="shared" si="137"/>
        <v>32.5</v>
      </c>
      <c r="V880" t="str">
        <f t="shared" si="138"/>
        <v>music</v>
      </c>
      <c r="W880" t="str">
        <f t="shared" si="139"/>
        <v>jazz</v>
      </c>
      <c r="X880" s="8">
        <f t="shared" si="130"/>
        <v>2010</v>
      </c>
      <c r="Y880" s="8">
        <f t="shared" si="131"/>
        <v>11</v>
      </c>
    </row>
    <row r="881" spans="1:25" ht="19" customHeight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132"/>
        <v>41037.621585648143</v>
      </c>
      <c r="L881" s="12">
        <f t="shared" si="133"/>
        <v>2012</v>
      </c>
      <c r="M881" s="12">
        <f t="shared" si="134"/>
        <v>5</v>
      </c>
      <c r="N881" s="11"/>
      <c r="O881" s="11">
        <f t="shared" si="135"/>
        <v>41058.621585648143</v>
      </c>
      <c r="P881" t="b">
        <v>0</v>
      </c>
      <c r="Q881">
        <v>30</v>
      </c>
      <c r="R881" t="b">
        <v>0</v>
      </c>
      <c r="S881" t="s">
        <v>8278</v>
      </c>
      <c r="T881" s="5">
        <f t="shared" si="136"/>
        <v>30.666666666666664</v>
      </c>
      <c r="U881" s="5">
        <f t="shared" si="137"/>
        <v>21.466666666666665</v>
      </c>
      <c r="V881" t="str">
        <f t="shared" si="138"/>
        <v>music</v>
      </c>
      <c r="W881" t="str">
        <f t="shared" si="139"/>
        <v>jazz</v>
      </c>
      <c r="X881" s="8">
        <f t="shared" si="130"/>
        <v>2012</v>
      </c>
      <c r="Y881" s="8">
        <f t="shared" si="131"/>
        <v>5</v>
      </c>
    </row>
    <row r="882" spans="1:25" ht="19" customHeight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132"/>
        <v>41179.112708333334</v>
      </c>
      <c r="L882" s="12">
        <f t="shared" si="133"/>
        <v>2012</v>
      </c>
      <c r="M882" s="12">
        <f t="shared" si="134"/>
        <v>9</v>
      </c>
      <c r="N882" s="11"/>
      <c r="O882" s="11">
        <f t="shared" si="135"/>
        <v>41212.112708333334</v>
      </c>
      <c r="P882" t="b">
        <v>0</v>
      </c>
      <c r="Q882">
        <v>8</v>
      </c>
      <c r="R882" t="b">
        <v>0</v>
      </c>
      <c r="S882" t="s">
        <v>8279</v>
      </c>
      <c r="T882" s="5">
        <f t="shared" si="136"/>
        <v>2.9894179894179893</v>
      </c>
      <c r="U882" s="5">
        <f t="shared" si="137"/>
        <v>14.125</v>
      </c>
      <c r="V882" t="str">
        <f t="shared" si="138"/>
        <v>music</v>
      </c>
      <c r="W882" t="str">
        <f t="shared" si="139"/>
        <v>indie rock</v>
      </c>
      <c r="X882" s="8">
        <f t="shared" si="130"/>
        <v>2012</v>
      </c>
      <c r="Y882" s="8">
        <f t="shared" si="131"/>
        <v>9</v>
      </c>
    </row>
    <row r="883" spans="1:25" ht="19" customHeight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132"/>
        <v>40877.042662037034</v>
      </c>
      <c r="L883" s="12">
        <f t="shared" si="133"/>
        <v>2011</v>
      </c>
      <c r="M883" s="12">
        <f t="shared" si="134"/>
        <v>11</v>
      </c>
      <c r="N883" s="11"/>
      <c r="O883" s="11">
        <f t="shared" si="135"/>
        <v>40922.042662037034</v>
      </c>
      <c r="P883" t="b">
        <v>0</v>
      </c>
      <c r="Q883">
        <v>1</v>
      </c>
      <c r="R883" t="b">
        <v>0</v>
      </c>
      <c r="S883" t="s">
        <v>8279</v>
      </c>
      <c r="T883" s="5">
        <f t="shared" si="136"/>
        <v>0.8</v>
      </c>
      <c r="U883" s="5">
        <f t="shared" si="137"/>
        <v>30</v>
      </c>
      <c r="V883" t="str">
        <f t="shared" si="138"/>
        <v>music</v>
      </c>
      <c r="W883" t="str">
        <f t="shared" si="139"/>
        <v>indie rock</v>
      </c>
      <c r="X883" s="8">
        <f t="shared" si="130"/>
        <v>2011</v>
      </c>
      <c r="Y883" s="8">
        <f t="shared" si="131"/>
        <v>11</v>
      </c>
    </row>
    <row r="884" spans="1:25" ht="19" customHeight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132"/>
        <v>40759.652199074073</v>
      </c>
      <c r="L884" s="12">
        <f t="shared" si="133"/>
        <v>2011</v>
      </c>
      <c r="M884" s="12">
        <f t="shared" si="134"/>
        <v>8</v>
      </c>
      <c r="N884" s="11"/>
      <c r="O884" s="11">
        <f t="shared" si="135"/>
        <v>40792.652199074073</v>
      </c>
      <c r="P884" t="b">
        <v>0</v>
      </c>
      <c r="Q884">
        <v>14</v>
      </c>
      <c r="R884" t="b">
        <v>0</v>
      </c>
      <c r="S884" t="s">
        <v>8279</v>
      </c>
      <c r="T884" s="5">
        <f t="shared" si="136"/>
        <v>20.133333333333333</v>
      </c>
      <c r="U884" s="5">
        <f t="shared" si="137"/>
        <v>21.571428571428573</v>
      </c>
      <c r="V884" t="str">
        <f t="shared" si="138"/>
        <v>music</v>
      </c>
      <c r="W884" t="str">
        <f t="shared" si="139"/>
        <v>indie rock</v>
      </c>
      <c r="X884" s="8">
        <f t="shared" si="130"/>
        <v>2011</v>
      </c>
      <c r="Y884" s="8">
        <f t="shared" si="131"/>
        <v>8</v>
      </c>
    </row>
    <row r="885" spans="1:25" ht="19" customHeight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132"/>
        <v>42371.727256944439</v>
      </c>
      <c r="L885" s="12">
        <f t="shared" si="133"/>
        <v>2016</v>
      </c>
      <c r="M885" s="12">
        <f t="shared" si="134"/>
        <v>1</v>
      </c>
      <c r="N885" s="11"/>
      <c r="O885" s="11">
        <f t="shared" si="135"/>
        <v>42431.727256944439</v>
      </c>
      <c r="P885" t="b">
        <v>0</v>
      </c>
      <c r="Q885">
        <v>24</v>
      </c>
      <c r="R885" t="b">
        <v>0</v>
      </c>
      <c r="S885" t="s">
        <v>8279</v>
      </c>
      <c r="T885" s="5">
        <f t="shared" si="136"/>
        <v>40.020000000000003</v>
      </c>
      <c r="U885" s="5">
        <f t="shared" si="137"/>
        <v>83.375</v>
      </c>
      <c r="V885" t="str">
        <f t="shared" si="138"/>
        <v>music</v>
      </c>
      <c r="W885" t="str">
        <f t="shared" si="139"/>
        <v>indie rock</v>
      </c>
      <c r="X885" s="8">
        <f t="shared" si="130"/>
        <v>2016</v>
      </c>
      <c r="Y885" s="8">
        <f t="shared" si="131"/>
        <v>1</v>
      </c>
    </row>
    <row r="886" spans="1:25" ht="19" customHeight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132"/>
        <v>40981.594282407408</v>
      </c>
      <c r="L886" s="12">
        <f t="shared" si="133"/>
        <v>2012</v>
      </c>
      <c r="M886" s="12">
        <f t="shared" si="134"/>
        <v>3</v>
      </c>
      <c r="N886" s="11"/>
      <c r="O886" s="11">
        <f t="shared" si="135"/>
        <v>41040.896527777775</v>
      </c>
      <c r="P886" t="b">
        <v>0</v>
      </c>
      <c r="Q886">
        <v>2</v>
      </c>
      <c r="R886" t="b">
        <v>0</v>
      </c>
      <c r="S886" t="s">
        <v>8279</v>
      </c>
      <c r="T886" s="5">
        <f t="shared" si="136"/>
        <v>1</v>
      </c>
      <c r="U886" s="5">
        <f t="shared" si="137"/>
        <v>10</v>
      </c>
      <c r="V886" t="str">
        <f t="shared" si="138"/>
        <v>music</v>
      </c>
      <c r="W886" t="str">
        <f t="shared" si="139"/>
        <v>indie rock</v>
      </c>
      <c r="X886" s="8">
        <f t="shared" si="130"/>
        <v>2012</v>
      </c>
      <c r="Y886" s="8">
        <f t="shared" si="131"/>
        <v>3</v>
      </c>
    </row>
    <row r="887" spans="1:25" ht="19" customHeight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132"/>
        <v>42713.732766203706</v>
      </c>
      <c r="L887" s="12">
        <f t="shared" si="133"/>
        <v>2016</v>
      </c>
      <c r="M887" s="12">
        <f t="shared" si="134"/>
        <v>12</v>
      </c>
      <c r="N887" s="11"/>
      <c r="O887" s="11">
        <f t="shared" si="135"/>
        <v>42734.732766203706</v>
      </c>
      <c r="P887" t="b">
        <v>0</v>
      </c>
      <c r="Q887">
        <v>21</v>
      </c>
      <c r="R887" t="b">
        <v>0</v>
      </c>
      <c r="S887" t="s">
        <v>8279</v>
      </c>
      <c r="T887" s="5">
        <f t="shared" si="136"/>
        <v>75</v>
      </c>
      <c r="U887" s="5">
        <f t="shared" si="137"/>
        <v>35.714285714285715</v>
      </c>
      <c r="V887" t="str">
        <f t="shared" si="138"/>
        <v>music</v>
      </c>
      <c r="W887" t="str">
        <f t="shared" si="139"/>
        <v>indie rock</v>
      </c>
      <c r="X887" s="8">
        <f t="shared" si="130"/>
        <v>2016</v>
      </c>
      <c r="Y887" s="8">
        <f t="shared" si="131"/>
        <v>12</v>
      </c>
    </row>
    <row r="888" spans="1:25" ht="19" customHeight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132"/>
        <v>42603.662187499998</v>
      </c>
      <c r="L888" s="12">
        <f t="shared" si="133"/>
        <v>2016</v>
      </c>
      <c r="M888" s="12">
        <f t="shared" si="134"/>
        <v>8</v>
      </c>
      <c r="N888" s="11"/>
      <c r="O888" s="11">
        <f t="shared" si="135"/>
        <v>42628.662187499998</v>
      </c>
      <c r="P888" t="b">
        <v>0</v>
      </c>
      <c r="Q888">
        <v>7</v>
      </c>
      <c r="R888" t="b">
        <v>0</v>
      </c>
      <c r="S888" t="s">
        <v>8279</v>
      </c>
      <c r="T888" s="5">
        <f t="shared" si="136"/>
        <v>41</v>
      </c>
      <c r="U888" s="5">
        <f t="shared" si="137"/>
        <v>29.285714285714285</v>
      </c>
      <c r="V888" t="str">
        <f t="shared" si="138"/>
        <v>music</v>
      </c>
      <c r="W888" t="str">
        <f t="shared" si="139"/>
        <v>indie rock</v>
      </c>
      <c r="X888" s="8">
        <f t="shared" si="130"/>
        <v>2016</v>
      </c>
      <c r="Y888" s="8">
        <f t="shared" si="131"/>
        <v>8</v>
      </c>
    </row>
    <row r="889" spans="1:25" ht="19" customHeight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132"/>
        <v>41026.75063657407</v>
      </c>
      <c r="L889" s="12">
        <f t="shared" si="133"/>
        <v>2012</v>
      </c>
      <c r="M889" s="12">
        <f t="shared" si="134"/>
        <v>4</v>
      </c>
      <c r="N889" s="11"/>
      <c r="O889" s="11">
        <f t="shared" si="135"/>
        <v>41056.75063657407</v>
      </c>
      <c r="P889" t="b">
        <v>0</v>
      </c>
      <c r="Q889">
        <v>0</v>
      </c>
      <c r="R889" t="b">
        <v>0</v>
      </c>
      <c r="S889" t="s">
        <v>8279</v>
      </c>
      <c r="T889" s="5">
        <f t="shared" si="136"/>
        <v>0</v>
      </c>
      <c r="U889" s="5">
        <f t="shared" si="137"/>
        <v>0</v>
      </c>
      <c r="V889" t="str">
        <f t="shared" si="138"/>
        <v>music</v>
      </c>
      <c r="W889" t="str">
        <f t="shared" si="139"/>
        <v>indie rock</v>
      </c>
      <c r="X889" s="8">
        <f t="shared" si="130"/>
        <v>2012</v>
      </c>
      <c r="Y889" s="8">
        <f t="shared" si="131"/>
        <v>4</v>
      </c>
    </row>
    <row r="890" spans="1:25" ht="19" customHeight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132"/>
        <v>40751.544965277775</v>
      </c>
      <c r="L890" s="12">
        <f t="shared" si="133"/>
        <v>2011</v>
      </c>
      <c r="M890" s="12">
        <f t="shared" si="134"/>
        <v>7</v>
      </c>
      <c r="N890" s="11"/>
      <c r="O890" s="11">
        <f t="shared" si="135"/>
        <v>40787.041666666664</v>
      </c>
      <c r="P890" t="b">
        <v>0</v>
      </c>
      <c r="Q890">
        <v>4</v>
      </c>
      <c r="R890" t="b">
        <v>0</v>
      </c>
      <c r="S890" t="s">
        <v>8279</v>
      </c>
      <c r="T890" s="5">
        <f t="shared" si="136"/>
        <v>7.1999999999999993</v>
      </c>
      <c r="U890" s="5">
        <f t="shared" si="137"/>
        <v>18</v>
      </c>
      <c r="V890" t="str">
        <f t="shared" si="138"/>
        <v>music</v>
      </c>
      <c r="W890" t="str">
        <f t="shared" si="139"/>
        <v>indie rock</v>
      </c>
      <c r="X890" s="8">
        <f t="shared" si="130"/>
        <v>2011</v>
      </c>
      <c r="Y890" s="8">
        <f t="shared" si="131"/>
        <v>7</v>
      </c>
    </row>
    <row r="891" spans="1:25" ht="19" customHeight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132"/>
        <v>41887.575729166667</v>
      </c>
      <c r="L891" s="12">
        <f t="shared" si="133"/>
        <v>2014</v>
      </c>
      <c r="M891" s="12">
        <f t="shared" si="134"/>
        <v>9</v>
      </c>
      <c r="N891" s="11"/>
      <c r="O891" s="11">
        <f t="shared" si="135"/>
        <v>41917.575729166667</v>
      </c>
      <c r="P891" t="b">
        <v>0</v>
      </c>
      <c r="Q891">
        <v>32</v>
      </c>
      <c r="R891" t="b">
        <v>0</v>
      </c>
      <c r="S891" t="s">
        <v>8279</v>
      </c>
      <c r="T891" s="5">
        <f t="shared" si="136"/>
        <v>9.4412800000000008</v>
      </c>
      <c r="U891" s="5">
        <f t="shared" si="137"/>
        <v>73.760000000000005</v>
      </c>
      <c r="V891" t="str">
        <f t="shared" si="138"/>
        <v>music</v>
      </c>
      <c r="W891" t="str">
        <f t="shared" si="139"/>
        <v>indie rock</v>
      </c>
      <c r="X891" s="8">
        <f t="shared" si="130"/>
        <v>2014</v>
      </c>
      <c r="Y891" s="8">
        <f t="shared" si="131"/>
        <v>9</v>
      </c>
    </row>
    <row r="892" spans="1:25" ht="19" customHeight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132"/>
        <v>41569.490497685183</v>
      </c>
      <c r="L892" s="12">
        <f t="shared" si="133"/>
        <v>2013</v>
      </c>
      <c r="M892" s="12">
        <f t="shared" si="134"/>
        <v>10</v>
      </c>
      <c r="N892" s="11"/>
      <c r="O892" s="11">
        <f t="shared" si="135"/>
        <v>41599.532164351847</v>
      </c>
      <c r="P892" t="b">
        <v>0</v>
      </c>
      <c r="Q892">
        <v>4</v>
      </c>
      <c r="R892" t="b">
        <v>0</v>
      </c>
      <c r="S892" t="s">
        <v>8279</v>
      </c>
      <c r="T892" s="5">
        <f t="shared" si="136"/>
        <v>4.1666666666666661</v>
      </c>
      <c r="U892" s="5">
        <f t="shared" si="137"/>
        <v>31.25</v>
      </c>
      <c r="V892" t="str">
        <f t="shared" si="138"/>
        <v>music</v>
      </c>
      <c r="W892" t="str">
        <f t="shared" si="139"/>
        <v>indie rock</v>
      </c>
      <c r="X892" s="8">
        <f t="shared" si="130"/>
        <v>2013</v>
      </c>
      <c r="Y892" s="8">
        <f t="shared" si="131"/>
        <v>10</v>
      </c>
    </row>
    <row r="893" spans="1:25" ht="19" customHeight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132"/>
        <v>41841.823263888888</v>
      </c>
      <c r="L893" s="12">
        <f t="shared" si="133"/>
        <v>2014</v>
      </c>
      <c r="M893" s="12">
        <f t="shared" si="134"/>
        <v>7</v>
      </c>
      <c r="N893" s="11"/>
      <c r="O893" s="11">
        <f t="shared" si="135"/>
        <v>41871.823263888888</v>
      </c>
      <c r="P893" t="b">
        <v>0</v>
      </c>
      <c r="Q893">
        <v>9</v>
      </c>
      <c r="R893" t="b">
        <v>0</v>
      </c>
      <c r="S893" t="s">
        <v>8279</v>
      </c>
      <c r="T893" s="5">
        <f t="shared" si="136"/>
        <v>3.25</v>
      </c>
      <c r="U893" s="5">
        <f t="shared" si="137"/>
        <v>28.888888888888889</v>
      </c>
      <c r="V893" t="str">
        <f t="shared" si="138"/>
        <v>music</v>
      </c>
      <c r="W893" t="str">
        <f t="shared" si="139"/>
        <v>indie rock</v>
      </c>
      <c r="X893" s="8">
        <f t="shared" si="130"/>
        <v>2014</v>
      </c>
      <c r="Y893" s="8">
        <f t="shared" si="131"/>
        <v>7</v>
      </c>
    </row>
    <row r="894" spans="1:25" ht="19" customHeight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132"/>
        <v>40303.991701388884</v>
      </c>
      <c r="L894" s="12">
        <f t="shared" si="133"/>
        <v>2010</v>
      </c>
      <c r="M894" s="12">
        <f t="shared" si="134"/>
        <v>5</v>
      </c>
      <c r="N894" s="11"/>
      <c r="O894" s="11">
        <f t="shared" si="135"/>
        <v>40390.958333333328</v>
      </c>
      <c r="P894" t="b">
        <v>0</v>
      </c>
      <c r="Q894">
        <v>17</v>
      </c>
      <c r="R894" t="b">
        <v>0</v>
      </c>
      <c r="S894" t="s">
        <v>8279</v>
      </c>
      <c r="T894" s="5">
        <f t="shared" si="136"/>
        <v>40.75</v>
      </c>
      <c r="U894" s="5">
        <f t="shared" si="137"/>
        <v>143.8235294117647</v>
      </c>
      <c r="V894" t="str">
        <f t="shared" si="138"/>
        <v>music</v>
      </c>
      <c r="W894" t="str">
        <f t="shared" si="139"/>
        <v>indie rock</v>
      </c>
      <c r="X894" s="8">
        <f t="shared" si="130"/>
        <v>2010</v>
      </c>
      <c r="Y894" s="8">
        <f t="shared" si="131"/>
        <v>5</v>
      </c>
    </row>
    <row r="895" spans="1:25" ht="19" customHeight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132"/>
        <v>42065.689386574071</v>
      </c>
      <c r="L895" s="12">
        <f t="shared" si="133"/>
        <v>2015</v>
      </c>
      <c r="M895" s="12">
        <f t="shared" si="134"/>
        <v>3</v>
      </c>
      <c r="N895" s="11"/>
      <c r="O895" s="11">
        <f t="shared" si="135"/>
        <v>42095.647719907407</v>
      </c>
      <c r="P895" t="b">
        <v>0</v>
      </c>
      <c r="Q895">
        <v>5</v>
      </c>
      <c r="R895" t="b">
        <v>0</v>
      </c>
      <c r="S895" t="s">
        <v>8279</v>
      </c>
      <c r="T895" s="5">
        <f t="shared" si="136"/>
        <v>10</v>
      </c>
      <c r="U895" s="5">
        <f t="shared" si="137"/>
        <v>40</v>
      </c>
      <c r="V895" t="str">
        <f t="shared" si="138"/>
        <v>music</v>
      </c>
      <c r="W895" t="str">
        <f t="shared" si="139"/>
        <v>indie rock</v>
      </c>
      <c r="X895" s="8">
        <f t="shared" si="130"/>
        <v>2015</v>
      </c>
      <c r="Y895" s="8">
        <f t="shared" si="131"/>
        <v>3</v>
      </c>
    </row>
    <row r="896" spans="1:25" ht="19" customHeight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132"/>
        <v>42496.773263888885</v>
      </c>
      <c r="L896" s="12">
        <f t="shared" si="133"/>
        <v>2016</v>
      </c>
      <c r="M896" s="12">
        <f t="shared" si="134"/>
        <v>5</v>
      </c>
      <c r="N896" s="11"/>
      <c r="O896" s="11">
        <f t="shared" si="135"/>
        <v>42526.773263888885</v>
      </c>
      <c r="P896" t="b">
        <v>0</v>
      </c>
      <c r="Q896">
        <v>53</v>
      </c>
      <c r="R896" t="b">
        <v>0</v>
      </c>
      <c r="S896" t="s">
        <v>8279</v>
      </c>
      <c r="T896" s="5">
        <f t="shared" si="136"/>
        <v>39.17</v>
      </c>
      <c r="U896" s="5">
        <f t="shared" si="137"/>
        <v>147.81132075471697</v>
      </c>
      <c r="V896" t="str">
        <f t="shared" si="138"/>
        <v>music</v>
      </c>
      <c r="W896" t="str">
        <f t="shared" si="139"/>
        <v>indie rock</v>
      </c>
      <c r="X896" s="8">
        <f t="shared" si="130"/>
        <v>2016</v>
      </c>
      <c r="Y896" s="8">
        <f t="shared" si="131"/>
        <v>5</v>
      </c>
    </row>
    <row r="897" spans="1:25" ht="19" customHeight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132"/>
        <v>40430.919317129628</v>
      </c>
      <c r="L897" s="12">
        <f t="shared" si="133"/>
        <v>2010</v>
      </c>
      <c r="M897" s="12">
        <f t="shared" si="134"/>
        <v>9</v>
      </c>
      <c r="N897" s="11"/>
      <c r="O897" s="11">
        <f t="shared" si="135"/>
        <v>40475.919317129628</v>
      </c>
      <c r="P897" t="b">
        <v>0</v>
      </c>
      <c r="Q897">
        <v>7</v>
      </c>
      <c r="R897" t="b">
        <v>0</v>
      </c>
      <c r="S897" t="s">
        <v>8279</v>
      </c>
      <c r="T897" s="5">
        <f t="shared" si="136"/>
        <v>2.4375</v>
      </c>
      <c r="U897" s="5">
        <f t="shared" si="137"/>
        <v>27.857142857142858</v>
      </c>
      <c r="V897" t="str">
        <f t="shared" si="138"/>
        <v>music</v>
      </c>
      <c r="W897" t="str">
        <f t="shared" si="139"/>
        <v>indie rock</v>
      </c>
      <c r="X897" s="8">
        <f t="shared" si="130"/>
        <v>2010</v>
      </c>
      <c r="Y897" s="8">
        <f t="shared" si="131"/>
        <v>9</v>
      </c>
    </row>
    <row r="898" spans="1:25" ht="19" customHeight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si="132"/>
        <v>42218.66465277777</v>
      </c>
      <c r="L898" s="12">
        <f t="shared" si="133"/>
        <v>2015</v>
      </c>
      <c r="M898" s="12">
        <f t="shared" si="134"/>
        <v>8</v>
      </c>
      <c r="N898" s="11"/>
      <c r="O898" s="11">
        <f t="shared" si="135"/>
        <v>42243.958333333336</v>
      </c>
      <c r="P898" t="b">
        <v>0</v>
      </c>
      <c r="Q898">
        <v>72</v>
      </c>
      <c r="R898" t="b">
        <v>0</v>
      </c>
      <c r="S898" t="s">
        <v>8279</v>
      </c>
      <c r="T898" s="5">
        <f t="shared" si="136"/>
        <v>40</v>
      </c>
      <c r="U898" s="5">
        <f t="shared" si="137"/>
        <v>44.444444444444443</v>
      </c>
      <c r="V898" t="str">
        <f t="shared" si="138"/>
        <v>music</v>
      </c>
      <c r="W898" t="str">
        <f t="shared" si="139"/>
        <v>indie rock</v>
      </c>
      <c r="X898" s="8">
        <f t="shared" ref="X898:X961" si="140">L898</f>
        <v>2015</v>
      </c>
      <c r="Y898" s="8">
        <f t="shared" ref="Y898:Y961" si="141">M898</f>
        <v>8</v>
      </c>
    </row>
    <row r="899" spans="1:25" ht="19" customHeight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ref="K899:K962" si="142">(J899/86400)+25569+(-5/24)</f>
        <v>41211.480416666665</v>
      </c>
      <c r="L899" s="12">
        <f t="shared" ref="L899:L962" si="143">YEAR(K899)</f>
        <v>2012</v>
      </c>
      <c r="M899" s="12">
        <f t="shared" ref="M899:M962" si="144">MONTH(K899)</f>
        <v>10</v>
      </c>
      <c r="N899" s="11"/>
      <c r="O899" s="11">
        <f t="shared" ref="O899:O962" si="145">(I899/86400)+25569+(-5/24)</f>
        <v>41241.52208333333</v>
      </c>
      <c r="P899" t="b">
        <v>0</v>
      </c>
      <c r="Q899">
        <v>0</v>
      </c>
      <c r="R899" t="b">
        <v>0</v>
      </c>
      <c r="S899" t="s">
        <v>8279</v>
      </c>
      <c r="T899" s="5">
        <f t="shared" ref="T899:T962" si="146">E899/D899*100</f>
        <v>0</v>
      </c>
      <c r="U899" s="5">
        <f t="shared" ref="U899:U962" si="147">IF(Q899&gt;0,E899/Q899,0)</f>
        <v>0</v>
      </c>
      <c r="V899" t="str">
        <f t="shared" ref="V899:V962" si="148">LEFT(S899,SEARCH("/",S899)-1)</f>
        <v>music</v>
      </c>
      <c r="W899" t="str">
        <f t="shared" ref="W899:W962" si="149">RIGHT($S899,LEN($S899)-SEARCH("/",$S899))</f>
        <v>indie rock</v>
      </c>
      <c r="X899" s="8">
        <f t="shared" si="140"/>
        <v>2012</v>
      </c>
      <c r="Y899" s="8">
        <f t="shared" si="141"/>
        <v>10</v>
      </c>
    </row>
    <row r="900" spans="1:25" ht="19" customHeight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142"/>
        <v>40878.549884259257</v>
      </c>
      <c r="L900" s="12">
        <f t="shared" si="143"/>
        <v>2011</v>
      </c>
      <c r="M900" s="12">
        <f t="shared" si="144"/>
        <v>12</v>
      </c>
      <c r="N900" s="11"/>
      <c r="O900" s="11">
        <f t="shared" si="145"/>
        <v>40923.549884259257</v>
      </c>
      <c r="P900" t="b">
        <v>0</v>
      </c>
      <c r="Q900">
        <v>2</v>
      </c>
      <c r="R900" t="b">
        <v>0</v>
      </c>
      <c r="S900" t="s">
        <v>8279</v>
      </c>
      <c r="T900" s="5">
        <f t="shared" si="146"/>
        <v>2.8000000000000003</v>
      </c>
      <c r="U900" s="5">
        <f t="shared" si="147"/>
        <v>35</v>
      </c>
      <c r="V900" t="str">
        <f t="shared" si="148"/>
        <v>music</v>
      </c>
      <c r="W900" t="str">
        <f t="shared" si="149"/>
        <v>indie rock</v>
      </c>
      <c r="X900" s="8">
        <f t="shared" si="140"/>
        <v>2011</v>
      </c>
      <c r="Y900" s="8">
        <f t="shared" si="141"/>
        <v>12</v>
      </c>
    </row>
    <row r="901" spans="1:25" ht="19" customHeight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142"/>
        <v>40645.890763888885</v>
      </c>
      <c r="L901" s="12">
        <f t="shared" si="143"/>
        <v>2011</v>
      </c>
      <c r="M901" s="12">
        <f t="shared" si="144"/>
        <v>4</v>
      </c>
      <c r="N901" s="11"/>
      <c r="O901" s="11">
        <f t="shared" si="145"/>
        <v>40690.890763888885</v>
      </c>
      <c r="P901" t="b">
        <v>0</v>
      </c>
      <c r="Q901">
        <v>8</v>
      </c>
      <c r="R901" t="b">
        <v>0</v>
      </c>
      <c r="S901" t="s">
        <v>8279</v>
      </c>
      <c r="T901" s="5">
        <f t="shared" si="146"/>
        <v>37.333333333333336</v>
      </c>
      <c r="U901" s="5">
        <f t="shared" si="147"/>
        <v>35</v>
      </c>
      <c r="V901" t="str">
        <f t="shared" si="148"/>
        <v>music</v>
      </c>
      <c r="W901" t="str">
        <f t="shared" si="149"/>
        <v>indie rock</v>
      </c>
      <c r="X901" s="8">
        <f t="shared" si="140"/>
        <v>2011</v>
      </c>
      <c r="Y901" s="8">
        <f t="shared" si="141"/>
        <v>4</v>
      </c>
    </row>
    <row r="902" spans="1:25" ht="19" customHeight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142"/>
        <v>42429.641226851854</v>
      </c>
      <c r="L902" s="12">
        <f t="shared" si="143"/>
        <v>2016</v>
      </c>
      <c r="M902" s="12">
        <f t="shared" si="144"/>
        <v>2</v>
      </c>
      <c r="N902" s="11"/>
      <c r="O902" s="11">
        <f t="shared" si="145"/>
        <v>42459.599560185183</v>
      </c>
      <c r="P902" t="b">
        <v>0</v>
      </c>
      <c r="Q902">
        <v>2</v>
      </c>
      <c r="R902" t="b">
        <v>0</v>
      </c>
      <c r="S902" t="s">
        <v>8278</v>
      </c>
      <c r="T902" s="5">
        <f t="shared" si="146"/>
        <v>0.42</v>
      </c>
      <c r="U902" s="5">
        <f t="shared" si="147"/>
        <v>10.5</v>
      </c>
      <c r="V902" t="str">
        <f t="shared" si="148"/>
        <v>music</v>
      </c>
      <c r="W902" t="str">
        <f t="shared" si="149"/>
        <v>jazz</v>
      </c>
      <c r="X902" s="8">
        <f t="shared" si="140"/>
        <v>2016</v>
      </c>
      <c r="Y902" s="8">
        <f t="shared" si="141"/>
        <v>2</v>
      </c>
    </row>
    <row r="903" spans="1:25" ht="19" customHeight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142"/>
        <v>40291.603171296294</v>
      </c>
      <c r="L903" s="12">
        <f t="shared" si="143"/>
        <v>2010</v>
      </c>
      <c r="M903" s="12">
        <f t="shared" si="144"/>
        <v>4</v>
      </c>
      <c r="N903" s="11"/>
      <c r="O903" s="11">
        <f t="shared" si="145"/>
        <v>40337.59097222222</v>
      </c>
      <c r="P903" t="b">
        <v>0</v>
      </c>
      <c r="Q903">
        <v>0</v>
      </c>
      <c r="R903" t="b">
        <v>0</v>
      </c>
      <c r="S903" t="s">
        <v>8278</v>
      </c>
      <c r="T903" s="5">
        <f t="shared" si="146"/>
        <v>0</v>
      </c>
      <c r="U903" s="5">
        <f t="shared" si="147"/>
        <v>0</v>
      </c>
      <c r="V903" t="str">
        <f t="shared" si="148"/>
        <v>music</v>
      </c>
      <c r="W903" t="str">
        <f t="shared" si="149"/>
        <v>jazz</v>
      </c>
      <c r="X903" s="8">
        <f t="shared" si="140"/>
        <v>2010</v>
      </c>
      <c r="Y903" s="8">
        <f t="shared" si="141"/>
        <v>4</v>
      </c>
    </row>
    <row r="904" spans="1:25" ht="19" customHeight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142"/>
        <v>41829.757199074069</v>
      </c>
      <c r="L904" s="12">
        <f t="shared" si="143"/>
        <v>2014</v>
      </c>
      <c r="M904" s="12">
        <f t="shared" si="144"/>
        <v>7</v>
      </c>
      <c r="N904" s="11"/>
      <c r="O904" s="11">
        <f t="shared" si="145"/>
        <v>41881.4375</v>
      </c>
      <c r="P904" t="b">
        <v>0</v>
      </c>
      <c r="Q904">
        <v>3</v>
      </c>
      <c r="R904" t="b">
        <v>0</v>
      </c>
      <c r="S904" t="s">
        <v>8278</v>
      </c>
      <c r="T904" s="5">
        <f t="shared" si="146"/>
        <v>0.3</v>
      </c>
      <c r="U904" s="5">
        <f t="shared" si="147"/>
        <v>30</v>
      </c>
      <c r="V904" t="str">
        <f t="shared" si="148"/>
        <v>music</v>
      </c>
      <c r="W904" t="str">
        <f t="shared" si="149"/>
        <v>jazz</v>
      </c>
      <c r="X904" s="8">
        <f t="shared" si="140"/>
        <v>2014</v>
      </c>
      <c r="Y904" s="8">
        <f t="shared" si="141"/>
        <v>7</v>
      </c>
    </row>
    <row r="905" spans="1:25" ht="19" customHeight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142"/>
        <v>41149.587731481479</v>
      </c>
      <c r="L905" s="12">
        <f t="shared" si="143"/>
        <v>2012</v>
      </c>
      <c r="M905" s="12">
        <f t="shared" si="144"/>
        <v>8</v>
      </c>
      <c r="N905" s="11"/>
      <c r="O905" s="11">
        <f t="shared" si="145"/>
        <v>41174.892361111109</v>
      </c>
      <c r="P905" t="b">
        <v>0</v>
      </c>
      <c r="Q905">
        <v>4</v>
      </c>
      <c r="R905" t="b">
        <v>0</v>
      </c>
      <c r="S905" t="s">
        <v>8278</v>
      </c>
      <c r="T905" s="5">
        <f t="shared" si="146"/>
        <v>3.2</v>
      </c>
      <c r="U905" s="5">
        <f t="shared" si="147"/>
        <v>40</v>
      </c>
      <c r="V905" t="str">
        <f t="shared" si="148"/>
        <v>music</v>
      </c>
      <c r="W905" t="str">
        <f t="shared" si="149"/>
        <v>jazz</v>
      </c>
      <c r="X905" s="8">
        <f t="shared" si="140"/>
        <v>2012</v>
      </c>
      <c r="Y905" s="8">
        <f t="shared" si="141"/>
        <v>8</v>
      </c>
    </row>
    <row r="906" spans="1:25" ht="19" customHeight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142"/>
        <v>42341.87195601852</v>
      </c>
      <c r="L906" s="12">
        <f t="shared" si="143"/>
        <v>2015</v>
      </c>
      <c r="M906" s="12">
        <f t="shared" si="144"/>
        <v>12</v>
      </c>
      <c r="N906" s="11"/>
      <c r="O906" s="11">
        <f t="shared" si="145"/>
        <v>42371.87195601852</v>
      </c>
      <c r="P906" t="b">
        <v>0</v>
      </c>
      <c r="Q906">
        <v>3</v>
      </c>
      <c r="R906" t="b">
        <v>0</v>
      </c>
      <c r="S906" t="s">
        <v>8278</v>
      </c>
      <c r="T906" s="5">
        <f t="shared" si="146"/>
        <v>0.30199999999999999</v>
      </c>
      <c r="U906" s="5">
        <f t="shared" si="147"/>
        <v>50.333333333333336</v>
      </c>
      <c r="V906" t="str">
        <f t="shared" si="148"/>
        <v>music</v>
      </c>
      <c r="W906" t="str">
        <f t="shared" si="149"/>
        <v>jazz</v>
      </c>
      <c r="X906" s="8">
        <f t="shared" si="140"/>
        <v>2015</v>
      </c>
      <c r="Y906" s="8">
        <f t="shared" si="141"/>
        <v>12</v>
      </c>
    </row>
    <row r="907" spans="1:25" ht="19" customHeight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142"/>
        <v>40507.031550925924</v>
      </c>
      <c r="L907" s="12">
        <f t="shared" si="143"/>
        <v>2010</v>
      </c>
      <c r="M907" s="12">
        <f t="shared" si="144"/>
        <v>11</v>
      </c>
      <c r="N907" s="11"/>
      <c r="O907" s="11">
        <f t="shared" si="145"/>
        <v>40567.031550925924</v>
      </c>
      <c r="P907" t="b">
        <v>0</v>
      </c>
      <c r="Q907">
        <v>6</v>
      </c>
      <c r="R907" t="b">
        <v>0</v>
      </c>
      <c r="S907" t="s">
        <v>8278</v>
      </c>
      <c r="T907" s="5">
        <f t="shared" si="146"/>
        <v>3.0153846153846153</v>
      </c>
      <c r="U907" s="5">
        <f t="shared" si="147"/>
        <v>32.666666666666664</v>
      </c>
      <c r="V907" t="str">
        <f t="shared" si="148"/>
        <v>music</v>
      </c>
      <c r="W907" t="str">
        <f t="shared" si="149"/>
        <v>jazz</v>
      </c>
      <c r="X907" s="8">
        <f t="shared" si="140"/>
        <v>2010</v>
      </c>
      <c r="Y907" s="8">
        <f t="shared" si="141"/>
        <v>11</v>
      </c>
    </row>
    <row r="908" spans="1:25" ht="19" customHeight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142"/>
        <v>41680.981365740736</v>
      </c>
      <c r="L908" s="12">
        <f t="shared" si="143"/>
        <v>2014</v>
      </c>
      <c r="M908" s="12">
        <f t="shared" si="144"/>
        <v>2</v>
      </c>
      <c r="N908" s="11"/>
      <c r="O908" s="11">
        <f t="shared" si="145"/>
        <v>41710.939699074072</v>
      </c>
      <c r="P908" t="b">
        <v>0</v>
      </c>
      <c r="Q908">
        <v>0</v>
      </c>
      <c r="R908" t="b">
        <v>0</v>
      </c>
      <c r="S908" t="s">
        <v>8278</v>
      </c>
      <c r="T908" s="5">
        <f t="shared" si="146"/>
        <v>0</v>
      </c>
      <c r="U908" s="5">
        <f t="shared" si="147"/>
        <v>0</v>
      </c>
      <c r="V908" t="str">
        <f t="shared" si="148"/>
        <v>music</v>
      </c>
      <c r="W908" t="str">
        <f t="shared" si="149"/>
        <v>jazz</v>
      </c>
      <c r="X908" s="8">
        <f t="shared" si="140"/>
        <v>2014</v>
      </c>
      <c r="Y908" s="8">
        <f t="shared" si="141"/>
        <v>2</v>
      </c>
    </row>
    <row r="909" spans="1:25" ht="19" customHeight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142"/>
        <v>40766.9840625</v>
      </c>
      <c r="L909" s="12">
        <f t="shared" si="143"/>
        <v>2011</v>
      </c>
      <c r="M909" s="12">
        <f t="shared" si="144"/>
        <v>8</v>
      </c>
      <c r="N909" s="11"/>
      <c r="O909" s="11">
        <f t="shared" si="145"/>
        <v>40796.9840625</v>
      </c>
      <c r="P909" t="b">
        <v>0</v>
      </c>
      <c r="Q909">
        <v>0</v>
      </c>
      <c r="R909" t="b">
        <v>0</v>
      </c>
      <c r="S909" t="s">
        <v>8278</v>
      </c>
      <c r="T909" s="5">
        <f t="shared" si="146"/>
        <v>0</v>
      </c>
      <c r="U909" s="5">
        <f t="shared" si="147"/>
        <v>0</v>
      </c>
      <c r="V909" t="str">
        <f t="shared" si="148"/>
        <v>music</v>
      </c>
      <c r="W909" t="str">
        <f t="shared" si="149"/>
        <v>jazz</v>
      </c>
      <c r="X909" s="8">
        <f t="shared" si="140"/>
        <v>2011</v>
      </c>
      <c r="Y909" s="8">
        <f t="shared" si="141"/>
        <v>8</v>
      </c>
    </row>
    <row r="910" spans="1:25" ht="19" customHeight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142"/>
        <v>40340.593229166661</v>
      </c>
      <c r="L910" s="12">
        <f t="shared" si="143"/>
        <v>2010</v>
      </c>
      <c r="M910" s="12">
        <f t="shared" si="144"/>
        <v>6</v>
      </c>
      <c r="N910" s="11"/>
      <c r="O910" s="11">
        <f t="shared" si="145"/>
        <v>40385.999305555553</v>
      </c>
      <c r="P910" t="b">
        <v>0</v>
      </c>
      <c r="Q910">
        <v>0</v>
      </c>
      <c r="R910" t="b">
        <v>0</v>
      </c>
      <c r="S910" t="s">
        <v>8278</v>
      </c>
      <c r="T910" s="5">
        <f t="shared" si="146"/>
        <v>0</v>
      </c>
      <c r="U910" s="5">
        <f t="shared" si="147"/>
        <v>0</v>
      </c>
      <c r="V910" t="str">
        <f t="shared" si="148"/>
        <v>music</v>
      </c>
      <c r="W910" t="str">
        <f t="shared" si="149"/>
        <v>jazz</v>
      </c>
      <c r="X910" s="8">
        <f t="shared" si="140"/>
        <v>2010</v>
      </c>
      <c r="Y910" s="8">
        <f t="shared" si="141"/>
        <v>6</v>
      </c>
    </row>
    <row r="911" spans="1:25" ht="19" customHeight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142"/>
        <v>41081.481944444444</v>
      </c>
      <c r="L911" s="12">
        <f t="shared" si="143"/>
        <v>2012</v>
      </c>
      <c r="M911" s="12">
        <f t="shared" si="144"/>
        <v>6</v>
      </c>
      <c r="N911" s="11"/>
      <c r="O911" s="11">
        <f t="shared" si="145"/>
        <v>41112.958333333328</v>
      </c>
      <c r="P911" t="b">
        <v>0</v>
      </c>
      <c r="Q911">
        <v>8</v>
      </c>
      <c r="R911" t="b">
        <v>0</v>
      </c>
      <c r="S911" t="s">
        <v>8278</v>
      </c>
      <c r="T911" s="5">
        <f t="shared" si="146"/>
        <v>3.25</v>
      </c>
      <c r="U911" s="5">
        <f t="shared" si="147"/>
        <v>65</v>
      </c>
      <c r="V911" t="str">
        <f t="shared" si="148"/>
        <v>music</v>
      </c>
      <c r="W911" t="str">
        <f t="shared" si="149"/>
        <v>jazz</v>
      </c>
      <c r="X911" s="8">
        <f t="shared" si="140"/>
        <v>2012</v>
      </c>
      <c r="Y911" s="8">
        <f t="shared" si="141"/>
        <v>6</v>
      </c>
    </row>
    <row r="912" spans="1:25" ht="19" customHeight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142"/>
        <v>42737.337025462963</v>
      </c>
      <c r="L912" s="12">
        <f t="shared" si="143"/>
        <v>2017</v>
      </c>
      <c r="M912" s="12">
        <f t="shared" si="144"/>
        <v>1</v>
      </c>
      <c r="N912" s="11"/>
      <c r="O912" s="11">
        <f t="shared" si="145"/>
        <v>42797.337025462963</v>
      </c>
      <c r="P912" t="b">
        <v>0</v>
      </c>
      <c r="Q912">
        <v>5</v>
      </c>
      <c r="R912" t="b">
        <v>0</v>
      </c>
      <c r="S912" t="s">
        <v>8278</v>
      </c>
      <c r="T912" s="5">
        <f t="shared" si="146"/>
        <v>22.363636363636363</v>
      </c>
      <c r="U912" s="5">
        <f t="shared" si="147"/>
        <v>24.6</v>
      </c>
      <c r="V912" t="str">
        <f t="shared" si="148"/>
        <v>music</v>
      </c>
      <c r="W912" t="str">
        <f t="shared" si="149"/>
        <v>jazz</v>
      </c>
      <c r="X912" s="8">
        <f t="shared" si="140"/>
        <v>2017</v>
      </c>
      <c r="Y912" s="8">
        <f t="shared" si="141"/>
        <v>1</v>
      </c>
    </row>
    <row r="913" spans="1:25" ht="19" customHeight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142"/>
        <v>41641.796817129631</v>
      </c>
      <c r="L913" s="12">
        <f t="shared" si="143"/>
        <v>2014</v>
      </c>
      <c r="M913" s="12">
        <f t="shared" si="144"/>
        <v>1</v>
      </c>
      <c r="N913" s="11"/>
      <c r="O913" s="11">
        <f t="shared" si="145"/>
        <v>41662.796817129631</v>
      </c>
      <c r="P913" t="b">
        <v>0</v>
      </c>
      <c r="Q913">
        <v>0</v>
      </c>
      <c r="R913" t="b">
        <v>0</v>
      </c>
      <c r="S913" t="s">
        <v>8278</v>
      </c>
      <c r="T913" s="5">
        <f t="shared" si="146"/>
        <v>0</v>
      </c>
      <c r="U913" s="5">
        <f t="shared" si="147"/>
        <v>0</v>
      </c>
      <c r="V913" t="str">
        <f t="shared" si="148"/>
        <v>music</v>
      </c>
      <c r="W913" t="str">
        <f t="shared" si="149"/>
        <v>jazz</v>
      </c>
      <c r="X913" s="8">
        <f t="shared" si="140"/>
        <v>2014</v>
      </c>
      <c r="Y913" s="8">
        <f t="shared" si="141"/>
        <v>1</v>
      </c>
    </row>
    <row r="914" spans="1:25" ht="19" customHeight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142"/>
        <v>41193.901006944441</v>
      </c>
      <c r="L914" s="12">
        <f t="shared" si="143"/>
        <v>2012</v>
      </c>
      <c r="M914" s="12">
        <f t="shared" si="144"/>
        <v>10</v>
      </c>
      <c r="N914" s="11"/>
      <c r="O914" s="11">
        <f t="shared" si="145"/>
        <v>41253.942673611113</v>
      </c>
      <c r="P914" t="b">
        <v>0</v>
      </c>
      <c r="Q914">
        <v>2</v>
      </c>
      <c r="R914" t="b">
        <v>0</v>
      </c>
      <c r="S914" t="s">
        <v>8278</v>
      </c>
      <c r="T914" s="5">
        <f t="shared" si="146"/>
        <v>0.85714285714285721</v>
      </c>
      <c r="U914" s="5">
        <f t="shared" si="147"/>
        <v>15</v>
      </c>
      <c r="V914" t="str">
        <f t="shared" si="148"/>
        <v>music</v>
      </c>
      <c r="W914" t="str">
        <f t="shared" si="149"/>
        <v>jazz</v>
      </c>
      <c r="X914" s="8">
        <f t="shared" si="140"/>
        <v>2012</v>
      </c>
      <c r="Y914" s="8">
        <f t="shared" si="141"/>
        <v>10</v>
      </c>
    </row>
    <row r="915" spans="1:25" ht="19" customHeight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142"/>
        <v>41003.930775462963</v>
      </c>
      <c r="L915" s="12">
        <f t="shared" si="143"/>
        <v>2012</v>
      </c>
      <c r="M915" s="12">
        <f t="shared" si="144"/>
        <v>4</v>
      </c>
      <c r="N915" s="11"/>
      <c r="O915" s="11">
        <f t="shared" si="145"/>
        <v>41033.930775462963</v>
      </c>
      <c r="P915" t="b">
        <v>0</v>
      </c>
      <c r="Q915">
        <v>24</v>
      </c>
      <c r="R915" t="b">
        <v>0</v>
      </c>
      <c r="S915" t="s">
        <v>8278</v>
      </c>
      <c r="T915" s="5">
        <f t="shared" si="146"/>
        <v>6.6066666666666665</v>
      </c>
      <c r="U915" s="5">
        <f t="shared" si="147"/>
        <v>82.583333333333329</v>
      </c>
      <c r="V915" t="str">
        <f t="shared" si="148"/>
        <v>music</v>
      </c>
      <c r="W915" t="str">
        <f t="shared" si="149"/>
        <v>jazz</v>
      </c>
      <c r="X915" s="8">
        <f t="shared" si="140"/>
        <v>2012</v>
      </c>
      <c r="Y915" s="8">
        <f t="shared" si="141"/>
        <v>4</v>
      </c>
    </row>
    <row r="916" spans="1:25" ht="19" customHeight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142"/>
        <v>41116.554942129624</v>
      </c>
      <c r="L916" s="12">
        <f t="shared" si="143"/>
        <v>2012</v>
      </c>
      <c r="M916" s="12">
        <f t="shared" si="144"/>
        <v>7</v>
      </c>
      <c r="N916" s="11"/>
      <c r="O916" s="11">
        <f t="shared" si="145"/>
        <v>41146.554942129624</v>
      </c>
      <c r="P916" t="b">
        <v>0</v>
      </c>
      <c r="Q916">
        <v>0</v>
      </c>
      <c r="R916" t="b">
        <v>0</v>
      </c>
      <c r="S916" t="s">
        <v>8278</v>
      </c>
      <c r="T916" s="5">
        <f t="shared" si="146"/>
        <v>0</v>
      </c>
      <c r="U916" s="5">
        <f t="shared" si="147"/>
        <v>0</v>
      </c>
      <c r="V916" t="str">
        <f t="shared" si="148"/>
        <v>music</v>
      </c>
      <c r="W916" t="str">
        <f t="shared" si="149"/>
        <v>jazz</v>
      </c>
      <c r="X916" s="8">
        <f t="shared" si="140"/>
        <v>2012</v>
      </c>
      <c r="Y916" s="8">
        <f t="shared" si="141"/>
        <v>7</v>
      </c>
    </row>
    <row r="917" spans="1:25" ht="19" customHeight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142"/>
        <v>40937.471226851849</v>
      </c>
      <c r="L917" s="12">
        <f t="shared" si="143"/>
        <v>2012</v>
      </c>
      <c r="M917" s="12">
        <f t="shared" si="144"/>
        <v>1</v>
      </c>
      <c r="N917" s="11"/>
      <c r="O917" s="11">
        <f t="shared" si="145"/>
        <v>40968.999305555553</v>
      </c>
      <c r="P917" t="b">
        <v>0</v>
      </c>
      <c r="Q917">
        <v>9</v>
      </c>
      <c r="R917" t="b">
        <v>0</v>
      </c>
      <c r="S917" t="s">
        <v>8278</v>
      </c>
      <c r="T917" s="5">
        <f t="shared" si="146"/>
        <v>5.7692307692307692</v>
      </c>
      <c r="U917" s="5">
        <f t="shared" si="147"/>
        <v>41.666666666666664</v>
      </c>
      <c r="V917" t="str">
        <f t="shared" si="148"/>
        <v>music</v>
      </c>
      <c r="W917" t="str">
        <f t="shared" si="149"/>
        <v>jazz</v>
      </c>
      <c r="X917" s="8">
        <f t="shared" si="140"/>
        <v>2012</v>
      </c>
      <c r="Y917" s="8">
        <f t="shared" si="141"/>
        <v>1</v>
      </c>
    </row>
    <row r="918" spans="1:25" ht="19" customHeight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142"/>
        <v>40434.645069444443</v>
      </c>
      <c r="L918" s="12">
        <f t="shared" si="143"/>
        <v>2010</v>
      </c>
      <c r="M918" s="12">
        <f t="shared" si="144"/>
        <v>9</v>
      </c>
      <c r="N918" s="11"/>
      <c r="O918" s="11">
        <f t="shared" si="145"/>
        <v>40473</v>
      </c>
      <c r="P918" t="b">
        <v>0</v>
      </c>
      <c r="Q918">
        <v>0</v>
      </c>
      <c r="R918" t="b">
        <v>0</v>
      </c>
      <c r="S918" t="s">
        <v>8278</v>
      </c>
      <c r="T918" s="5">
        <f t="shared" si="146"/>
        <v>0</v>
      </c>
      <c r="U918" s="5">
        <f t="shared" si="147"/>
        <v>0</v>
      </c>
      <c r="V918" t="str">
        <f t="shared" si="148"/>
        <v>music</v>
      </c>
      <c r="W918" t="str">
        <f t="shared" si="149"/>
        <v>jazz</v>
      </c>
      <c r="X918" s="8">
        <f t="shared" si="140"/>
        <v>2010</v>
      </c>
      <c r="Y918" s="8">
        <f t="shared" si="141"/>
        <v>9</v>
      </c>
    </row>
    <row r="919" spans="1:25" ht="19" customHeight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142"/>
        <v>41802.735300925924</v>
      </c>
      <c r="L919" s="12">
        <f t="shared" si="143"/>
        <v>2014</v>
      </c>
      <c r="M919" s="12">
        <f t="shared" si="144"/>
        <v>6</v>
      </c>
      <c r="N919" s="11"/>
      <c r="O919" s="11">
        <f t="shared" si="145"/>
        <v>41833.895833333328</v>
      </c>
      <c r="P919" t="b">
        <v>0</v>
      </c>
      <c r="Q919">
        <v>1</v>
      </c>
      <c r="R919" t="b">
        <v>0</v>
      </c>
      <c r="S919" t="s">
        <v>8278</v>
      </c>
      <c r="T919" s="5">
        <f t="shared" si="146"/>
        <v>0.6</v>
      </c>
      <c r="U919" s="5">
        <f t="shared" si="147"/>
        <v>30</v>
      </c>
      <c r="V919" t="str">
        <f t="shared" si="148"/>
        <v>music</v>
      </c>
      <c r="W919" t="str">
        <f t="shared" si="149"/>
        <v>jazz</v>
      </c>
      <c r="X919" s="8">
        <f t="shared" si="140"/>
        <v>2014</v>
      </c>
      <c r="Y919" s="8">
        <f t="shared" si="141"/>
        <v>6</v>
      </c>
    </row>
    <row r="920" spans="1:25" ht="19" customHeight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142"/>
        <v>41944.707881944443</v>
      </c>
      <c r="L920" s="12">
        <f t="shared" si="143"/>
        <v>2014</v>
      </c>
      <c r="M920" s="12">
        <f t="shared" si="144"/>
        <v>11</v>
      </c>
      <c r="N920" s="11"/>
      <c r="O920" s="11">
        <f t="shared" si="145"/>
        <v>41974.749548611107</v>
      </c>
      <c r="P920" t="b">
        <v>0</v>
      </c>
      <c r="Q920">
        <v>10</v>
      </c>
      <c r="R920" t="b">
        <v>0</v>
      </c>
      <c r="S920" t="s">
        <v>8278</v>
      </c>
      <c r="T920" s="5">
        <f t="shared" si="146"/>
        <v>5.0256410256410255</v>
      </c>
      <c r="U920" s="5">
        <f t="shared" si="147"/>
        <v>19.600000000000001</v>
      </c>
      <c r="V920" t="str">
        <f t="shared" si="148"/>
        <v>music</v>
      </c>
      <c r="W920" t="str">
        <f t="shared" si="149"/>
        <v>jazz</v>
      </c>
      <c r="X920" s="8">
        <f t="shared" si="140"/>
        <v>2014</v>
      </c>
      <c r="Y920" s="8">
        <f t="shared" si="141"/>
        <v>11</v>
      </c>
    </row>
    <row r="921" spans="1:25" ht="19" customHeight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142"/>
        <v>41227.433391203704</v>
      </c>
      <c r="L921" s="12">
        <f t="shared" si="143"/>
        <v>2012</v>
      </c>
      <c r="M921" s="12">
        <f t="shared" si="144"/>
        <v>11</v>
      </c>
      <c r="N921" s="11"/>
      <c r="O921" s="11">
        <f t="shared" si="145"/>
        <v>41262.433391203704</v>
      </c>
      <c r="P921" t="b">
        <v>0</v>
      </c>
      <c r="Q921">
        <v>1</v>
      </c>
      <c r="R921" t="b">
        <v>0</v>
      </c>
      <c r="S921" t="s">
        <v>8278</v>
      </c>
      <c r="T921" s="5">
        <f t="shared" si="146"/>
        <v>0.5</v>
      </c>
      <c r="U921" s="5">
        <f t="shared" si="147"/>
        <v>100</v>
      </c>
      <c r="V921" t="str">
        <f t="shared" si="148"/>
        <v>music</v>
      </c>
      <c r="W921" t="str">
        <f t="shared" si="149"/>
        <v>jazz</v>
      </c>
      <c r="X921" s="8">
        <f t="shared" si="140"/>
        <v>2012</v>
      </c>
      <c r="Y921" s="8">
        <f t="shared" si="141"/>
        <v>11</v>
      </c>
    </row>
    <row r="922" spans="1:25" ht="19" customHeight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142"/>
        <v>41562.463217592587</v>
      </c>
      <c r="L922" s="12">
        <f t="shared" si="143"/>
        <v>2013</v>
      </c>
      <c r="M922" s="12">
        <f t="shared" si="144"/>
        <v>10</v>
      </c>
      <c r="N922" s="11"/>
      <c r="O922" s="11">
        <f t="shared" si="145"/>
        <v>41592.504884259259</v>
      </c>
      <c r="P922" t="b">
        <v>0</v>
      </c>
      <c r="Q922">
        <v>0</v>
      </c>
      <c r="R922" t="b">
        <v>0</v>
      </c>
      <c r="S922" t="s">
        <v>8278</v>
      </c>
      <c r="T922" s="5">
        <f t="shared" si="146"/>
        <v>0</v>
      </c>
      <c r="U922" s="5">
        <f t="shared" si="147"/>
        <v>0</v>
      </c>
      <c r="V922" t="str">
        <f t="shared" si="148"/>
        <v>music</v>
      </c>
      <c r="W922" t="str">
        <f t="shared" si="149"/>
        <v>jazz</v>
      </c>
      <c r="X922" s="8">
        <f t="shared" si="140"/>
        <v>2013</v>
      </c>
      <c r="Y922" s="8">
        <f t="shared" si="141"/>
        <v>10</v>
      </c>
    </row>
    <row r="923" spans="1:25" ht="19" customHeight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142"/>
        <v>40846.962685185186</v>
      </c>
      <c r="L923" s="12">
        <f t="shared" si="143"/>
        <v>2011</v>
      </c>
      <c r="M923" s="12">
        <f t="shared" si="144"/>
        <v>10</v>
      </c>
      <c r="N923" s="11"/>
      <c r="O923" s="11">
        <f t="shared" si="145"/>
        <v>40889.004351851851</v>
      </c>
      <c r="P923" t="b">
        <v>0</v>
      </c>
      <c r="Q923">
        <v>20</v>
      </c>
      <c r="R923" t="b">
        <v>0</v>
      </c>
      <c r="S923" t="s">
        <v>8278</v>
      </c>
      <c r="T923" s="5">
        <f t="shared" si="146"/>
        <v>30.9</v>
      </c>
      <c r="U923" s="5">
        <f t="shared" si="147"/>
        <v>231.75</v>
      </c>
      <c r="V923" t="str">
        <f t="shared" si="148"/>
        <v>music</v>
      </c>
      <c r="W923" t="str">
        <f t="shared" si="149"/>
        <v>jazz</v>
      </c>
      <c r="X923" s="8">
        <f t="shared" si="140"/>
        <v>2011</v>
      </c>
      <c r="Y923" s="8">
        <f t="shared" si="141"/>
        <v>10</v>
      </c>
    </row>
    <row r="924" spans="1:25" ht="19" customHeight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142"/>
        <v>41878.32167824074</v>
      </c>
      <c r="L924" s="12">
        <f t="shared" si="143"/>
        <v>2014</v>
      </c>
      <c r="M924" s="12">
        <f t="shared" si="144"/>
        <v>8</v>
      </c>
      <c r="N924" s="11"/>
      <c r="O924" s="11">
        <f t="shared" si="145"/>
        <v>41913.32167824074</v>
      </c>
      <c r="P924" t="b">
        <v>0</v>
      </c>
      <c r="Q924">
        <v>30</v>
      </c>
      <c r="R924" t="b">
        <v>0</v>
      </c>
      <c r="S924" t="s">
        <v>8278</v>
      </c>
      <c r="T924" s="5">
        <f t="shared" si="146"/>
        <v>21.037037037037038</v>
      </c>
      <c r="U924" s="5">
        <f t="shared" si="147"/>
        <v>189.33333333333334</v>
      </c>
      <c r="V924" t="str">
        <f t="shared" si="148"/>
        <v>music</v>
      </c>
      <c r="W924" t="str">
        <f t="shared" si="149"/>
        <v>jazz</v>
      </c>
      <c r="X924" s="8">
        <f t="shared" si="140"/>
        <v>2014</v>
      </c>
      <c r="Y924" s="8">
        <f t="shared" si="141"/>
        <v>8</v>
      </c>
    </row>
    <row r="925" spans="1:25" ht="19" customHeight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142"/>
        <v>41934.751423611109</v>
      </c>
      <c r="L925" s="12">
        <f t="shared" si="143"/>
        <v>2014</v>
      </c>
      <c r="M925" s="12">
        <f t="shared" si="144"/>
        <v>10</v>
      </c>
      <c r="N925" s="11"/>
      <c r="O925" s="11">
        <f t="shared" si="145"/>
        <v>41964.793090277781</v>
      </c>
      <c r="P925" t="b">
        <v>0</v>
      </c>
      <c r="Q925">
        <v>6</v>
      </c>
      <c r="R925" t="b">
        <v>0</v>
      </c>
      <c r="S925" t="s">
        <v>8278</v>
      </c>
      <c r="T925" s="5">
        <f t="shared" si="146"/>
        <v>2.1999999999999997</v>
      </c>
      <c r="U925" s="5">
        <f t="shared" si="147"/>
        <v>55</v>
      </c>
      <c r="V925" t="str">
        <f t="shared" si="148"/>
        <v>music</v>
      </c>
      <c r="W925" t="str">
        <f t="shared" si="149"/>
        <v>jazz</v>
      </c>
      <c r="X925" s="8">
        <f t="shared" si="140"/>
        <v>2014</v>
      </c>
      <c r="Y925" s="8">
        <f t="shared" si="141"/>
        <v>10</v>
      </c>
    </row>
    <row r="926" spans="1:25" ht="19" customHeight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142"/>
        <v>41288.734594907401</v>
      </c>
      <c r="L926" s="12">
        <f t="shared" si="143"/>
        <v>2013</v>
      </c>
      <c r="M926" s="12">
        <f t="shared" si="144"/>
        <v>1</v>
      </c>
      <c r="N926" s="11"/>
      <c r="O926" s="11">
        <f t="shared" si="145"/>
        <v>41318.734594907401</v>
      </c>
      <c r="P926" t="b">
        <v>0</v>
      </c>
      <c r="Q926">
        <v>15</v>
      </c>
      <c r="R926" t="b">
        <v>0</v>
      </c>
      <c r="S926" t="s">
        <v>8278</v>
      </c>
      <c r="T926" s="5">
        <f t="shared" si="146"/>
        <v>10.9</v>
      </c>
      <c r="U926" s="5">
        <f t="shared" si="147"/>
        <v>21.8</v>
      </c>
      <c r="V926" t="str">
        <f t="shared" si="148"/>
        <v>music</v>
      </c>
      <c r="W926" t="str">
        <f t="shared" si="149"/>
        <v>jazz</v>
      </c>
      <c r="X926" s="8">
        <f t="shared" si="140"/>
        <v>2013</v>
      </c>
      <c r="Y926" s="8">
        <f t="shared" si="141"/>
        <v>1</v>
      </c>
    </row>
    <row r="927" spans="1:25" ht="19" customHeight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142"/>
        <v>41575.672581018516</v>
      </c>
      <c r="L927" s="12">
        <f t="shared" si="143"/>
        <v>2013</v>
      </c>
      <c r="M927" s="12">
        <f t="shared" si="144"/>
        <v>10</v>
      </c>
      <c r="N927" s="11"/>
      <c r="O927" s="11">
        <f t="shared" si="145"/>
        <v>41605.71424768518</v>
      </c>
      <c r="P927" t="b">
        <v>0</v>
      </c>
      <c r="Q927">
        <v>5</v>
      </c>
      <c r="R927" t="b">
        <v>0</v>
      </c>
      <c r="S927" t="s">
        <v>8278</v>
      </c>
      <c r="T927" s="5">
        <f t="shared" si="146"/>
        <v>2.666666666666667</v>
      </c>
      <c r="U927" s="5">
        <f t="shared" si="147"/>
        <v>32</v>
      </c>
      <c r="V927" t="str">
        <f t="shared" si="148"/>
        <v>music</v>
      </c>
      <c r="W927" t="str">
        <f t="shared" si="149"/>
        <v>jazz</v>
      </c>
      <c r="X927" s="8">
        <f t="shared" si="140"/>
        <v>2013</v>
      </c>
      <c r="Y927" s="8">
        <f t="shared" si="141"/>
        <v>10</v>
      </c>
    </row>
    <row r="928" spans="1:25" ht="19" customHeight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142"/>
        <v>40337.811689814815</v>
      </c>
      <c r="L928" s="12">
        <f t="shared" si="143"/>
        <v>2010</v>
      </c>
      <c r="M928" s="12">
        <f t="shared" si="144"/>
        <v>6</v>
      </c>
      <c r="N928" s="11"/>
      <c r="O928" s="11">
        <f t="shared" si="145"/>
        <v>40367.736111111109</v>
      </c>
      <c r="P928" t="b">
        <v>0</v>
      </c>
      <c r="Q928">
        <v>0</v>
      </c>
      <c r="R928" t="b">
        <v>0</v>
      </c>
      <c r="S928" t="s">
        <v>8278</v>
      </c>
      <c r="T928" s="5">
        <f t="shared" si="146"/>
        <v>0</v>
      </c>
      <c r="U928" s="5">
        <f t="shared" si="147"/>
        <v>0</v>
      </c>
      <c r="V928" t="str">
        <f t="shared" si="148"/>
        <v>music</v>
      </c>
      <c r="W928" t="str">
        <f t="shared" si="149"/>
        <v>jazz</v>
      </c>
      <c r="X928" s="8">
        <f t="shared" si="140"/>
        <v>2010</v>
      </c>
      <c r="Y928" s="8">
        <f t="shared" si="141"/>
        <v>6</v>
      </c>
    </row>
    <row r="929" spans="1:25" ht="19" customHeight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142"/>
        <v>41013.614525462959</v>
      </c>
      <c r="L929" s="12">
        <f t="shared" si="143"/>
        <v>2012</v>
      </c>
      <c r="M929" s="12">
        <f t="shared" si="144"/>
        <v>4</v>
      </c>
      <c r="N929" s="11"/>
      <c r="O929" s="11">
        <f t="shared" si="145"/>
        <v>41043.614525462959</v>
      </c>
      <c r="P929" t="b">
        <v>0</v>
      </c>
      <c r="Q929">
        <v>0</v>
      </c>
      <c r="R929" t="b">
        <v>0</v>
      </c>
      <c r="S929" t="s">
        <v>8278</v>
      </c>
      <c r="T929" s="5">
        <f t="shared" si="146"/>
        <v>0</v>
      </c>
      <c r="U929" s="5">
        <f t="shared" si="147"/>
        <v>0</v>
      </c>
      <c r="V929" t="str">
        <f t="shared" si="148"/>
        <v>music</v>
      </c>
      <c r="W929" t="str">
        <f t="shared" si="149"/>
        <v>jazz</v>
      </c>
      <c r="X929" s="8">
        <f t="shared" si="140"/>
        <v>2012</v>
      </c>
      <c r="Y929" s="8">
        <f t="shared" si="141"/>
        <v>4</v>
      </c>
    </row>
    <row r="930" spans="1:25" ht="19" customHeight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142"/>
        <v>41180.654085648144</v>
      </c>
      <c r="L930" s="12">
        <f t="shared" si="143"/>
        <v>2012</v>
      </c>
      <c r="M930" s="12">
        <f t="shared" si="144"/>
        <v>9</v>
      </c>
      <c r="N930" s="11"/>
      <c r="O930" s="11">
        <f t="shared" si="145"/>
        <v>41230.791666666664</v>
      </c>
      <c r="P930" t="b">
        <v>0</v>
      </c>
      <c r="Q930">
        <v>28</v>
      </c>
      <c r="R930" t="b">
        <v>0</v>
      </c>
      <c r="S930" t="s">
        <v>8278</v>
      </c>
      <c r="T930" s="5">
        <f t="shared" si="146"/>
        <v>10.86206896551724</v>
      </c>
      <c r="U930" s="5">
        <f t="shared" si="147"/>
        <v>56.25</v>
      </c>
      <c r="V930" t="str">
        <f t="shared" si="148"/>
        <v>music</v>
      </c>
      <c r="W930" t="str">
        <f t="shared" si="149"/>
        <v>jazz</v>
      </c>
      <c r="X930" s="8">
        <f t="shared" si="140"/>
        <v>2012</v>
      </c>
      <c r="Y930" s="8">
        <f t="shared" si="141"/>
        <v>9</v>
      </c>
    </row>
    <row r="931" spans="1:25" ht="19" customHeight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142"/>
        <v>40978.029733796291</v>
      </c>
      <c r="L931" s="12">
        <f t="shared" si="143"/>
        <v>2012</v>
      </c>
      <c r="M931" s="12">
        <f t="shared" si="144"/>
        <v>3</v>
      </c>
      <c r="N931" s="11"/>
      <c r="O931" s="11">
        <f t="shared" si="145"/>
        <v>41007.988067129627</v>
      </c>
      <c r="P931" t="b">
        <v>0</v>
      </c>
      <c r="Q931">
        <v>0</v>
      </c>
      <c r="R931" t="b">
        <v>0</v>
      </c>
      <c r="S931" t="s">
        <v>8278</v>
      </c>
      <c r="T931" s="5">
        <f t="shared" si="146"/>
        <v>0</v>
      </c>
      <c r="U931" s="5">
        <f t="shared" si="147"/>
        <v>0</v>
      </c>
      <c r="V931" t="str">
        <f t="shared" si="148"/>
        <v>music</v>
      </c>
      <c r="W931" t="str">
        <f t="shared" si="149"/>
        <v>jazz</v>
      </c>
      <c r="X931" s="8">
        <f t="shared" si="140"/>
        <v>2012</v>
      </c>
      <c r="Y931" s="8">
        <f t="shared" si="141"/>
        <v>3</v>
      </c>
    </row>
    <row r="932" spans="1:25" ht="19" customHeight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142"/>
        <v>40312.707245370366</v>
      </c>
      <c r="L932" s="12">
        <f t="shared" si="143"/>
        <v>2010</v>
      </c>
      <c r="M932" s="12">
        <f t="shared" si="144"/>
        <v>5</v>
      </c>
      <c r="N932" s="11"/>
      <c r="O932" s="11">
        <f t="shared" si="145"/>
        <v>40354.688888888886</v>
      </c>
      <c r="P932" t="b">
        <v>0</v>
      </c>
      <c r="Q932">
        <v>5</v>
      </c>
      <c r="R932" t="b">
        <v>0</v>
      </c>
      <c r="S932" t="s">
        <v>8278</v>
      </c>
      <c r="T932" s="5">
        <f t="shared" si="146"/>
        <v>38.333333333333336</v>
      </c>
      <c r="U932" s="5">
        <f t="shared" si="147"/>
        <v>69</v>
      </c>
      <c r="V932" t="str">
        <f t="shared" si="148"/>
        <v>music</v>
      </c>
      <c r="W932" t="str">
        <f t="shared" si="149"/>
        <v>jazz</v>
      </c>
      <c r="X932" s="8">
        <f t="shared" si="140"/>
        <v>2010</v>
      </c>
      <c r="Y932" s="8">
        <f t="shared" si="141"/>
        <v>5</v>
      </c>
    </row>
    <row r="933" spans="1:25" ht="19" customHeight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142"/>
        <v>41680.151643518519</v>
      </c>
      <c r="L933" s="12">
        <f t="shared" si="143"/>
        <v>2014</v>
      </c>
      <c r="M933" s="12">
        <f t="shared" si="144"/>
        <v>2</v>
      </c>
      <c r="N933" s="11"/>
      <c r="O933" s="11">
        <f t="shared" si="145"/>
        <v>41714.708333333328</v>
      </c>
      <c r="P933" t="b">
        <v>0</v>
      </c>
      <c r="Q933">
        <v>7</v>
      </c>
      <c r="R933" t="b">
        <v>0</v>
      </c>
      <c r="S933" t="s">
        <v>8278</v>
      </c>
      <c r="T933" s="5">
        <f t="shared" si="146"/>
        <v>6.5500000000000007</v>
      </c>
      <c r="U933" s="5">
        <f t="shared" si="147"/>
        <v>18.714285714285715</v>
      </c>
      <c r="V933" t="str">
        <f t="shared" si="148"/>
        <v>music</v>
      </c>
      <c r="W933" t="str">
        <f t="shared" si="149"/>
        <v>jazz</v>
      </c>
      <c r="X933" s="8">
        <f t="shared" si="140"/>
        <v>2014</v>
      </c>
      <c r="Y933" s="8">
        <f t="shared" si="141"/>
        <v>2</v>
      </c>
    </row>
    <row r="934" spans="1:25" ht="19" customHeight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142"/>
        <v>41310.760937499996</v>
      </c>
      <c r="L934" s="12">
        <f t="shared" si="143"/>
        <v>2013</v>
      </c>
      <c r="M934" s="12">
        <f t="shared" si="144"/>
        <v>2</v>
      </c>
      <c r="N934" s="11"/>
      <c r="O934" s="11">
        <f t="shared" si="145"/>
        <v>41355.719270833331</v>
      </c>
      <c r="P934" t="b">
        <v>0</v>
      </c>
      <c r="Q934">
        <v>30</v>
      </c>
      <c r="R934" t="b">
        <v>0</v>
      </c>
      <c r="S934" t="s">
        <v>8278</v>
      </c>
      <c r="T934" s="5">
        <f t="shared" si="146"/>
        <v>14.536842105263158</v>
      </c>
      <c r="U934" s="5">
        <f t="shared" si="147"/>
        <v>46.033333333333331</v>
      </c>
      <c r="V934" t="str">
        <f t="shared" si="148"/>
        <v>music</v>
      </c>
      <c r="W934" t="str">
        <f t="shared" si="149"/>
        <v>jazz</v>
      </c>
      <c r="X934" s="8">
        <f t="shared" si="140"/>
        <v>2013</v>
      </c>
      <c r="Y934" s="8">
        <f t="shared" si="141"/>
        <v>2</v>
      </c>
    </row>
    <row r="935" spans="1:25" ht="19" customHeight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142"/>
        <v>41710.960752314808</v>
      </c>
      <c r="L935" s="12">
        <f t="shared" si="143"/>
        <v>2014</v>
      </c>
      <c r="M935" s="12">
        <f t="shared" si="144"/>
        <v>3</v>
      </c>
      <c r="N935" s="11"/>
      <c r="O935" s="11">
        <f t="shared" si="145"/>
        <v>41770.960752314808</v>
      </c>
      <c r="P935" t="b">
        <v>0</v>
      </c>
      <c r="Q935">
        <v>2</v>
      </c>
      <c r="R935" t="b">
        <v>0</v>
      </c>
      <c r="S935" t="s">
        <v>8278</v>
      </c>
      <c r="T935" s="5">
        <f t="shared" si="146"/>
        <v>6</v>
      </c>
      <c r="U935" s="5">
        <f t="shared" si="147"/>
        <v>60</v>
      </c>
      <c r="V935" t="str">
        <f t="shared" si="148"/>
        <v>music</v>
      </c>
      <c r="W935" t="str">
        <f t="shared" si="149"/>
        <v>jazz</v>
      </c>
      <c r="X935" s="8">
        <f t="shared" si="140"/>
        <v>2014</v>
      </c>
      <c r="Y935" s="8">
        <f t="shared" si="141"/>
        <v>3</v>
      </c>
    </row>
    <row r="936" spans="1:25" ht="19" customHeight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142"/>
        <v>41733.528749999998</v>
      </c>
      <c r="L936" s="12">
        <f t="shared" si="143"/>
        <v>2014</v>
      </c>
      <c r="M936" s="12">
        <f t="shared" si="144"/>
        <v>4</v>
      </c>
      <c r="N936" s="11"/>
      <c r="O936" s="11">
        <f t="shared" si="145"/>
        <v>41763.041666666664</v>
      </c>
      <c r="P936" t="b">
        <v>0</v>
      </c>
      <c r="Q936">
        <v>30</v>
      </c>
      <c r="R936" t="b">
        <v>0</v>
      </c>
      <c r="S936" t="s">
        <v>8278</v>
      </c>
      <c r="T936" s="5">
        <f t="shared" si="146"/>
        <v>30.4</v>
      </c>
      <c r="U936" s="5">
        <f t="shared" si="147"/>
        <v>50.666666666666664</v>
      </c>
      <c r="V936" t="str">
        <f t="shared" si="148"/>
        <v>music</v>
      </c>
      <c r="W936" t="str">
        <f t="shared" si="149"/>
        <v>jazz</v>
      </c>
      <c r="X936" s="8">
        <f t="shared" si="140"/>
        <v>2014</v>
      </c>
      <c r="Y936" s="8">
        <f t="shared" si="141"/>
        <v>4</v>
      </c>
    </row>
    <row r="937" spans="1:25" ht="19" customHeight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142"/>
        <v>42368.125335648147</v>
      </c>
      <c r="L937" s="12">
        <f t="shared" si="143"/>
        <v>2015</v>
      </c>
      <c r="M937" s="12">
        <f t="shared" si="144"/>
        <v>12</v>
      </c>
      <c r="N937" s="11"/>
      <c r="O937" s="11">
        <f t="shared" si="145"/>
        <v>42398.125335648147</v>
      </c>
      <c r="P937" t="b">
        <v>0</v>
      </c>
      <c r="Q937">
        <v>2</v>
      </c>
      <c r="R937" t="b">
        <v>0</v>
      </c>
      <c r="S937" t="s">
        <v>8278</v>
      </c>
      <c r="T937" s="5">
        <f t="shared" si="146"/>
        <v>1.4285714285714286</v>
      </c>
      <c r="U937" s="5">
        <f t="shared" si="147"/>
        <v>25</v>
      </c>
      <c r="V937" t="str">
        <f t="shared" si="148"/>
        <v>music</v>
      </c>
      <c r="W937" t="str">
        <f t="shared" si="149"/>
        <v>jazz</v>
      </c>
      <c r="X937" s="8">
        <f t="shared" si="140"/>
        <v>2015</v>
      </c>
      <c r="Y937" s="8">
        <f t="shared" si="141"/>
        <v>12</v>
      </c>
    </row>
    <row r="938" spans="1:25" ht="19" customHeight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142"/>
        <v>40882.815844907404</v>
      </c>
      <c r="L938" s="12">
        <f t="shared" si="143"/>
        <v>2011</v>
      </c>
      <c r="M938" s="12">
        <f t="shared" si="144"/>
        <v>12</v>
      </c>
      <c r="N938" s="11"/>
      <c r="O938" s="11">
        <f t="shared" si="145"/>
        <v>40926.625</v>
      </c>
      <c r="P938" t="b">
        <v>0</v>
      </c>
      <c r="Q938">
        <v>0</v>
      </c>
      <c r="R938" t="b">
        <v>0</v>
      </c>
      <c r="S938" t="s">
        <v>8278</v>
      </c>
      <c r="T938" s="5">
        <f t="shared" si="146"/>
        <v>0</v>
      </c>
      <c r="U938" s="5">
        <f t="shared" si="147"/>
        <v>0</v>
      </c>
      <c r="V938" t="str">
        <f t="shared" si="148"/>
        <v>music</v>
      </c>
      <c r="W938" t="str">
        <f t="shared" si="149"/>
        <v>jazz</v>
      </c>
      <c r="X938" s="8">
        <f t="shared" si="140"/>
        <v>2011</v>
      </c>
      <c r="Y938" s="8">
        <f t="shared" si="141"/>
        <v>12</v>
      </c>
    </row>
    <row r="939" spans="1:25" ht="19" customHeight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142"/>
        <v>41551.589780092589</v>
      </c>
      <c r="L939" s="12">
        <f t="shared" si="143"/>
        <v>2013</v>
      </c>
      <c r="M939" s="12">
        <f t="shared" si="144"/>
        <v>10</v>
      </c>
      <c r="N939" s="11"/>
      <c r="O939" s="11">
        <f t="shared" si="145"/>
        <v>41581.631446759253</v>
      </c>
      <c r="P939" t="b">
        <v>0</v>
      </c>
      <c r="Q939">
        <v>2</v>
      </c>
      <c r="R939" t="b">
        <v>0</v>
      </c>
      <c r="S939" t="s">
        <v>8278</v>
      </c>
      <c r="T939" s="5">
        <f t="shared" si="146"/>
        <v>1.1428571428571428</v>
      </c>
      <c r="U939" s="5">
        <f t="shared" si="147"/>
        <v>20</v>
      </c>
      <c r="V939" t="str">
        <f t="shared" si="148"/>
        <v>music</v>
      </c>
      <c r="W939" t="str">
        <f t="shared" si="149"/>
        <v>jazz</v>
      </c>
      <c r="X939" s="8">
        <f t="shared" si="140"/>
        <v>2013</v>
      </c>
      <c r="Y939" s="8">
        <f t="shared" si="141"/>
        <v>10</v>
      </c>
    </row>
    <row r="940" spans="1:25" ht="19" customHeight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142"/>
        <v>41124.27138888889</v>
      </c>
      <c r="L940" s="12">
        <f t="shared" si="143"/>
        <v>2012</v>
      </c>
      <c r="M940" s="12">
        <f t="shared" si="144"/>
        <v>8</v>
      </c>
      <c r="N940" s="11"/>
      <c r="O940" s="11">
        <f t="shared" si="145"/>
        <v>41154.27138888889</v>
      </c>
      <c r="P940" t="b">
        <v>0</v>
      </c>
      <c r="Q940">
        <v>1</v>
      </c>
      <c r="R940" t="b">
        <v>0</v>
      </c>
      <c r="S940" t="s">
        <v>8278</v>
      </c>
      <c r="T940" s="5">
        <f t="shared" si="146"/>
        <v>0.35714285714285715</v>
      </c>
      <c r="U940" s="5">
        <f t="shared" si="147"/>
        <v>25</v>
      </c>
      <c r="V940" t="str">
        <f t="shared" si="148"/>
        <v>music</v>
      </c>
      <c r="W940" t="str">
        <f t="shared" si="149"/>
        <v>jazz</v>
      </c>
      <c r="X940" s="8">
        <f t="shared" si="140"/>
        <v>2012</v>
      </c>
      <c r="Y940" s="8">
        <f t="shared" si="141"/>
        <v>8</v>
      </c>
    </row>
    <row r="941" spans="1:25" ht="19" customHeight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142"/>
        <v>41416.554837962962</v>
      </c>
      <c r="L941" s="12">
        <f t="shared" si="143"/>
        <v>2013</v>
      </c>
      <c r="M941" s="12">
        <f t="shared" si="144"/>
        <v>5</v>
      </c>
      <c r="N941" s="11"/>
      <c r="O941" s="11">
        <f t="shared" si="145"/>
        <v>41455.623611111107</v>
      </c>
      <c r="P941" t="b">
        <v>0</v>
      </c>
      <c r="Q941">
        <v>2</v>
      </c>
      <c r="R941" t="b">
        <v>0</v>
      </c>
      <c r="S941" t="s">
        <v>8278</v>
      </c>
      <c r="T941" s="5">
        <f t="shared" si="146"/>
        <v>1.4545454545454546</v>
      </c>
      <c r="U941" s="5">
        <f t="shared" si="147"/>
        <v>20</v>
      </c>
      <c r="V941" t="str">
        <f t="shared" si="148"/>
        <v>music</v>
      </c>
      <c r="W941" t="str">
        <f t="shared" si="149"/>
        <v>jazz</v>
      </c>
      <c r="X941" s="8">
        <f t="shared" si="140"/>
        <v>2013</v>
      </c>
      <c r="Y941" s="8">
        <f t="shared" si="141"/>
        <v>5</v>
      </c>
    </row>
    <row r="942" spans="1:25" ht="19" customHeight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142"/>
        <v>42181.800069444442</v>
      </c>
      <c r="L942" s="12">
        <f t="shared" si="143"/>
        <v>2015</v>
      </c>
      <c r="M942" s="12">
        <f t="shared" si="144"/>
        <v>6</v>
      </c>
      <c r="N942" s="11"/>
      <c r="O942" s="11">
        <f t="shared" si="145"/>
        <v>42226.800069444442</v>
      </c>
      <c r="P942" t="b">
        <v>0</v>
      </c>
      <c r="Q942">
        <v>14</v>
      </c>
      <c r="R942" t="b">
        <v>0</v>
      </c>
      <c r="S942" t="s">
        <v>8273</v>
      </c>
      <c r="T942" s="5">
        <f t="shared" si="146"/>
        <v>17.155555555555555</v>
      </c>
      <c r="U942" s="5">
        <f t="shared" si="147"/>
        <v>110.28571428571429</v>
      </c>
      <c r="V942" t="str">
        <f t="shared" si="148"/>
        <v>technology</v>
      </c>
      <c r="W942" t="str">
        <f t="shared" si="149"/>
        <v>wearables</v>
      </c>
      <c r="X942" s="8">
        <f t="shared" si="140"/>
        <v>2015</v>
      </c>
      <c r="Y942" s="8">
        <f t="shared" si="141"/>
        <v>6</v>
      </c>
    </row>
    <row r="943" spans="1:25" ht="19" customHeight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142"/>
        <v>42745.888252314813</v>
      </c>
      <c r="L943" s="12">
        <f t="shared" si="143"/>
        <v>2017</v>
      </c>
      <c r="M943" s="12">
        <f t="shared" si="144"/>
        <v>1</v>
      </c>
      <c r="N943" s="11"/>
      <c r="O943" s="11">
        <f t="shared" si="145"/>
        <v>42775.888252314813</v>
      </c>
      <c r="P943" t="b">
        <v>0</v>
      </c>
      <c r="Q943">
        <v>31</v>
      </c>
      <c r="R943" t="b">
        <v>0</v>
      </c>
      <c r="S943" t="s">
        <v>8273</v>
      </c>
      <c r="T943" s="5">
        <f t="shared" si="146"/>
        <v>2.3220000000000001</v>
      </c>
      <c r="U943" s="5">
        <f t="shared" si="147"/>
        <v>37.451612903225808</v>
      </c>
      <c r="V943" t="str">
        <f t="shared" si="148"/>
        <v>technology</v>
      </c>
      <c r="W943" t="str">
        <f t="shared" si="149"/>
        <v>wearables</v>
      </c>
      <c r="X943" s="8">
        <f t="shared" si="140"/>
        <v>2017</v>
      </c>
      <c r="Y943" s="8">
        <f t="shared" si="141"/>
        <v>1</v>
      </c>
    </row>
    <row r="944" spans="1:25" ht="19" customHeight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142"/>
        <v>42382.634953703702</v>
      </c>
      <c r="L944" s="12">
        <f t="shared" si="143"/>
        <v>2016</v>
      </c>
      <c r="M944" s="12">
        <f t="shared" si="144"/>
        <v>1</v>
      </c>
      <c r="N944" s="11"/>
      <c r="O944" s="11">
        <f t="shared" si="145"/>
        <v>42418.634953703702</v>
      </c>
      <c r="P944" t="b">
        <v>0</v>
      </c>
      <c r="Q944">
        <v>16</v>
      </c>
      <c r="R944" t="b">
        <v>0</v>
      </c>
      <c r="S944" t="s">
        <v>8273</v>
      </c>
      <c r="T944" s="5">
        <f t="shared" si="146"/>
        <v>8.9066666666666663</v>
      </c>
      <c r="U944" s="5">
        <f t="shared" si="147"/>
        <v>41.75</v>
      </c>
      <c r="V944" t="str">
        <f t="shared" si="148"/>
        <v>technology</v>
      </c>
      <c r="W944" t="str">
        <f t="shared" si="149"/>
        <v>wearables</v>
      </c>
      <c r="X944" s="8">
        <f t="shared" si="140"/>
        <v>2016</v>
      </c>
      <c r="Y944" s="8">
        <f t="shared" si="141"/>
        <v>1</v>
      </c>
    </row>
    <row r="945" spans="1:25" ht="19" customHeight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142"/>
        <v>42673.459548611114</v>
      </c>
      <c r="L945" s="12">
        <f t="shared" si="143"/>
        <v>2016</v>
      </c>
      <c r="M945" s="12">
        <f t="shared" si="144"/>
        <v>10</v>
      </c>
      <c r="N945" s="11"/>
      <c r="O945" s="11">
        <f t="shared" si="145"/>
        <v>42703.501215277771</v>
      </c>
      <c r="P945" t="b">
        <v>0</v>
      </c>
      <c r="Q945">
        <v>12</v>
      </c>
      <c r="R945" t="b">
        <v>0</v>
      </c>
      <c r="S945" t="s">
        <v>8273</v>
      </c>
      <c r="T945" s="5">
        <f t="shared" si="146"/>
        <v>9.6333333333333346</v>
      </c>
      <c r="U945" s="5">
        <f t="shared" si="147"/>
        <v>24.083333333333332</v>
      </c>
      <c r="V945" t="str">
        <f t="shared" si="148"/>
        <v>technology</v>
      </c>
      <c r="W945" t="str">
        <f t="shared" si="149"/>
        <v>wearables</v>
      </c>
      <c r="X945" s="8">
        <f t="shared" si="140"/>
        <v>2016</v>
      </c>
      <c r="Y945" s="8">
        <f t="shared" si="141"/>
        <v>10</v>
      </c>
    </row>
    <row r="946" spans="1:25" ht="19" customHeight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142"/>
        <v>42444.375578703701</v>
      </c>
      <c r="L946" s="12">
        <f t="shared" si="143"/>
        <v>2016</v>
      </c>
      <c r="M946" s="12">
        <f t="shared" si="144"/>
        <v>3</v>
      </c>
      <c r="N946" s="11"/>
      <c r="O946" s="11">
        <f t="shared" si="145"/>
        <v>42478.374999999993</v>
      </c>
      <c r="P946" t="b">
        <v>0</v>
      </c>
      <c r="Q946">
        <v>96</v>
      </c>
      <c r="R946" t="b">
        <v>0</v>
      </c>
      <c r="S946" t="s">
        <v>8273</v>
      </c>
      <c r="T946" s="5">
        <f t="shared" si="146"/>
        <v>13.325999999999999</v>
      </c>
      <c r="U946" s="5">
        <f t="shared" si="147"/>
        <v>69.40625</v>
      </c>
      <c r="V946" t="str">
        <f t="shared" si="148"/>
        <v>technology</v>
      </c>
      <c r="W946" t="str">
        <f t="shared" si="149"/>
        <v>wearables</v>
      </c>
      <c r="X946" s="8">
        <f t="shared" si="140"/>
        <v>2016</v>
      </c>
      <c r="Y946" s="8">
        <f t="shared" si="141"/>
        <v>3</v>
      </c>
    </row>
    <row r="947" spans="1:25" ht="19" customHeight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142"/>
        <v>42732.66465277777</v>
      </c>
      <c r="L947" s="12">
        <f t="shared" si="143"/>
        <v>2016</v>
      </c>
      <c r="M947" s="12">
        <f t="shared" si="144"/>
        <v>12</v>
      </c>
      <c r="N947" s="11"/>
      <c r="O947" s="11">
        <f t="shared" si="145"/>
        <v>42784.790972222218</v>
      </c>
      <c r="P947" t="b">
        <v>0</v>
      </c>
      <c r="Q947">
        <v>16</v>
      </c>
      <c r="R947" t="b">
        <v>0</v>
      </c>
      <c r="S947" t="s">
        <v>8273</v>
      </c>
      <c r="T947" s="5">
        <f t="shared" si="146"/>
        <v>2.484</v>
      </c>
      <c r="U947" s="5">
        <f t="shared" si="147"/>
        <v>155.25</v>
      </c>
      <c r="V947" t="str">
        <f t="shared" si="148"/>
        <v>technology</v>
      </c>
      <c r="W947" t="str">
        <f t="shared" si="149"/>
        <v>wearables</v>
      </c>
      <c r="X947" s="8">
        <f t="shared" si="140"/>
        <v>2016</v>
      </c>
      <c r="Y947" s="8">
        <f t="shared" si="141"/>
        <v>12</v>
      </c>
    </row>
    <row r="948" spans="1:25" ht="19" customHeight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142"/>
        <v>42592.542222222219</v>
      </c>
      <c r="L948" s="12">
        <f t="shared" si="143"/>
        <v>2016</v>
      </c>
      <c r="M948" s="12">
        <f t="shared" si="144"/>
        <v>8</v>
      </c>
      <c r="N948" s="11"/>
      <c r="O948" s="11">
        <f t="shared" si="145"/>
        <v>42622.542222222219</v>
      </c>
      <c r="P948" t="b">
        <v>0</v>
      </c>
      <c r="Q948">
        <v>5</v>
      </c>
      <c r="R948" t="b">
        <v>0</v>
      </c>
      <c r="S948" t="s">
        <v>8273</v>
      </c>
      <c r="T948" s="5">
        <f t="shared" si="146"/>
        <v>1.9066666666666665</v>
      </c>
      <c r="U948" s="5">
        <f t="shared" si="147"/>
        <v>57.2</v>
      </c>
      <c r="V948" t="str">
        <f t="shared" si="148"/>
        <v>technology</v>
      </c>
      <c r="W948" t="str">
        <f t="shared" si="149"/>
        <v>wearables</v>
      </c>
      <c r="X948" s="8">
        <f t="shared" si="140"/>
        <v>2016</v>
      </c>
      <c r="Y948" s="8">
        <f t="shared" si="141"/>
        <v>8</v>
      </c>
    </row>
    <row r="949" spans="1:25" ht="19" customHeight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142"/>
        <v>42491.57298611111</v>
      </c>
      <c r="L949" s="12">
        <f t="shared" si="143"/>
        <v>2016</v>
      </c>
      <c r="M949" s="12">
        <f t="shared" si="144"/>
        <v>5</v>
      </c>
      <c r="N949" s="11"/>
      <c r="O949" s="11">
        <f t="shared" si="145"/>
        <v>42551.57298611111</v>
      </c>
      <c r="P949" t="b">
        <v>0</v>
      </c>
      <c r="Q949">
        <v>0</v>
      </c>
      <c r="R949" t="b">
        <v>0</v>
      </c>
      <c r="S949" t="s">
        <v>8273</v>
      </c>
      <c r="T949" s="5">
        <f t="shared" si="146"/>
        <v>0</v>
      </c>
      <c r="U949" s="5">
        <f t="shared" si="147"/>
        <v>0</v>
      </c>
      <c r="V949" t="str">
        <f t="shared" si="148"/>
        <v>technology</v>
      </c>
      <c r="W949" t="str">
        <f t="shared" si="149"/>
        <v>wearables</v>
      </c>
      <c r="X949" s="8">
        <f t="shared" si="140"/>
        <v>2016</v>
      </c>
      <c r="Y949" s="8">
        <f t="shared" si="141"/>
        <v>5</v>
      </c>
    </row>
    <row r="950" spans="1:25" ht="19" customHeight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142"/>
        <v>42411.619953703703</v>
      </c>
      <c r="L950" s="12">
        <f t="shared" si="143"/>
        <v>2016</v>
      </c>
      <c r="M950" s="12">
        <f t="shared" si="144"/>
        <v>2</v>
      </c>
      <c r="N950" s="11"/>
      <c r="O950" s="11">
        <f t="shared" si="145"/>
        <v>42441.619953703703</v>
      </c>
      <c r="P950" t="b">
        <v>0</v>
      </c>
      <c r="Q950">
        <v>8</v>
      </c>
      <c r="R950" t="b">
        <v>0</v>
      </c>
      <c r="S950" t="s">
        <v>8273</v>
      </c>
      <c r="T950" s="5">
        <f t="shared" si="146"/>
        <v>12</v>
      </c>
      <c r="U950" s="5">
        <f t="shared" si="147"/>
        <v>60</v>
      </c>
      <c r="V950" t="str">
        <f t="shared" si="148"/>
        <v>technology</v>
      </c>
      <c r="W950" t="str">
        <f t="shared" si="149"/>
        <v>wearables</v>
      </c>
      <c r="X950" s="8">
        <f t="shared" si="140"/>
        <v>2016</v>
      </c>
      <c r="Y950" s="8">
        <f t="shared" si="141"/>
        <v>2</v>
      </c>
    </row>
    <row r="951" spans="1:25" ht="19" customHeight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142"/>
        <v>42360.835370370369</v>
      </c>
      <c r="L951" s="12">
        <f t="shared" si="143"/>
        <v>2015</v>
      </c>
      <c r="M951" s="12">
        <f t="shared" si="144"/>
        <v>12</v>
      </c>
      <c r="N951" s="11"/>
      <c r="O951" s="11">
        <f t="shared" si="145"/>
        <v>42420.835370370369</v>
      </c>
      <c r="P951" t="b">
        <v>0</v>
      </c>
      <c r="Q951">
        <v>7</v>
      </c>
      <c r="R951" t="b">
        <v>0</v>
      </c>
      <c r="S951" t="s">
        <v>8273</v>
      </c>
      <c r="T951" s="5">
        <f t="shared" si="146"/>
        <v>1.365</v>
      </c>
      <c r="U951" s="5">
        <f t="shared" si="147"/>
        <v>39</v>
      </c>
      <c r="V951" t="str">
        <f t="shared" si="148"/>
        <v>technology</v>
      </c>
      <c r="W951" t="str">
        <f t="shared" si="149"/>
        <v>wearables</v>
      </c>
      <c r="X951" s="8">
        <f t="shared" si="140"/>
        <v>2015</v>
      </c>
      <c r="Y951" s="8">
        <f t="shared" si="141"/>
        <v>12</v>
      </c>
    </row>
    <row r="952" spans="1:25" ht="19" customHeight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142"/>
        <v>42356.54237268518</v>
      </c>
      <c r="L952" s="12">
        <f t="shared" si="143"/>
        <v>2015</v>
      </c>
      <c r="M952" s="12">
        <f t="shared" si="144"/>
        <v>12</v>
      </c>
      <c r="N952" s="11"/>
      <c r="O952" s="11">
        <f t="shared" si="145"/>
        <v>42386.54237268518</v>
      </c>
      <c r="P952" t="b">
        <v>0</v>
      </c>
      <c r="Q952">
        <v>24</v>
      </c>
      <c r="R952" t="b">
        <v>0</v>
      </c>
      <c r="S952" t="s">
        <v>8273</v>
      </c>
      <c r="T952" s="5">
        <f t="shared" si="146"/>
        <v>28.04</v>
      </c>
      <c r="U952" s="5">
        <f t="shared" si="147"/>
        <v>58.416666666666664</v>
      </c>
      <c r="V952" t="str">
        <f t="shared" si="148"/>
        <v>technology</v>
      </c>
      <c r="W952" t="str">
        <f t="shared" si="149"/>
        <v>wearables</v>
      </c>
      <c r="X952" s="8">
        <f t="shared" si="140"/>
        <v>2015</v>
      </c>
      <c r="Y952" s="8">
        <f t="shared" si="141"/>
        <v>12</v>
      </c>
    </row>
    <row r="953" spans="1:25" ht="19" customHeight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142"/>
        <v>42480.445277777777</v>
      </c>
      <c r="L953" s="12">
        <f t="shared" si="143"/>
        <v>2016</v>
      </c>
      <c r="M953" s="12">
        <f t="shared" si="144"/>
        <v>4</v>
      </c>
      <c r="N953" s="11"/>
      <c r="O953" s="11">
        <f t="shared" si="145"/>
        <v>42525.445277777777</v>
      </c>
      <c r="P953" t="b">
        <v>0</v>
      </c>
      <c r="Q953">
        <v>121</v>
      </c>
      <c r="R953" t="b">
        <v>0</v>
      </c>
      <c r="S953" t="s">
        <v>8273</v>
      </c>
      <c r="T953" s="5">
        <f t="shared" si="146"/>
        <v>38.39</v>
      </c>
      <c r="U953" s="5">
        <f t="shared" si="147"/>
        <v>158.63636363636363</v>
      </c>
      <c r="V953" t="str">
        <f t="shared" si="148"/>
        <v>technology</v>
      </c>
      <c r="W953" t="str">
        <f t="shared" si="149"/>
        <v>wearables</v>
      </c>
      <c r="X953" s="8">
        <f t="shared" si="140"/>
        <v>2016</v>
      </c>
      <c r="Y953" s="8">
        <f t="shared" si="141"/>
        <v>4</v>
      </c>
    </row>
    <row r="954" spans="1:25" ht="19" customHeight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142"/>
        <v>42662.405231481483</v>
      </c>
      <c r="L954" s="12">
        <f t="shared" si="143"/>
        <v>2016</v>
      </c>
      <c r="M954" s="12">
        <f t="shared" si="144"/>
        <v>10</v>
      </c>
      <c r="N954" s="11"/>
      <c r="O954" s="11">
        <f t="shared" si="145"/>
        <v>42692.44689814814</v>
      </c>
      <c r="P954" t="b">
        <v>0</v>
      </c>
      <c r="Q954">
        <v>196</v>
      </c>
      <c r="R954" t="b">
        <v>0</v>
      </c>
      <c r="S954" t="s">
        <v>8273</v>
      </c>
      <c r="T954" s="5">
        <f t="shared" si="146"/>
        <v>39.942857142857143</v>
      </c>
      <c r="U954" s="5">
        <f t="shared" si="147"/>
        <v>99.857142857142861</v>
      </c>
      <c r="V954" t="str">
        <f t="shared" si="148"/>
        <v>technology</v>
      </c>
      <c r="W954" t="str">
        <f t="shared" si="149"/>
        <v>wearables</v>
      </c>
      <c r="X954" s="8">
        <f t="shared" si="140"/>
        <v>2016</v>
      </c>
      <c r="Y954" s="8">
        <f t="shared" si="141"/>
        <v>10</v>
      </c>
    </row>
    <row r="955" spans="1:25" ht="19" customHeight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142"/>
        <v>41998.956006944441</v>
      </c>
      <c r="L955" s="12">
        <f t="shared" si="143"/>
        <v>2014</v>
      </c>
      <c r="M955" s="12">
        <f t="shared" si="144"/>
        <v>12</v>
      </c>
      <c r="N955" s="11"/>
      <c r="O955" s="11">
        <f t="shared" si="145"/>
        <v>42028.956006944441</v>
      </c>
      <c r="P955" t="b">
        <v>0</v>
      </c>
      <c r="Q955">
        <v>5</v>
      </c>
      <c r="R955" t="b">
        <v>0</v>
      </c>
      <c r="S955" t="s">
        <v>8273</v>
      </c>
      <c r="T955" s="5">
        <f t="shared" si="146"/>
        <v>0.84</v>
      </c>
      <c r="U955" s="5">
        <f t="shared" si="147"/>
        <v>25.2</v>
      </c>
      <c r="V955" t="str">
        <f t="shared" si="148"/>
        <v>technology</v>
      </c>
      <c r="W955" t="str">
        <f t="shared" si="149"/>
        <v>wearables</v>
      </c>
      <c r="X955" s="8">
        <f t="shared" si="140"/>
        <v>2014</v>
      </c>
      <c r="Y955" s="8">
        <f t="shared" si="141"/>
        <v>12</v>
      </c>
    </row>
    <row r="956" spans="1:25" ht="19" customHeight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142"/>
        <v>42194.625451388885</v>
      </c>
      <c r="L956" s="12">
        <f t="shared" si="143"/>
        <v>2015</v>
      </c>
      <c r="M956" s="12">
        <f t="shared" si="144"/>
        <v>7</v>
      </c>
      <c r="N956" s="11"/>
      <c r="O956" s="11">
        <f t="shared" si="145"/>
        <v>42236.625451388885</v>
      </c>
      <c r="P956" t="b">
        <v>0</v>
      </c>
      <c r="Q956">
        <v>73</v>
      </c>
      <c r="R956" t="b">
        <v>0</v>
      </c>
      <c r="S956" t="s">
        <v>8273</v>
      </c>
      <c r="T956" s="5">
        <f t="shared" si="146"/>
        <v>43.406666666666666</v>
      </c>
      <c r="U956" s="5">
        <f t="shared" si="147"/>
        <v>89.191780821917803</v>
      </c>
      <c r="V956" t="str">
        <f t="shared" si="148"/>
        <v>technology</v>
      </c>
      <c r="W956" t="str">
        <f t="shared" si="149"/>
        <v>wearables</v>
      </c>
      <c r="X956" s="8">
        <f t="shared" si="140"/>
        <v>2015</v>
      </c>
      <c r="Y956" s="8">
        <f t="shared" si="141"/>
        <v>7</v>
      </c>
    </row>
    <row r="957" spans="1:25" ht="19" customHeight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142"/>
        <v>42586.086805555555</v>
      </c>
      <c r="L957" s="12">
        <f t="shared" si="143"/>
        <v>2016</v>
      </c>
      <c r="M957" s="12">
        <f t="shared" si="144"/>
        <v>8</v>
      </c>
      <c r="N957" s="11"/>
      <c r="O957" s="11">
        <f t="shared" si="145"/>
        <v>42626.086805555555</v>
      </c>
      <c r="P957" t="b">
        <v>0</v>
      </c>
      <c r="Q957">
        <v>93</v>
      </c>
      <c r="R957" t="b">
        <v>0</v>
      </c>
      <c r="S957" t="s">
        <v>8273</v>
      </c>
      <c r="T957" s="5">
        <f t="shared" si="146"/>
        <v>5.6613333333333333</v>
      </c>
      <c r="U957" s="5">
        <f t="shared" si="147"/>
        <v>182.6236559139785</v>
      </c>
      <c r="V957" t="str">
        <f t="shared" si="148"/>
        <v>technology</v>
      </c>
      <c r="W957" t="str">
        <f t="shared" si="149"/>
        <v>wearables</v>
      </c>
      <c r="X957" s="8">
        <f t="shared" si="140"/>
        <v>2016</v>
      </c>
      <c r="Y957" s="8">
        <f t="shared" si="141"/>
        <v>8</v>
      </c>
    </row>
    <row r="958" spans="1:25" ht="19" customHeight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142"/>
        <v>42060.705543981479</v>
      </c>
      <c r="L958" s="12">
        <f t="shared" si="143"/>
        <v>2015</v>
      </c>
      <c r="M958" s="12">
        <f t="shared" si="144"/>
        <v>2</v>
      </c>
      <c r="N958" s="11"/>
      <c r="O958" s="11">
        <f t="shared" si="145"/>
        <v>42120.663877314808</v>
      </c>
      <c r="P958" t="b">
        <v>0</v>
      </c>
      <c r="Q958">
        <v>17</v>
      </c>
      <c r="R958" t="b">
        <v>0</v>
      </c>
      <c r="S958" t="s">
        <v>8273</v>
      </c>
      <c r="T958" s="5">
        <f t="shared" si="146"/>
        <v>1.722</v>
      </c>
      <c r="U958" s="5">
        <f t="shared" si="147"/>
        <v>50.647058823529413</v>
      </c>
      <c r="V958" t="str">
        <f t="shared" si="148"/>
        <v>technology</v>
      </c>
      <c r="W958" t="str">
        <f t="shared" si="149"/>
        <v>wearables</v>
      </c>
      <c r="X958" s="8">
        <f t="shared" si="140"/>
        <v>2015</v>
      </c>
      <c r="Y958" s="8">
        <f t="shared" si="141"/>
        <v>2</v>
      </c>
    </row>
    <row r="959" spans="1:25" ht="19" customHeight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142"/>
        <v>42660.344131944446</v>
      </c>
      <c r="L959" s="12">
        <f t="shared" si="143"/>
        <v>2016</v>
      </c>
      <c r="M959" s="12">
        <f t="shared" si="144"/>
        <v>10</v>
      </c>
      <c r="N959" s="11"/>
      <c r="O959" s="11">
        <f t="shared" si="145"/>
        <v>42691.385798611103</v>
      </c>
      <c r="P959" t="b">
        <v>0</v>
      </c>
      <c r="Q959">
        <v>7</v>
      </c>
      <c r="R959" t="b">
        <v>0</v>
      </c>
      <c r="S959" t="s">
        <v>8273</v>
      </c>
      <c r="T959" s="5">
        <f t="shared" si="146"/>
        <v>1.9416666666666664</v>
      </c>
      <c r="U959" s="5">
        <f t="shared" si="147"/>
        <v>33.285714285714285</v>
      </c>
      <c r="V959" t="str">
        <f t="shared" si="148"/>
        <v>technology</v>
      </c>
      <c r="W959" t="str">
        <f t="shared" si="149"/>
        <v>wearables</v>
      </c>
      <c r="X959" s="8">
        <f t="shared" si="140"/>
        <v>2016</v>
      </c>
      <c r="Y959" s="8">
        <f t="shared" si="141"/>
        <v>10</v>
      </c>
    </row>
    <row r="960" spans="1:25" ht="19" customHeight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142"/>
        <v>42082.594479166662</v>
      </c>
      <c r="L960" s="12">
        <f t="shared" si="143"/>
        <v>2015</v>
      </c>
      <c r="M960" s="12">
        <f t="shared" si="144"/>
        <v>3</v>
      </c>
      <c r="N960" s="11"/>
      <c r="O960" s="11">
        <f t="shared" si="145"/>
        <v>42103.999305555553</v>
      </c>
      <c r="P960" t="b">
        <v>0</v>
      </c>
      <c r="Q960">
        <v>17</v>
      </c>
      <c r="R960" t="b">
        <v>0</v>
      </c>
      <c r="S960" t="s">
        <v>8273</v>
      </c>
      <c r="T960" s="5">
        <f t="shared" si="146"/>
        <v>11.328275684711327</v>
      </c>
      <c r="U960" s="5">
        <f t="shared" si="147"/>
        <v>51.823529411764703</v>
      </c>
      <c r="V960" t="str">
        <f t="shared" si="148"/>
        <v>technology</v>
      </c>
      <c r="W960" t="str">
        <f t="shared" si="149"/>
        <v>wearables</v>
      </c>
      <c r="X960" s="8">
        <f t="shared" si="140"/>
        <v>2015</v>
      </c>
      <c r="Y960" s="8">
        <f t="shared" si="141"/>
        <v>3</v>
      </c>
    </row>
    <row r="961" spans="1:25" ht="19" customHeight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142"/>
        <v>41992.96603009259</v>
      </c>
      <c r="L961" s="12">
        <f t="shared" si="143"/>
        <v>2014</v>
      </c>
      <c r="M961" s="12">
        <f t="shared" si="144"/>
        <v>12</v>
      </c>
      <c r="N961" s="11"/>
      <c r="O961" s="11">
        <f t="shared" si="145"/>
        <v>42022.96603009259</v>
      </c>
      <c r="P961" t="b">
        <v>0</v>
      </c>
      <c r="Q961">
        <v>171</v>
      </c>
      <c r="R961" t="b">
        <v>0</v>
      </c>
      <c r="S961" t="s">
        <v>8273</v>
      </c>
      <c r="T961" s="5">
        <f t="shared" si="146"/>
        <v>38.86</v>
      </c>
      <c r="U961" s="5">
        <f t="shared" si="147"/>
        <v>113.62573099415205</v>
      </c>
      <c r="V961" t="str">
        <f t="shared" si="148"/>
        <v>technology</v>
      </c>
      <c r="W961" t="str">
        <f t="shared" si="149"/>
        <v>wearables</v>
      </c>
      <c r="X961" s="8">
        <f t="shared" si="140"/>
        <v>2014</v>
      </c>
      <c r="Y961" s="8">
        <f t="shared" si="141"/>
        <v>12</v>
      </c>
    </row>
    <row r="962" spans="1:25" ht="19" customHeight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si="142"/>
        <v>42766.41846064815</v>
      </c>
      <c r="L962" s="12">
        <f t="shared" si="143"/>
        <v>2017</v>
      </c>
      <c r="M962" s="12">
        <f t="shared" si="144"/>
        <v>1</v>
      </c>
      <c r="N962" s="11"/>
      <c r="O962" s="11">
        <f t="shared" si="145"/>
        <v>42808.376793981479</v>
      </c>
      <c r="P962" t="b">
        <v>0</v>
      </c>
      <c r="Q962">
        <v>188</v>
      </c>
      <c r="R962" t="b">
        <v>0</v>
      </c>
      <c r="S962" t="s">
        <v>8273</v>
      </c>
      <c r="T962" s="5">
        <f t="shared" si="146"/>
        <v>46.100628930817614</v>
      </c>
      <c r="U962" s="5">
        <f t="shared" si="147"/>
        <v>136.46276595744681</v>
      </c>
      <c r="V962" t="str">
        <f t="shared" si="148"/>
        <v>technology</v>
      </c>
      <c r="W962" t="str">
        <f t="shared" si="149"/>
        <v>wearables</v>
      </c>
      <c r="X962" s="8">
        <f t="shared" ref="X962:X1025" si="150">L962</f>
        <v>2017</v>
      </c>
      <c r="Y962" s="8">
        <f t="shared" ref="Y962:Y1025" si="151">M962</f>
        <v>1</v>
      </c>
    </row>
    <row r="963" spans="1:25" ht="19" customHeight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ref="K963:K1026" si="152">(J963/86400)+25569+(-5/24)</f>
        <v>42740.485358796293</v>
      </c>
      <c r="L963" s="12">
        <f t="shared" ref="L963:L1026" si="153">YEAR(K963)</f>
        <v>2017</v>
      </c>
      <c r="M963" s="12">
        <f t="shared" ref="M963:M1026" si="154">MONTH(K963)</f>
        <v>1</v>
      </c>
      <c r="N963" s="11"/>
      <c r="O963" s="11">
        <f t="shared" ref="O963:O1026" si="155">(I963/86400)+25569+(-5/24)</f>
        <v>42786.583333333336</v>
      </c>
      <c r="P963" t="b">
        <v>0</v>
      </c>
      <c r="Q963">
        <v>110</v>
      </c>
      <c r="R963" t="b">
        <v>0</v>
      </c>
      <c r="S963" t="s">
        <v>8273</v>
      </c>
      <c r="T963" s="5">
        <f t="shared" ref="T963:T1026" si="156">E963/D963*100</f>
        <v>42.188421052631583</v>
      </c>
      <c r="U963" s="5">
        <f t="shared" ref="U963:U1026" si="157">IF(Q963&gt;0,E963/Q963,0)</f>
        <v>364.35454545454547</v>
      </c>
      <c r="V963" t="str">
        <f t="shared" ref="V963:V1026" si="158">LEFT(S963,SEARCH("/",S963)-1)</f>
        <v>technology</v>
      </c>
      <c r="W963" t="str">
        <f t="shared" ref="W963:W1026" si="159">RIGHT($S963,LEN($S963)-SEARCH("/",$S963))</f>
        <v>wearables</v>
      </c>
      <c r="X963" s="8">
        <f t="shared" si="150"/>
        <v>2017</v>
      </c>
      <c r="Y963" s="8">
        <f t="shared" si="151"/>
        <v>1</v>
      </c>
    </row>
    <row r="964" spans="1:25" ht="19" customHeight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152"/>
        <v>42373.504085648143</v>
      </c>
      <c r="L964" s="12">
        <f t="shared" si="153"/>
        <v>2016</v>
      </c>
      <c r="M964" s="12">
        <f t="shared" si="154"/>
        <v>1</v>
      </c>
      <c r="N964" s="11"/>
      <c r="O964" s="11">
        <f t="shared" si="155"/>
        <v>42411.504085648143</v>
      </c>
      <c r="P964" t="b">
        <v>0</v>
      </c>
      <c r="Q964">
        <v>37</v>
      </c>
      <c r="R964" t="b">
        <v>0</v>
      </c>
      <c r="S964" t="s">
        <v>8273</v>
      </c>
      <c r="T964" s="5">
        <f t="shared" si="156"/>
        <v>28.48</v>
      </c>
      <c r="U964" s="5">
        <f t="shared" si="157"/>
        <v>19.243243243243242</v>
      </c>
      <c r="V964" t="str">
        <f t="shared" si="158"/>
        <v>technology</v>
      </c>
      <c r="W964" t="str">
        <f t="shared" si="159"/>
        <v>wearables</v>
      </c>
      <c r="X964" s="8">
        <f t="shared" si="150"/>
        <v>2016</v>
      </c>
      <c r="Y964" s="8">
        <f t="shared" si="151"/>
        <v>1</v>
      </c>
    </row>
    <row r="965" spans="1:25" ht="19" customHeight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152"/>
        <v>42625.427303240744</v>
      </c>
      <c r="L965" s="12">
        <f t="shared" si="153"/>
        <v>2016</v>
      </c>
      <c r="M965" s="12">
        <f t="shared" si="154"/>
        <v>9</v>
      </c>
      <c r="N965" s="11"/>
      <c r="O965" s="11">
        <f t="shared" si="155"/>
        <v>42660.427303240744</v>
      </c>
      <c r="P965" t="b">
        <v>0</v>
      </c>
      <c r="Q965">
        <v>9</v>
      </c>
      <c r="R965" t="b">
        <v>0</v>
      </c>
      <c r="S965" t="s">
        <v>8273</v>
      </c>
      <c r="T965" s="5">
        <f t="shared" si="156"/>
        <v>1.077142857142857</v>
      </c>
      <c r="U965" s="5">
        <f t="shared" si="157"/>
        <v>41.888888888888886</v>
      </c>
      <c r="V965" t="str">
        <f t="shared" si="158"/>
        <v>technology</v>
      </c>
      <c r="W965" t="str">
        <f t="shared" si="159"/>
        <v>wearables</v>
      </c>
      <c r="X965" s="8">
        <f t="shared" si="150"/>
        <v>2016</v>
      </c>
      <c r="Y965" s="8">
        <f t="shared" si="151"/>
        <v>9</v>
      </c>
    </row>
    <row r="966" spans="1:25" ht="19" customHeight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152"/>
        <v>42208.420358796291</v>
      </c>
      <c r="L966" s="12">
        <f t="shared" si="153"/>
        <v>2015</v>
      </c>
      <c r="M966" s="12">
        <f t="shared" si="154"/>
        <v>7</v>
      </c>
      <c r="N966" s="11"/>
      <c r="O966" s="11">
        <f t="shared" si="155"/>
        <v>42248.420358796291</v>
      </c>
      <c r="P966" t="b">
        <v>0</v>
      </c>
      <c r="Q966">
        <v>29</v>
      </c>
      <c r="R966" t="b">
        <v>0</v>
      </c>
      <c r="S966" t="s">
        <v>8273</v>
      </c>
      <c r="T966" s="5">
        <f t="shared" si="156"/>
        <v>0.79909090909090907</v>
      </c>
      <c r="U966" s="5">
        <f t="shared" si="157"/>
        <v>30.310344827586206</v>
      </c>
      <c r="V966" t="str">
        <f t="shared" si="158"/>
        <v>technology</v>
      </c>
      <c r="W966" t="str">
        <f t="shared" si="159"/>
        <v>wearables</v>
      </c>
      <c r="X966" s="8">
        <f t="shared" si="150"/>
        <v>2015</v>
      </c>
      <c r="Y966" s="8">
        <f t="shared" si="151"/>
        <v>7</v>
      </c>
    </row>
    <row r="967" spans="1:25" ht="19" customHeight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152"/>
        <v>42636.808402777773</v>
      </c>
      <c r="L967" s="12">
        <f t="shared" si="153"/>
        <v>2016</v>
      </c>
      <c r="M967" s="12">
        <f t="shared" si="154"/>
        <v>9</v>
      </c>
      <c r="N967" s="11"/>
      <c r="O967" s="11">
        <f t="shared" si="155"/>
        <v>42668.957638888889</v>
      </c>
      <c r="P967" t="b">
        <v>0</v>
      </c>
      <c r="Q967">
        <v>6</v>
      </c>
      <c r="R967" t="b">
        <v>0</v>
      </c>
      <c r="S967" t="s">
        <v>8273</v>
      </c>
      <c r="T967" s="5">
        <f t="shared" si="156"/>
        <v>1.1919999999999999</v>
      </c>
      <c r="U967" s="5">
        <f t="shared" si="157"/>
        <v>49.666666666666664</v>
      </c>
      <c r="V967" t="str">
        <f t="shared" si="158"/>
        <v>technology</v>
      </c>
      <c r="W967" t="str">
        <f t="shared" si="159"/>
        <v>wearables</v>
      </c>
      <c r="X967" s="8">
        <f t="shared" si="150"/>
        <v>2016</v>
      </c>
      <c r="Y967" s="8">
        <f t="shared" si="151"/>
        <v>9</v>
      </c>
    </row>
    <row r="968" spans="1:25" ht="19" customHeight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152"/>
        <v>42619.427453703705</v>
      </c>
      <c r="L968" s="12">
        <f t="shared" si="153"/>
        <v>2016</v>
      </c>
      <c r="M968" s="12">
        <f t="shared" si="154"/>
        <v>9</v>
      </c>
      <c r="N968" s="11"/>
      <c r="O968" s="11">
        <f t="shared" si="155"/>
        <v>42649.427453703705</v>
      </c>
      <c r="P968" t="b">
        <v>0</v>
      </c>
      <c r="Q968">
        <v>30</v>
      </c>
      <c r="R968" t="b">
        <v>0</v>
      </c>
      <c r="S968" t="s">
        <v>8273</v>
      </c>
      <c r="T968" s="5">
        <f t="shared" si="156"/>
        <v>14.799999999999999</v>
      </c>
      <c r="U968" s="5">
        <f t="shared" si="157"/>
        <v>59.2</v>
      </c>
      <c r="V968" t="str">
        <f t="shared" si="158"/>
        <v>technology</v>
      </c>
      <c r="W968" t="str">
        <f t="shared" si="159"/>
        <v>wearables</v>
      </c>
      <c r="X968" s="8">
        <f t="shared" si="150"/>
        <v>2016</v>
      </c>
      <c r="Y968" s="8">
        <f t="shared" si="151"/>
        <v>9</v>
      </c>
    </row>
    <row r="969" spans="1:25" ht="19" customHeight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152"/>
        <v>42422.045995370368</v>
      </c>
      <c r="L969" s="12">
        <f t="shared" si="153"/>
        <v>2016</v>
      </c>
      <c r="M969" s="12">
        <f t="shared" si="154"/>
        <v>2</v>
      </c>
      <c r="N969" s="11"/>
      <c r="O969" s="11">
        <f t="shared" si="155"/>
        <v>42482.004328703704</v>
      </c>
      <c r="P969" t="b">
        <v>0</v>
      </c>
      <c r="Q969">
        <v>81</v>
      </c>
      <c r="R969" t="b">
        <v>0</v>
      </c>
      <c r="S969" t="s">
        <v>8273</v>
      </c>
      <c r="T969" s="5">
        <f t="shared" si="156"/>
        <v>17.810000000000002</v>
      </c>
      <c r="U969" s="5">
        <f t="shared" si="157"/>
        <v>43.97530864197531</v>
      </c>
      <c r="V969" t="str">
        <f t="shared" si="158"/>
        <v>technology</v>
      </c>
      <c r="W969" t="str">
        <f t="shared" si="159"/>
        <v>wearables</v>
      </c>
      <c r="X969" s="8">
        <f t="shared" si="150"/>
        <v>2016</v>
      </c>
      <c r="Y969" s="8">
        <f t="shared" si="151"/>
        <v>2</v>
      </c>
    </row>
    <row r="970" spans="1:25" ht="19" customHeight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152"/>
        <v>41836.639282407406</v>
      </c>
      <c r="L970" s="12">
        <f t="shared" si="153"/>
        <v>2014</v>
      </c>
      <c r="M970" s="12">
        <f t="shared" si="154"/>
        <v>7</v>
      </c>
      <c r="N970" s="11"/>
      <c r="O970" s="11">
        <f t="shared" si="155"/>
        <v>41866.639282407406</v>
      </c>
      <c r="P970" t="b">
        <v>0</v>
      </c>
      <c r="Q970">
        <v>4</v>
      </c>
      <c r="R970" t="b">
        <v>0</v>
      </c>
      <c r="S970" t="s">
        <v>8273</v>
      </c>
      <c r="T970" s="5">
        <f t="shared" si="156"/>
        <v>1.325</v>
      </c>
      <c r="U970" s="5">
        <f t="shared" si="157"/>
        <v>26.5</v>
      </c>
      <c r="V970" t="str">
        <f t="shared" si="158"/>
        <v>technology</v>
      </c>
      <c r="W970" t="str">
        <f t="shared" si="159"/>
        <v>wearables</v>
      </c>
      <c r="X970" s="8">
        <f t="shared" si="150"/>
        <v>2014</v>
      </c>
      <c r="Y970" s="8">
        <f t="shared" si="151"/>
        <v>7</v>
      </c>
    </row>
    <row r="971" spans="1:25" ht="19" customHeight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152"/>
        <v>42742.094988425924</v>
      </c>
      <c r="L971" s="12">
        <f t="shared" si="153"/>
        <v>2017</v>
      </c>
      <c r="M971" s="12">
        <f t="shared" si="154"/>
        <v>1</v>
      </c>
      <c r="N971" s="11"/>
      <c r="O971" s="11">
        <f t="shared" si="155"/>
        <v>42775.094988425924</v>
      </c>
      <c r="P971" t="b">
        <v>0</v>
      </c>
      <c r="Q971">
        <v>11</v>
      </c>
      <c r="R971" t="b">
        <v>0</v>
      </c>
      <c r="S971" t="s">
        <v>8273</v>
      </c>
      <c r="T971" s="5">
        <f t="shared" si="156"/>
        <v>46.666666666666664</v>
      </c>
      <c r="U971" s="5">
        <f t="shared" si="157"/>
        <v>1272.7272727272727</v>
      </c>
      <c r="V971" t="str">
        <f t="shared" si="158"/>
        <v>technology</v>
      </c>
      <c r="W971" t="str">
        <f t="shared" si="159"/>
        <v>wearables</v>
      </c>
      <c r="X971" s="8">
        <f t="shared" si="150"/>
        <v>2017</v>
      </c>
      <c r="Y971" s="8">
        <f t="shared" si="151"/>
        <v>1</v>
      </c>
    </row>
    <row r="972" spans="1:25" ht="19" customHeight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152"/>
        <v>42721.012187499997</v>
      </c>
      <c r="L972" s="12">
        <f t="shared" si="153"/>
        <v>2016</v>
      </c>
      <c r="M972" s="12">
        <f t="shared" si="154"/>
        <v>12</v>
      </c>
      <c r="N972" s="11"/>
      <c r="O972" s="11">
        <f t="shared" si="155"/>
        <v>42757.999305555553</v>
      </c>
      <c r="P972" t="b">
        <v>0</v>
      </c>
      <c r="Q972">
        <v>14</v>
      </c>
      <c r="R972" t="b">
        <v>0</v>
      </c>
      <c r="S972" t="s">
        <v>8273</v>
      </c>
      <c r="T972" s="5">
        <f t="shared" si="156"/>
        <v>45.92</v>
      </c>
      <c r="U972" s="5">
        <f t="shared" si="157"/>
        <v>164</v>
      </c>
      <c r="V972" t="str">
        <f t="shared" si="158"/>
        <v>technology</v>
      </c>
      <c r="W972" t="str">
        <f t="shared" si="159"/>
        <v>wearables</v>
      </c>
      <c r="X972" s="8">
        <f t="shared" si="150"/>
        <v>2016</v>
      </c>
      <c r="Y972" s="8">
        <f t="shared" si="151"/>
        <v>12</v>
      </c>
    </row>
    <row r="973" spans="1:25" ht="19" customHeight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152"/>
        <v>42111.500694444439</v>
      </c>
      <c r="L973" s="12">
        <f t="shared" si="153"/>
        <v>2015</v>
      </c>
      <c r="M973" s="12">
        <f t="shared" si="154"/>
        <v>4</v>
      </c>
      <c r="N973" s="11"/>
      <c r="O973" s="11">
        <f t="shared" si="155"/>
        <v>42156.500694444439</v>
      </c>
      <c r="P973" t="b">
        <v>0</v>
      </c>
      <c r="Q973">
        <v>5</v>
      </c>
      <c r="R973" t="b">
        <v>0</v>
      </c>
      <c r="S973" t="s">
        <v>8273</v>
      </c>
      <c r="T973" s="5">
        <f t="shared" si="156"/>
        <v>0.22599999999999998</v>
      </c>
      <c r="U973" s="5">
        <f t="shared" si="157"/>
        <v>45.2</v>
      </c>
      <c r="V973" t="str">
        <f t="shared" si="158"/>
        <v>technology</v>
      </c>
      <c r="W973" t="str">
        <f t="shared" si="159"/>
        <v>wearables</v>
      </c>
      <c r="X973" s="8">
        <f t="shared" si="150"/>
        <v>2015</v>
      </c>
      <c r="Y973" s="8">
        <f t="shared" si="151"/>
        <v>4</v>
      </c>
    </row>
    <row r="974" spans="1:25" ht="19" customHeight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152"/>
        <v>41856.657384259255</v>
      </c>
      <c r="L974" s="12">
        <f t="shared" si="153"/>
        <v>2014</v>
      </c>
      <c r="M974" s="12">
        <f t="shared" si="154"/>
        <v>8</v>
      </c>
      <c r="N974" s="11"/>
      <c r="O974" s="11">
        <f t="shared" si="155"/>
        <v>41886.082638888889</v>
      </c>
      <c r="P974" t="b">
        <v>0</v>
      </c>
      <c r="Q974">
        <v>45</v>
      </c>
      <c r="R974" t="b">
        <v>0</v>
      </c>
      <c r="S974" t="s">
        <v>8273</v>
      </c>
      <c r="T974" s="5">
        <f t="shared" si="156"/>
        <v>34.625</v>
      </c>
      <c r="U974" s="5">
        <f t="shared" si="157"/>
        <v>153.88888888888889</v>
      </c>
      <c r="V974" t="str">
        <f t="shared" si="158"/>
        <v>technology</v>
      </c>
      <c r="W974" t="str">
        <f t="shared" si="159"/>
        <v>wearables</v>
      </c>
      <c r="X974" s="8">
        <f t="shared" si="150"/>
        <v>2014</v>
      </c>
      <c r="Y974" s="8">
        <f t="shared" si="151"/>
        <v>8</v>
      </c>
    </row>
    <row r="975" spans="1:25" ht="19" customHeight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152"/>
        <v>42256.806631944441</v>
      </c>
      <c r="L975" s="12">
        <f t="shared" si="153"/>
        <v>2015</v>
      </c>
      <c r="M975" s="12">
        <f t="shared" si="154"/>
        <v>9</v>
      </c>
      <c r="N975" s="11"/>
      <c r="O975" s="11">
        <f t="shared" si="155"/>
        <v>42316.848298611112</v>
      </c>
      <c r="P975" t="b">
        <v>0</v>
      </c>
      <c r="Q975">
        <v>8</v>
      </c>
      <c r="R975" t="b">
        <v>0</v>
      </c>
      <c r="S975" t="s">
        <v>8273</v>
      </c>
      <c r="T975" s="5">
        <f t="shared" si="156"/>
        <v>2.0549999999999997</v>
      </c>
      <c r="U975" s="5">
        <f t="shared" si="157"/>
        <v>51.375</v>
      </c>
      <c r="V975" t="str">
        <f t="shared" si="158"/>
        <v>technology</v>
      </c>
      <c r="W975" t="str">
        <f t="shared" si="159"/>
        <v>wearables</v>
      </c>
      <c r="X975" s="8">
        <f t="shared" si="150"/>
        <v>2015</v>
      </c>
      <c r="Y975" s="8">
        <f t="shared" si="151"/>
        <v>9</v>
      </c>
    </row>
    <row r="976" spans="1:25" ht="19" customHeight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152"/>
        <v>42424.541157407402</v>
      </c>
      <c r="L976" s="12">
        <f t="shared" si="153"/>
        <v>2016</v>
      </c>
      <c r="M976" s="12">
        <f t="shared" si="154"/>
        <v>2</v>
      </c>
      <c r="N976" s="11"/>
      <c r="O976" s="11">
        <f t="shared" si="155"/>
        <v>42454.499490740738</v>
      </c>
      <c r="P976" t="b">
        <v>0</v>
      </c>
      <c r="Q976">
        <v>3</v>
      </c>
      <c r="R976" t="b">
        <v>0</v>
      </c>
      <c r="S976" t="s">
        <v>8273</v>
      </c>
      <c r="T976" s="5">
        <f t="shared" si="156"/>
        <v>0.55999999999999994</v>
      </c>
      <c r="U976" s="5">
        <f t="shared" si="157"/>
        <v>93.333333333333329</v>
      </c>
      <c r="V976" t="str">
        <f t="shared" si="158"/>
        <v>technology</v>
      </c>
      <c r="W976" t="str">
        <f t="shared" si="159"/>
        <v>wearables</v>
      </c>
      <c r="X976" s="8">
        <f t="shared" si="150"/>
        <v>2016</v>
      </c>
      <c r="Y976" s="8">
        <f t="shared" si="151"/>
        <v>2</v>
      </c>
    </row>
    <row r="977" spans="1:25" ht="19" customHeight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152"/>
        <v>42489.488252314812</v>
      </c>
      <c r="L977" s="12">
        <f t="shared" si="153"/>
        <v>2016</v>
      </c>
      <c r="M977" s="12">
        <f t="shared" si="154"/>
        <v>4</v>
      </c>
      <c r="N977" s="11"/>
      <c r="O977" s="11">
        <f t="shared" si="155"/>
        <v>42549.488252314812</v>
      </c>
      <c r="P977" t="b">
        <v>0</v>
      </c>
      <c r="Q977">
        <v>24</v>
      </c>
      <c r="R977" t="b">
        <v>0</v>
      </c>
      <c r="S977" t="s">
        <v>8273</v>
      </c>
      <c r="T977" s="5">
        <f t="shared" si="156"/>
        <v>2.6069999999999998</v>
      </c>
      <c r="U977" s="5">
        <f t="shared" si="157"/>
        <v>108.625</v>
      </c>
      <c r="V977" t="str">
        <f t="shared" si="158"/>
        <v>technology</v>
      </c>
      <c r="W977" t="str">
        <f t="shared" si="159"/>
        <v>wearables</v>
      </c>
      <c r="X977" s="8">
        <f t="shared" si="150"/>
        <v>2016</v>
      </c>
      <c r="Y977" s="8">
        <f t="shared" si="151"/>
        <v>4</v>
      </c>
    </row>
    <row r="978" spans="1:25" ht="19" customHeight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152"/>
        <v>42184.850659722222</v>
      </c>
      <c r="L978" s="12">
        <f t="shared" si="153"/>
        <v>2015</v>
      </c>
      <c r="M978" s="12">
        <f t="shared" si="154"/>
        <v>6</v>
      </c>
      <c r="N978" s="11"/>
      <c r="O978" s="11">
        <f t="shared" si="155"/>
        <v>42229.850659722222</v>
      </c>
      <c r="P978" t="b">
        <v>0</v>
      </c>
      <c r="Q978">
        <v>18</v>
      </c>
      <c r="R978" t="b">
        <v>0</v>
      </c>
      <c r="S978" t="s">
        <v>8273</v>
      </c>
      <c r="T978" s="5">
        <f t="shared" si="156"/>
        <v>1.9259999999999999</v>
      </c>
      <c r="U978" s="5">
        <f t="shared" si="157"/>
        <v>160.5</v>
      </c>
      <c r="V978" t="str">
        <f t="shared" si="158"/>
        <v>technology</v>
      </c>
      <c r="W978" t="str">
        <f t="shared" si="159"/>
        <v>wearables</v>
      </c>
      <c r="X978" s="8">
        <f t="shared" si="150"/>
        <v>2015</v>
      </c>
      <c r="Y978" s="8">
        <f t="shared" si="151"/>
        <v>6</v>
      </c>
    </row>
    <row r="979" spans="1:25" ht="19" customHeight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152"/>
        <v>42391.733761574076</v>
      </c>
      <c r="L979" s="12">
        <f t="shared" si="153"/>
        <v>2016</v>
      </c>
      <c r="M979" s="12">
        <f t="shared" si="154"/>
        <v>1</v>
      </c>
      <c r="N979" s="11"/>
      <c r="O979" s="11">
        <f t="shared" si="155"/>
        <v>42421.733761574076</v>
      </c>
      <c r="P979" t="b">
        <v>0</v>
      </c>
      <c r="Q979">
        <v>12</v>
      </c>
      <c r="R979" t="b">
        <v>0</v>
      </c>
      <c r="S979" t="s">
        <v>8273</v>
      </c>
      <c r="T979" s="5">
        <f t="shared" si="156"/>
        <v>33.666666666666664</v>
      </c>
      <c r="U979" s="5">
        <f t="shared" si="157"/>
        <v>75.75</v>
      </c>
      <c r="V979" t="str">
        <f t="shared" si="158"/>
        <v>technology</v>
      </c>
      <c r="W979" t="str">
        <f t="shared" si="159"/>
        <v>wearables</v>
      </c>
      <c r="X979" s="8">
        <f t="shared" si="150"/>
        <v>2016</v>
      </c>
      <c r="Y979" s="8">
        <f t="shared" si="151"/>
        <v>1</v>
      </c>
    </row>
    <row r="980" spans="1:25" ht="19" customHeight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152"/>
        <v>42395.100706018515</v>
      </c>
      <c r="L980" s="12">
        <f t="shared" si="153"/>
        <v>2016</v>
      </c>
      <c r="M980" s="12">
        <f t="shared" si="154"/>
        <v>1</v>
      </c>
      <c r="N980" s="11"/>
      <c r="O980" s="11">
        <f t="shared" si="155"/>
        <v>42425.100706018515</v>
      </c>
      <c r="P980" t="b">
        <v>0</v>
      </c>
      <c r="Q980">
        <v>123</v>
      </c>
      <c r="R980" t="b">
        <v>0</v>
      </c>
      <c r="S980" t="s">
        <v>8273</v>
      </c>
      <c r="T980" s="5">
        <f t="shared" si="156"/>
        <v>56.263267182990241</v>
      </c>
      <c r="U980" s="5">
        <f t="shared" si="157"/>
        <v>790.83739837398377</v>
      </c>
      <c r="V980" t="str">
        <f t="shared" si="158"/>
        <v>technology</v>
      </c>
      <c r="W980" t="str">
        <f t="shared" si="159"/>
        <v>wearables</v>
      </c>
      <c r="X980" s="8">
        <f t="shared" si="150"/>
        <v>2016</v>
      </c>
      <c r="Y980" s="8">
        <f t="shared" si="151"/>
        <v>1</v>
      </c>
    </row>
    <row r="981" spans="1:25" ht="19" customHeight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152"/>
        <v>42506.208657407406</v>
      </c>
      <c r="L981" s="12">
        <f t="shared" si="153"/>
        <v>2016</v>
      </c>
      <c r="M981" s="12">
        <f t="shared" si="154"/>
        <v>5</v>
      </c>
      <c r="N981" s="11"/>
      <c r="O981" s="11">
        <f t="shared" si="155"/>
        <v>42541.582638888889</v>
      </c>
      <c r="P981" t="b">
        <v>0</v>
      </c>
      <c r="Q981">
        <v>96</v>
      </c>
      <c r="R981" t="b">
        <v>0</v>
      </c>
      <c r="S981" t="s">
        <v>8273</v>
      </c>
      <c r="T981" s="5">
        <f t="shared" si="156"/>
        <v>82.817599999999999</v>
      </c>
      <c r="U981" s="5">
        <f t="shared" si="157"/>
        <v>301.93916666666667</v>
      </c>
      <c r="V981" t="str">
        <f t="shared" si="158"/>
        <v>technology</v>
      </c>
      <c r="W981" t="str">
        <f t="shared" si="159"/>
        <v>wearables</v>
      </c>
      <c r="X981" s="8">
        <f t="shared" si="150"/>
        <v>2016</v>
      </c>
      <c r="Y981" s="8">
        <f t="shared" si="151"/>
        <v>5</v>
      </c>
    </row>
    <row r="982" spans="1:25" ht="19" customHeight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152"/>
        <v>41928.695856481478</v>
      </c>
      <c r="L982" s="12">
        <f t="shared" si="153"/>
        <v>2014</v>
      </c>
      <c r="M982" s="12">
        <f t="shared" si="154"/>
        <v>10</v>
      </c>
      <c r="N982" s="11"/>
      <c r="O982" s="11">
        <f t="shared" si="155"/>
        <v>41973.737523148149</v>
      </c>
      <c r="P982" t="b">
        <v>0</v>
      </c>
      <c r="Q982">
        <v>31</v>
      </c>
      <c r="R982" t="b">
        <v>0</v>
      </c>
      <c r="S982" t="s">
        <v>8273</v>
      </c>
      <c r="T982" s="5">
        <f t="shared" si="156"/>
        <v>14.860000000000001</v>
      </c>
      <c r="U982" s="5">
        <f t="shared" si="157"/>
        <v>47.935483870967744</v>
      </c>
      <c r="V982" t="str">
        <f t="shared" si="158"/>
        <v>technology</v>
      </c>
      <c r="W982" t="str">
        <f t="shared" si="159"/>
        <v>wearables</v>
      </c>
      <c r="X982" s="8">
        <f t="shared" si="150"/>
        <v>2014</v>
      </c>
      <c r="Y982" s="8">
        <f t="shared" si="151"/>
        <v>10</v>
      </c>
    </row>
    <row r="983" spans="1:25" ht="19" customHeight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152"/>
        <v>41830.738680555551</v>
      </c>
      <c r="L983" s="12">
        <f t="shared" si="153"/>
        <v>2014</v>
      </c>
      <c r="M983" s="12">
        <f t="shared" si="154"/>
        <v>7</v>
      </c>
      <c r="N983" s="11"/>
      <c r="O983" s="11">
        <f t="shared" si="155"/>
        <v>41860.738680555551</v>
      </c>
      <c r="P983" t="b">
        <v>0</v>
      </c>
      <c r="Q983">
        <v>4</v>
      </c>
      <c r="R983" t="b">
        <v>0</v>
      </c>
      <c r="S983" t="s">
        <v>8273</v>
      </c>
      <c r="T983" s="5">
        <f t="shared" si="156"/>
        <v>1.2375123751237513E-2</v>
      </c>
      <c r="U983" s="5">
        <f t="shared" si="157"/>
        <v>2.75</v>
      </c>
      <c r="V983" t="str">
        <f t="shared" si="158"/>
        <v>technology</v>
      </c>
      <c r="W983" t="str">
        <f t="shared" si="159"/>
        <v>wearables</v>
      </c>
      <c r="X983" s="8">
        <f t="shared" si="150"/>
        <v>2014</v>
      </c>
      <c r="Y983" s="8">
        <f t="shared" si="151"/>
        <v>7</v>
      </c>
    </row>
    <row r="984" spans="1:25" ht="19" customHeight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152"/>
        <v>42615.544976851852</v>
      </c>
      <c r="L984" s="12">
        <f t="shared" si="153"/>
        <v>2016</v>
      </c>
      <c r="M984" s="12">
        <f t="shared" si="154"/>
        <v>9</v>
      </c>
      <c r="N984" s="11"/>
      <c r="O984" s="11">
        <f t="shared" si="155"/>
        <v>42645.544976851852</v>
      </c>
      <c r="P984" t="b">
        <v>0</v>
      </c>
      <c r="Q984">
        <v>3</v>
      </c>
      <c r="R984" t="b">
        <v>0</v>
      </c>
      <c r="S984" t="s">
        <v>8273</v>
      </c>
      <c r="T984" s="5">
        <f t="shared" si="156"/>
        <v>1.7142857142857144E-2</v>
      </c>
      <c r="U984" s="5">
        <f t="shared" si="157"/>
        <v>1</v>
      </c>
      <c r="V984" t="str">
        <f t="shared" si="158"/>
        <v>technology</v>
      </c>
      <c r="W984" t="str">
        <f t="shared" si="159"/>
        <v>wearables</v>
      </c>
      <c r="X984" s="8">
        <f t="shared" si="150"/>
        <v>2016</v>
      </c>
      <c r="Y984" s="8">
        <f t="shared" si="151"/>
        <v>9</v>
      </c>
    </row>
    <row r="985" spans="1:25" ht="19" customHeight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152"/>
        <v>42574.459317129622</v>
      </c>
      <c r="L985" s="12">
        <f t="shared" si="153"/>
        <v>2016</v>
      </c>
      <c r="M985" s="12">
        <f t="shared" si="154"/>
        <v>7</v>
      </c>
      <c r="N985" s="11"/>
      <c r="O985" s="11">
        <f t="shared" si="155"/>
        <v>42605.662499999999</v>
      </c>
      <c r="P985" t="b">
        <v>0</v>
      </c>
      <c r="Q985">
        <v>179</v>
      </c>
      <c r="R985" t="b">
        <v>0</v>
      </c>
      <c r="S985" t="s">
        <v>8273</v>
      </c>
      <c r="T985" s="5">
        <f t="shared" si="156"/>
        <v>29.506136117214709</v>
      </c>
      <c r="U985" s="5">
        <f t="shared" si="157"/>
        <v>171.79329608938548</v>
      </c>
      <c r="V985" t="str">
        <f t="shared" si="158"/>
        <v>technology</v>
      </c>
      <c r="W985" t="str">
        <f t="shared" si="159"/>
        <v>wearables</v>
      </c>
      <c r="X985" s="8">
        <f t="shared" si="150"/>
        <v>2016</v>
      </c>
      <c r="Y985" s="8">
        <f t="shared" si="151"/>
        <v>7</v>
      </c>
    </row>
    <row r="986" spans="1:25" ht="19" customHeight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152"/>
        <v>42060.907499999994</v>
      </c>
      <c r="L986" s="12">
        <f t="shared" si="153"/>
        <v>2015</v>
      </c>
      <c r="M986" s="12">
        <f t="shared" si="154"/>
        <v>2</v>
      </c>
      <c r="N986" s="11"/>
      <c r="O986" s="11">
        <f t="shared" si="155"/>
        <v>42090.86583333333</v>
      </c>
      <c r="P986" t="b">
        <v>0</v>
      </c>
      <c r="Q986">
        <v>3</v>
      </c>
      <c r="R986" t="b">
        <v>0</v>
      </c>
      <c r="S986" t="s">
        <v>8273</v>
      </c>
      <c r="T986" s="5">
        <f t="shared" si="156"/>
        <v>1.06</v>
      </c>
      <c r="U986" s="5">
        <f t="shared" si="157"/>
        <v>35.333333333333336</v>
      </c>
      <c r="V986" t="str">
        <f t="shared" si="158"/>
        <v>technology</v>
      </c>
      <c r="W986" t="str">
        <f t="shared" si="159"/>
        <v>wearables</v>
      </c>
      <c r="X986" s="8">
        <f t="shared" si="150"/>
        <v>2015</v>
      </c>
      <c r="Y986" s="8">
        <f t="shared" si="151"/>
        <v>2</v>
      </c>
    </row>
    <row r="987" spans="1:25" ht="19" customHeight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152"/>
        <v>42339.759375000001</v>
      </c>
      <c r="L987" s="12">
        <f t="shared" si="153"/>
        <v>2015</v>
      </c>
      <c r="M987" s="12">
        <f t="shared" si="154"/>
        <v>12</v>
      </c>
      <c r="N987" s="11"/>
      <c r="O987" s="11">
        <f t="shared" si="155"/>
        <v>42369.749999999993</v>
      </c>
      <c r="P987" t="b">
        <v>0</v>
      </c>
      <c r="Q987">
        <v>23</v>
      </c>
      <c r="R987" t="b">
        <v>0</v>
      </c>
      <c r="S987" t="s">
        <v>8273</v>
      </c>
      <c r="T987" s="5">
        <f t="shared" si="156"/>
        <v>6.293333333333333</v>
      </c>
      <c r="U987" s="5">
        <f t="shared" si="157"/>
        <v>82.086956521739125</v>
      </c>
      <c r="V987" t="str">
        <f t="shared" si="158"/>
        <v>technology</v>
      </c>
      <c r="W987" t="str">
        <f t="shared" si="159"/>
        <v>wearables</v>
      </c>
      <c r="X987" s="8">
        <f t="shared" si="150"/>
        <v>2015</v>
      </c>
      <c r="Y987" s="8">
        <f t="shared" si="151"/>
        <v>12</v>
      </c>
    </row>
    <row r="988" spans="1:25" ht="19" customHeight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152"/>
        <v>42324.559027777774</v>
      </c>
      <c r="L988" s="12">
        <f t="shared" si="153"/>
        <v>2015</v>
      </c>
      <c r="M988" s="12">
        <f t="shared" si="154"/>
        <v>11</v>
      </c>
      <c r="N988" s="11"/>
      <c r="O988" s="11">
        <f t="shared" si="155"/>
        <v>42378.791666666664</v>
      </c>
      <c r="P988" t="b">
        <v>0</v>
      </c>
      <c r="Q988">
        <v>23</v>
      </c>
      <c r="R988" t="b">
        <v>0</v>
      </c>
      <c r="S988" t="s">
        <v>8273</v>
      </c>
      <c r="T988" s="5">
        <f t="shared" si="156"/>
        <v>12.75</v>
      </c>
      <c r="U988" s="5">
        <f t="shared" si="157"/>
        <v>110.8695652173913</v>
      </c>
      <c r="V988" t="str">
        <f t="shared" si="158"/>
        <v>technology</v>
      </c>
      <c r="W988" t="str">
        <f t="shared" si="159"/>
        <v>wearables</v>
      </c>
      <c r="X988" s="8">
        <f t="shared" si="150"/>
        <v>2015</v>
      </c>
      <c r="Y988" s="8">
        <f t="shared" si="151"/>
        <v>11</v>
      </c>
    </row>
    <row r="989" spans="1:25" ht="19" customHeight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152"/>
        <v>41773.086226851847</v>
      </c>
      <c r="L989" s="12">
        <f t="shared" si="153"/>
        <v>2014</v>
      </c>
      <c r="M989" s="12">
        <f t="shared" si="154"/>
        <v>5</v>
      </c>
      <c r="N989" s="11"/>
      <c r="O989" s="11">
        <f t="shared" si="155"/>
        <v>41813.086226851847</v>
      </c>
      <c r="P989" t="b">
        <v>0</v>
      </c>
      <c r="Q989">
        <v>41</v>
      </c>
      <c r="R989" t="b">
        <v>0</v>
      </c>
      <c r="S989" t="s">
        <v>8273</v>
      </c>
      <c r="T989" s="5">
        <f t="shared" si="156"/>
        <v>13.22</v>
      </c>
      <c r="U989" s="5">
        <f t="shared" si="157"/>
        <v>161.21951219512195</v>
      </c>
      <c r="V989" t="str">
        <f t="shared" si="158"/>
        <v>technology</v>
      </c>
      <c r="W989" t="str">
        <f t="shared" si="159"/>
        <v>wearables</v>
      </c>
      <c r="X989" s="8">
        <f t="shared" si="150"/>
        <v>2014</v>
      </c>
      <c r="Y989" s="8">
        <f t="shared" si="151"/>
        <v>5</v>
      </c>
    </row>
    <row r="990" spans="1:25" ht="19" customHeight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152"/>
        <v>42614.148437499993</v>
      </c>
      <c r="L990" s="12">
        <f t="shared" si="153"/>
        <v>2016</v>
      </c>
      <c r="M990" s="12">
        <f t="shared" si="154"/>
        <v>9</v>
      </c>
      <c r="N990" s="11"/>
      <c r="O990" s="11">
        <f t="shared" si="155"/>
        <v>42644.148437499993</v>
      </c>
      <c r="P990" t="b">
        <v>0</v>
      </c>
      <c r="Q990">
        <v>0</v>
      </c>
      <c r="R990" t="b">
        <v>0</v>
      </c>
      <c r="S990" t="s">
        <v>8273</v>
      </c>
      <c r="T990" s="5">
        <f t="shared" si="156"/>
        <v>0</v>
      </c>
      <c r="U990" s="5">
        <f t="shared" si="157"/>
        <v>0</v>
      </c>
      <c r="V990" t="str">
        <f t="shared" si="158"/>
        <v>technology</v>
      </c>
      <c r="W990" t="str">
        <f t="shared" si="159"/>
        <v>wearables</v>
      </c>
      <c r="X990" s="8">
        <f t="shared" si="150"/>
        <v>2016</v>
      </c>
      <c r="Y990" s="8">
        <f t="shared" si="151"/>
        <v>9</v>
      </c>
    </row>
    <row r="991" spans="1:25" ht="19" customHeight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152"/>
        <v>42611.725636574069</v>
      </c>
      <c r="L991" s="12">
        <f t="shared" si="153"/>
        <v>2016</v>
      </c>
      <c r="M991" s="12">
        <f t="shared" si="154"/>
        <v>8</v>
      </c>
      <c r="N991" s="11"/>
      <c r="O991" s="11">
        <f t="shared" si="155"/>
        <v>42641.725636574069</v>
      </c>
      <c r="P991" t="b">
        <v>0</v>
      </c>
      <c r="Q991">
        <v>32</v>
      </c>
      <c r="R991" t="b">
        <v>0</v>
      </c>
      <c r="S991" t="s">
        <v>8273</v>
      </c>
      <c r="T991" s="5">
        <f t="shared" si="156"/>
        <v>16.77</v>
      </c>
      <c r="U991" s="5">
        <f t="shared" si="157"/>
        <v>52.40625</v>
      </c>
      <c r="V991" t="str">
        <f t="shared" si="158"/>
        <v>technology</v>
      </c>
      <c r="W991" t="str">
        <f t="shared" si="159"/>
        <v>wearables</v>
      </c>
      <c r="X991" s="8">
        <f t="shared" si="150"/>
        <v>2016</v>
      </c>
      <c r="Y991" s="8">
        <f t="shared" si="151"/>
        <v>8</v>
      </c>
    </row>
    <row r="992" spans="1:25" ht="19" customHeight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152"/>
        <v>41855.575972222221</v>
      </c>
      <c r="L992" s="12">
        <f t="shared" si="153"/>
        <v>2014</v>
      </c>
      <c r="M992" s="12">
        <f t="shared" si="154"/>
        <v>8</v>
      </c>
      <c r="N992" s="11"/>
      <c r="O992" s="11">
        <f t="shared" si="155"/>
        <v>41885.575972222221</v>
      </c>
      <c r="P992" t="b">
        <v>0</v>
      </c>
      <c r="Q992">
        <v>2</v>
      </c>
      <c r="R992" t="b">
        <v>0</v>
      </c>
      <c r="S992" t="s">
        <v>8273</v>
      </c>
      <c r="T992" s="5">
        <f t="shared" si="156"/>
        <v>0.104</v>
      </c>
      <c r="U992" s="5">
        <f t="shared" si="157"/>
        <v>13</v>
      </c>
      <c r="V992" t="str">
        <f t="shared" si="158"/>
        <v>technology</v>
      </c>
      <c r="W992" t="str">
        <f t="shared" si="159"/>
        <v>wearables</v>
      </c>
      <c r="X992" s="8">
        <f t="shared" si="150"/>
        <v>2014</v>
      </c>
      <c r="Y992" s="8">
        <f t="shared" si="151"/>
        <v>8</v>
      </c>
    </row>
    <row r="993" spans="1:25" ht="19" customHeight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152"/>
        <v>42538.548472222225</v>
      </c>
      <c r="L993" s="12">
        <f t="shared" si="153"/>
        <v>2016</v>
      </c>
      <c r="M993" s="12">
        <f t="shared" si="154"/>
        <v>6</v>
      </c>
      <c r="N993" s="11"/>
      <c r="O993" s="11">
        <f t="shared" si="155"/>
        <v>42563.57708333333</v>
      </c>
      <c r="P993" t="b">
        <v>0</v>
      </c>
      <c r="Q993">
        <v>7</v>
      </c>
      <c r="R993" t="b">
        <v>0</v>
      </c>
      <c r="S993" t="s">
        <v>8273</v>
      </c>
      <c r="T993" s="5">
        <f t="shared" si="156"/>
        <v>4.24</v>
      </c>
      <c r="U993" s="5">
        <f t="shared" si="157"/>
        <v>30.285714285714285</v>
      </c>
      <c r="V993" t="str">
        <f t="shared" si="158"/>
        <v>technology</v>
      </c>
      <c r="W993" t="str">
        <f t="shared" si="159"/>
        <v>wearables</v>
      </c>
      <c r="X993" s="8">
        <f t="shared" si="150"/>
        <v>2016</v>
      </c>
      <c r="Y993" s="8">
        <f t="shared" si="151"/>
        <v>6</v>
      </c>
    </row>
    <row r="994" spans="1:25" ht="19" customHeight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152"/>
        <v>42437.71665509259</v>
      </c>
      <c r="L994" s="12">
        <f t="shared" si="153"/>
        <v>2016</v>
      </c>
      <c r="M994" s="12">
        <f t="shared" si="154"/>
        <v>3</v>
      </c>
      <c r="N994" s="11"/>
      <c r="O994" s="11">
        <f t="shared" si="155"/>
        <v>42497.674988425926</v>
      </c>
      <c r="P994" t="b">
        <v>0</v>
      </c>
      <c r="Q994">
        <v>4</v>
      </c>
      <c r="R994" t="b">
        <v>0</v>
      </c>
      <c r="S994" t="s">
        <v>8273</v>
      </c>
      <c r="T994" s="5">
        <f t="shared" si="156"/>
        <v>0.46699999999999997</v>
      </c>
      <c r="U994" s="5">
        <f t="shared" si="157"/>
        <v>116.75</v>
      </c>
      <c r="V994" t="str">
        <f t="shared" si="158"/>
        <v>technology</v>
      </c>
      <c r="W994" t="str">
        <f t="shared" si="159"/>
        <v>wearables</v>
      </c>
      <c r="X994" s="8">
        <f t="shared" si="150"/>
        <v>2016</v>
      </c>
      <c r="Y994" s="8">
        <f t="shared" si="151"/>
        <v>3</v>
      </c>
    </row>
    <row r="995" spans="1:25" ht="19" customHeight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152"/>
        <v>42652.756574074076</v>
      </c>
      <c r="L995" s="12">
        <f t="shared" si="153"/>
        <v>2016</v>
      </c>
      <c r="M995" s="12">
        <f t="shared" si="154"/>
        <v>10</v>
      </c>
      <c r="N995" s="11"/>
      <c r="O995" s="11">
        <f t="shared" si="155"/>
        <v>42685.999999999993</v>
      </c>
      <c r="P995" t="b">
        <v>0</v>
      </c>
      <c r="Q995">
        <v>196</v>
      </c>
      <c r="R995" t="b">
        <v>0</v>
      </c>
      <c r="S995" t="s">
        <v>8273</v>
      </c>
      <c r="T995" s="5">
        <f t="shared" si="156"/>
        <v>25.087142857142858</v>
      </c>
      <c r="U995" s="5">
        <f t="shared" si="157"/>
        <v>89.59693877551021</v>
      </c>
      <c r="V995" t="str">
        <f t="shared" si="158"/>
        <v>technology</v>
      </c>
      <c r="W995" t="str">
        <f t="shared" si="159"/>
        <v>wearables</v>
      </c>
      <c r="X995" s="8">
        <f t="shared" si="150"/>
        <v>2016</v>
      </c>
      <c r="Y995" s="8">
        <f t="shared" si="151"/>
        <v>10</v>
      </c>
    </row>
    <row r="996" spans="1:25" ht="19" customHeight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152"/>
        <v>41921.054745370369</v>
      </c>
      <c r="L996" s="12">
        <f t="shared" si="153"/>
        <v>2014</v>
      </c>
      <c r="M996" s="12">
        <f t="shared" si="154"/>
        <v>10</v>
      </c>
      <c r="N996" s="11"/>
      <c r="O996" s="11">
        <f t="shared" si="155"/>
        <v>41973.749305555553</v>
      </c>
      <c r="P996" t="b">
        <v>0</v>
      </c>
      <c r="Q996">
        <v>11</v>
      </c>
      <c r="R996" t="b">
        <v>0</v>
      </c>
      <c r="S996" t="s">
        <v>8273</v>
      </c>
      <c r="T996" s="5">
        <f t="shared" si="156"/>
        <v>2.3345000000000002</v>
      </c>
      <c r="U996" s="5">
        <f t="shared" si="157"/>
        <v>424.45454545454544</v>
      </c>
      <c r="V996" t="str">
        <f t="shared" si="158"/>
        <v>technology</v>
      </c>
      <c r="W996" t="str">
        <f t="shared" si="159"/>
        <v>wearables</v>
      </c>
      <c r="X996" s="8">
        <f t="shared" si="150"/>
        <v>2014</v>
      </c>
      <c r="Y996" s="8">
        <f t="shared" si="151"/>
        <v>10</v>
      </c>
    </row>
    <row r="997" spans="1:25" ht="19" customHeight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152"/>
        <v>41947.732407407406</v>
      </c>
      <c r="L997" s="12">
        <f t="shared" si="153"/>
        <v>2014</v>
      </c>
      <c r="M997" s="12">
        <f t="shared" si="154"/>
        <v>11</v>
      </c>
      <c r="N997" s="11"/>
      <c r="O997" s="11">
        <f t="shared" si="155"/>
        <v>41972.458333333336</v>
      </c>
      <c r="P997" t="b">
        <v>0</v>
      </c>
      <c r="Q997">
        <v>9</v>
      </c>
      <c r="R997" t="b">
        <v>0</v>
      </c>
      <c r="S997" t="s">
        <v>8273</v>
      </c>
      <c r="T997" s="5">
        <f t="shared" si="156"/>
        <v>7.26</v>
      </c>
      <c r="U997" s="5">
        <f t="shared" si="157"/>
        <v>80.666666666666671</v>
      </c>
      <c r="V997" t="str">
        <f t="shared" si="158"/>
        <v>technology</v>
      </c>
      <c r="W997" t="str">
        <f t="shared" si="159"/>
        <v>wearables</v>
      </c>
      <c r="X997" s="8">
        <f t="shared" si="150"/>
        <v>2014</v>
      </c>
      <c r="Y997" s="8">
        <f t="shared" si="151"/>
        <v>11</v>
      </c>
    </row>
    <row r="998" spans="1:25" ht="19" customHeight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152"/>
        <v>41817.658101851848</v>
      </c>
      <c r="L998" s="12">
        <f t="shared" si="153"/>
        <v>2014</v>
      </c>
      <c r="M998" s="12">
        <f t="shared" si="154"/>
        <v>6</v>
      </c>
      <c r="N998" s="11"/>
      <c r="O998" s="11">
        <f t="shared" si="155"/>
        <v>41847.435416666667</v>
      </c>
      <c r="P998" t="b">
        <v>0</v>
      </c>
      <c r="Q998">
        <v>5</v>
      </c>
      <c r="R998" t="b">
        <v>0</v>
      </c>
      <c r="S998" t="s">
        <v>8273</v>
      </c>
      <c r="T998" s="5">
        <f t="shared" si="156"/>
        <v>1.625</v>
      </c>
      <c r="U998" s="5">
        <f t="shared" si="157"/>
        <v>13</v>
      </c>
      <c r="V998" t="str">
        <f t="shared" si="158"/>
        <v>technology</v>
      </c>
      <c r="W998" t="str">
        <f t="shared" si="159"/>
        <v>wearables</v>
      </c>
      <c r="X998" s="8">
        <f t="shared" si="150"/>
        <v>2014</v>
      </c>
      <c r="Y998" s="8">
        <f t="shared" si="151"/>
        <v>6</v>
      </c>
    </row>
    <row r="999" spans="1:25" ht="19" customHeight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152"/>
        <v>41940.894641203704</v>
      </c>
      <c r="L999" s="12">
        <f t="shared" si="153"/>
        <v>2014</v>
      </c>
      <c r="M999" s="12">
        <f t="shared" si="154"/>
        <v>10</v>
      </c>
      <c r="N999" s="11"/>
      <c r="O999" s="11">
        <f t="shared" si="155"/>
        <v>41970.936307870368</v>
      </c>
      <c r="P999" t="b">
        <v>0</v>
      </c>
      <c r="Q999">
        <v>8</v>
      </c>
      <c r="R999" t="b">
        <v>0</v>
      </c>
      <c r="S999" t="s">
        <v>8273</v>
      </c>
      <c r="T999" s="5">
        <f t="shared" si="156"/>
        <v>1.3</v>
      </c>
      <c r="U999" s="5">
        <f t="shared" si="157"/>
        <v>8.125</v>
      </c>
      <c r="V999" t="str">
        <f t="shared" si="158"/>
        <v>technology</v>
      </c>
      <c r="W999" t="str">
        <f t="shared" si="159"/>
        <v>wearables</v>
      </c>
      <c r="X999" s="8">
        <f t="shared" si="150"/>
        <v>2014</v>
      </c>
      <c r="Y999" s="8">
        <f t="shared" si="151"/>
        <v>10</v>
      </c>
    </row>
    <row r="1000" spans="1:25" ht="19" customHeight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152"/>
        <v>42281.960659722223</v>
      </c>
      <c r="L1000" s="12">
        <f t="shared" si="153"/>
        <v>2015</v>
      </c>
      <c r="M1000" s="12">
        <f t="shared" si="154"/>
        <v>10</v>
      </c>
      <c r="N1000" s="11"/>
      <c r="O1000" s="11">
        <f t="shared" si="155"/>
        <v>42327.002326388887</v>
      </c>
      <c r="P1000" t="b">
        <v>0</v>
      </c>
      <c r="Q1000">
        <v>229</v>
      </c>
      <c r="R1000" t="b">
        <v>0</v>
      </c>
      <c r="S1000" t="s">
        <v>8273</v>
      </c>
      <c r="T1000" s="5">
        <f t="shared" si="156"/>
        <v>58.558333333333337</v>
      </c>
      <c r="U1000" s="5">
        <f t="shared" si="157"/>
        <v>153.42794759825327</v>
      </c>
      <c r="V1000" t="str">
        <f t="shared" si="158"/>
        <v>technology</v>
      </c>
      <c r="W1000" t="str">
        <f t="shared" si="159"/>
        <v>wearables</v>
      </c>
      <c r="X1000" s="8">
        <f t="shared" si="150"/>
        <v>2015</v>
      </c>
      <c r="Y1000" s="8">
        <f t="shared" si="151"/>
        <v>10</v>
      </c>
    </row>
    <row r="1001" spans="1:25" ht="19" customHeight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152"/>
        <v>41926.091319444444</v>
      </c>
      <c r="L1001" s="12">
        <f t="shared" si="153"/>
        <v>2014</v>
      </c>
      <c r="M1001" s="12">
        <f t="shared" si="154"/>
        <v>10</v>
      </c>
      <c r="N1001" s="11"/>
      <c r="O1001" s="11">
        <f t="shared" si="155"/>
        <v>41956.126388888886</v>
      </c>
      <c r="P1001" t="b">
        <v>0</v>
      </c>
      <c r="Q1001">
        <v>40</v>
      </c>
      <c r="R1001" t="b">
        <v>0</v>
      </c>
      <c r="S1001" t="s">
        <v>8273</v>
      </c>
      <c r="T1001" s="5">
        <f t="shared" si="156"/>
        <v>7.7886666666666677</v>
      </c>
      <c r="U1001" s="5">
        <f t="shared" si="157"/>
        <v>292.07499999999999</v>
      </c>
      <c r="V1001" t="str">
        <f t="shared" si="158"/>
        <v>technology</v>
      </c>
      <c r="W1001" t="str">
        <f t="shared" si="159"/>
        <v>wearables</v>
      </c>
      <c r="X1001" s="8">
        <f t="shared" si="150"/>
        <v>2014</v>
      </c>
      <c r="Y1001" s="8">
        <f t="shared" si="151"/>
        <v>10</v>
      </c>
    </row>
    <row r="1002" spans="1:25" ht="19" customHeight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152"/>
        <v>42748.851388888885</v>
      </c>
      <c r="L1002" s="12">
        <f t="shared" si="153"/>
        <v>2017</v>
      </c>
      <c r="M1002" s="12">
        <f t="shared" si="154"/>
        <v>1</v>
      </c>
      <c r="N1002" s="11"/>
      <c r="O1002" s="11">
        <f t="shared" si="155"/>
        <v>42808.80972222222</v>
      </c>
      <c r="P1002" t="b">
        <v>0</v>
      </c>
      <c r="Q1002">
        <v>6</v>
      </c>
      <c r="R1002" t="b">
        <v>0</v>
      </c>
      <c r="S1002" t="s">
        <v>8273</v>
      </c>
      <c r="T1002" s="5">
        <f t="shared" si="156"/>
        <v>2.2157147647256061</v>
      </c>
      <c r="U1002" s="5">
        <f t="shared" si="157"/>
        <v>3304</v>
      </c>
      <c r="V1002" t="str">
        <f t="shared" si="158"/>
        <v>technology</v>
      </c>
      <c r="W1002" t="str">
        <f t="shared" si="159"/>
        <v>wearables</v>
      </c>
      <c r="X1002" s="8">
        <f t="shared" si="150"/>
        <v>2017</v>
      </c>
      <c r="Y1002" s="8">
        <f t="shared" si="151"/>
        <v>1</v>
      </c>
    </row>
    <row r="1003" spans="1:25" ht="19" customHeight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152"/>
        <v>42720.511724537035</v>
      </c>
      <c r="L1003" s="12">
        <f t="shared" si="153"/>
        <v>2016</v>
      </c>
      <c r="M1003" s="12">
        <f t="shared" si="154"/>
        <v>12</v>
      </c>
      <c r="N1003" s="11"/>
      <c r="O1003" s="11">
        <f t="shared" si="155"/>
        <v>42765.511724537035</v>
      </c>
      <c r="P1003" t="b">
        <v>0</v>
      </c>
      <c r="Q1003">
        <v>4</v>
      </c>
      <c r="R1003" t="b">
        <v>0</v>
      </c>
      <c r="S1003" t="s">
        <v>8273</v>
      </c>
      <c r="T1003" s="5">
        <f t="shared" si="156"/>
        <v>104</v>
      </c>
      <c r="U1003" s="5">
        <f t="shared" si="157"/>
        <v>1300</v>
      </c>
      <c r="V1003" t="str">
        <f t="shared" si="158"/>
        <v>technology</v>
      </c>
      <c r="W1003" t="str">
        <f t="shared" si="159"/>
        <v>wearables</v>
      </c>
      <c r="X1003" s="8">
        <f t="shared" si="150"/>
        <v>2016</v>
      </c>
      <c r="Y1003" s="8">
        <f t="shared" si="151"/>
        <v>12</v>
      </c>
    </row>
    <row r="1004" spans="1:25" ht="19" customHeight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152"/>
        <v>42325.475856481477</v>
      </c>
      <c r="L1004" s="12">
        <f t="shared" si="153"/>
        <v>2015</v>
      </c>
      <c r="M1004" s="12">
        <f t="shared" si="154"/>
        <v>11</v>
      </c>
      <c r="N1004" s="11"/>
      <c r="O1004" s="11">
        <f t="shared" si="155"/>
        <v>42355.040972222218</v>
      </c>
      <c r="P1004" t="b">
        <v>0</v>
      </c>
      <c r="Q1004">
        <v>22</v>
      </c>
      <c r="R1004" t="b">
        <v>0</v>
      </c>
      <c r="S1004" t="s">
        <v>8273</v>
      </c>
      <c r="T1004" s="5">
        <f t="shared" si="156"/>
        <v>29.6029602960296</v>
      </c>
      <c r="U1004" s="5">
        <f t="shared" si="157"/>
        <v>134.54545454545453</v>
      </c>
      <c r="V1004" t="str">
        <f t="shared" si="158"/>
        <v>technology</v>
      </c>
      <c r="W1004" t="str">
        <f t="shared" si="159"/>
        <v>wearables</v>
      </c>
      <c r="X1004" s="8">
        <f t="shared" si="150"/>
        <v>2015</v>
      </c>
      <c r="Y1004" s="8">
        <f t="shared" si="151"/>
        <v>11</v>
      </c>
    </row>
    <row r="1005" spans="1:25" ht="19" customHeight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152"/>
        <v>42780.500706018516</v>
      </c>
      <c r="L1005" s="12">
        <f t="shared" si="153"/>
        <v>2017</v>
      </c>
      <c r="M1005" s="12">
        <f t="shared" si="154"/>
        <v>2</v>
      </c>
      <c r="N1005" s="11"/>
      <c r="O1005" s="11">
        <f t="shared" si="155"/>
        <v>42810.459039351852</v>
      </c>
      <c r="P1005" t="b">
        <v>0</v>
      </c>
      <c r="Q1005">
        <v>15</v>
      </c>
      <c r="R1005" t="b">
        <v>0</v>
      </c>
      <c r="S1005" t="s">
        <v>8273</v>
      </c>
      <c r="T1005" s="5">
        <f t="shared" si="156"/>
        <v>16.055</v>
      </c>
      <c r="U1005" s="5">
        <f t="shared" si="157"/>
        <v>214.06666666666666</v>
      </c>
      <c r="V1005" t="str">
        <f t="shared" si="158"/>
        <v>technology</v>
      </c>
      <c r="W1005" t="str">
        <f t="shared" si="159"/>
        <v>wearables</v>
      </c>
      <c r="X1005" s="8">
        <f t="shared" si="150"/>
        <v>2017</v>
      </c>
      <c r="Y1005" s="8">
        <f t="shared" si="151"/>
        <v>2</v>
      </c>
    </row>
    <row r="1006" spans="1:25" ht="19" customHeight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152"/>
        <v>42388.5003125</v>
      </c>
      <c r="L1006" s="12">
        <f t="shared" si="153"/>
        <v>2016</v>
      </c>
      <c r="M1006" s="12">
        <f t="shared" si="154"/>
        <v>1</v>
      </c>
      <c r="N1006" s="11"/>
      <c r="O1006" s="11">
        <f t="shared" si="155"/>
        <v>42418.5003125</v>
      </c>
      <c r="P1006" t="b">
        <v>0</v>
      </c>
      <c r="Q1006">
        <v>95</v>
      </c>
      <c r="R1006" t="b">
        <v>0</v>
      </c>
      <c r="S1006" t="s">
        <v>8273</v>
      </c>
      <c r="T1006" s="5">
        <f t="shared" si="156"/>
        <v>82.207999999999998</v>
      </c>
      <c r="U1006" s="5">
        <f t="shared" si="157"/>
        <v>216.33684210526314</v>
      </c>
      <c r="V1006" t="str">
        <f t="shared" si="158"/>
        <v>technology</v>
      </c>
      <c r="W1006" t="str">
        <f t="shared" si="159"/>
        <v>wearables</v>
      </c>
      <c r="X1006" s="8">
        <f t="shared" si="150"/>
        <v>2016</v>
      </c>
      <c r="Y1006" s="8">
        <f t="shared" si="151"/>
        <v>1</v>
      </c>
    </row>
    <row r="1007" spans="1:25" ht="19" customHeight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152"/>
        <v>42276.41646990741</v>
      </c>
      <c r="L1007" s="12">
        <f t="shared" si="153"/>
        <v>2015</v>
      </c>
      <c r="M1007" s="12">
        <f t="shared" si="154"/>
        <v>9</v>
      </c>
      <c r="N1007" s="11"/>
      <c r="O1007" s="11">
        <f t="shared" si="155"/>
        <v>42307.41646990741</v>
      </c>
      <c r="P1007" t="b">
        <v>0</v>
      </c>
      <c r="Q1007">
        <v>161</v>
      </c>
      <c r="R1007" t="b">
        <v>0</v>
      </c>
      <c r="S1007" t="s">
        <v>8273</v>
      </c>
      <c r="T1007" s="5">
        <f t="shared" si="156"/>
        <v>75.051000000000002</v>
      </c>
      <c r="U1007" s="5">
        <f t="shared" si="157"/>
        <v>932.31055900621118</v>
      </c>
      <c r="V1007" t="str">
        <f t="shared" si="158"/>
        <v>technology</v>
      </c>
      <c r="W1007" t="str">
        <f t="shared" si="159"/>
        <v>wearables</v>
      </c>
      <c r="X1007" s="8">
        <f t="shared" si="150"/>
        <v>2015</v>
      </c>
      <c r="Y1007" s="8">
        <f t="shared" si="151"/>
        <v>9</v>
      </c>
    </row>
    <row r="1008" spans="1:25" ht="19" customHeight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152"/>
        <v>41976.83185185185</v>
      </c>
      <c r="L1008" s="12">
        <f t="shared" si="153"/>
        <v>2014</v>
      </c>
      <c r="M1008" s="12">
        <f t="shared" si="154"/>
        <v>12</v>
      </c>
      <c r="N1008" s="11"/>
      <c r="O1008" s="11">
        <f t="shared" si="155"/>
        <v>41985.09097222222</v>
      </c>
      <c r="P1008" t="b">
        <v>0</v>
      </c>
      <c r="Q1008">
        <v>8</v>
      </c>
      <c r="R1008" t="b">
        <v>0</v>
      </c>
      <c r="S1008" t="s">
        <v>8273</v>
      </c>
      <c r="T1008" s="5">
        <f t="shared" si="156"/>
        <v>5.8500000000000005</v>
      </c>
      <c r="U1008" s="5">
        <f t="shared" si="157"/>
        <v>29.25</v>
      </c>
      <c r="V1008" t="str">
        <f t="shared" si="158"/>
        <v>technology</v>
      </c>
      <c r="W1008" t="str">
        <f t="shared" si="159"/>
        <v>wearables</v>
      </c>
      <c r="X1008" s="8">
        <f t="shared" si="150"/>
        <v>2014</v>
      </c>
      <c r="Y1008" s="8">
        <f t="shared" si="151"/>
        <v>12</v>
      </c>
    </row>
    <row r="1009" spans="1:25" ht="19" customHeight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152"/>
        <v>42676.3752662037</v>
      </c>
      <c r="L1009" s="12">
        <f t="shared" si="153"/>
        <v>2016</v>
      </c>
      <c r="M1009" s="12">
        <f t="shared" si="154"/>
        <v>11</v>
      </c>
      <c r="N1009" s="11"/>
      <c r="O1009" s="11">
        <f t="shared" si="155"/>
        <v>42718.416932870365</v>
      </c>
      <c r="P1009" t="b">
        <v>0</v>
      </c>
      <c r="Q1009">
        <v>76</v>
      </c>
      <c r="R1009" t="b">
        <v>0</v>
      </c>
      <c r="S1009" t="s">
        <v>8273</v>
      </c>
      <c r="T1009" s="5">
        <f t="shared" si="156"/>
        <v>44.32</v>
      </c>
      <c r="U1009" s="5">
        <f t="shared" si="157"/>
        <v>174.94736842105263</v>
      </c>
      <c r="V1009" t="str">
        <f t="shared" si="158"/>
        <v>technology</v>
      </c>
      <c r="W1009" t="str">
        <f t="shared" si="159"/>
        <v>wearables</v>
      </c>
      <c r="X1009" s="8">
        <f t="shared" si="150"/>
        <v>2016</v>
      </c>
      <c r="Y1009" s="8">
        <f t="shared" si="151"/>
        <v>11</v>
      </c>
    </row>
    <row r="1010" spans="1:25" ht="19" customHeight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152"/>
        <v>42702.600868055553</v>
      </c>
      <c r="L1010" s="12">
        <f t="shared" si="153"/>
        <v>2016</v>
      </c>
      <c r="M1010" s="12">
        <f t="shared" si="154"/>
        <v>11</v>
      </c>
      <c r="N1010" s="11"/>
      <c r="O1010" s="11">
        <f t="shared" si="155"/>
        <v>42732.600868055553</v>
      </c>
      <c r="P1010" t="b">
        <v>0</v>
      </c>
      <c r="Q1010">
        <v>1</v>
      </c>
      <c r="R1010" t="b">
        <v>0</v>
      </c>
      <c r="S1010" t="s">
        <v>8273</v>
      </c>
      <c r="T1010" s="5">
        <f t="shared" si="156"/>
        <v>0.26737967914438499</v>
      </c>
      <c r="U1010" s="5">
        <f t="shared" si="157"/>
        <v>250</v>
      </c>
      <c r="V1010" t="str">
        <f t="shared" si="158"/>
        <v>technology</v>
      </c>
      <c r="W1010" t="str">
        <f t="shared" si="159"/>
        <v>wearables</v>
      </c>
      <c r="X1010" s="8">
        <f t="shared" si="150"/>
        <v>2016</v>
      </c>
      <c r="Y1010" s="8">
        <f t="shared" si="151"/>
        <v>11</v>
      </c>
    </row>
    <row r="1011" spans="1:25" ht="19" customHeight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152"/>
        <v>42510.396365740737</v>
      </c>
      <c r="L1011" s="12">
        <f t="shared" si="153"/>
        <v>2016</v>
      </c>
      <c r="M1011" s="12">
        <f t="shared" si="154"/>
        <v>5</v>
      </c>
      <c r="N1011" s="11"/>
      <c r="O1011" s="11">
        <f t="shared" si="155"/>
        <v>42540.396365740737</v>
      </c>
      <c r="P1011" t="b">
        <v>0</v>
      </c>
      <c r="Q1011">
        <v>101</v>
      </c>
      <c r="R1011" t="b">
        <v>0</v>
      </c>
      <c r="S1011" t="s">
        <v>8273</v>
      </c>
      <c r="T1011" s="5">
        <f t="shared" si="156"/>
        <v>13.13</v>
      </c>
      <c r="U1011" s="5">
        <f t="shared" si="157"/>
        <v>65</v>
      </c>
      <c r="V1011" t="str">
        <f t="shared" si="158"/>
        <v>technology</v>
      </c>
      <c r="W1011" t="str">
        <f t="shared" si="159"/>
        <v>wearables</v>
      </c>
      <c r="X1011" s="8">
        <f t="shared" si="150"/>
        <v>2016</v>
      </c>
      <c r="Y1011" s="8">
        <f t="shared" si="151"/>
        <v>5</v>
      </c>
    </row>
    <row r="1012" spans="1:25" ht="19" customHeight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152"/>
        <v>42561.621087962958</v>
      </c>
      <c r="L1012" s="12">
        <f t="shared" si="153"/>
        <v>2016</v>
      </c>
      <c r="M1012" s="12">
        <f t="shared" si="154"/>
        <v>7</v>
      </c>
      <c r="N1012" s="11"/>
      <c r="O1012" s="11">
        <f t="shared" si="155"/>
        <v>42617.915972222218</v>
      </c>
      <c r="P1012" t="b">
        <v>0</v>
      </c>
      <c r="Q1012">
        <v>4</v>
      </c>
      <c r="R1012" t="b">
        <v>0</v>
      </c>
      <c r="S1012" t="s">
        <v>8273</v>
      </c>
      <c r="T1012" s="5">
        <f t="shared" si="156"/>
        <v>0.19088937093275488</v>
      </c>
      <c r="U1012" s="5">
        <f t="shared" si="157"/>
        <v>55</v>
      </c>
      <c r="V1012" t="str">
        <f t="shared" si="158"/>
        <v>technology</v>
      </c>
      <c r="W1012" t="str">
        <f t="shared" si="159"/>
        <v>wearables</v>
      </c>
      <c r="X1012" s="8">
        <f t="shared" si="150"/>
        <v>2016</v>
      </c>
      <c r="Y1012" s="8">
        <f t="shared" si="151"/>
        <v>7</v>
      </c>
    </row>
    <row r="1013" spans="1:25" ht="19" customHeight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152"/>
        <v>41946.689756944441</v>
      </c>
      <c r="L1013" s="12">
        <f t="shared" si="153"/>
        <v>2014</v>
      </c>
      <c r="M1013" s="12">
        <f t="shared" si="154"/>
        <v>11</v>
      </c>
      <c r="N1013" s="11"/>
      <c r="O1013" s="11">
        <f t="shared" si="155"/>
        <v>41991.689756944441</v>
      </c>
      <c r="P1013" t="b">
        <v>0</v>
      </c>
      <c r="Q1013">
        <v>1</v>
      </c>
      <c r="R1013" t="b">
        <v>0</v>
      </c>
      <c r="S1013" t="s">
        <v>8273</v>
      </c>
      <c r="T1013" s="5">
        <f t="shared" si="156"/>
        <v>0.375</v>
      </c>
      <c r="U1013" s="5">
        <f t="shared" si="157"/>
        <v>75</v>
      </c>
      <c r="V1013" t="str">
        <f t="shared" si="158"/>
        <v>technology</v>
      </c>
      <c r="W1013" t="str">
        <f t="shared" si="159"/>
        <v>wearables</v>
      </c>
      <c r="X1013" s="8">
        <f t="shared" si="150"/>
        <v>2014</v>
      </c>
      <c r="Y1013" s="8">
        <f t="shared" si="151"/>
        <v>11</v>
      </c>
    </row>
    <row r="1014" spans="1:25" ht="19" customHeight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152"/>
        <v>42714.232083333329</v>
      </c>
      <c r="L1014" s="12">
        <f t="shared" si="153"/>
        <v>2016</v>
      </c>
      <c r="M1014" s="12">
        <f t="shared" si="154"/>
        <v>12</v>
      </c>
      <c r="N1014" s="11"/>
      <c r="O1014" s="11">
        <f t="shared" si="155"/>
        <v>42759.232083333329</v>
      </c>
      <c r="P1014" t="b">
        <v>0</v>
      </c>
      <c r="Q1014">
        <v>775</v>
      </c>
      <c r="R1014" t="b">
        <v>0</v>
      </c>
      <c r="S1014" t="s">
        <v>8273</v>
      </c>
      <c r="T1014" s="5">
        <f t="shared" si="156"/>
        <v>21535.021000000001</v>
      </c>
      <c r="U1014" s="5">
        <f t="shared" si="157"/>
        <v>1389.3561935483872</v>
      </c>
      <c r="V1014" t="str">
        <f t="shared" si="158"/>
        <v>technology</v>
      </c>
      <c r="W1014" t="str">
        <f t="shared" si="159"/>
        <v>wearables</v>
      </c>
      <c r="X1014" s="8">
        <f t="shared" si="150"/>
        <v>2016</v>
      </c>
      <c r="Y1014" s="8">
        <f t="shared" si="151"/>
        <v>12</v>
      </c>
    </row>
    <row r="1015" spans="1:25" ht="19" customHeight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152"/>
        <v>42339.625648148147</v>
      </c>
      <c r="L1015" s="12">
        <f t="shared" si="153"/>
        <v>2015</v>
      </c>
      <c r="M1015" s="12">
        <f t="shared" si="154"/>
        <v>12</v>
      </c>
      <c r="N1015" s="11"/>
      <c r="O1015" s="11">
        <f t="shared" si="155"/>
        <v>42367.624999999993</v>
      </c>
      <c r="P1015" t="b">
        <v>0</v>
      </c>
      <c r="Q1015">
        <v>90</v>
      </c>
      <c r="R1015" t="b">
        <v>0</v>
      </c>
      <c r="S1015" t="s">
        <v>8273</v>
      </c>
      <c r="T1015" s="5">
        <f t="shared" si="156"/>
        <v>34.527999999999999</v>
      </c>
      <c r="U1015" s="5">
        <f t="shared" si="157"/>
        <v>95.911111111111111</v>
      </c>
      <c r="V1015" t="str">
        <f t="shared" si="158"/>
        <v>technology</v>
      </c>
      <c r="W1015" t="str">
        <f t="shared" si="159"/>
        <v>wearables</v>
      </c>
      <c r="X1015" s="8">
        <f t="shared" si="150"/>
        <v>2015</v>
      </c>
      <c r="Y1015" s="8">
        <f t="shared" si="151"/>
        <v>12</v>
      </c>
    </row>
    <row r="1016" spans="1:25" ht="19" customHeight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152"/>
        <v>41954.79415509259</v>
      </c>
      <c r="L1016" s="12">
        <f t="shared" si="153"/>
        <v>2014</v>
      </c>
      <c r="M1016" s="12">
        <f t="shared" si="154"/>
        <v>11</v>
      </c>
      <c r="N1016" s="11"/>
      <c r="O1016" s="11">
        <f t="shared" si="155"/>
        <v>42004.79415509259</v>
      </c>
      <c r="P1016" t="b">
        <v>0</v>
      </c>
      <c r="Q1016">
        <v>16</v>
      </c>
      <c r="R1016" t="b">
        <v>0</v>
      </c>
      <c r="S1016" t="s">
        <v>8273</v>
      </c>
      <c r="T1016" s="5">
        <f t="shared" si="156"/>
        <v>30.599999999999998</v>
      </c>
      <c r="U1016" s="5">
        <f t="shared" si="157"/>
        <v>191.25</v>
      </c>
      <c r="V1016" t="str">
        <f t="shared" si="158"/>
        <v>technology</v>
      </c>
      <c r="W1016" t="str">
        <f t="shared" si="159"/>
        <v>wearables</v>
      </c>
      <c r="X1016" s="8">
        <f t="shared" si="150"/>
        <v>2014</v>
      </c>
      <c r="Y1016" s="8">
        <f t="shared" si="151"/>
        <v>11</v>
      </c>
    </row>
    <row r="1017" spans="1:25" ht="19" customHeight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152"/>
        <v>42303.670081018521</v>
      </c>
      <c r="L1017" s="12">
        <f t="shared" si="153"/>
        <v>2015</v>
      </c>
      <c r="M1017" s="12">
        <f t="shared" si="154"/>
        <v>10</v>
      </c>
      <c r="N1017" s="11"/>
      <c r="O1017" s="11">
        <f t="shared" si="155"/>
        <v>42333.711747685178</v>
      </c>
      <c r="P1017" t="b">
        <v>0</v>
      </c>
      <c r="Q1017">
        <v>6</v>
      </c>
      <c r="R1017" t="b">
        <v>0</v>
      </c>
      <c r="S1017" t="s">
        <v>8273</v>
      </c>
      <c r="T1017" s="5">
        <f t="shared" si="156"/>
        <v>2.666666666666667</v>
      </c>
      <c r="U1017" s="5">
        <f t="shared" si="157"/>
        <v>40</v>
      </c>
      <c r="V1017" t="str">
        <f t="shared" si="158"/>
        <v>technology</v>
      </c>
      <c r="W1017" t="str">
        <f t="shared" si="159"/>
        <v>wearables</v>
      </c>
      <c r="X1017" s="8">
        <f t="shared" si="150"/>
        <v>2015</v>
      </c>
      <c r="Y1017" s="8">
        <f t="shared" si="151"/>
        <v>10</v>
      </c>
    </row>
    <row r="1018" spans="1:25" ht="19" customHeight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152"/>
        <v>42421.898796296293</v>
      </c>
      <c r="L1018" s="12">
        <f t="shared" si="153"/>
        <v>2016</v>
      </c>
      <c r="M1018" s="12">
        <f t="shared" si="154"/>
        <v>2</v>
      </c>
      <c r="N1018" s="11"/>
      <c r="O1018" s="11">
        <f t="shared" si="155"/>
        <v>42466.857129629629</v>
      </c>
      <c r="P1018" t="b">
        <v>0</v>
      </c>
      <c r="Q1018">
        <v>38</v>
      </c>
      <c r="R1018" t="b">
        <v>0</v>
      </c>
      <c r="S1018" t="s">
        <v>8273</v>
      </c>
      <c r="T1018" s="5">
        <f t="shared" si="156"/>
        <v>2.8420000000000001</v>
      </c>
      <c r="U1018" s="5">
        <f t="shared" si="157"/>
        <v>74.78947368421052</v>
      </c>
      <c r="V1018" t="str">
        <f t="shared" si="158"/>
        <v>technology</v>
      </c>
      <c r="W1018" t="str">
        <f t="shared" si="159"/>
        <v>wearables</v>
      </c>
      <c r="X1018" s="8">
        <f t="shared" si="150"/>
        <v>2016</v>
      </c>
      <c r="Y1018" s="8">
        <f t="shared" si="151"/>
        <v>2</v>
      </c>
    </row>
    <row r="1019" spans="1:25" ht="19" customHeight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152"/>
        <v>42289.466840277775</v>
      </c>
      <c r="L1019" s="12">
        <f t="shared" si="153"/>
        <v>2015</v>
      </c>
      <c r="M1019" s="12">
        <f t="shared" si="154"/>
        <v>10</v>
      </c>
      <c r="N1019" s="11"/>
      <c r="O1019" s="11">
        <f t="shared" si="155"/>
        <v>42329.508506944439</v>
      </c>
      <c r="P1019" t="b">
        <v>0</v>
      </c>
      <c r="Q1019">
        <v>355</v>
      </c>
      <c r="R1019" t="b">
        <v>0</v>
      </c>
      <c r="S1019" t="s">
        <v>8273</v>
      </c>
      <c r="T1019" s="5">
        <f t="shared" si="156"/>
        <v>22.878799999999998</v>
      </c>
      <c r="U1019" s="5">
        <f t="shared" si="157"/>
        <v>161.11830985915492</v>
      </c>
      <c r="V1019" t="str">
        <f t="shared" si="158"/>
        <v>technology</v>
      </c>
      <c r="W1019" t="str">
        <f t="shared" si="159"/>
        <v>wearables</v>
      </c>
      <c r="X1019" s="8">
        <f t="shared" si="150"/>
        <v>2015</v>
      </c>
      <c r="Y1019" s="8">
        <f t="shared" si="151"/>
        <v>10</v>
      </c>
    </row>
    <row r="1020" spans="1:25" ht="19" customHeight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152"/>
        <v>42535.283946759257</v>
      </c>
      <c r="L1020" s="12">
        <f t="shared" si="153"/>
        <v>2016</v>
      </c>
      <c r="M1020" s="12">
        <f t="shared" si="154"/>
        <v>6</v>
      </c>
      <c r="N1020" s="11"/>
      <c r="O1020" s="11">
        <f t="shared" si="155"/>
        <v>42565.283946759257</v>
      </c>
      <c r="P1020" t="b">
        <v>0</v>
      </c>
      <c r="Q1020">
        <v>7</v>
      </c>
      <c r="R1020" t="b">
        <v>0</v>
      </c>
      <c r="S1020" t="s">
        <v>8273</v>
      </c>
      <c r="T1020" s="5">
        <f t="shared" si="156"/>
        <v>3.105</v>
      </c>
      <c r="U1020" s="5">
        <f t="shared" si="157"/>
        <v>88.714285714285708</v>
      </c>
      <c r="V1020" t="str">
        <f t="shared" si="158"/>
        <v>technology</v>
      </c>
      <c r="W1020" t="str">
        <f t="shared" si="159"/>
        <v>wearables</v>
      </c>
      <c r="X1020" s="8">
        <f t="shared" si="150"/>
        <v>2016</v>
      </c>
      <c r="Y1020" s="8">
        <f t="shared" si="151"/>
        <v>6</v>
      </c>
    </row>
    <row r="1021" spans="1:25" ht="19" customHeight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152"/>
        <v>42009.765613425923</v>
      </c>
      <c r="L1021" s="12">
        <f t="shared" si="153"/>
        <v>2015</v>
      </c>
      <c r="M1021" s="12">
        <f t="shared" si="154"/>
        <v>1</v>
      </c>
      <c r="N1021" s="11"/>
      <c r="O1021" s="11">
        <f t="shared" si="155"/>
        <v>42039.765613425923</v>
      </c>
      <c r="P1021" t="b">
        <v>0</v>
      </c>
      <c r="Q1021">
        <v>400</v>
      </c>
      <c r="R1021" t="b">
        <v>0</v>
      </c>
      <c r="S1021" t="s">
        <v>8273</v>
      </c>
      <c r="T1021" s="5">
        <f t="shared" si="156"/>
        <v>47.333333333333336</v>
      </c>
      <c r="U1021" s="5">
        <f t="shared" si="157"/>
        <v>53.25</v>
      </c>
      <c r="V1021" t="str">
        <f t="shared" si="158"/>
        <v>technology</v>
      </c>
      <c r="W1021" t="str">
        <f t="shared" si="159"/>
        <v>wearables</v>
      </c>
      <c r="X1021" s="8">
        <f t="shared" si="150"/>
        <v>2015</v>
      </c>
      <c r="Y1021" s="8">
        <f t="shared" si="151"/>
        <v>1</v>
      </c>
    </row>
    <row r="1022" spans="1:25" ht="19" customHeight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152"/>
        <v>42126.861215277771</v>
      </c>
      <c r="L1022" s="12">
        <f t="shared" si="153"/>
        <v>2015</v>
      </c>
      <c r="M1022" s="12">
        <f t="shared" si="154"/>
        <v>5</v>
      </c>
      <c r="N1022" s="11"/>
      <c r="O1022" s="11">
        <f t="shared" si="155"/>
        <v>42156.824305555558</v>
      </c>
      <c r="P1022" t="b">
        <v>0</v>
      </c>
      <c r="Q1022">
        <v>30</v>
      </c>
      <c r="R1022" t="b">
        <v>1</v>
      </c>
      <c r="S1022" t="s">
        <v>8280</v>
      </c>
      <c r="T1022" s="5">
        <f t="shared" si="156"/>
        <v>205.54838709677421</v>
      </c>
      <c r="U1022" s="5">
        <f t="shared" si="157"/>
        <v>106.2</v>
      </c>
      <c r="V1022" t="str">
        <f t="shared" si="158"/>
        <v>music</v>
      </c>
      <c r="W1022" t="str">
        <f t="shared" si="159"/>
        <v>electronic music</v>
      </c>
      <c r="X1022" s="8">
        <f t="shared" si="150"/>
        <v>2015</v>
      </c>
      <c r="Y1022" s="8">
        <f t="shared" si="151"/>
        <v>5</v>
      </c>
    </row>
    <row r="1023" spans="1:25" ht="19" customHeight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152"/>
        <v>42271.043645833335</v>
      </c>
      <c r="L1023" s="12">
        <f t="shared" si="153"/>
        <v>2015</v>
      </c>
      <c r="M1023" s="12">
        <f t="shared" si="154"/>
        <v>9</v>
      </c>
      <c r="N1023" s="11"/>
      <c r="O1023" s="11">
        <f t="shared" si="155"/>
        <v>42293.958333333336</v>
      </c>
      <c r="P1023" t="b">
        <v>1</v>
      </c>
      <c r="Q1023">
        <v>478</v>
      </c>
      <c r="R1023" t="b">
        <v>1</v>
      </c>
      <c r="S1023" t="s">
        <v>8280</v>
      </c>
      <c r="T1023" s="5">
        <f t="shared" si="156"/>
        <v>351.80366666666669</v>
      </c>
      <c r="U1023" s="5">
        <f t="shared" si="157"/>
        <v>22.079728033472804</v>
      </c>
      <c r="V1023" t="str">
        <f t="shared" si="158"/>
        <v>music</v>
      </c>
      <c r="W1023" t="str">
        <f t="shared" si="159"/>
        <v>electronic music</v>
      </c>
      <c r="X1023" s="8">
        <f t="shared" si="150"/>
        <v>2015</v>
      </c>
      <c r="Y1023" s="8">
        <f t="shared" si="151"/>
        <v>9</v>
      </c>
    </row>
    <row r="1024" spans="1:25" ht="19" customHeight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152"/>
        <v>42111.438391203701</v>
      </c>
      <c r="L1024" s="12">
        <f t="shared" si="153"/>
        <v>2015</v>
      </c>
      <c r="M1024" s="12">
        <f t="shared" si="154"/>
        <v>4</v>
      </c>
      <c r="N1024" s="11"/>
      <c r="O1024" s="11">
        <f t="shared" si="155"/>
        <v>42141.438391203701</v>
      </c>
      <c r="P1024" t="b">
        <v>1</v>
      </c>
      <c r="Q1024">
        <v>74</v>
      </c>
      <c r="R1024" t="b">
        <v>1</v>
      </c>
      <c r="S1024" t="s">
        <v>8280</v>
      </c>
      <c r="T1024" s="5">
        <f t="shared" si="156"/>
        <v>114.9</v>
      </c>
      <c r="U1024" s="5">
        <f t="shared" si="157"/>
        <v>31.054054054054053</v>
      </c>
      <c r="V1024" t="str">
        <f t="shared" si="158"/>
        <v>music</v>
      </c>
      <c r="W1024" t="str">
        <f t="shared" si="159"/>
        <v>electronic music</v>
      </c>
      <c r="X1024" s="8">
        <f t="shared" si="150"/>
        <v>2015</v>
      </c>
      <c r="Y1024" s="8">
        <f t="shared" si="151"/>
        <v>4</v>
      </c>
    </row>
    <row r="1025" spans="1:25" ht="19" customHeight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152"/>
        <v>42145.711354166669</v>
      </c>
      <c r="L1025" s="12">
        <f t="shared" si="153"/>
        <v>2015</v>
      </c>
      <c r="M1025" s="12">
        <f t="shared" si="154"/>
        <v>5</v>
      </c>
      <c r="N1025" s="11"/>
      <c r="O1025" s="11">
        <f t="shared" si="155"/>
        <v>42175.711354166669</v>
      </c>
      <c r="P1025" t="b">
        <v>0</v>
      </c>
      <c r="Q1025">
        <v>131</v>
      </c>
      <c r="R1025" t="b">
        <v>1</v>
      </c>
      <c r="S1025" t="s">
        <v>8280</v>
      </c>
      <c r="T1025" s="5">
        <f t="shared" si="156"/>
        <v>237.15</v>
      </c>
      <c r="U1025" s="5">
        <f t="shared" si="157"/>
        <v>36.206106870229007</v>
      </c>
      <c r="V1025" t="str">
        <f t="shared" si="158"/>
        <v>music</v>
      </c>
      <c r="W1025" t="str">
        <f t="shared" si="159"/>
        <v>electronic music</v>
      </c>
      <c r="X1025" s="8">
        <f t="shared" si="150"/>
        <v>2015</v>
      </c>
      <c r="Y1025" s="8">
        <f t="shared" si="151"/>
        <v>5</v>
      </c>
    </row>
    <row r="1026" spans="1:25" ht="19" customHeight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si="152"/>
        <v>42370.372256944444</v>
      </c>
      <c r="L1026" s="12">
        <f t="shared" si="153"/>
        <v>2016</v>
      </c>
      <c r="M1026" s="12">
        <f t="shared" si="154"/>
        <v>1</v>
      </c>
      <c r="N1026" s="11"/>
      <c r="O1026" s="11">
        <f t="shared" si="155"/>
        <v>42400.372256944444</v>
      </c>
      <c r="P1026" t="b">
        <v>1</v>
      </c>
      <c r="Q1026">
        <v>61</v>
      </c>
      <c r="R1026" t="b">
        <v>1</v>
      </c>
      <c r="S1026" t="s">
        <v>8280</v>
      </c>
      <c r="T1026" s="5">
        <f t="shared" si="156"/>
        <v>118.63774999999998</v>
      </c>
      <c r="U1026" s="5">
        <f t="shared" si="157"/>
        <v>388.9762295081967</v>
      </c>
      <c r="V1026" t="str">
        <f t="shared" si="158"/>
        <v>music</v>
      </c>
      <c r="W1026" t="str">
        <f t="shared" si="159"/>
        <v>electronic music</v>
      </c>
      <c r="X1026" s="8">
        <f t="shared" ref="X1026:X1089" si="160">L1026</f>
        <v>2016</v>
      </c>
      <c r="Y1026" s="8">
        <f t="shared" ref="Y1026:Y1089" si="161">M1026</f>
        <v>1</v>
      </c>
    </row>
    <row r="1027" spans="1:25" ht="19" customHeight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ref="K1027:K1090" si="162">(J1027/86400)+25569+(-5/24)</f>
        <v>42049.625428240739</v>
      </c>
      <c r="L1027" s="12">
        <f t="shared" ref="L1027:L1090" si="163">YEAR(K1027)</f>
        <v>2015</v>
      </c>
      <c r="M1027" s="12">
        <f t="shared" ref="M1027:M1090" si="164">MONTH(K1027)</f>
        <v>2</v>
      </c>
      <c r="N1027" s="11"/>
      <c r="O1027" s="11">
        <f t="shared" ref="O1027:O1090" si="165">(I1027/86400)+25569+(-5/24)</f>
        <v>42079.583761574067</v>
      </c>
      <c r="P1027" t="b">
        <v>1</v>
      </c>
      <c r="Q1027">
        <v>1071</v>
      </c>
      <c r="R1027" t="b">
        <v>1</v>
      </c>
      <c r="S1027" t="s">
        <v>8280</v>
      </c>
      <c r="T1027" s="5">
        <f t="shared" ref="T1027:T1090" si="166">E1027/D1027*100</f>
        <v>109.92831428571431</v>
      </c>
      <c r="U1027" s="5">
        <f t="shared" ref="U1027:U1090" si="167">IF(Q1027&gt;0,E1027/Q1027,0)</f>
        <v>71.848571428571432</v>
      </c>
      <c r="V1027" t="str">
        <f t="shared" ref="V1027:V1090" si="168">LEFT(S1027,SEARCH("/",S1027)-1)</f>
        <v>music</v>
      </c>
      <c r="W1027" t="str">
        <f t="shared" ref="W1027:W1090" si="169">RIGHT($S1027,LEN($S1027)-SEARCH("/",$S1027))</f>
        <v>electronic music</v>
      </c>
      <c r="X1027" s="8">
        <f t="shared" si="160"/>
        <v>2015</v>
      </c>
      <c r="Y1027" s="8">
        <f t="shared" si="161"/>
        <v>2</v>
      </c>
    </row>
    <row r="1028" spans="1:25" ht="19" customHeight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162"/>
        <v>42426.199259259258</v>
      </c>
      <c r="L1028" s="12">
        <f t="shared" si="163"/>
        <v>2016</v>
      </c>
      <c r="M1028" s="12">
        <f t="shared" si="164"/>
        <v>2</v>
      </c>
      <c r="N1028" s="11"/>
      <c r="O1028" s="11">
        <f t="shared" si="165"/>
        <v>42460.157592592594</v>
      </c>
      <c r="P1028" t="b">
        <v>1</v>
      </c>
      <c r="Q1028">
        <v>122</v>
      </c>
      <c r="R1028" t="b">
        <v>1</v>
      </c>
      <c r="S1028" t="s">
        <v>8280</v>
      </c>
      <c r="T1028" s="5">
        <f t="shared" si="166"/>
        <v>100.00828571428571</v>
      </c>
      <c r="U1028" s="5">
        <f t="shared" si="167"/>
        <v>57.381803278688523</v>
      </c>
      <c r="V1028" t="str">
        <f t="shared" si="168"/>
        <v>music</v>
      </c>
      <c r="W1028" t="str">
        <f t="shared" si="169"/>
        <v>electronic music</v>
      </c>
      <c r="X1028" s="8">
        <f t="shared" si="160"/>
        <v>2016</v>
      </c>
      <c r="Y1028" s="8">
        <f t="shared" si="161"/>
        <v>2</v>
      </c>
    </row>
    <row r="1029" spans="1:25" ht="19" customHeight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162"/>
        <v>41904.825775462959</v>
      </c>
      <c r="L1029" s="12">
        <f t="shared" si="163"/>
        <v>2014</v>
      </c>
      <c r="M1029" s="12">
        <f t="shared" si="164"/>
        <v>9</v>
      </c>
      <c r="N1029" s="11"/>
      <c r="O1029" s="11">
        <f t="shared" si="165"/>
        <v>41934.825775462959</v>
      </c>
      <c r="P1029" t="b">
        <v>1</v>
      </c>
      <c r="Q1029">
        <v>111</v>
      </c>
      <c r="R1029" t="b">
        <v>1</v>
      </c>
      <c r="S1029" t="s">
        <v>8280</v>
      </c>
      <c r="T1029" s="5">
        <f t="shared" si="166"/>
        <v>103.09292094387415</v>
      </c>
      <c r="U1029" s="5">
        <f t="shared" si="167"/>
        <v>69.666666666666671</v>
      </c>
      <c r="V1029" t="str">
        <f t="shared" si="168"/>
        <v>music</v>
      </c>
      <c r="W1029" t="str">
        <f t="shared" si="169"/>
        <v>electronic music</v>
      </c>
      <c r="X1029" s="8">
        <f t="shared" si="160"/>
        <v>2014</v>
      </c>
      <c r="Y1029" s="8">
        <f t="shared" si="161"/>
        <v>9</v>
      </c>
    </row>
    <row r="1030" spans="1:25" ht="19" customHeight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162"/>
        <v>42755.419039351851</v>
      </c>
      <c r="L1030" s="12">
        <f t="shared" si="163"/>
        <v>2017</v>
      </c>
      <c r="M1030" s="12">
        <f t="shared" si="164"/>
        <v>1</v>
      </c>
      <c r="N1030" s="11"/>
      <c r="O1030" s="11">
        <f t="shared" si="165"/>
        <v>42800.624999999993</v>
      </c>
      <c r="P1030" t="b">
        <v>1</v>
      </c>
      <c r="Q1030">
        <v>255</v>
      </c>
      <c r="R1030" t="b">
        <v>1</v>
      </c>
      <c r="S1030" t="s">
        <v>8280</v>
      </c>
      <c r="T1030" s="5">
        <f t="shared" si="166"/>
        <v>117.27000000000001</v>
      </c>
      <c r="U1030" s="5">
        <f t="shared" si="167"/>
        <v>45.988235294117644</v>
      </c>
      <c r="V1030" t="str">
        <f t="shared" si="168"/>
        <v>music</v>
      </c>
      <c r="W1030" t="str">
        <f t="shared" si="169"/>
        <v>electronic music</v>
      </c>
      <c r="X1030" s="8">
        <f t="shared" si="160"/>
        <v>2017</v>
      </c>
      <c r="Y1030" s="8">
        <f t="shared" si="161"/>
        <v>1</v>
      </c>
    </row>
    <row r="1031" spans="1:25" ht="19" customHeight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162"/>
        <v>42044.503553240742</v>
      </c>
      <c r="L1031" s="12">
        <f t="shared" si="163"/>
        <v>2015</v>
      </c>
      <c r="M1031" s="12">
        <f t="shared" si="164"/>
        <v>2</v>
      </c>
      <c r="N1031" s="11"/>
      <c r="O1031" s="11">
        <f t="shared" si="165"/>
        <v>42098.707638888889</v>
      </c>
      <c r="P1031" t="b">
        <v>0</v>
      </c>
      <c r="Q1031">
        <v>141</v>
      </c>
      <c r="R1031" t="b">
        <v>1</v>
      </c>
      <c r="S1031" t="s">
        <v>8280</v>
      </c>
      <c r="T1031" s="5">
        <f t="shared" si="166"/>
        <v>111.75999999999999</v>
      </c>
      <c r="U1031" s="5">
        <f t="shared" si="167"/>
        <v>79.262411347517727</v>
      </c>
      <c r="V1031" t="str">
        <f t="shared" si="168"/>
        <v>music</v>
      </c>
      <c r="W1031" t="str">
        <f t="shared" si="169"/>
        <v>electronic music</v>
      </c>
      <c r="X1031" s="8">
        <f t="shared" si="160"/>
        <v>2015</v>
      </c>
      <c r="Y1031" s="8">
        <f t="shared" si="161"/>
        <v>2</v>
      </c>
    </row>
    <row r="1032" spans="1:25" ht="19" customHeight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162"/>
        <v>42611.274872685179</v>
      </c>
      <c r="L1032" s="12">
        <f t="shared" si="163"/>
        <v>2016</v>
      </c>
      <c r="M1032" s="12">
        <f t="shared" si="164"/>
        <v>8</v>
      </c>
      <c r="N1032" s="11"/>
      <c r="O1032" s="11">
        <f t="shared" si="165"/>
        <v>42625.274872685179</v>
      </c>
      <c r="P1032" t="b">
        <v>0</v>
      </c>
      <c r="Q1032">
        <v>159</v>
      </c>
      <c r="R1032" t="b">
        <v>1</v>
      </c>
      <c r="S1032" t="s">
        <v>8280</v>
      </c>
      <c r="T1032" s="5">
        <f t="shared" si="166"/>
        <v>342.09999999999997</v>
      </c>
      <c r="U1032" s="5">
        <f t="shared" si="167"/>
        <v>43.031446540880502</v>
      </c>
      <c r="V1032" t="str">
        <f t="shared" si="168"/>
        <v>music</v>
      </c>
      <c r="W1032" t="str">
        <f t="shared" si="169"/>
        <v>electronic music</v>
      </c>
      <c r="X1032" s="8">
        <f t="shared" si="160"/>
        <v>2016</v>
      </c>
      <c r="Y1032" s="8">
        <f t="shared" si="161"/>
        <v>8</v>
      </c>
    </row>
    <row r="1033" spans="1:25" ht="19" customHeight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162"/>
        <v>42324.555671296293</v>
      </c>
      <c r="L1033" s="12">
        <f t="shared" si="163"/>
        <v>2015</v>
      </c>
      <c r="M1033" s="12">
        <f t="shared" si="164"/>
        <v>11</v>
      </c>
      <c r="N1033" s="11"/>
      <c r="O1033" s="11">
        <f t="shared" si="165"/>
        <v>42354.555671296293</v>
      </c>
      <c r="P1033" t="b">
        <v>0</v>
      </c>
      <c r="Q1033">
        <v>99</v>
      </c>
      <c r="R1033" t="b">
        <v>1</v>
      </c>
      <c r="S1033" t="s">
        <v>8280</v>
      </c>
      <c r="T1033" s="5">
        <f t="shared" si="166"/>
        <v>107.4</v>
      </c>
      <c r="U1033" s="5">
        <f t="shared" si="167"/>
        <v>108.48484848484848</v>
      </c>
      <c r="V1033" t="str">
        <f t="shared" si="168"/>
        <v>music</v>
      </c>
      <c r="W1033" t="str">
        <f t="shared" si="169"/>
        <v>electronic music</v>
      </c>
      <c r="X1033" s="8">
        <f t="shared" si="160"/>
        <v>2015</v>
      </c>
      <c r="Y1033" s="8">
        <f t="shared" si="161"/>
        <v>11</v>
      </c>
    </row>
    <row r="1034" spans="1:25" ht="19" customHeight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162"/>
        <v>42514.458622685182</v>
      </c>
      <c r="L1034" s="12">
        <f t="shared" si="163"/>
        <v>2016</v>
      </c>
      <c r="M1034" s="12">
        <f t="shared" si="164"/>
        <v>5</v>
      </c>
      <c r="N1034" s="11"/>
      <c r="O1034" s="11">
        <f t="shared" si="165"/>
        <v>42544.458622685182</v>
      </c>
      <c r="P1034" t="b">
        <v>0</v>
      </c>
      <c r="Q1034">
        <v>96</v>
      </c>
      <c r="R1034" t="b">
        <v>1</v>
      </c>
      <c r="S1034" t="s">
        <v>8280</v>
      </c>
      <c r="T1034" s="5">
        <f t="shared" si="166"/>
        <v>108.49703703703703</v>
      </c>
      <c r="U1034" s="5">
        <f t="shared" si="167"/>
        <v>61.029583333333335</v>
      </c>
      <c r="V1034" t="str">
        <f t="shared" si="168"/>
        <v>music</v>
      </c>
      <c r="W1034" t="str">
        <f t="shared" si="169"/>
        <v>electronic music</v>
      </c>
      <c r="X1034" s="8">
        <f t="shared" si="160"/>
        <v>2016</v>
      </c>
      <c r="Y1034" s="8">
        <f t="shared" si="161"/>
        <v>5</v>
      </c>
    </row>
    <row r="1035" spans="1:25" ht="19" customHeight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162"/>
        <v>42688.52407407407</v>
      </c>
      <c r="L1035" s="12">
        <f t="shared" si="163"/>
        <v>2016</v>
      </c>
      <c r="M1035" s="12">
        <f t="shared" si="164"/>
        <v>11</v>
      </c>
      <c r="N1035" s="11"/>
      <c r="O1035" s="11">
        <f t="shared" si="165"/>
        <v>42716.52407407407</v>
      </c>
      <c r="P1035" t="b">
        <v>0</v>
      </c>
      <c r="Q1035">
        <v>27</v>
      </c>
      <c r="R1035" t="b">
        <v>1</v>
      </c>
      <c r="S1035" t="s">
        <v>8280</v>
      </c>
      <c r="T1035" s="5">
        <f t="shared" si="166"/>
        <v>102.86144578313252</v>
      </c>
      <c r="U1035" s="5">
        <f t="shared" si="167"/>
        <v>50.592592592592595</v>
      </c>
      <c r="V1035" t="str">
        <f t="shared" si="168"/>
        <v>music</v>
      </c>
      <c r="W1035" t="str">
        <f t="shared" si="169"/>
        <v>electronic music</v>
      </c>
      <c r="X1035" s="8">
        <f t="shared" si="160"/>
        <v>2016</v>
      </c>
      <c r="Y1035" s="8">
        <f t="shared" si="161"/>
        <v>11</v>
      </c>
    </row>
    <row r="1036" spans="1:25" ht="19" customHeight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162"/>
        <v>42554.958379629628</v>
      </c>
      <c r="L1036" s="12">
        <f t="shared" si="163"/>
        <v>2016</v>
      </c>
      <c r="M1036" s="12">
        <f t="shared" si="164"/>
        <v>7</v>
      </c>
      <c r="N1036" s="11"/>
      <c r="O1036" s="11">
        <f t="shared" si="165"/>
        <v>42586.957638888889</v>
      </c>
      <c r="P1036" t="b">
        <v>0</v>
      </c>
      <c r="Q1036">
        <v>166</v>
      </c>
      <c r="R1036" t="b">
        <v>1</v>
      </c>
      <c r="S1036" t="s">
        <v>8280</v>
      </c>
      <c r="T1036" s="5">
        <f t="shared" si="166"/>
        <v>130.0018</v>
      </c>
      <c r="U1036" s="5">
        <f t="shared" si="167"/>
        <v>39.157168674698795</v>
      </c>
      <c r="V1036" t="str">
        <f t="shared" si="168"/>
        <v>music</v>
      </c>
      <c r="W1036" t="str">
        <f t="shared" si="169"/>
        <v>electronic music</v>
      </c>
      <c r="X1036" s="8">
        <f t="shared" si="160"/>
        <v>2016</v>
      </c>
      <c r="Y1036" s="8">
        <f t="shared" si="161"/>
        <v>7</v>
      </c>
    </row>
    <row r="1037" spans="1:25" ht="19" customHeight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162"/>
        <v>42016.43310185185</v>
      </c>
      <c r="L1037" s="12">
        <f t="shared" si="163"/>
        <v>2015</v>
      </c>
      <c r="M1037" s="12">
        <f t="shared" si="164"/>
        <v>1</v>
      </c>
      <c r="N1037" s="11"/>
      <c r="O1037" s="11">
        <f t="shared" si="165"/>
        <v>42046.43310185185</v>
      </c>
      <c r="P1037" t="b">
        <v>0</v>
      </c>
      <c r="Q1037">
        <v>76</v>
      </c>
      <c r="R1037" t="b">
        <v>1</v>
      </c>
      <c r="S1037" t="s">
        <v>8280</v>
      </c>
      <c r="T1037" s="5">
        <f t="shared" si="166"/>
        <v>107.65217391304347</v>
      </c>
      <c r="U1037" s="5">
        <f t="shared" si="167"/>
        <v>65.15789473684211</v>
      </c>
      <c r="V1037" t="str">
        <f t="shared" si="168"/>
        <v>music</v>
      </c>
      <c r="W1037" t="str">
        <f t="shared" si="169"/>
        <v>electronic music</v>
      </c>
      <c r="X1037" s="8">
        <f t="shared" si="160"/>
        <v>2015</v>
      </c>
      <c r="Y1037" s="8">
        <f t="shared" si="161"/>
        <v>1</v>
      </c>
    </row>
    <row r="1038" spans="1:25" ht="19" customHeight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162"/>
        <v>41249.240624999999</v>
      </c>
      <c r="L1038" s="12">
        <f t="shared" si="163"/>
        <v>2012</v>
      </c>
      <c r="M1038" s="12">
        <f t="shared" si="164"/>
        <v>12</v>
      </c>
      <c r="N1038" s="11"/>
      <c r="O1038" s="11">
        <f t="shared" si="165"/>
        <v>41281.125</v>
      </c>
      <c r="P1038" t="b">
        <v>0</v>
      </c>
      <c r="Q1038">
        <v>211</v>
      </c>
      <c r="R1038" t="b">
        <v>1</v>
      </c>
      <c r="S1038" t="s">
        <v>8280</v>
      </c>
      <c r="T1038" s="5">
        <f t="shared" si="166"/>
        <v>112.36044444444444</v>
      </c>
      <c r="U1038" s="5">
        <f t="shared" si="167"/>
        <v>23.963127962085309</v>
      </c>
      <c r="V1038" t="str">
        <f t="shared" si="168"/>
        <v>music</v>
      </c>
      <c r="W1038" t="str">
        <f t="shared" si="169"/>
        <v>electronic music</v>
      </c>
      <c r="X1038" s="8">
        <f t="shared" si="160"/>
        <v>2012</v>
      </c>
      <c r="Y1038" s="8">
        <f t="shared" si="161"/>
        <v>12</v>
      </c>
    </row>
    <row r="1039" spans="1:25" ht="19" customHeight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162"/>
        <v>42119.61414351852</v>
      </c>
      <c r="L1039" s="12">
        <f t="shared" si="163"/>
        <v>2015</v>
      </c>
      <c r="M1039" s="12">
        <f t="shared" si="164"/>
        <v>4</v>
      </c>
      <c r="N1039" s="11"/>
      <c r="O1039" s="11">
        <f t="shared" si="165"/>
        <v>42141.999999999993</v>
      </c>
      <c r="P1039" t="b">
        <v>0</v>
      </c>
      <c r="Q1039">
        <v>21</v>
      </c>
      <c r="R1039" t="b">
        <v>1</v>
      </c>
      <c r="S1039" t="s">
        <v>8280</v>
      </c>
      <c r="T1039" s="5">
        <f t="shared" si="166"/>
        <v>102.1</v>
      </c>
      <c r="U1039" s="5">
        <f t="shared" si="167"/>
        <v>48.61904761904762</v>
      </c>
      <c r="V1039" t="str">
        <f t="shared" si="168"/>
        <v>music</v>
      </c>
      <c r="W1039" t="str">
        <f t="shared" si="169"/>
        <v>electronic music</v>
      </c>
      <c r="X1039" s="8">
        <f t="shared" si="160"/>
        <v>2015</v>
      </c>
      <c r="Y1039" s="8">
        <f t="shared" si="161"/>
        <v>4</v>
      </c>
    </row>
    <row r="1040" spans="1:25" ht="19" customHeight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162"/>
        <v>42418.023414351854</v>
      </c>
      <c r="L1040" s="12">
        <f t="shared" si="163"/>
        <v>2016</v>
      </c>
      <c r="M1040" s="12">
        <f t="shared" si="164"/>
        <v>2</v>
      </c>
      <c r="N1040" s="11"/>
      <c r="O1040" s="11">
        <f t="shared" si="165"/>
        <v>42447.981747685182</v>
      </c>
      <c r="P1040" t="b">
        <v>0</v>
      </c>
      <c r="Q1040">
        <v>61</v>
      </c>
      <c r="R1040" t="b">
        <v>1</v>
      </c>
      <c r="S1040" t="s">
        <v>8280</v>
      </c>
      <c r="T1040" s="5">
        <f t="shared" si="166"/>
        <v>145.33333333333334</v>
      </c>
      <c r="U1040" s="5">
        <f t="shared" si="167"/>
        <v>35.73770491803279</v>
      </c>
      <c r="V1040" t="str">
        <f t="shared" si="168"/>
        <v>music</v>
      </c>
      <c r="W1040" t="str">
        <f t="shared" si="169"/>
        <v>electronic music</v>
      </c>
      <c r="X1040" s="8">
        <f t="shared" si="160"/>
        <v>2016</v>
      </c>
      <c r="Y1040" s="8">
        <f t="shared" si="161"/>
        <v>2</v>
      </c>
    </row>
    <row r="1041" spans="1:25" ht="19" customHeight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162"/>
        <v>42691.900995370372</v>
      </c>
      <c r="L1041" s="12">
        <f t="shared" si="163"/>
        <v>2016</v>
      </c>
      <c r="M1041" s="12">
        <f t="shared" si="164"/>
        <v>11</v>
      </c>
      <c r="N1041" s="11"/>
      <c r="O1041" s="11">
        <f t="shared" si="165"/>
        <v>42717.124305555553</v>
      </c>
      <c r="P1041" t="b">
        <v>0</v>
      </c>
      <c r="Q1041">
        <v>30</v>
      </c>
      <c r="R1041" t="b">
        <v>1</v>
      </c>
      <c r="S1041" t="s">
        <v>8280</v>
      </c>
      <c r="T1041" s="5">
        <f t="shared" si="166"/>
        <v>128.19999999999999</v>
      </c>
      <c r="U1041" s="5">
        <f t="shared" si="167"/>
        <v>21.366666666666667</v>
      </c>
      <c r="V1041" t="str">
        <f t="shared" si="168"/>
        <v>music</v>
      </c>
      <c r="W1041" t="str">
        <f t="shared" si="169"/>
        <v>electronic music</v>
      </c>
      <c r="X1041" s="8">
        <f t="shared" si="160"/>
        <v>2016</v>
      </c>
      <c r="Y1041" s="8">
        <f t="shared" si="161"/>
        <v>11</v>
      </c>
    </row>
    <row r="1042" spans="1:25" ht="19" customHeight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162"/>
        <v>42579.500104166662</v>
      </c>
      <c r="L1042" s="12">
        <f t="shared" si="163"/>
        <v>2016</v>
      </c>
      <c r="M1042" s="12">
        <f t="shared" si="164"/>
        <v>7</v>
      </c>
      <c r="N1042" s="11"/>
      <c r="O1042" s="11">
        <f t="shared" si="165"/>
        <v>42609.500104166662</v>
      </c>
      <c r="P1042" t="b">
        <v>0</v>
      </c>
      <c r="Q1042">
        <v>1</v>
      </c>
      <c r="R1042" t="b">
        <v>0</v>
      </c>
      <c r="S1042" t="s">
        <v>8281</v>
      </c>
      <c r="T1042" s="5">
        <f t="shared" si="166"/>
        <v>0.29411764705882354</v>
      </c>
      <c r="U1042" s="5">
        <f t="shared" si="167"/>
        <v>250</v>
      </c>
      <c r="V1042" t="str">
        <f t="shared" si="168"/>
        <v>journalism</v>
      </c>
      <c r="W1042" t="str">
        <f t="shared" si="169"/>
        <v>audio</v>
      </c>
      <c r="X1042" s="8">
        <f t="shared" si="160"/>
        <v>2016</v>
      </c>
      <c r="Y1042" s="8">
        <f t="shared" si="161"/>
        <v>7</v>
      </c>
    </row>
    <row r="1043" spans="1:25" ht="19" customHeight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162"/>
        <v>41830.851759259254</v>
      </c>
      <c r="L1043" s="12">
        <f t="shared" si="163"/>
        <v>2014</v>
      </c>
      <c r="M1043" s="12">
        <f t="shared" si="164"/>
        <v>7</v>
      </c>
      <c r="N1043" s="11"/>
      <c r="O1043" s="11">
        <f t="shared" si="165"/>
        <v>41850.851759259254</v>
      </c>
      <c r="P1043" t="b">
        <v>0</v>
      </c>
      <c r="Q1043">
        <v>0</v>
      </c>
      <c r="R1043" t="b">
        <v>0</v>
      </c>
      <c r="S1043" t="s">
        <v>8281</v>
      </c>
      <c r="T1043" s="5">
        <f t="shared" si="166"/>
        <v>0</v>
      </c>
      <c r="U1043" s="5">
        <f t="shared" si="167"/>
        <v>0</v>
      </c>
      <c r="V1043" t="str">
        <f t="shared" si="168"/>
        <v>journalism</v>
      </c>
      <c r="W1043" t="str">
        <f t="shared" si="169"/>
        <v>audio</v>
      </c>
      <c r="X1043" s="8">
        <f t="shared" si="160"/>
        <v>2014</v>
      </c>
      <c r="Y1043" s="8">
        <f t="shared" si="161"/>
        <v>7</v>
      </c>
    </row>
    <row r="1044" spans="1:25" ht="19" customHeight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162"/>
        <v>41851.487824074073</v>
      </c>
      <c r="L1044" s="12">
        <f t="shared" si="163"/>
        <v>2014</v>
      </c>
      <c r="M1044" s="12">
        <f t="shared" si="164"/>
        <v>7</v>
      </c>
      <c r="N1044" s="11"/>
      <c r="O1044" s="11">
        <f t="shared" si="165"/>
        <v>41894.208333333328</v>
      </c>
      <c r="P1044" t="b">
        <v>0</v>
      </c>
      <c r="Q1044">
        <v>1</v>
      </c>
      <c r="R1044" t="b">
        <v>0</v>
      </c>
      <c r="S1044" t="s">
        <v>8281</v>
      </c>
      <c r="T1044" s="5">
        <f t="shared" si="166"/>
        <v>1.5384615384615385</v>
      </c>
      <c r="U1044" s="5">
        <f t="shared" si="167"/>
        <v>10</v>
      </c>
      <c r="V1044" t="str">
        <f t="shared" si="168"/>
        <v>journalism</v>
      </c>
      <c r="W1044" t="str">
        <f t="shared" si="169"/>
        <v>audio</v>
      </c>
      <c r="X1044" s="8">
        <f t="shared" si="160"/>
        <v>2014</v>
      </c>
      <c r="Y1044" s="8">
        <f t="shared" si="161"/>
        <v>7</v>
      </c>
    </row>
    <row r="1045" spans="1:25" ht="19" customHeight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162"/>
        <v>42114.044618055552</v>
      </c>
      <c r="L1045" s="12">
        <f t="shared" si="163"/>
        <v>2015</v>
      </c>
      <c r="M1045" s="12">
        <f t="shared" si="164"/>
        <v>4</v>
      </c>
      <c r="N1045" s="11"/>
      <c r="O1045" s="11">
        <f t="shared" si="165"/>
        <v>42144.044618055552</v>
      </c>
      <c r="P1045" t="b">
        <v>0</v>
      </c>
      <c r="Q1045">
        <v>292</v>
      </c>
      <c r="R1045" t="b">
        <v>0</v>
      </c>
      <c r="S1045" t="s">
        <v>8281</v>
      </c>
      <c r="T1045" s="5">
        <f t="shared" si="166"/>
        <v>8.5370000000000008</v>
      </c>
      <c r="U1045" s="5">
        <f t="shared" si="167"/>
        <v>29.236301369863014</v>
      </c>
      <c r="V1045" t="str">
        <f t="shared" si="168"/>
        <v>journalism</v>
      </c>
      <c r="W1045" t="str">
        <f t="shared" si="169"/>
        <v>audio</v>
      </c>
      <c r="X1045" s="8">
        <f t="shared" si="160"/>
        <v>2015</v>
      </c>
      <c r="Y1045" s="8">
        <f t="shared" si="161"/>
        <v>4</v>
      </c>
    </row>
    <row r="1046" spans="1:25" ht="19" customHeight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162"/>
        <v>42011.717604166661</v>
      </c>
      <c r="L1046" s="12">
        <f t="shared" si="163"/>
        <v>2015</v>
      </c>
      <c r="M1046" s="12">
        <f t="shared" si="164"/>
        <v>1</v>
      </c>
      <c r="N1046" s="11"/>
      <c r="O1046" s="11">
        <f t="shared" si="165"/>
        <v>42068.643749999996</v>
      </c>
      <c r="P1046" t="b">
        <v>0</v>
      </c>
      <c r="Q1046">
        <v>2</v>
      </c>
      <c r="R1046" t="b">
        <v>0</v>
      </c>
      <c r="S1046" t="s">
        <v>8281</v>
      </c>
      <c r="T1046" s="5">
        <f t="shared" si="166"/>
        <v>8.5714285714285715E-2</v>
      </c>
      <c r="U1046" s="5">
        <f t="shared" si="167"/>
        <v>3</v>
      </c>
      <c r="V1046" t="str">
        <f t="shared" si="168"/>
        <v>journalism</v>
      </c>
      <c r="W1046" t="str">
        <f t="shared" si="169"/>
        <v>audio</v>
      </c>
      <c r="X1046" s="8">
        <f t="shared" si="160"/>
        <v>2015</v>
      </c>
      <c r="Y1046" s="8">
        <f t="shared" si="161"/>
        <v>1</v>
      </c>
    </row>
    <row r="1047" spans="1:25" ht="19" customHeight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162"/>
        <v>41844.666087962956</v>
      </c>
      <c r="L1047" s="12">
        <f t="shared" si="163"/>
        <v>2014</v>
      </c>
      <c r="M1047" s="12">
        <f t="shared" si="164"/>
        <v>7</v>
      </c>
      <c r="N1047" s="11"/>
      <c r="O1047" s="11">
        <f t="shared" si="165"/>
        <v>41874.666087962956</v>
      </c>
      <c r="P1047" t="b">
        <v>0</v>
      </c>
      <c r="Q1047">
        <v>8</v>
      </c>
      <c r="R1047" t="b">
        <v>0</v>
      </c>
      <c r="S1047" t="s">
        <v>8281</v>
      </c>
      <c r="T1047" s="5">
        <f t="shared" si="166"/>
        <v>2.6599999999999997</v>
      </c>
      <c r="U1047" s="5">
        <f t="shared" si="167"/>
        <v>33.25</v>
      </c>
      <c r="V1047" t="str">
        <f t="shared" si="168"/>
        <v>journalism</v>
      </c>
      <c r="W1047" t="str">
        <f t="shared" si="169"/>
        <v>audio</v>
      </c>
      <c r="X1047" s="8">
        <f t="shared" si="160"/>
        <v>2014</v>
      </c>
      <c r="Y1047" s="8">
        <f t="shared" si="161"/>
        <v>7</v>
      </c>
    </row>
    <row r="1048" spans="1:25" ht="19" customHeight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162"/>
        <v>42319.643055555549</v>
      </c>
      <c r="L1048" s="12">
        <f t="shared" si="163"/>
        <v>2015</v>
      </c>
      <c r="M1048" s="12">
        <f t="shared" si="164"/>
        <v>11</v>
      </c>
      <c r="N1048" s="11"/>
      <c r="O1048" s="11">
        <f t="shared" si="165"/>
        <v>42364.643055555549</v>
      </c>
      <c r="P1048" t="b">
        <v>0</v>
      </c>
      <c r="Q1048">
        <v>0</v>
      </c>
      <c r="R1048" t="b">
        <v>0</v>
      </c>
      <c r="S1048" t="s">
        <v>8281</v>
      </c>
      <c r="T1048" s="5">
        <f t="shared" si="166"/>
        <v>0</v>
      </c>
      <c r="U1048" s="5">
        <f t="shared" si="167"/>
        <v>0</v>
      </c>
      <c r="V1048" t="str">
        <f t="shared" si="168"/>
        <v>journalism</v>
      </c>
      <c r="W1048" t="str">
        <f t="shared" si="169"/>
        <v>audio</v>
      </c>
      <c r="X1048" s="8">
        <f t="shared" si="160"/>
        <v>2015</v>
      </c>
      <c r="Y1048" s="8">
        <f t="shared" si="161"/>
        <v>11</v>
      </c>
    </row>
    <row r="1049" spans="1:25" ht="19" customHeight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162"/>
        <v>41918.610127314816</v>
      </c>
      <c r="L1049" s="12">
        <f t="shared" si="163"/>
        <v>2014</v>
      </c>
      <c r="M1049" s="12">
        <f t="shared" si="164"/>
        <v>10</v>
      </c>
      <c r="N1049" s="11"/>
      <c r="O1049" s="11">
        <f t="shared" si="165"/>
        <v>41948.65179398148</v>
      </c>
      <c r="P1049" t="b">
        <v>0</v>
      </c>
      <c r="Q1049">
        <v>1</v>
      </c>
      <c r="R1049" t="b">
        <v>0</v>
      </c>
      <c r="S1049" t="s">
        <v>8281</v>
      </c>
      <c r="T1049" s="5">
        <f t="shared" si="166"/>
        <v>0.05</v>
      </c>
      <c r="U1049" s="5">
        <f t="shared" si="167"/>
        <v>1</v>
      </c>
      <c r="V1049" t="str">
        <f t="shared" si="168"/>
        <v>journalism</v>
      </c>
      <c r="W1049" t="str">
        <f t="shared" si="169"/>
        <v>audio</v>
      </c>
      <c r="X1049" s="8">
        <f t="shared" si="160"/>
        <v>2014</v>
      </c>
      <c r="Y1049" s="8">
        <f t="shared" si="161"/>
        <v>10</v>
      </c>
    </row>
    <row r="1050" spans="1:25" ht="19" customHeight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162"/>
        <v>42597.844780092586</v>
      </c>
      <c r="L1050" s="12">
        <f t="shared" si="163"/>
        <v>2016</v>
      </c>
      <c r="M1050" s="12">
        <f t="shared" si="164"/>
        <v>8</v>
      </c>
      <c r="N1050" s="11"/>
      <c r="O1050" s="11">
        <f t="shared" si="165"/>
        <v>42637.844780092586</v>
      </c>
      <c r="P1050" t="b">
        <v>0</v>
      </c>
      <c r="Q1050">
        <v>4</v>
      </c>
      <c r="R1050" t="b">
        <v>0</v>
      </c>
      <c r="S1050" t="s">
        <v>8281</v>
      </c>
      <c r="T1050" s="5">
        <f t="shared" si="166"/>
        <v>1.4133333333333333</v>
      </c>
      <c r="U1050" s="5">
        <f t="shared" si="167"/>
        <v>53</v>
      </c>
      <c r="V1050" t="str">
        <f t="shared" si="168"/>
        <v>journalism</v>
      </c>
      <c r="W1050" t="str">
        <f t="shared" si="169"/>
        <v>audio</v>
      </c>
      <c r="X1050" s="8">
        <f t="shared" si="160"/>
        <v>2016</v>
      </c>
      <c r="Y1050" s="8">
        <f t="shared" si="161"/>
        <v>8</v>
      </c>
    </row>
    <row r="1051" spans="1:25" ht="19" customHeight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162"/>
        <v>42382.222743055558</v>
      </c>
      <c r="L1051" s="12">
        <f t="shared" si="163"/>
        <v>2016</v>
      </c>
      <c r="M1051" s="12">
        <f t="shared" si="164"/>
        <v>1</v>
      </c>
      <c r="N1051" s="11"/>
      <c r="O1051" s="11">
        <f t="shared" si="165"/>
        <v>42412.222743055558</v>
      </c>
      <c r="P1051" t="b">
        <v>0</v>
      </c>
      <c r="Q1051">
        <v>0</v>
      </c>
      <c r="R1051" t="b">
        <v>0</v>
      </c>
      <c r="S1051" t="s">
        <v>8281</v>
      </c>
      <c r="T1051" s="5">
        <f t="shared" si="166"/>
        <v>0</v>
      </c>
      <c r="U1051" s="5">
        <f t="shared" si="167"/>
        <v>0</v>
      </c>
      <c r="V1051" t="str">
        <f t="shared" si="168"/>
        <v>journalism</v>
      </c>
      <c r="W1051" t="str">
        <f t="shared" si="169"/>
        <v>audio</v>
      </c>
      <c r="X1051" s="8">
        <f t="shared" si="160"/>
        <v>2016</v>
      </c>
      <c r="Y1051" s="8">
        <f t="shared" si="161"/>
        <v>1</v>
      </c>
    </row>
    <row r="1052" spans="1:25" ht="19" customHeight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162"/>
        <v>42231.588854166665</v>
      </c>
      <c r="L1052" s="12">
        <f t="shared" si="163"/>
        <v>2015</v>
      </c>
      <c r="M1052" s="12">
        <f t="shared" si="164"/>
        <v>8</v>
      </c>
      <c r="N1052" s="11"/>
      <c r="O1052" s="11">
        <f t="shared" si="165"/>
        <v>42261.588854166665</v>
      </c>
      <c r="P1052" t="b">
        <v>0</v>
      </c>
      <c r="Q1052">
        <v>0</v>
      </c>
      <c r="R1052" t="b">
        <v>0</v>
      </c>
      <c r="S1052" t="s">
        <v>8281</v>
      </c>
      <c r="T1052" s="5">
        <f t="shared" si="166"/>
        <v>0</v>
      </c>
      <c r="U1052" s="5">
        <f t="shared" si="167"/>
        <v>0</v>
      </c>
      <c r="V1052" t="str">
        <f t="shared" si="168"/>
        <v>journalism</v>
      </c>
      <c r="W1052" t="str">
        <f t="shared" si="169"/>
        <v>audio</v>
      </c>
      <c r="X1052" s="8">
        <f t="shared" si="160"/>
        <v>2015</v>
      </c>
      <c r="Y1052" s="8">
        <f t="shared" si="161"/>
        <v>8</v>
      </c>
    </row>
    <row r="1053" spans="1:25" ht="19" customHeight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162"/>
        <v>41849.805844907409</v>
      </c>
      <c r="L1053" s="12">
        <f t="shared" si="163"/>
        <v>2014</v>
      </c>
      <c r="M1053" s="12">
        <f t="shared" si="164"/>
        <v>7</v>
      </c>
      <c r="N1053" s="11"/>
      <c r="O1053" s="11">
        <f t="shared" si="165"/>
        <v>41877.805844907409</v>
      </c>
      <c r="P1053" t="b">
        <v>0</v>
      </c>
      <c r="Q1053">
        <v>0</v>
      </c>
      <c r="R1053" t="b">
        <v>0</v>
      </c>
      <c r="S1053" t="s">
        <v>8281</v>
      </c>
      <c r="T1053" s="5">
        <f t="shared" si="166"/>
        <v>0</v>
      </c>
      <c r="U1053" s="5">
        <f t="shared" si="167"/>
        <v>0</v>
      </c>
      <c r="V1053" t="str">
        <f t="shared" si="168"/>
        <v>journalism</v>
      </c>
      <c r="W1053" t="str">
        <f t="shared" si="169"/>
        <v>audio</v>
      </c>
      <c r="X1053" s="8">
        <f t="shared" si="160"/>
        <v>2014</v>
      </c>
      <c r="Y1053" s="8">
        <f t="shared" si="161"/>
        <v>7</v>
      </c>
    </row>
    <row r="1054" spans="1:25" ht="19" customHeight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162"/>
        <v>42483.589062499996</v>
      </c>
      <c r="L1054" s="12">
        <f t="shared" si="163"/>
        <v>2016</v>
      </c>
      <c r="M1054" s="12">
        <f t="shared" si="164"/>
        <v>4</v>
      </c>
      <c r="N1054" s="11"/>
      <c r="O1054" s="11">
        <f t="shared" si="165"/>
        <v>42527.631249999999</v>
      </c>
      <c r="P1054" t="b">
        <v>0</v>
      </c>
      <c r="Q1054">
        <v>0</v>
      </c>
      <c r="R1054" t="b">
        <v>0</v>
      </c>
      <c r="S1054" t="s">
        <v>8281</v>
      </c>
      <c r="T1054" s="5">
        <f t="shared" si="166"/>
        <v>0</v>
      </c>
      <c r="U1054" s="5">
        <f t="shared" si="167"/>
        <v>0</v>
      </c>
      <c r="V1054" t="str">
        <f t="shared" si="168"/>
        <v>journalism</v>
      </c>
      <c r="W1054" t="str">
        <f t="shared" si="169"/>
        <v>audio</v>
      </c>
      <c r="X1054" s="8">
        <f t="shared" si="160"/>
        <v>2016</v>
      </c>
      <c r="Y1054" s="8">
        <f t="shared" si="161"/>
        <v>4</v>
      </c>
    </row>
    <row r="1055" spans="1:25" ht="19" customHeight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162"/>
        <v>42774.964490740742</v>
      </c>
      <c r="L1055" s="12">
        <f t="shared" si="163"/>
        <v>2017</v>
      </c>
      <c r="M1055" s="12">
        <f t="shared" si="164"/>
        <v>2</v>
      </c>
      <c r="N1055" s="11"/>
      <c r="O1055" s="11">
        <f t="shared" si="165"/>
        <v>42799.964490740742</v>
      </c>
      <c r="P1055" t="b">
        <v>0</v>
      </c>
      <c r="Q1055">
        <v>1</v>
      </c>
      <c r="R1055" t="b">
        <v>0</v>
      </c>
      <c r="S1055" t="s">
        <v>8281</v>
      </c>
      <c r="T1055" s="5">
        <f t="shared" si="166"/>
        <v>1</v>
      </c>
      <c r="U1055" s="5">
        <f t="shared" si="167"/>
        <v>15</v>
      </c>
      <c r="V1055" t="str">
        <f t="shared" si="168"/>
        <v>journalism</v>
      </c>
      <c r="W1055" t="str">
        <f t="shared" si="169"/>
        <v>audio</v>
      </c>
      <c r="X1055" s="8">
        <f t="shared" si="160"/>
        <v>2017</v>
      </c>
      <c r="Y1055" s="8">
        <f t="shared" si="161"/>
        <v>2</v>
      </c>
    </row>
    <row r="1056" spans="1:25" ht="19" customHeight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162"/>
        <v>41831.643506944441</v>
      </c>
      <c r="L1056" s="12">
        <f t="shared" si="163"/>
        <v>2014</v>
      </c>
      <c r="M1056" s="12">
        <f t="shared" si="164"/>
        <v>7</v>
      </c>
      <c r="N1056" s="11"/>
      <c r="O1056" s="11">
        <f t="shared" si="165"/>
        <v>41861.708333333328</v>
      </c>
      <c r="P1056" t="b">
        <v>0</v>
      </c>
      <c r="Q1056">
        <v>0</v>
      </c>
      <c r="R1056" t="b">
        <v>0</v>
      </c>
      <c r="S1056" t="s">
        <v>8281</v>
      </c>
      <c r="T1056" s="5">
        <f t="shared" si="166"/>
        <v>0</v>
      </c>
      <c r="U1056" s="5">
        <f t="shared" si="167"/>
        <v>0</v>
      </c>
      <c r="V1056" t="str">
        <f t="shared" si="168"/>
        <v>journalism</v>
      </c>
      <c r="W1056" t="str">
        <f t="shared" si="169"/>
        <v>audio</v>
      </c>
      <c r="X1056" s="8">
        <f t="shared" si="160"/>
        <v>2014</v>
      </c>
      <c r="Y1056" s="8">
        <f t="shared" si="161"/>
        <v>7</v>
      </c>
    </row>
    <row r="1057" spans="1:25" ht="19" customHeight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162"/>
        <v>42406.784085648142</v>
      </c>
      <c r="L1057" s="12">
        <f t="shared" si="163"/>
        <v>2016</v>
      </c>
      <c r="M1057" s="12">
        <f t="shared" si="164"/>
        <v>2</v>
      </c>
      <c r="N1057" s="11"/>
      <c r="O1057" s="11">
        <f t="shared" si="165"/>
        <v>42436.784085648142</v>
      </c>
      <c r="P1057" t="b">
        <v>0</v>
      </c>
      <c r="Q1057">
        <v>0</v>
      </c>
      <c r="R1057" t="b">
        <v>0</v>
      </c>
      <c r="S1057" t="s">
        <v>8281</v>
      </c>
      <c r="T1057" s="5">
        <f t="shared" si="166"/>
        <v>0</v>
      </c>
      <c r="U1057" s="5">
        <f t="shared" si="167"/>
        <v>0</v>
      </c>
      <c r="V1057" t="str">
        <f t="shared" si="168"/>
        <v>journalism</v>
      </c>
      <c r="W1057" t="str">
        <f t="shared" si="169"/>
        <v>audio</v>
      </c>
      <c r="X1057" s="8">
        <f t="shared" si="160"/>
        <v>2016</v>
      </c>
      <c r="Y1057" s="8">
        <f t="shared" si="161"/>
        <v>2</v>
      </c>
    </row>
    <row r="1058" spans="1:25" ht="19" customHeight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162"/>
        <v>42058.511307870365</v>
      </c>
      <c r="L1058" s="12">
        <f t="shared" si="163"/>
        <v>2015</v>
      </c>
      <c r="M1058" s="12">
        <f t="shared" si="164"/>
        <v>2</v>
      </c>
      <c r="N1058" s="11"/>
      <c r="O1058" s="11">
        <f t="shared" si="165"/>
        <v>42118.469641203701</v>
      </c>
      <c r="P1058" t="b">
        <v>0</v>
      </c>
      <c r="Q1058">
        <v>0</v>
      </c>
      <c r="R1058" t="b">
        <v>0</v>
      </c>
      <c r="S1058" t="s">
        <v>8281</v>
      </c>
      <c r="T1058" s="5">
        <f t="shared" si="166"/>
        <v>0</v>
      </c>
      <c r="U1058" s="5">
        <f t="shared" si="167"/>
        <v>0</v>
      </c>
      <c r="V1058" t="str">
        <f t="shared" si="168"/>
        <v>journalism</v>
      </c>
      <c r="W1058" t="str">
        <f t="shared" si="169"/>
        <v>audio</v>
      </c>
      <c r="X1058" s="8">
        <f t="shared" si="160"/>
        <v>2015</v>
      </c>
      <c r="Y1058" s="8">
        <f t="shared" si="161"/>
        <v>2</v>
      </c>
    </row>
    <row r="1059" spans="1:25" ht="19" customHeight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162"/>
        <v>42678.662997685184</v>
      </c>
      <c r="L1059" s="12">
        <f t="shared" si="163"/>
        <v>2016</v>
      </c>
      <c r="M1059" s="12">
        <f t="shared" si="164"/>
        <v>11</v>
      </c>
      <c r="N1059" s="11"/>
      <c r="O1059" s="11">
        <f t="shared" si="165"/>
        <v>42708.704664351848</v>
      </c>
      <c r="P1059" t="b">
        <v>0</v>
      </c>
      <c r="Q1059">
        <v>0</v>
      </c>
      <c r="R1059" t="b">
        <v>0</v>
      </c>
      <c r="S1059" t="s">
        <v>8281</v>
      </c>
      <c r="T1059" s="5">
        <f t="shared" si="166"/>
        <v>0</v>
      </c>
      <c r="U1059" s="5">
        <f t="shared" si="167"/>
        <v>0</v>
      </c>
      <c r="V1059" t="str">
        <f t="shared" si="168"/>
        <v>journalism</v>
      </c>
      <c r="W1059" t="str">
        <f t="shared" si="169"/>
        <v>audio</v>
      </c>
      <c r="X1059" s="8">
        <f t="shared" si="160"/>
        <v>2016</v>
      </c>
      <c r="Y1059" s="8">
        <f t="shared" si="161"/>
        <v>11</v>
      </c>
    </row>
    <row r="1060" spans="1:25" ht="19" customHeight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162"/>
        <v>42047.692627314813</v>
      </c>
      <c r="L1060" s="12">
        <f t="shared" si="163"/>
        <v>2015</v>
      </c>
      <c r="M1060" s="12">
        <f t="shared" si="164"/>
        <v>2</v>
      </c>
      <c r="N1060" s="11"/>
      <c r="O1060" s="11">
        <f t="shared" si="165"/>
        <v>42088.791666666664</v>
      </c>
      <c r="P1060" t="b">
        <v>0</v>
      </c>
      <c r="Q1060">
        <v>0</v>
      </c>
      <c r="R1060" t="b">
        <v>0</v>
      </c>
      <c r="S1060" t="s">
        <v>8281</v>
      </c>
      <c r="T1060" s="5">
        <f t="shared" si="166"/>
        <v>0</v>
      </c>
      <c r="U1060" s="5">
        <f t="shared" si="167"/>
        <v>0</v>
      </c>
      <c r="V1060" t="str">
        <f t="shared" si="168"/>
        <v>journalism</v>
      </c>
      <c r="W1060" t="str">
        <f t="shared" si="169"/>
        <v>audio</v>
      </c>
      <c r="X1060" s="8">
        <f t="shared" si="160"/>
        <v>2015</v>
      </c>
      <c r="Y1060" s="8">
        <f t="shared" si="161"/>
        <v>2</v>
      </c>
    </row>
    <row r="1061" spans="1:25" ht="19" customHeight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162"/>
        <v>42046.581666666665</v>
      </c>
      <c r="L1061" s="12">
        <f t="shared" si="163"/>
        <v>2015</v>
      </c>
      <c r="M1061" s="12">
        <f t="shared" si="164"/>
        <v>2</v>
      </c>
      <c r="N1061" s="11"/>
      <c r="O1061" s="11">
        <f t="shared" si="165"/>
        <v>42076.54</v>
      </c>
      <c r="P1061" t="b">
        <v>0</v>
      </c>
      <c r="Q1061">
        <v>0</v>
      </c>
      <c r="R1061" t="b">
        <v>0</v>
      </c>
      <c r="S1061" t="s">
        <v>8281</v>
      </c>
      <c r="T1061" s="5">
        <f t="shared" si="166"/>
        <v>0</v>
      </c>
      <c r="U1061" s="5">
        <f t="shared" si="167"/>
        <v>0</v>
      </c>
      <c r="V1061" t="str">
        <f t="shared" si="168"/>
        <v>journalism</v>
      </c>
      <c r="W1061" t="str">
        <f t="shared" si="169"/>
        <v>audio</v>
      </c>
      <c r="X1061" s="8">
        <f t="shared" si="160"/>
        <v>2015</v>
      </c>
      <c r="Y1061" s="8">
        <f t="shared" si="161"/>
        <v>2</v>
      </c>
    </row>
    <row r="1062" spans="1:25" ht="19" customHeight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162"/>
        <v>42079.704780092587</v>
      </c>
      <c r="L1062" s="12">
        <f t="shared" si="163"/>
        <v>2015</v>
      </c>
      <c r="M1062" s="12">
        <f t="shared" si="164"/>
        <v>3</v>
      </c>
      <c r="N1062" s="11"/>
      <c r="O1062" s="11">
        <f t="shared" si="165"/>
        <v>42109.704780092587</v>
      </c>
      <c r="P1062" t="b">
        <v>0</v>
      </c>
      <c r="Q1062">
        <v>1</v>
      </c>
      <c r="R1062" t="b">
        <v>0</v>
      </c>
      <c r="S1062" t="s">
        <v>8281</v>
      </c>
      <c r="T1062" s="5">
        <f t="shared" si="166"/>
        <v>1</v>
      </c>
      <c r="U1062" s="5">
        <f t="shared" si="167"/>
        <v>50</v>
      </c>
      <c r="V1062" t="str">
        <f t="shared" si="168"/>
        <v>journalism</v>
      </c>
      <c r="W1062" t="str">
        <f t="shared" si="169"/>
        <v>audio</v>
      </c>
      <c r="X1062" s="8">
        <f t="shared" si="160"/>
        <v>2015</v>
      </c>
      <c r="Y1062" s="8">
        <f t="shared" si="161"/>
        <v>3</v>
      </c>
    </row>
    <row r="1063" spans="1:25" ht="19" customHeight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162"/>
        <v>42432.068379629629</v>
      </c>
      <c r="L1063" s="12">
        <f t="shared" si="163"/>
        <v>2016</v>
      </c>
      <c r="M1063" s="12">
        <f t="shared" si="164"/>
        <v>3</v>
      </c>
      <c r="N1063" s="11"/>
      <c r="O1063" s="11">
        <f t="shared" si="165"/>
        <v>42491.833333333336</v>
      </c>
      <c r="P1063" t="b">
        <v>0</v>
      </c>
      <c r="Q1063">
        <v>0</v>
      </c>
      <c r="R1063" t="b">
        <v>0</v>
      </c>
      <c r="S1063" t="s">
        <v>8281</v>
      </c>
      <c r="T1063" s="5">
        <f t="shared" si="166"/>
        <v>0</v>
      </c>
      <c r="U1063" s="5">
        <f t="shared" si="167"/>
        <v>0</v>
      </c>
      <c r="V1063" t="str">
        <f t="shared" si="168"/>
        <v>journalism</v>
      </c>
      <c r="W1063" t="str">
        <f t="shared" si="169"/>
        <v>audio</v>
      </c>
      <c r="X1063" s="8">
        <f t="shared" si="160"/>
        <v>2016</v>
      </c>
      <c r="Y1063" s="8">
        <f t="shared" si="161"/>
        <v>3</v>
      </c>
    </row>
    <row r="1064" spans="1:25" ht="19" customHeight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162"/>
        <v>42556.598854166667</v>
      </c>
      <c r="L1064" s="12">
        <f t="shared" si="163"/>
        <v>2016</v>
      </c>
      <c r="M1064" s="12">
        <f t="shared" si="164"/>
        <v>7</v>
      </c>
      <c r="N1064" s="11"/>
      <c r="O1064" s="11">
        <f t="shared" si="165"/>
        <v>42563.598854166667</v>
      </c>
      <c r="P1064" t="b">
        <v>0</v>
      </c>
      <c r="Q1064">
        <v>4</v>
      </c>
      <c r="R1064" t="b">
        <v>0</v>
      </c>
      <c r="S1064" t="s">
        <v>8281</v>
      </c>
      <c r="T1064" s="5">
        <f t="shared" si="166"/>
        <v>95.477386934673376</v>
      </c>
      <c r="U1064" s="5">
        <f t="shared" si="167"/>
        <v>47.5</v>
      </c>
      <c r="V1064" t="str">
        <f t="shared" si="168"/>
        <v>journalism</v>
      </c>
      <c r="W1064" t="str">
        <f t="shared" si="169"/>
        <v>audio</v>
      </c>
      <c r="X1064" s="8">
        <f t="shared" si="160"/>
        <v>2016</v>
      </c>
      <c r="Y1064" s="8">
        <f t="shared" si="161"/>
        <v>7</v>
      </c>
    </row>
    <row r="1065" spans="1:25" ht="19" customHeight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162"/>
        <v>42582.822476851848</v>
      </c>
      <c r="L1065" s="12">
        <f t="shared" si="163"/>
        <v>2016</v>
      </c>
      <c r="M1065" s="12">
        <f t="shared" si="164"/>
        <v>7</v>
      </c>
      <c r="N1065" s="11"/>
      <c r="O1065" s="11">
        <f t="shared" si="165"/>
        <v>42612.822476851848</v>
      </c>
      <c r="P1065" t="b">
        <v>0</v>
      </c>
      <c r="Q1065">
        <v>0</v>
      </c>
      <c r="R1065" t="b">
        <v>0</v>
      </c>
      <c r="S1065" t="s">
        <v>8281</v>
      </c>
      <c r="T1065" s="5">
        <f t="shared" si="166"/>
        <v>0</v>
      </c>
      <c r="U1065" s="5">
        <f t="shared" si="167"/>
        <v>0</v>
      </c>
      <c r="V1065" t="str">
        <f t="shared" si="168"/>
        <v>journalism</v>
      </c>
      <c r="W1065" t="str">
        <f t="shared" si="169"/>
        <v>audio</v>
      </c>
      <c r="X1065" s="8">
        <f t="shared" si="160"/>
        <v>2016</v>
      </c>
      <c r="Y1065" s="8">
        <f t="shared" si="161"/>
        <v>7</v>
      </c>
    </row>
    <row r="1066" spans="1:25" ht="19" customHeight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162"/>
        <v>41417.019710648143</v>
      </c>
      <c r="L1066" s="12">
        <f t="shared" si="163"/>
        <v>2013</v>
      </c>
      <c r="M1066" s="12">
        <f t="shared" si="164"/>
        <v>5</v>
      </c>
      <c r="N1066" s="11"/>
      <c r="O1066" s="11">
        <f t="shared" si="165"/>
        <v>41462.019710648143</v>
      </c>
      <c r="P1066" t="b">
        <v>0</v>
      </c>
      <c r="Q1066">
        <v>123</v>
      </c>
      <c r="R1066" t="b">
        <v>0</v>
      </c>
      <c r="S1066" t="s">
        <v>8282</v>
      </c>
      <c r="T1066" s="5">
        <f t="shared" si="166"/>
        <v>8.974444444444444</v>
      </c>
      <c r="U1066" s="5">
        <f t="shared" si="167"/>
        <v>65.666666666666671</v>
      </c>
      <c r="V1066" t="str">
        <f t="shared" si="168"/>
        <v>games</v>
      </c>
      <c r="W1066" t="str">
        <f t="shared" si="169"/>
        <v>video games</v>
      </c>
      <c r="X1066" s="8">
        <f t="shared" si="160"/>
        <v>2013</v>
      </c>
      <c r="Y1066" s="8">
        <f t="shared" si="161"/>
        <v>5</v>
      </c>
    </row>
    <row r="1067" spans="1:25" ht="19" customHeight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162"/>
        <v>41661.172708333332</v>
      </c>
      <c r="L1067" s="12">
        <f t="shared" si="163"/>
        <v>2014</v>
      </c>
      <c r="M1067" s="12">
        <f t="shared" si="164"/>
        <v>1</v>
      </c>
      <c r="N1067" s="11"/>
      <c r="O1067" s="11">
        <f t="shared" si="165"/>
        <v>41689.172708333332</v>
      </c>
      <c r="P1067" t="b">
        <v>0</v>
      </c>
      <c r="Q1067">
        <v>5</v>
      </c>
      <c r="R1067" t="b">
        <v>0</v>
      </c>
      <c r="S1067" t="s">
        <v>8282</v>
      </c>
      <c r="T1067" s="5">
        <f t="shared" si="166"/>
        <v>2.7</v>
      </c>
      <c r="U1067" s="5">
        <f t="shared" si="167"/>
        <v>16.2</v>
      </c>
      <c r="V1067" t="str">
        <f t="shared" si="168"/>
        <v>games</v>
      </c>
      <c r="W1067" t="str">
        <f t="shared" si="169"/>
        <v>video games</v>
      </c>
      <c r="X1067" s="8">
        <f t="shared" si="160"/>
        <v>2014</v>
      </c>
      <c r="Y1067" s="8">
        <f t="shared" si="161"/>
        <v>1</v>
      </c>
    </row>
    <row r="1068" spans="1:25" ht="19" customHeight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162"/>
        <v>41445.754421296289</v>
      </c>
      <c r="L1068" s="12">
        <f t="shared" si="163"/>
        <v>2013</v>
      </c>
      <c r="M1068" s="12">
        <f t="shared" si="164"/>
        <v>6</v>
      </c>
      <c r="N1068" s="11"/>
      <c r="O1068" s="11">
        <f t="shared" si="165"/>
        <v>41490.754421296289</v>
      </c>
      <c r="P1068" t="b">
        <v>0</v>
      </c>
      <c r="Q1068">
        <v>148</v>
      </c>
      <c r="R1068" t="b">
        <v>0</v>
      </c>
      <c r="S1068" t="s">
        <v>8282</v>
      </c>
      <c r="T1068" s="5">
        <f t="shared" si="166"/>
        <v>3.3673333333333333</v>
      </c>
      <c r="U1068" s="5">
        <f t="shared" si="167"/>
        <v>34.128378378378379</v>
      </c>
      <c r="V1068" t="str">
        <f t="shared" si="168"/>
        <v>games</v>
      </c>
      <c r="W1068" t="str">
        <f t="shared" si="169"/>
        <v>video games</v>
      </c>
      <c r="X1068" s="8">
        <f t="shared" si="160"/>
        <v>2013</v>
      </c>
      <c r="Y1068" s="8">
        <f t="shared" si="161"/>
        <v>6</v>
      </c>
    </row>
    <row r="1069" spans="1:25" ht="19" customHeight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162"/>
        <v>41599.647349537037</v>
      </c>
      <c r="L1069" s="12">
        <f t="shared" si="163"/>
        <v>2013</v>
      </c>
      <c r="M1069" s="12">
        <f t="shared" si="164"/>
        <v>11</v>
      </c>
      <c r="N1069" s="11"/>
      <c r="O1069" s="11">
        <f t="shared" si="165"/>
        <v>41629.647349537037</v>
      </c>
      <c r="P1069" t="b">
        <v>0</v>
      </c>
      <c r="Q1069">
        <v>10</v>
      </c>
      <c r="R1069" t="b">
        <v>0</v>
      </c>
      <c r="S1069" t="s">
        <v>8282</v>
      </c>
      <c r="T1069" s="5">
        <f t="shared" si="166"/>
        <v>26</v>
      </c>
      <c r="U1069" s="5">
        <f t="shared" si="167"/>
        <v>13</v>
      </c>
      <c r="V1069" t="str">
        <f t="shared" si="168"/>
        <v>games</v>
      </c>
      <c r="W1069" t="str">
        <f t="shared" si="169"/>
        <v>video games</v>
      </c>
      <c r="X1069" s="8">
        <f t="shared" si="160"/>
        <v>2013</v>
      </c>
      <c r="Y1069" s="8">
        <f t="shared" si="161"/>
        <v>11</v>
      </c>
    </row>
    <row r="1070" spans="1:25" ht="19" customHeight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162"/>
        <v>42440.162777777776</v>
      </c>
      <c r="L1070" s="12">
        <f t="shared" si="163"/>
        <v>2016</v>
      </c>
      <c r="M1070" s="12">
        <f t="shared" si="164"/>
        <v>3</v>
      </c>
      <c r="N1070" s="11"/>
      <c r="O1070" s="11">
        <f t="shared" si="165"/>
        <v>42470.121111111112</v>
      </c>
      <c r="P1070" t="b">
        <v>0</v>
      </c>
      <c r="Q1070">
        <v>4</v>
      </c>
      <c r="R1070" t="b">
        <v>0</v>
      </c>
      <c r="S1070" t="s">
        <v>8282</v>
      </c>
      <c r="T1070" s="5">
        <f t="shared" si="166"/>
        <v>0.15</v>
      </c>
      <c r="U1070" s="5">
        <f t="shared" si="167"/>
        <v>11.25</v>
      </c>
      <c r="V1070" t="str">
        <f t="shared" si="168"/>
        <v>games</v>
      </c>
      <c r="W1070" t="str">
        <f t="shared" si="169"/>
        <v>video games</v>
      </c>
      <c r="X1070" s="8">
        <f t="shared" si="160"/>
        <v>2016</v>
      </c>
      <c r="Y1070" s="8">
        <f t="shared" si="161"/>
        <v>3</v>
      </c>
    </row>
    <row r="1071" spans="1:25" ht="19" customHeight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162"/>
        <v>41572.021516203698</v>
      </c>
      <c r="L1071" s="12">
        <f t="shared" si="163"/>
        <v>2013</v>
      </c>
      <c r="M1071" s="12">
        <f t="shared" si="164"/>
        <v>10</v>
      </c>
      <c r="N1071" s="11"/>
      <c r="O1071" s="11">
        <f t="shared" si="165"/>
        <v>41604.06318287037</v>
      </c>
      <c r="P1071" t="b">
        <v>0</v>
      </c>
      <c r="Q1071">
        <v>21</v>
      </c>
      <c r="R1071" t="b">
        <v>0</v>
      </c>
      <c r="S1071" t="s">
        <v>8282</v>
      </c>
      <c r="T1071" s="5">
        <f t="shared" si="166"/>
        <v>38.636363636363633</v>
      </c>
      <c r="U1071" s="5">
        <f t="shared" si="167"/>
        <v>40.476190476190474</v>
      </c>
      <c r="V1071" t="str">
        <f t="shared" si="168"/>
        <v>games</v>
      </c>
      <c r="W1071" t="str">
        <f t="shared" si="169"/>
        <v>video games</v>
      </c>
      <c r="X1071" s="8">
        <f t="shared" si="160"/>
        <v>2013</v>
      </c>
      <c r="Y1071" s="8">
        <f t="shared" si="161"/>
        <v>10</v>
      </c>
    </row>
    <row r="1072" spans="1:25" ht="19" customHeight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162"/>
        <v>41162.803495370368</v>
      </c>
      <c r="L1072" s="12">
        <f t="shared" si="163"/>
        <v>2012</v>
      </c>
      <c r="M1072" s="12">
        <f t="shared" si="164"/>
        <v>9</v>
      </c>
      <c r="N1072" s="11"/>
      <c r="O1072" s="11">
        <f t="shared" si="165"/>
        <v>41182.803495370368</v>
      </c>
      <c r="P1072" t="b">
        <v>0</v>
      </c>
      <c r="Q1072">
        <v>2</v>
      </c>
      <c r="R1072" t="b">
        <v>0</v>
      </c>
      <c r="S1072" t="s">
        <v>8282</v>
      </c>
      <c r="T1072" s="5">
        <f t="shared" si="166"/>
        <v>0.70000000000000007</v>
      </c>
      <c r="U1072" s="5">
        <f t="shared" si="167"/>
        <v>35</v>
      </c>
      <c r="V1072" t="str">
        <f t="shared" si="168"/>
        <v>games</v>
      </c>
      <c r="W1072" t="str">
        <f t="shared" si="169"/>
        <v>video games</v>
      </c>
      <c r="X1072" s="8">
        <f t="shared" si="160"/>
        <v>2012</v>
      </c>
      <c r="Y1072" s="8">
        <f t="shared" si="161"/>
        <v>9</v>
      </c>
    </row>
    <row r="1073" spans="1:25" ht="19" customHeight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162"/>
        <v>42295.545057870368</v>
      </c>
      <c r="L1073" s="12">
        <f t="shared" si="163"/>
        <v>2015</v>
      </c>
      <c r="M1073" s="12">
        <f t="shared" si="164"/>
        <v>10</v>
      </c>
      <c r="N1073" s="11"/>
      <c r="O1073" s="11">
        <f t="shared" si="165"/>
        <v>42325.586724537039</v>
      </c>
      <c r="P1073" t="b">
        <v>0</v>
      </c>
      <c r="Q1073">
        <v>0</v>
      </c>
      <c r="R1073" t="b">
        <v>0</v>
      </c>
      <c r="S1073" t="s">
        <v>8282</v>
      </c>
      <c r="T1073" s="5">
        <f t="shared" si="166"/>
        <v>0</v>
      </c>
      <c r="U1073" s="5">
        <f t="shared" si="167"/>
        <v>0</v>
      </c>
      <c r="V1073" t="str">
        <f t="shared" si="168"/>
        <v>games</v>
      </c>
      <c r="W1073" t="str">
        <f t="shared" si="169"/>
        <v>video games</v>
      </c>
      <c r="X1073" s="8">
        <f t="shared" si="160"/>
        <v>2015</v>
      </c>
      <c r="Y1073" s="8">
        <f t="shared" si="161"/>
        <v>10</v>
      </c>
    </row>
    <row r="1074" spans="1:25" ht="19" customHeight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162"/>
        <v>41645.623807870368</v>
      </c>
      <c r="L1074" s="12">
        <f t="shared" si="163"/>
        <v>2014</v>
      </c>
      <c r="M1074" s="12">
        <f t="shared" si="164"/>
        <v>1</v>
      </c>
      <c r="N1074" s="11"/>
      <c r="O1074" s="11">
        <f t="shared" si="165"/>
        <v>41675.623807870368</v>
      </c>
      <c r="P1074" t="b">
        <v>0</v>
      </c>
      <c r="Q1074">
        <v>4</v>
      </c>
      <c r="R1074" t="b">
        <v>0</v>
      </c>
      <c r="S1074" t="s">
        <v>8282</v>
      </c>
      <c r="T1074" s="5">
        <f t="shared" si="166"/>
        <v>6.8000000000000005E-2</v>
      </c>
      <c r="U1074" s="5">
        <f t="shared" si="167"/>
        <v>12.75</v>
      </c>
      <c r="V1074" t="str">
        <f t="shared" si="168"/>
        <v>games</v>
      </c>
      <c r="W1074" t="str">
        <f t="shared" si="169"/>
        <v>video games</v>
      </c>
      <c r="X1074" s="8">
        <f t="shared" si="160"/>
        <v>2014</v>
      </c>
      <c r="Y1074" s="8">
        <f t="shared" si="161"/>
        <v>1</v>
      </c>
    </row>
    <row r="1075" spans="1:25" ht="19" customHeight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162"/>
        <v>40802.756261574068</v>
      </c>
      <c r="L1075" s="12">
        <f t="shared" si="163"/>
        <v>2011</v>
      </c>
      <c r="M1075" s="12">
        <f t="shared" si="164"/>
        <v>9</v>
      </c>
      <c r="N1075" s="11"/>
      <c r="O1075" s="11">
        <f t="shared" si="165"/>
        <v>40832.756261574068</v>
      </c>
      <c r="P1075" t="b">
        <v>0</v>
      </c>
      <c r="Q1075">
        <v>1</v>
      </c>
      <c r="R1075" t="b">
        <v>0</v>
      </c>
      <c r="S1075" t="s">
        <v>8282</v>
      </c>
      <c r="T1075" s="5">
        <f t="shared" si="166"/>
        <v>1.3333333333333335</v>
      </c>
      <c r="U1075" s="5">
        <f t="shared" si="167"/>
        <v>10</v>
      </c>
      <c r="V1075" t="str">
        <f t="shared" si="168"/>
        <v>games</v>
      </c>
      <c r="W1075" t="str">
        <f t="shared" si="169"/>
        <v>video games</v>
      </c>
      <c r="X1075" s="8">
        <f t="shared" si="160"/>
        <v>2011</v>
      </c>
      <c r="Y1075" s="8">
        <f t="shared" si="161"/>
        <v>9</v>
      </c>
    </row>
    <row r="1076" spans="1:25" ht="19" customHeight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162"/>
        <v>41612.964641203704</v>
      </c>
      <c r="L1076" s="12">
        <f t="shared" si="163"/>
        <v>2013</v>
      </c>
      <c r="M1076" s="12">
        <f t="shared" si="164"/>
        <v>12</v>
      </c>
      <c r="N1076" s="11"/>
      <c r="O1076" s="11">
        <f t="shared" si="165"/>
        <v>41642.964641203704</v>
      </c>
      <c r="P1076" t="b">
        <v>0</v>
      </c>
      <c r="Q1076">
        <v>30</v>
      </c>
      <c r="R1076" t="b">
        <v>0</v>
      </c>
      <c r="S1076" t="s">
        <v>8282</v>
      </c>
      <c r="T1076" s="5">
        <f t="shared" si="166"/>
        <v>6.3092592592592585</v>
      </c>
      <c r="U1076" s="5">
        <f t="shared" si="167"/>
        <v>113.56666666666666</v>
      </c>
      <c r="V1076" t="str">
        <f t="shared" si="168"/>
        <v>games</v>
      </c>
      <c r="W1076" t="str">
        <f t="shared" si="169"/>
        <v>video games</v>
      </c>
      <c r="X1076" s="8">
        <f t="shared" si="160"/>
        <v>2013</v>
      </c>
      <c r="Y1076" s="8">
        <f t="shared" si="161"/>
        <v>12</v>
      </c>
    </row>
    <row r="1077" spans="1:25" ht="19" customHeight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162"/>
        <v>41005.695787037032</v>
      </c>
      <c r="L1077" s="12">
        <f t="shared" si="163"/>
        <v>2012</v>
      </c>
      <c r="M1077" s="12">
        <f t="shared" si="164"/>
        <v>4</v>
      </c>
      <c r="N1077" s="11"/>
      <c r="O1077" s="11">
        <f t="shared" si="165"/>
        <v>41035.695787037032</v>
      </c>
      <c r="P1077" t="b">
        <v>0</v>
      </c>
      <c r="Q1077">
        <v>3</v>
      </c>
      <c r="R1077" t="b">
        <v>0</v>
      </c>
      <c r="S1077" t="s">
        <v>8282</v>
      </c>
      <c r="T1077" s="5">
        <f t="shared" si="166"/>
        <v>4.5</v>
      </c>
      <c r="U1077" s="5">
        <f t="shared" si="167"/>
        <v>15</v>
      </c>
      <c r="V1077" t="str">
        <f t="shared" si="168"/>
        <v>games</v>
      </c>
      <c r="W1077" t="str">
        <f t="shared" si="169"/>
        <v>video games</v>
      </c>
      <c r="X1077" s="8">
        <f t="shared" si="160"/>
        <v>2012</v>
      </c>
      <c r="Y1077" s="8">
        <f t="shared" si="161"/>
        <v>4</v>
      </c>
    </row>
    <row r="1078" spans="1:25" ht="19" customHeight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162"/>
        <v>41838.169560185182</v>
      </c>
      <c r="L1078" s="12">
        <f t="shared" si="163"/>
        <v>2014</v>
      </c>
      <c r="M1078" s="12">
        <f t="shared" si="164"/>
        <v>7</v>
      </c>
      <c r="N1078" s="11"/>
      <c r="O1078" s="11">
        <f t="shared" si="165"/>
        <v>41893.169560185182</v>
      </c>
      <c r="P1078" t="b">
        <v>0</v>
      </c>
      <c r="Q1078">
        <v>975</v>
      </c>
      <c r="R1078" t="b">
        <v>0</v>
      </c>
      <c r="S1078" t="s">
        <v>8282</v>
      </c>
      <c r="T1078" s="5">
        <f t="shared" si="166"/>
        <v>62.765333333333331</v>
      </c>
      <c r="U1078" s="5">
        <f t="shared" si="167"/>
        <v>48.281025641025643</v>
      </c>
      <c r="V1078" t="str">
        <f t="shared" si="168"/>
        <v>games</v>
      </c>
      <c r="W1078" t="str">
        <f t="shared" si="169"/>
        <v>video games</v>
      </c>
      <c r="X1078" s="8">
        <f t="shared" si="160"/>
        <v>2014</v>
      </c>
      <c r="Y1078" s="8">
        <f t="shared" si="161"/>
        <v>7</v>
      </c>
    </row>
    <row r="1079" spans="1:25" ht="19" customHeight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162"/>
        <v>42352.958460648144</v>
      </c>
      <c r="L1079" s="12">
        <f t="shared" si="163"/>
        <v>2015</v>
      </c>
      <c r="M1079" s="12">
        <f t="shared" si="164"/>
        <v>12</v>
      </c>
      <c r="N1079" s="11"/>
      <c r="O1079" s="11">
        <f t="shared" si="165"/>
        <v>42382.958460648144</v>
      </c>
      <c r="P1079" t="b">
        <v>0</v>
      </c>
      <c r="Q1079">
        <v>167</v>
      </c>
      <c r="R1079" t="b">
        <v>0</v>
      </c>
      <c r="S1079" t="s">
        <v>8282</v>
      </c>
      <c r="T1079" s="5">
        <f t="shared" si="166"/>
        <v>29.376000000000001</v>
      </c>
      <c r="U1079" s="5">
        <f t="shared" si="167"/>
        <v>43.976047904191617</v>
      </c>
      <c r="V1079" t="str">
        <f t="shared" si="168"/>
        <v>games</v>
      </c>
      <c r="W1079" t="str">
        <f t="shared" si="169"/>
        <v>video games</v>
      </c>
      <c r="X1079" s="8">
        <f t="shared" si="160"/>
        <v>2015</v>
      </c>
      <c r="Y1079" s="8">
        <f t="shared" si="161"/>
        <v>12</v>
      </c>
    </row>
    <row r="1080" spans="1:25" ht="19" customHeight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162"/>
        <v>40700.987511574072</v>
      </c>
      <c r="L1080" s="12">
        <f t="shared" si="163"/>
        <v>2011</v>
      </c>
      <c r="M1080" s="12">
        <f t="shared" si="164"/>
        <v>6</v>
      </c>
      <c r="N1080" s="11"/>
      <c r="O1080" s="11">
        <f t="shared" si="165"/>
        <v>40745.987511574072</v>
      </c>
      <c r="P1080" t="b">
        <v>0</v>
      </c>
      <c r="Q1080">
        <v>5</v>
      </c>
      <c r="R1080" t="b">
        <v>0</v>
      </c>
      <c r="S1080" t="s">
        <v>8282</v>
      </c>
      <c r="T1080" s="5">
        <f t="shared" si="166"/>
        <v>7.5</v>
      </c>
      <c r="U1080" s="5">
        <f t="shared" si="167"/>
        <v>9</v>
      </c>
      <c r="V1080" t="str">
        <f t="shared" si="168"/>
        <v>games</v>
      </c>
      <c r="W1080" t="str">
        <f t="shared" si="169"/>
        <v>video games</v>
      </c>
      <c r="X1080" s="8">
        <f t="shared" si="160"/>
        <v>2011</v>
      </c>
      <c r="Y1080" s="8">
        <f t="shared" si="161"/>
        <v>6</v>
      </c>
    </row>
    <row r="1081" spans="1:25" ht="19" customHeight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162"/>
        <v>42479.358055555553</v>
      </c>
      <c r="L1081" s="12">
        <f t="shared" si="163"/>
        <v>2016</v>
      </c>
      <c r="M1081" s="12">
        <f t="shared" si="164"/>
        <v>4</v>
      </c>
      <c r="N1081" s="11"/>
      <c r="O1081" s="11">
        <f t="shared" si="165"/>
        <v>42504.358055555553</v>
      </c>
      <c r="P1081" t="b">
        <v>0</v>
      </c>
      <c r="Q1081">
        <v>18</v>
      </c>
      <c r="R1081" t="b">
        <v>0</v>
      </c>
      <c r="S1081" t="s">
        <v>8282</v>
      </c>
      <c r="T1081" s="5">
        <f t="shared" si="166"/>
        <v>2.6076923076923078</v>
      </c>
      <c r="U1081" s="5">
        <f t="shared" si="167"/>
        <v>37.666666666666664</v>
      </c>
      <c r="V1081" t="str">
        <f t="shared" si="168"/>
        <v>games</v>
      </c>
      <c r="W1081" t="str">
        <f t="shared" si="169"/>
        <v>video games</v>
      </c>
      <c r="X1081" s="8">
        <f t="shared" si="160"/>
        <v>2016</v>
      </c>
      <c r="Y1081" s="8">
        <f t="shared" si="161"/>
        <v>4</v>
      </c>
    </row>
    <row r="1082" spans="1:25" ht="19" customHeight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162"/>
        <v>41739.929780092592</v>
      </c>
      <c r="L1082" s="12">
        <f t="shared" si="163"/>
        <v>2014</v>
      </c>
      <c r="M1082" s="12">
        <f t="shared" si="164"/>
        <v>4</v>
      </c>
      <c r="N1082" s="11"/>
      <c r="O1082" s="11">
        <f t="shared" si="165"/>
        <v>41769.929780092592</v>
      </c>
      <c r="P1082" t="b">
        <v>0</v>
      </c>
      <c r="Q1082">
        <v>98</v>
      </c>
      <c r="R1082" t="b">
        <v>0</v>
      </c>
      <c r="S1082" t="s">
        <v>8282</v>
      </c>
      <c r="T1082" s="5">
        <f t="shared" si="166"/>
        <v>9.1050000000000004</v>
      </c>
      <c r="U1082" s="5">
        <f t="shared" si="167"/>
        <v>18.581632653061224</v>
      </c>
      <c r="V1082" t="str">
        <f t="shared" si="168"/>
        <v>games</v>
      </c>
      <c r="W1082" t="str">
        <f t="shared" si="169"/>
        <v>video games</v>
      </c>
      <c r="X1082" s="8">
        <f t="shared" si="160"/>
        <v>2014</v>
      </c>
      <c r="Y1082" s="8">
        <f t="shared" si="161"/>
        <v>4</v>
      </c>
    </row>
    <row r="1083" spans="1:25" ht="19" customHeight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162"/>
        <v>42002.718657407408</v>
      </c>
      <c r="L1083" s="12">
        <f t="shared" si="163"/>
        <v>2014</v>
      </c>
      <c r="M1083" s="12">
        <f t="shared" si="164"/>
        <v>12</v>
      </c>
      <c r="N1083" s="11"/>
      <c r="O1083" s="11">
        <f t="shared" si="165"/>
        <v>42032.718657407408</v>
      </c>
      <c r="P1083" t="b">
        <v>0</v>
      </c>
      <c r="Q1083">
        <v>4</v>
      </c>
      <c r="R1083" t="b">
        <v>0</v>
      </c>
      <c r="S1083" t="s">
        <v>8282</v>
      </c>
      <c r="T1083" s="5">
        <f t="shared" si="166"/>
        <v>1.7647058823529412E-2</v>
      </c>
      <c r="U1083" s="5">
        <f t="shared" si="167"/>
        <v>3</v>
      </c>
      <c r="V1083" t="str">
        <f t="shared" si="168"/>
        <v>games</v>
      </c>
      <c r="W1083" t="str">
        <f t="shared" si="169"/>
        <v>video games</v>
      </c>
      <c r="X1083" s="8">
        <f t="shared" si="160"/>
        <v>2014</v>
      </c>
      <c r="Y1083" s="8">
        <f t="shared" si="161"/>
        <v>12</v>
      </c>
    </row>
    <row r="1084" spans="1:25" ht="19" customHeight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162"/>
        <v>41101.697777777772</v>
      </c>
      <c r="L1084" s="12">
        <f t="shared" si="163"/>
        <v>2012</v>
      </c>
      <c r="M1084" s="12">
        <f t="shared" si="164"/>
        <v>7</v>
      </c>
      <c r="N1084" s="11"/>
      <c r="O1084" s="11">
        <f t="shared" si="165"/>
        <v>41131.697777777772</v>
      </c>
      <c r="P1084" t="b">
        <v>0</v>
      </c>
      <c r="Q1084">
        <v>3</v>
      </c>
      <c r="R1084" t="b">
        <v>0</v>
      </c>
      <c r="S1084" t="s">
        <v>8282</v>
      </c>
      <c r="T1084" s="5">
        <f t="shared" si="166"/>
        <v>0.55999999999999994</v>
      </c>
      <c r="U1084" s="5">
        <f t="shared" si="167"/>
        <v>18.666666666666668</v>
      </c>
      <c r="V1084" t="str">
        <f t="shared" si="168"/>
        <v>games</v>
      </c>
      <c r="W1084" t="str">
        <f t="shared" si="169"/>
        <v>video games</v>
      </c>
      <c r="X1084" s="8">
        <f t="shared" si="160"/>
        <v>2012</v>
      </c>
      <c r="Y1084" s="8">
        <f t="shared" si="161"/>
        <v>7</v>
      </c>
    </row>
    <row r="1085" spans="1:25" ht="19" customHeight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162"/>
        <v>41793.451192129629</v>
      </c>
      <c r="L1085" s="12">
        <f t="shared" si="163"/>
        <v>2014</v>
      </c>
      <c r="M1085" s="12">
        <f t="shared" si="164"/>
        <v>6</v>
      </c>
      <c r="N1085" s="11"/>
      <c r="O1085" s="11">
        <f t="shared" si="165"/>
        <v>41853.451192129629</v>
      </c>
      <c r="P1085" t="b">
        <v>0</v>
      </c>
      <c r="Q1085">
        <v>1</v>
      </c>
      <c r="R1085" t="b">
        <v>0</v>
      </c>
      <c r="S1085" t="s">
        <v>8282</v>
      </c>
      <c r="T1085" s="5">
        <f t="shared" si="166"/>
        <v>0.82000000000000006</v>
      </c>
      <c r="U1085" s="5">
        <f t="shared" si="167"/>
        <v>410</v>
      </c>
      <c r="V1085" t="str">
        <f t="shared" si="168"/>
        <v>games</v>
      </c>
      <c r="W1085" t="str">
        <f t="shared" si="169"/>
        <v>video games</v>
      </c>
      <c r="X1085" s="8">
        <f t="shared" si="160"/>
        <v>2014</v>
      </c>
      <c r="Y1085" s="8">
        <f t="shared" si="161"/>
        <v>6</v>
      </c>
    </row>
    <row r="1086" spans="1:25" ht="19" customHeight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162"/>
        <v>41829.703749999993</v>
      </c>
      <c r="L1086" s="12">
        <f t="shared" si="163"/>
        <v>2014</v>
      </c>
      <c r="M1086" s="12">
        <f t="shared" si="164"/>
        <v>7</v>
      </c>
      <c r="N1086" s="11"/>
      <c r="O1086" s="11">
        <f t="shared" si="165"/>
        <v>41859.703749999993</v>
      </c>
      <c r="P1086" t="b">
        <v>0</v>
      </c>
      <c r="Q1086">
        <v>0</v>
      </c>
      <c r="R1086" t="b">
        <v>0</v>
      </c>
      <c r="S1086" t="s">
        <v>8282</v>
      </c>
      <c r="T1086" s="5">
        <f t="shared" si="166"/>
        <v>0</v>
      </c>
      <c r="U1086" s="5">
        <f t="shared" si="167"/>
        <v>0</v>
      </c>
      <c r="V1086" t="str">
        <f t="shared" si="168"/>
        <v>games</v>
      </c>
      <c r="W1086" t="str">
        <f t="shared" si="169"/>
        <v>video games</v>
      </c>
      <c r="X1086" s="8">
        <f t="shared" si="160"/>
        <v>2014</v>
      </c>
      <c r="Y1086" s="8">
        <f t="shared" si="161"/>
        <v>7</v>
      </c>
    </row>
    <row r="1087" spans="1:25" ht="19" customHeight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162"/>
        <v>42413.462673611109</v>
      </c>
      <c r="L1087" s="12">
        <f t="shared" si="163"/>
        <v>2016</v>
      </c>
      <c r="M1087" s="12">
        <f t="shared" si="164"/>
        <v>2</v>
      </c>
      <c r="N1087" s="11"/>
      <c r="O1087" s="11">
        <f t="shared" si="165"/>
        <v>42443.421006944445</v>
      </c>
      <c r="P1087" t="b">
        <v>0</v>
      </c>
      <c r="Q1087">
        <v>9</v>
      </c>
      <c r="R1087" t="b">
        <v>0</v>
      </c>
      <c r="S1087" t="s">
        <v>8282</v>
      </c>
      <c r="T1087" s="5">
        <f t="shared" si="166"/>
        <v>3.42</v>
      </c>
      <c r="U1087" s="5">
        <f t="shared" si="167"/>
        <v>114</v>
      </c>
      <c r="V1087" t="str">
        <f t="shared" si="168"/>
        <v>games</v>
      </c>
      <c r="W1087" t="str">
        <f t="shared" si="169"/>
        <v>video games</v>
      </c>
      <c r="X1087" s="8">
        <f t="shared" si="160"/>
        <v>2016</v>
      </c>
      <c r="Y1087" s="8">
        <f t="shared" si="161"/>
        <v>2</v>
      </c>
    </row>
    <row r="1088" spans="1:25" ht="19" customHeight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162"/>
        <v>41845.658460648148</v>
      </c>
      <c r="L1088" s="12">
        <f t="shared" si="163"/>
        <v>2014</v>
      </c>
      <c r="M1088" s="12">
        <f t="shared" si="164"/>
        <v>7</v>
      </c>
      <c r="N1088" s="11"/>
      <c r="O1088" s="11">
        <f t="shared" si="165"/>
        <v>41875.658460648148</v>
      </c>
      <c r="P1088" t="b">
        <v>0</v>
      </c>
      <c r="Q1088">
        <v>2</v>
      </c>
      <c r="R1088" t="b">
        <v>0</v>
      </c>
      <c r="S1088" t="s">
        <v>8282</v>
      </c>
      <c r="T1088" s="5">
        <f t="shared" si="166"/>
        <v>8.3333333333333343E-2</v>
      </c>
      <c r="U1088" s="5">
        <f t="shared" si="167"/>
        <v>7.5</v>
      </c>
      <c r="V1088" t="str">
        <f t="shared" si="168"/>
        <v>games</v>
      </c>
      <c r="W1088" t="str">
        <f t="shared" si="169"/>
        <v>video games</v>
      </c>
      <c r="X1088" s="8">
        <f t="shared" si="160"/>
        <v>2014</v>
      </c>
      <c r="Y1088" s="8">
        <f t="shared" si="161"/>
        <v>7</v>
      </c>
    </row>
    <row r="1089" spans="1:25" ht="19" customHeight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162"/>
        <v>41775.505636574067</v>
      </c>
      <c r="L1089" s="12">
        <f t="shared" si="163"/>
        <v>2014</v>
      </c>
      <c r="M1089" s="12">
        <f t="shared" si="164"/>
        <v>5</v>
      </c>
      <c r="N1089" s="11"/>
      <c r="O1089" s="11">
        <f t="shared" si="165"/>
        <v>41805.505636574067</v>
      </c>
      <c r="P1089" t="b">
        <v>0</v>
      </c>
      <c r="Q1089">
        <v>0</v>
      </c>
      <c r="R1089" t="b">
        <v>0</v>
      </c>
      <c r="S1089" t="s">
        <v>8282</v>
      </c>
      <c r="T1089" s="5">
        <f t="shared" si="166"/>
        <v>0</v>
      </c>
      <c r="U1089" s="5">
        <f t="shared" si="167"/>
        <v>0</v>
      </c>
      <c r="V1089" t="str">
        <f t="shared" si="168"/>
        <v>games</v>
      </c>
      <c r="W1089" t="str">
        <f t="shared" si="169"/>
        <v>video games</v>
      </c>
      <c r="X1089" s="8">
        <f t="shared" si="160"/>
        <v>2014</v>
      </c>
      <c r="Y1089" s="8">
        <f t="shared" si="161"/>
        <v>5</v>
      </c>
    </row>
    <row r="1090" spans="1:25" ht="19" customHeight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si="162"/>
        <v>41723.591053240736</v>
      </c>
      <c r="L1090" s="12">
        <f t="shared" si="163"/>
        <v>2014</v>
      </c>
      <c r="M1090" s="12">
        <f t="shared" si="164"/>
        <v>3</v>
      </c>
      <c r="N1090" s="11"/>
      <c r="O1090" s="11">
        <f t="shared" si="165"/>
        <v>41753.591053240736</v>
      </c>
      <c r="P1090" t="b">
        <v>0</v>
      </c>
      <c r="Q1090">
        <v>147</v>
      </c>
      <c r="R1090" t="b">
        <v>0</v>
      </c>
      <c r="S1090" t="s">
        <v>8282</v>
      </c>
      <c r="T1090" s="5">
        <f t="shared" si="166"/>
        <v>14.182977777777777</v>
      </c>
      <c r="U1090" s="5">
        <f t="shared" si="167"/>
        <v>43.41727891156463</v>
      </c>
      <c r="V1090" t="str">
        <f t="shared" si="168"/>
        <v>games</v>
      </c>
      <c r="W1090" t="str">
        <f t="shared" si="169"/>
        <v>video games</v>
      </c>
      <c r="X1090" s="8">
        <f t="shared" ref="X1090:X1153" si="170">L1090</f>
        <v>2014</v>
      </c>
      <c r="Y1090" s="8">
        <f t="shared" ref="Y1090:Y1153" si="171">M1090</f>
        <v>3</v>
      </c>
    </row>
    <row r="1091" spans="1:25" ht="19" customHeight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ref="K1091:K1154" si="172">(J1091/86400)+25569+(-5/24)</f>
        <v>42150.981192129628</v>
      </c>
      <c r="L1091" s="12">
        <f t="shared" ref="L1091:L1154" si="173">YEAR(K1091)</f>
        <v>2015</v>
      </c>
      <c r="M1091" s="12">
        <f t="shared" ref="M1091:M1154" si="174">MONTH(K1091)</f>
        <v>5</v>
      </c>
      <c r="N1091" s="11"/>
      <c r="O1091" s="11">
        <f t="shared" ref="O1091:O1154" si="175">(I1091/86400)+25569+(-5/24)</f>
        <v>42180.981192129628</v>
      </c>
      <c r="P1091" t="b">
        <v>0</v>
      </c>
      <c r="Q1091">
        <v>49</v>
      </c>
      <c r="R1091" t="b">
        <v>0</v>
      </c>
      <c r="S1091" t="s">
        <v>8282</v>
      </c>
      <c r="T1091" s="5">
        <f t="shared" ref="T1091:T1154" si="176">E1091/D1091*100</f>
        <v>7.8266666666666662</v>
      </c>
      <c r="U1091" s="5">
        <f t="shared" ref="U1091:U1154" si="177">IF(Q1091&gt;0,E1091/Q1091,0)</f>
        <v>23.959183673469386</v>
      </c>
      <c r="V1091" t="str">
        <f t="shared" ref="V1091:V1154" si="178">LEFT(S1091,SEARCH("/",S1091)-1)</f>
        <v>games</v>
      </c>
      <c r="W1091" t="str">
        <f t="shared" ref="W1091:W1154" si="179">RIGHT($S1091,LEN($S1091)-SEARCH("/",$S1091))</f>
        <v>video games</v>
      </c>
      <c r="X1091" s="8">
        <f t="shared" si="170"/>
        <v>2015</v>
      </c>
      <c r="Y1091" s="8">
        <f t="shared" si="171"/>
        <v>5</v>
      </c>
    </row>
    <row r="1092" spans="1:25" ht="19" customHeight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172"/>
        <v>42122.977465277778</v>
      </c>
      <c r="L1092" s="12">
        <f t="shared" si="173"/>
        <v>2015</v>
      </c>
      <c r="M1092" s="12">
        <f t="shared" si="174"/>
        <v>4</v>
      </c>
      <c r="N1092" s="11"/>
      <c r="O1092" s="11">
        <f t="shared" si="175"/>
        <v>42152.977465277778</v>
      </c>
      <c r="P1092" t="b">
        <v>0</v>
      </c>
      <c r="Q1092">
        <v>1</v>
      </c>
      <c r="R1092" t="b">
        <v>0</v>
      </c>
      <c r="S1092" t="s">
        <v>8282</v>
      </c>
      <c r="T1092" s="5">
        <f t="shared" si="176"/>
        <v>3.8464497269020695E-2</v>
      </c>
      <c r="U1092" s="5">
        <f t="shared" si="177"/>
        <v>5</v>
      </c>
      <c r="V1092" t="str">
        <f t="shared" si="178"/>
        <v>games</v>
      </c>
      <c r="W1092" t="str">
        <f t="shared" si="179"/>
        <v>video games</v>
      </c>
      <c r="X1092" s="8">
        <f t="shared" si="170"/>
        <v>2015</v>
      </c>
      <c r="Y1092" s="8">
        <f t="shared" si="171"/>
        <v>4</v>
      </c>
    </row>
    <row r="1093" spans="1:25" ht="19" customHeight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172"/>
        <v>42440.611944444441</v>
      </c>
      <c r="L1093" s="12">
        <f t="shared" si="173"/>
        <v>2016</v>
      </c>
      <c r="M1093" s="12">
        <f t="shared" si="174"/>
        <v>3</v>
      </c>
      <c r="N1093" s="11"/>
      <c r="O1093" s="11">
        <f t="shared" si="175"/>
        <v>42470.570277777777</v>
      </c>
      <c r="P1093" t="b">
        <v>0</v>
      </c>
      <c r="Q1093">
        <v>2</v>
      </c>
      <c r="R1093" t="b">
        <v>0</v>
      </c>
      <c r="S1093" t="s">
        <v>8282</v>
      </c>
      <c r="T1093" s="5">
        <f t="shared" si="176"/>
        <v>12.5</v>
      </c>
      <c r="U1093" s="5">
        <f t="shared" si="177"/>
        <v>12.5</v>
      </c>
      <c r="V1093" t="str">
        <f t="shared" si="178"/>
        <v>games</v>
      </c>
      <c r="W1093" t="str">
        <f t="shared" si="179"/>
        <v>video games</v>
      </c>
      <c r="X1093" s="8">
        <f t="shared" si="170"/>
        <v>2016</v>
      </c>
      <c r="Y1093" s="8">
        <f t="shared" si="171"/>
        <v>3</v>
      </c>
    </row>
    <row r="1094" spans="1:25" ht="19" customHeight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172"/>
        <v>41249.817569444444</v>
      </c>
      <c r="L1094" s="12">
        <f t="shared" si="173"/>
        <v>2012</v>
      </c>
      <c r="M1094" s="12">
        <f t="shared" si="174"/>
        <v>12</v>
      </c>
      <c r="N1094" s="11"/>
      <c r="O1094" s="11">
        <f t="shared" si="175"/>
        <v>41279.817569444444</v>
      </c>
      <c r="P1094" t="b">
        <v>0</v>
      </c>
      <c r="Q1094">
        <v>7</v>
      </c>
      <c r="R1094" t="b">
        <v>0</v>
      </c>
      <c r="S1094" t="s">
        <v>8282</v>
      </c>
      <c r="T1094" s="5">
        <f t="shared" si="176"/>
        <v>1.05</v>
      </c>
      <c r="U1094" s="5">
        <f t="shared" si="177"/>
        <v>3</v>
      </c>
      <c r="V1094" t="str">
        <f t="shared" si="178"/>
        <v>games</v>
      </c>
      <c r="W1094" t="str">
        <f t="shared" si="179"/>
        <v>video games</v>
      </c>
      <c r="X1094" s="8">
        <f t="shared" si="170"/>
        <v>2012</v>
      </c>
      <c r="Y1094" s="8">
        <f t="shared" si="171"/>
        <v>12</v>
      </c>
    </row>
    <row r="1095" spans="1:25" ht="19" customHeight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172"/>
        <v>42396.765474537031</v>
      </c>
      <c r="L1095" s="12">
        <f t="shared" si="173"/>
        <v>2016</v>
      </c>
      <c r="M1095" s="12">
        <f t="shared" si="174"/>
        <v>1</v>
      </c>
      <c r="N1095" s="11"/>
      <c r="O1095" s="11">
        <f t="shared" si="175"/>
        <v>42411.765474537031</v>
      </c>
      <c r="P1095" t="b">
        <v>0</v>
      </c>
      <c r="Q1095">
        <v>4</v>
      </c>
      <c r="R1095" t="b">
        <v>0</v>
      </c>
      <c r="S1095" t="s">
        <v>8282</v>
      </c>
      <c r="T1095" s="5">
        <f t="shared" si="176"/>
        <v>14.083333333333334</v>
      </c>
      <c r="U1095" s="5">
        <f t="shared" si="177"/>
        <v>10.5625</v>
      </c>
      <c r="V1095" t="str">
        <f t="shared" si="178"/>
        <v>games</v>
      </c>
      <c r="W1095" t="str">
        <f t="shared" si="179"/>
        <v>video games</v>
      </c>
      <c r="X1095" s="8">
        <f t="shared" si="170"/>
        <v>2016</v>
      </c>
      <c r="Y1095" s="8">
        <f t="shared" si="171"/>
        <v>1</v>
      </c>
    </row>
    <row r="1096" spans="1:25" ht="19" customHeight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172"/>
        <v>40795.505011574074</v>
      </c>
      <c r="L1096" s="12">
        <f t="shared" si="173"/>
        <v>2011</v>
      </c>
      <c r="M1096" s="12">
        <f t="shared" si="174"/>
        <v>9</v>
      </c>
      <c r="N1096" s="11"/>
      <c r="O1096" s="11">
        <f t="shared" si="175"/>
        <v>40825.505011574074</v>
      </c>
      <c r="P1096" t="b">
        <v>0</v>
      </c>
      <c r="Q1096">
        <v>27</v>
      </c>
      <c r="R1096" t="b">
        <v>0</v>
      </c>
      <c r="S1096" t="s">
        <v>8282</v>
      </c>
      <c r="T1096" s="5">
        <f t="shared" si="176"/>
        <v>18.300055555555556</v>
      </c>
      <c r="U1096" s="5">
        <f t="shared" si="177"/>
        <v>122.00037037037038</v>
      </c>
      <c r="V1096" t="str">
        <f t="shared" si="178"/>
        <v>games</v>
      </c>
      <c r="W1096" t="str">
        <f t="shared" si="179"/>
        <v>video games</v>
      </c>
      <c r="X1096" s="8">
        <f t="shared" si="170"/>
        <v>2011</v>
      </c>
      <c r="Y1096" s="8">
        <f t="shared" si="171"/>
        <v>9</v>
      </c>
    </row>
    <row r="1097" spans="1:25" ht="19" customHeight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172"/>
        <v>41486.328935185185</v>
      </c>
      <c r="L1097" s="12">
        <f t="shared" si="173"/>
        <v>2013</v>
      </c>
      <c r="M1097" s="12">
        <f t="shared" si="174"/>
        <v>7</v>
      </c>
      <c r="N1097" s="11"/>
      <c r="O1097" s="11">
        <f t="shared" si="175"/>
        <v>41516.328935185185</v>
      </c>
      <c r="P1097" t="b">
        <v>0</v>
      </c>
      <c r="Q1097">
        <v>94</v>
      </c>
      <c r="R1097" t="b">
        <v>0</v>
      </c>
      <c r="S1097" t="s">
        <v>8282</v>
      </c>
      <c r="T1097" s="5">
        <f t="shared" si="176"/>
        <v>5.0347999999999997</v>
      </c>
      <c r="U1097" s="5">
        <f t="shared" si="177"/>
        <v>267.80851063829789</v>
      </c>
      <c r="V1097" t="str">
        <f t="shared" si="178"/>
        <v>games</v>
      </c>
      <c r="W1097" t="str">
        <f t="shared" si="179"/>
        <v>video games</v>
      </c>
      <c r="X1097" s="8">
        <f t="shared" si="170"/>
        <v>2013</v>
      </c>
      <c r="Y1097" s="8">
        <f t="shared" si="171"/>
        <v>7</v>
      </c>
    </row>
    <row r="1098" spans="1:25" ht="19" customHeight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172"/>
        <v>41885.309652777774</v>
      </c>
      <c r="L1098" s="12">
        <f t="shared" si="173"/>
        <v>2014</v>
      </c>
      <c r="M1098" s="12">
        <f t="shared" si="174"/>
        <v>9</v>
      </c>
      <c r="N1098" s="11"/>
      <c r="O1098" s="11">
        <f t="shared" si="175"/>
        <v>41915.9375</v>
      </c>
      <c r="P1098" t="b">
        <v>0</v>
      </c>
      <c r="Q1098">
        <v>29</v>
      </c>
      <c r="R1098" t="b">
        <v>0</v>
      </c>
      <c r="S1098" t="s">
        <v>8282</v>
      </c>
      <c r="T1098" s="5">
        <f t="shared" si="176"/>
        <v>17.933333333333334</v>
      </c>
      <c r="U1098" s="5">
        <f t="shared" si="177"/>
        <v>74.206896551724142</v>
      </c>
      <c r="V1098" t="str">
        <f t="shared" si="178"/>
        <v>games</v>
      </c>
      <c r="W1098" t="str">
        <f t="shared" si="179"/>
        <v>video games</v>
      </c>
      <c r="X1098" s="8">
        <f t="shared" si="170"/>
        <v>2014</v>
      </c>
      <c r="Y1098" s="8">
        <f t="shared" si="171"/>
        <v>9</v>
      </c>
    </row>
    <row r="1099" spans="1:25" ht="19" customHeight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172"/>
        <v>41660.584224537037</v>
      </c>
      <c r="L1099" s="12">
        <f t="shared" si="173"/>
        <v>2014</v>
      </c>
      <c r="M1099" s="12">
        <f t="shared" si="174"/>
        <v>1</v>
      </c>
      <c r="N1099" s="11"/>
      <c r="O1099" s="11">
        <f t="shared" si="175"/>
        <v>41700.584224537037</v>
      </c>
      <c r="P1099" t="b">
        <v>0</v>
      </c>
      <c r="Q1099">
        <v>7</v>
      </c>
      <c r="R1099" t="b">
        <v>0</v>
      </c>
      <c r="S1099" t="s">
        <v>8282</v>
      </c>
      <c r="T1099" s="5">
        <f t="shared" si="176"/>
        <v>4.7E-2</v>
      </c>
      <c r="U1099" s="5">
        <f t="shared" si="177"/>
        <v>6.7142857142857144</v>
      </c>
      <c r="V1099" t="str">
        <f t="shared" si="178"/>
        <v>games</v>
      </c>
      <c r="W1099" t="str">
        <f t="shared" si="179"/>
        <v>video games</v>
      </c>
      <c r="X1099" s="8">
        <f t="shared" si="170"/>
        <v>2014</v>
      </c>
      <c r="Y1099" s="8">
        <f t="shared" si="171"/>
        <v>1</v>
      </c>
    </row>
    <row r="1100" spans="1:25" ht="19" customHeight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172"/>
        <v>41712.554340277777</v>
      </c>
      <c r="L1100" s="12">
        <f t="shared" si="173"/>
        <v>2014</v>
      </c>
      <c r="M1100" s="12">
        <f t="shared" si="174"/>
        <v>3</v>
      </c>
      <c r="N1100" s="11"/>
      <c r="O1100" s="11">
        <f t="shared" si="175"/>
        <v>41742.554340277777</v>
      </c>
      <c r="P1100" t="b">
        <v>0</v>
      </c>
      <c r="Q1100">
        <v>22</v>
      </c>
      <c r="R1100" t="b">
        <v>0</v>
      </c>
      <c r="S1100" t="s">
        <v>8282</v>
      </c>
      <c r="T1100" s="5">
        <f t="shared" si="176"/>
        <v>7.2120000000000006</v>
      </c>
      <c r="U1100" s="5">
        <f t="shared" si="177"/>
        <v>81.954545454545453</v>
      </c>
      <c r="V1100" t="str">
        <f t="shared" si="178"/>
        <v>games</v>
      </c>
      <c r="W1100" t="str">
        <f t="shared" si="179"/>
        <v>video games</v>
      </c>
      <c r="X1100" s="8">
        <f t="shared" si="170"/>
        <v>2014</v>
      </c>
      <c r="Y1100" s="8">
        <f t="shared" si="171"/>
        <v>3</v>
      </c>
    </row>
    <row r="1101" spans="1:25" ht="19" customHeight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172"/>
        <v>42107.628101851849</v>
      </c>
      <c r="L1101" s="12">
        <f t="shared" si="173"/>
        <v>2015</v>
      </c>
      <c r="M1101" s="12">
        <f t="shared" si="174"/>
        <v>4</v>
      </c>
      <c r="N1101" s="11"/>
      <c r="O1101" s="11">
        <f t="shared" si="175"/>
        <v>42137.628101851849</v>
      </c>
      <c r="P1101" t="b">
        <v>0</v>
      </c>
      <c r="Q1101">
        <v>1</v>
      </c>
      <c r="R1101" t="b">
        <v>0</v>
      </c>
      <c r="S1101" t="s">
        <v>8282</v>
      </c>
      <c r="T1101" s="5">
        <f t="shared" si="176"/>
        <v>0.5</v>
      </c>
      <c r="U1101" s="5">
        <f t="shared" si="177"/>
        <v>25</v>
      </c>
      <c r="V1101" t="str">
        <f t="shared" si="178"/>
        <v>games</v>
      </c>
      <c r="W1101" t="str">
        <f t="shared" si="179"/>
        <v>video games</v>
      </c>
      <c r="X1101" s="8">
        <f t="shared" si="170"/>
        <v>2015</v>
      </c>
      <c r="Y1101" s="8">
        <f t="shared" si="171"/>
        <v>4</v>
      </c>
    </row>
    <row r="1102" spans="1:25" ht="19" customHeight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172"/>
        <v>42383.902442129627</v>
      </c>
      <c r="L1102" s="12">
        <f t="shared" si="173"/>
        <v>2016</v>
      </c>
      <c r="M1102" s="12">
        <f t="shared" si="174"/>
        <v>1</v>
      </c>
      <c r="N1102" s="11"/>
      <c r="O1102" s="11">
        <f t="shared" si="175"/>
        <v>42413.902442129627</v>
      </c>
      <c r="P1102" t="b">
        <v>0</v>
      </c>
      <c r="Q1102">
        <v>10</v>
      </c>
      <c r="R1102" t="b">
        <v>0</v>
      </c>
      <c r="S1102" t="s">
        <v>8282</v>
      </c>
      <c r="T1102" s="5">
        <f t="shared" si="176"/>
        <v>2.5</v>
      </c>
      <c r="U1102" s="5">
        <f t="shared" si="177"/>
        <v>10</v>
      </c>
      <c r="V1102" t="str">
        <f t="shared" si="178"/>
        <v>games</v>
      </c>
      <c r="W1102" t="str">
        <f t="shared" si="179"/>
        <v>video games</v>
      </c>
      <c r="X1102" s="8">
        <f t="shared" si="170"/>
        <v>2016</v>
      </c>
      <c r="Y1102" s="8">
        <f t="shared" si="171"/>
        <v>1</v>
      </c>
    </row>
    <row r="1103" spans="1:25" ht="19" customHeight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172"/>
        <v>42538.564097222225</v>
      </c>
      <c r="L1103" s="12">
        <f t="shared" si="173"/>
        <v>2016</v>
      </c>
      <c r="M1103" s="12">
        <f t="shared" si="174"/>
        <v>6</v>
      </c>
      <c r="N1103" s="11"/>
      <c r="O1103" s="11">
        <f t="shared" si="175"/>
        <v>42565.549999999996</v>
      </c>
      <c r="P1103" t="b">
        <v>0</v>
      </c>
      <c r="Q1103">
        <v>6</v>
      </c>
      <c r="R1103" t="b">
        <v>0</v>
      </c>
      <c r="S1103" t="s">
        <v>8282</v>
      </c>
      <c r="T1103" s="5">
        <f t="shared" si="176"/>
        <v>4.1000000000000002E-2</v>
      </c>
      <c r="U1103" s="5">
        <f t="shared" si="177"/>
        <v>6.833333333333333</v>
      </c>
      <c r="V1103" t="str">
        <f t="shared" si="178"/>
        <v>games</v>
      </c>
      <c r="W1103" t="str">
        <f t="shared" si="179"/>
        <v>video games</v>
      </c>
      <c r="X1103" s="8">
        <f t="shared" si="170"/>
        <v>2016</v>
      </c>
      <c r="Y1103" s="8">
        <f t="shared" si="171"/>
        <v>6</v>
      </c>
    </row>
    <row r="1104" spans="1:25" ht="19" customHeight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172"/>
        <v>41576.837094907409</v>
      </c>
      <c r="L1104" s="12">
        <f t="shared" si="173"/>
        <v>2013</v>
      </c>
      <c r="M1104" s="12">
        <f t="shared" si="174"/>
        <v>10</v>
      </c>
      <c r="N1104" s="11"/>
      <c r="O1104" s="11">
        <f t="shared" si="175"/>
        <v>41617.040972222218</v>
      </c>
      <c r="P1104" t="b">
        <v>0</v>
      </c>
      <c r="Q1104">
        <v>24</v>
      </c>
      <c r="R1104" t="b">
        <v>0</v>
      </c>
      <c r="S1104" t="s">
        <v>8282</v>
      </c>
      <c r="T1104" s="5">
        <f t="shared" si="176"/>
        <v>5.3125</v>
      </c>
      <c r="U1104" s="5">
        <f t="shared" si="177"/>
        <v>17.708333333333332</v>
      </c>
      <c r="V1104" t="str">
        <f t="shared" si="178"/>
        <v>games</v>
      </c>
      <c r="W1104" t="str">
        <f t="shared" si="179"/>
        <v>video games</v>
      </c>
      <c r="X1104" s="8">
        <f t="shared" si="170"/>
        <v>2013</v>
      </c>
      <c r="Y1104" s="8">
        <f t="shared" si="171"/>
        <v>10</v>
      </c>
    </row>
    <row r="1105" spans="1:25" ht="19" customHeight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172"/>
        <v>42479.013773148145</v>
      </c>
      <c r="L1105" s="12">
        <f t="shared" si="173"/>
        <v>2016</v>
      </c>
      <c r="M1105" s="12">
        <f t="shared" si="174"/>
        <v>4</v>
      </c>
      <c r="N1105" s="11"/>
      <c r="O1105" s="11">
        <f t="shared" si="175"/>
        <v>42539.013773148145</v>
      </c>
      <c r="P1105" t="b">
        <v>0</v>
      </c>
      <c r="Q1105">
        <v>15</v>
      </c>
      <c r="R1105" t="b">
        <v>0</v>
      </c>
      <c r="S1105" t="s">
        <v>8282</v>
      </c>
      <c r="T1105" s="5">
        <f t="shared" si="176"/>
        <v>1.6199999999999999</v>
      </c>
      <c r="U1105" s="5">
        <f t="shared" si="177"/>
        <v>16.2</v>
      </c>
      <c r="V1105" t="str">
        <f t="shared" si="178"/>
        <v>games</v>
      </c>
      <c r="W1105" t="str">
        <f t="shared" si="179"/>
        <v>video games</v>
      </c>
      <c r="X1105" s="8">
        <f t="shared" si="170"/>
        <v>2016</v>
      </c>
      <c r="Y1105" s="8">
        <f t="shared" si="171"/>
        <v>4</v>
      </c>
    </row>
    <row r="1106" spans="1:25" ht="19" customHeight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172"/>
        <v>41771.201631944445</v>
      </c>
      <c r="L1106" s="12">
        <f t="shared" si="173"/>
        <v>2014</v>
      </c>
      <c r="M1106" s="12">
        <f t="shared" si="174"/>
        <v>5</v>
      </c>
      <c r="N1106" s="11"/>
      <c r="O1106" s="11">
        <f t="shared" si="175"/>
        <v>41801.201631944445</v>
      </c>
      <c r="P1106" t="b">
        <v>0</v>
      </c>
      <c r="Q1106">
        <v>37</v>
      </c>
      <c r="R1106" t="b">
        <v>0</v>
      </c>
      <c r="S1106" t="s">
        <v>8282</v>
      </c>
      <c r="T1106" s="5">
        <f t="shared" si="176"/>
        <v>4.9516666666666671</v>
      </c>
      <c r="U1106" s="5">
        <f t="shared" si="177"/>
        <v>80.297297297297291</v>
      </c>
      <c r="V1106" t="str">
        <f t="shared" si="178"/>
        <v>games</v>
      </c>
      <c r="W1106" t="str">
        <f t="shared" si="179"/>
        <v>video games</v>
      </c>
      <c r="X1106" s="8">
        <f t="shared" si="170"/>
        <v>2014</v>
      </c>
      <c r="Y1106" s="8">
        <f t="shared" si="171"/>
        <v>5</v>
      </c>
    </row>
    <row r="1107" spans="1:25" ht="19" customHeight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172"/>
        <v>41691.927395833329</v>
      </c>
      <c r="L1107" s="12">
        <f t="shared" si="173"/>
        <v>2014</v>
      </c>
      <c r="M1107" s="12">
        <f t="shared" si="174"/>
        <v>2</v>
      </c>
      <c r="N1107" s="11"/>
      <c r="O1107" s="11">
        <f t="shared" si="175"/>
        <v>41721.885729166665</v>
      </c>
      <c r="P1107" t="b">
        <v>0</v>
      </c>
      <c r="Q1107">
        <v>20</v>
      </c>
      <c r="R1107" t="b">
        <v>0</v>
      </c>
      <c r="S1107" t="s">
        <v>8282</v>
      </c>
      <c r="T1107" s="5">
        <f t="shared" si="176"/>
        <v>0.159</v>
      </c>
      <c r="U1107" s="5">
        <f t="shared" si="177"/>
        <v>71.55</v>
      </c>
      <c r="V1107" t="str">
        <f t="shared" si="178"/>
        <v>games</v>
      </c>
      <c r="W1107" t="str">
        <f t="shared" si="179"/>
        <v>video games</v>
      </c>
      <c r="X1107" s="8">
        <f t="shared" si="170"/>
        <v>2014</v>
      </c>
      <c r="Y1107" s="8">
        <f t="shared" si="171"/>
        <v>2</v>
      </c>
    </row>
    <row r="1108" spans="1:25" ht="19" customHeight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172"/>
        <v>40973.532118055555</v>
      </c>
      <c r="L1108" s="12">
        <f t="shared" si="173"/>
        <v>2012</v>
      </c>
      <c r="M1108" s="12">
        <f t="shared" si="174"/>
        <v>3</v>
      </c>
      <c r="N1108" s="11"/>
      <c r="O1108" s="11">
        <f t="shared" si="175"/>
        <v>41003.490451388883</v>
      </c>
      <c r="P1108" t="b">
        <v>0</v>
      </c>
      <c r="Q1108">
        <v>7</v>
      </c>
      <c r="R1108" t="b">
        <v>0</v>
      </c>
      <c r="S1108" t="s">
        <v>8282</v>
      </c>
      <c r="T1108" s="5">
        <f t="shared" si="176"/>
        <v>41.25</v>
      </c>
      <c r="U1108" s="5">
        <f t="shared" si="177"/>
        <v>23.571428571428573</v>
      </c>
      <c r="V1108" t="str">
        <f t="shared" si="178"/>
        <v>games</v>
      </c>
      <c r="W1108" t="str">
        <f t="shared" si="179"/>
        <v>video games</v>
      </c>
      <c r="X1108" s="8">
        <f t="shared" si="170"/>
        <v>2012</v>
      </c>
      <c r="Y1108" s="8">
        <f t="shared" si="171"/>
        <v>3</v>
      </c>
    </row>
    <row r="1109" spans="1:25" ht="19" customHeight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172"/>
        <v>41813.653055555551</v>
      </c>
      <c r="L1109" s="12">
        <f t="shared" si="173"/>
        <v>2014</v>
      </c>
      <c r="M1109" s="12">
        <f t="shared" si="174"/>
        <v>6</v>
      </c>
      <c r="N1109" s="11"/>
      <c r="O1109" s="11">
        <f t="shared" si="175"/>
        <v>41843.653055555551</v>
      </c>
      <c r="P1109" t="b">
        <v>0</v>
      </c>
      <c r="Q1109">
        <v>0</v>
      </c>
      <c r="R1109" t="b">
        <v>0</v>
      </c>
      <c r="S1109" t="s">
        <v>8282</v>
      </c>
      <c r="T1109" s="5">
        <f t="shared" si="176"/>
        <v>0</v>
      </c>
      <c r="U1109" s="5">
        <f t="shared" si="177"/>
        <v>0</v>
      </c>
      <c r="V1109" t="str">
        <f t="shared" si="178"/>
        <v>games</v>
      </c>
      <c r="W1109" t="str">
        <f t="shared" si="179"/>
        <v>video games</v>
      </c>
      <c r="X1109" s="8">
        <f t="shared" si="170"/>
        <v>2014</v>
      </c>
      <c r="Y1109" s="8">
        <f t="shared" si="171"/>
        <v>6</v>
      </c>
    </row>
    <row r="1110" spans="1:25" ht="19" customHeight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172"/>
        <v>40952.42864583333</v>
      </c>
      <c r="L1110" s="12">
        <f t="shared" si="173"/>
        <v>2012</v>
      </c>
      <c r="M1110" s="12">
        <f t="shared" si="174"/>
        <v>2</v>
      </c>
      <c r="N1110" s="11"/>
      <c r="O1110" s="11">
        <f t="shared" si="175"/>
        <v>41012.386979166666</v>
      </c>
      <c r="P1110" t="b">
        <v>0</v>
      </c>
      <c r="Q1110">
        <v>21</v>
      </c>
      <c r="R1110" t="b">
        <v>0</v>
      </c>
      <c r="S1110" t="s">
        <v>8282</v>
      </c>
      <c r="T1110" s="5">
        <f t="shared" si="176"/>
        <v>2.93</v>
      </c>
      <c r="U1110" s="5">
        <f t="shared" si="177"/>
        <v>34.88095238095238</v>
      </c>
      <c r="V1110" t="str">
        <f t="shared" si="178"/>
        <v>games</v>
      </c>
      <c r="W1110" t="str">
        <f t="shared" si="179"/>
        <v>video games</v>
      </c>
      <c r="X1110" s="8">
        <f t="shared" si="170"/>
        <v>2012</v>
      </c>
      <c r="Y1110" s="8">
        <f t="shared" si="171"/>
        <v>2</v>
      </c>
    </row>
    <row r="1111" spans="1:25" ht="19" customHeight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172"/>
        <v>42662.543865740743</v>
      </c>
      <c r="L1111" s="12">
        <f t="shared" si="173"/>
        <v>2016</v>
      </c>
      <c r="M1111" s="12">
        <f t="shared" si="174"/>
        <v>10</v>
      </c>
      <c r="N1111" s="11"/>
      <c r="O1111" s="11">
        <f t="shared" si="175"/>
        <v>42692.5855324074</v>
      </c>
      <c r="P1111" t="b">
        <v>0</v>
      </c>
      <c r="Q1111">
        <v>3</v>
      </c>
      <c r="R1111" t="b">
        <v>0</v>
      </c>
      <c r="S1111" t="s">
        <v>8282</v>
      </c>
      <c r="T1111" s="5">
        <f t="shared" si="176"/>
        <v>0.44999999999999996</v>
      </c>
      <c r="U1111" s="5">
        <f t="shared" si="177"/>
        <v>15</v>
      </c>
      <c r="V1111" t="str">
        <f t="shared" si="178"/>
        <v>games</v>
      </c>
      <c r="W1111" t="str">
        <f t="shared" si="179"/>
        <v>video games</v>
      </c>
      <c r="X1111" s="8">
        <f t="shared" si="170"/>
        <v>2016</v>
      </c>
      <c r="Y1111" s="8">
        <f t="shared" si="171"/>
        <v>10</v>
      </c>
    </row>
    <row r="1112" spans="1:25" ht="19" customHeight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172"/>
        <v>41220.72479166666</v>
      </c>
      <c r="L1112" s="12">
        <f t="shared" si="173"/>
        <v>2012</v>
      </c>
      <c r="M1112" s="12">
        <f t="shared" si="174"/>
        <v>11</v>
      </c>
      <c r="N1112" s="11"/>
      <c r="O1112" s="11">
        <f t="shared" si="175"/>
        <v>41250.72479166666</v>
      </c>
      <c r="P1112" t="b">
        <v>0</v>
      </c>
      <c r="Q1112">
        <v>11</v>
      </c>
      <c r="R1112" t="b">
        <v>0</v>
      </c>
      <c r="S1112" t="s">
        <v>8282</v>
      </c>
      <c r="T1112" s="5">
        <f t="shared" si="176"/>
        <v>0.51</v>
      </c>
      <c r="U1112" s="5">
        <f t="shared" si="177"/>
        <v>23.181818181818183</v>
      </c>
      <c r="V1112" t="str">
        <f t="shared" si="178"/>
        <v>games</v>
      </c>
      <c r="W1112" t="str">
        <f t="shared" si="179"/>
        <v>video games</v>
      </c>
      <c r="X1112" s="8">
        <f t="shared" si="170"/>
        <v>2012</v>
      </c>
      <c r="Y1112" s="8">
        <f t="shared" si="171"/>
        <v>11</v>
      </c>
    </row>
    <row r="1113" spans="1:25" ht="19" customHeight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172"/>
        <v>42346.995254629626</v>
      </c>
      <c r="L1113" s="12">
        <f t="shared" si="173"/>
        <v>2015</v>
      </c>
      <c r="M1113" s="12">
        <f t="shared" si="174"/>
        <v>12</v>
      </c>
      <c r="N1113" s="11"/>
      <c r="O1113" s="11">
        <f t="shared" si="175"/>
        <v>42376.995254629626</v>
      </c>
      <c r="P1113" t="b">
        <v>0</v>
      </c>
      <c r="Q1113">
        <v>1</v>
      </c>
      <c r="R1113" t="b">
        <v>0</v>
      </c>
      <c r="S1113" t="s">
        <v>8282</v>
      </c>
      <c r="T1113" s="5">
        <f t="shared" si="176"/>
        <v>0.04</v>
      </c>
      <c r="U1113" s="5">
        <f t="shared" si="177"/>
        <v>1</v>
      </c>
      <c r="V1113" t="str">
        <f t="shared" si="178"/>
        <v>games</v>
      </c>
      <c r="W1113" t="str">
        <f t="shared" si="179"/>
        <v>video games</v>
      </c>
      <c r="X1113" s="8">
        <f t="shared" si="170"/>
        <v>2015</v>
      </c>
      <c r="Y1113" s="8">
        <f t="shared" si="171"/>
        <v>12</v>
      </c>
    </row>
    <row r="1114" spans="1:25" ht="19" customHeight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172"/>
        <v>41963.551053240742</v>
      </c>
      <c r="L1114" s="12">
        <f t="shared" si="173"/>
        <v>2014</v>
      </c>
      <c r="M1114" s="12">
        <f t="shared" si="174"/>
        <v>11</v>
      </c>
      <c r="N1114" s="11"/>
      <c r="O1114" s="11">
        <f t="shared" si="175"/>
        <v>42023.145833333336</v>
      </c>
      <c r="P1114" t="b">
        <v>0</v>
      </c>
      <c r="Q1114">
        <v>312</v>
      </c>
      <c r="R1114" t="b">
        <v>0</v>
      </c>
      <c r="S1114" t="s">
        <v>8282</v>
      </c>
      <c r="T1114" s="5">
        <f t="shared" si="176"/>
        <v>35.537409090909087</v>
      </c>
      <c r="U1114" s="5">
        <f t="shared" si="177"/>
        <v>100.23371794871794</v>
      </c>
      <c r="V1114" t="str">
        <f t="shared" si="178"/>
        <v>games</v>
      </c>
      <c r="W1114" t="str">
        <f t="shared" si="179"/>
        <v>video games</v>
      </c>
      <c r="X1114" s="8">
        <f t="shared" si="170"/>
        <v>2014</v>
      </c>
      <c r="Y1114" s="8">
        <f t="shared" si="171"/>
        <v>11</v>
      </c>
    </row>
    <row r="1115" spans="1:25" ht="19" customHeight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172"/>
        <v>41835.768749999996</v>
      </c>
      <c r="L1115" s="12">
        <f t="shared" si="173"/>
        <v>2014</v>
      </c>
      <c r="M1115" s="12">
        <f t="shared" si="174"/>
        <v>7</v>
      </c>
      <c r="N1115" s="11"/>
      <c r="O1115" s="11">
        <f t="shared" si="175"/>
        <v>41865.768749999996</v>
      </c>
      <c r="P1115" t="b">
        <v>0</v>
      </c>
      <c r="Q1115">
        <v>1</v>
      </c>
      <c r="R1115" t="b">
        <v>0</v>
      </c>
      <c r="S1115" t="s">
        <v>8282</v>
      </c>
      <c r="T1115" s="5">
        <f t="shared" si="176"/>
        <v>0.5</v>
      </c>
      <c r="U1115" s="5">
        <f t="shared" si="177"/>
        <v>5</v>
      </c>
      <c r="V1115" t="str">
        <f t="shared" si="178"/>
        <v>games</v>
      </c>
      <c r="W1115" t="str">
        <f t="shared" si="179"/>
        <v>video games</v>
      </c>
      <c r="X1115" s="8">
        <f t="shared" si="170"/>
        <v>2014</v>
      </c>
      <c r="Y1115" s="8">
        <f t="shared" si="171"/>
        <v>7</v>
      </c>
    </row>
    <row r="1116" spans="1:25" ht="19" customHeight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172"/>
        <v>41526.13758101852</v>
      </c>
      <c r="L1116" s="12">
        <f t="shared" si="173"/>
        <v>2013</v>
      </c>
      <c r="M1116" s="12">
        <f t="shared" si="174"/>
        <v>9</v>
      </c>
      <c r="N1116" s="11"/>
      <c r="O1116" s="11">
        <f t="shared" si="175"/>
        <v>41556.13758101852</v>
      </c>
      <c r="P1116" t="b">
        <v>0</v>
      </c>
      <c r="Q1116">
        <v>3</v>
      </c>
      <c r="R1116" t="b">
        <v>0</v>
      </c>
      <c r="S1116" t="s">
        <v>8282</v>
      </c>
      <c r="T1116" s="5">
        <f t="shared" si="176"/>
        <v>0.16666666666666669</v>
      </c>
      <c r="U1116" s="5">
        <f t="shared" si="177"/>
        <v>3.3333333333333335</v>
      </c>
      <c r="V1116" t="str">
        <f t="shared" si="178"/>
        <v>games</v>
      </c>
      <c r="W1116" t="str">
        <f t="shared" si="179"/>
        <v>video games</v>
      </c>
      <c r="X1116" s="8">
        <f t="shared" si="170"/>
        <v>2013</v>
      </c>
      <c r="Y1116" s="8">
        <f t="shared" si="171"/>
        <v>9</v>
      </c>
    </row>
    <row r="1117" spans="1:25" ht="19" customHeight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172"/>
        <v>42429.487210648142</v>
      </c>
      <c r="L1117" s="12">
        <f t="shared" si="173"/>
        <v>2016</v>
      </c>
      <c r="M1117" s="12">
        <f t="shared" si="174"/>
        <v>2</v>
      </c>
      <c r="N1117" s="11"/>
      <c r="O1117" s="11">
        <f t="shared" si="175"/>
        <v>42459.445543981477</v>
      </c>
      <c r="P1117" t="b">
        <v>0</v>
      </c>
      <c r="Q1117">
        <v>4</v>
      </c>
      <c r="R1117" t="b">
        <v>0</v>
      </c>
      <c r="S1117" t="s">
        <v>8282</v>
      </c>
      <c r="T1117" s="5">
        <f t="shared" si="176"/>
        <v>0.13250000000000001</v>
      </c>
      <c r="U1117" s="5">
        <f t="shared" si="177"/>
        <v>13.25</v>
      </c>
      <c r="V1117" t="str">
        <f t="shared" si="178"/>
        <v>games</v>
      </c>
      <c r="W1117" t="str">
        <f t="shared" si="179"/>
        <v>video games</v>
      </c>
      <c r="X1117" s="8">
        <f t="shared" si="170"/>
        <v>2016</v>
      </c>
      <c r="Y1117" s="8">
        <f t="shared" si="171"/>
        <v>2</v>
      </c>
    </row>
    <row r="1118" spans="1:25" ht="19" customHeight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172"/>
        <v>41009.638981481483</v>
      </c>
      <c r="L1118" s="12">
        <f t="shared" si="173"/>
        <v>2012</v>
      </c>
      <c r="M1118" s="12">
        <f t="shared" si="174"/>
        <v>4</v>
      </c>
      <c r="N1118" s="11"/>
      <c r="O1118" s="11">
        <f t="shared" si="175"/>
        <v>41069.638981481483</v>
      </c>
      <c r="P1118" t="b">
        <v>0</v>
      </c>
      <c r="Q1118">
        <v>10</v>
      </c>
      <c r="R1118" t="b">
        <v>0</v>
      </c>
      <c r="S1118" t="s">
        <v>8282</v>
      </c>
      <c r="T1118" s="5">
        <f t="shared" si="176"/>
        <v>3.5704000000000007E-2</v>
      </c>
      <c r="U1118" s="5">
        <f t="shared" si="177"/>
        <v>17.852</v>
      </c>
      <c r="V1118" t="str">
        <f t="shared" si="178"/>
        <v>games</v>
      </c>
      <c r="W1118" t="str">
        <f t="shared" si="179"/>
        <v>video games</v>
      </c>
      <c r="X1118" s="8">
        <f t="shared" si="170"/>
        <v>2012</v>
      </c>
      <c r="Y1118" s="8">
        <f t="shared" si="171"/>
        <v>4</v>
      </c>
    </row>
    <row r="1119" spans="1:25" ht="19" customHeight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172"/>
        <v>42333.390196759261</v>
      </c>
      <c r="L1119" s="12">
        <f t="shared" si="173"/>
        <v>2015</v>
      </c>
      <c r="M1119" s="12">
        <f t="shared" si="174"/>
        <v>11</v>
      </c>
      <c r="N1119" s="11"/>
      <c r="O1119" s="11">
        <f t="shared" si="175"/>
        <v>42363.390196759261</v>
      </c>
      <c r="P1119" t="b">
        <v>0</v>
      </c>
      <c r="Q1119">
        <v>8</v>
      </c>
      <c r="R1119" t="b">
        <v>0</v>
      </c>
      <c r="S1119" t="s">
        <v>8282</v>
      </c>
      <c r="T1119" s="5">
        <f t="shared" si="176"/>
        <v>8.3000000000000007</v>
      </c>
      <c r="U1119" s="5">
        <f t="shared" si="177"/>
        <v>10.375</v>
      </c>
      <c r="V1119" t="str">
        <f t="shared" si="178"/>
        <v>games</v>
      </c>
      <c r="W1119" t="str">
        <f t="shared" si="179"/>
        <v>video games</v>
      </c>
      <c r="X1119" s="8">
        <f t="shared" si="170"/>
        <v>2015</v>
      </c>
      <c r="Y1119" s="8">
        <f t="shared" si="171"/>
        <v>11</v>
      </c>
    </row>
    <row r="1120" spans="1:25" ht="19" customHeight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172"/>
        <v>41703.958090277774</v>
      </c>
      <c r="L1120" s="12">
        <f t="shared" si="173"/>
        <v>2014</v>
      </c>
      <c r="M1120" s="12">
        <f t="shared" si="174"/>
        <v>3</v>
      </c>
      <c r="N1120" s="11"/>
      <c r="O1120" s="11">
        <f t="shared" si="175"/>
        <v>41733.91642361111</v>
      </c>
      <c r="P1120" t="b">
        <v>0</v>
      </c>
      <c r="Q1120">
        <v>3</v>
      </c>
      <c r="R1120" t="b">
        <v>0</v>
      </c>
      <c r="S1120" t="s">
        <v>8282</v>
      </c>
      <c r="T1120" s="5">
        <f t="shared" si="176"/>
        <v>2.4222222222222221</v>
      </c>
      <c r="U1120" s="5">
        <f t="shared" si="177"/>
        <v>36.333333333333336</v>
      </c>
      <c r="V1120" t="str">
        <f t="shared" si="178"/>
        <v>games</v>
      </c>
      <c r="W1120" t="str">
        <f t="shared" si="179"/>
        <v>video games</v>
      </c>
      <c r="X1120" s="8">
        <f t="shared" si="170"/>
        <v>2014</v>
      </c>
      <c r="Y1120" s="8">
        <f t="shared" si="171"/>
        <v>3</v>
      </c>
    </row>
    <row r="1121" spans="1:25" ht="19" customHeight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172"/>
        <v>41722.584074074075</v>
      </c>
      <c r="L1121" s="12">
        <f t="shared" si="173"/>
        <v>2014</v>
      </c>
      <c r="M1121" s="12">
        <f t="shared" si="174"/>
        <v>3</v>
      </c>
      <c r="N1121" s="11"/>
      <c r="O1121" s="11">
        <f t="shared" si="175"/>
        <v>41735.584074074075</v>
      </c>
      <c r="P1121" t="b">
        <v>0</v>
      </c>
      <c r="Q1121">
        <v>1</v>
      </c>
      <c r="R1121" t="b">
        <v>0</v>
      </c>
      <c r="S1121" t="s">
        <v>8282</v>
      </c>
      <c r="T1121" s="5">
        <f t="shared" si="176"/>
        <v>0.23809523809523811</v>
      </c>
      <c r="U1121" s="5">
        <f t="shared" si="177"/>
        <v>5</v>
      </c>
      <c r="V1121" t="str">
        <f t="shared" si="178"/>
        <v>games</v>
      </c>
      <c r="W1121" t="str">
        <f t="shared" si="179"/>
        <v>video games</v>
      </c>
      <c r="X1121" s="8">
        <f t="shared" si="170"/>
        <v>2014</v>
      </c>
      <c r="Y1121" s="8">
        <f t="shared" si="171"/>
        <v>3</v>
      </c>
    </row>
    <row r="1122" spans="1:25" ht="19" customHeight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172"/>
        <v>40799.664351851847</v>
      </c>
      <c r="L1122" s="12">
        <f t="shared" si="173"/>
        <v>2011</v>
      </c>
      <c r="M1122" s="12">
        <f t="shared" si="174"/>
        <v>9</v>
      </c>
      <c r="N1122" s="11"/>
      <c r="O1122" s="11">
        <f t="shared" si="175"/>
        <v>40844.664351851847</v>
      </c>
      <c r="P1122" t="b">
        <v>0</v>
      </c>
      <c r="Q1122">
        <v>0</v>
      </c>
      <c r="R1122" t="b">
        <v>0</v>
      </c>
      <c r="S1122" t="s">
        <v>8282</v>
      </c>
      <c r="T1122" s="5">
        <f t="shared" si="176"/>
        <v>0</v>
      </c>
      <c r="U1122" s="5">
        <f t="shared" si="177"/>
        <v>0</v>
      </c>
      <c r="V1122" t="str">
        <f t="shared" si="178"/>
        <v>games</v>
      </c>
      <c r="W1122" t="str">
        <f t="shared" si="179"/>
        <v>video games</v>
      </c>
      <c r="X1122" s="8">
        <f t="shared" si="170"/>
        <v>2011</v>
      </c>
      <c r="Y1122" s="8">
        <f t="shared" si="171"/>
        <v>9</v>
      </c>
    </row>
    <row r="1123" spans="1:25" ht="19" customHeight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172"/>
        <v>42412.72587962963</v>
      </c>
      <c r="L1123" s="12">
        <f t="shared" si="173"/>
        <v>2016</v>
      </c>
      <c r="M1123" s="12">
        <f t="shared" si="174"/>
        <v>2</v>
      </c>
      <c r="N1123" s="11"/>
      <c r="O1123" s="11">
        <f t="shared" si="175"/>
        <v>42442.684212962959</v>
      </c>
      <c r="P1123" t="b">
        <v>0</v>
      </c>
      <c r="Q1123">
        <v>5</v>
      </c>
      <c r="R1123" t="b">
        <v>0</v>
      </c>
      <c r="S1123" t="s">
        <v>8282</v>
      </c>
      <c r="T1123" s="5">
        <f t="shared" si="176"/>
        <v>1.1599999999999999E-2</v>
      </c>
      <c r="U1123" s="5">
        <f t="shared" si="177"/>
        <v>5.8</v>
      </c>
      <c r="V1123" t="str">
        <f t="shared" si="178"/>
        <v>games</v>
      </c>
      <c r="W1123" t="str">
        <f t="shared" si="179"/>
        <v>video games</v>
      </c>
      <c r="X1123" s="8">
        <f t="shared" si="170"/>
        <v>2016</v>
      </c>
      <c r="Y1123" s="8">
        <f t="shared" si="171"/>
        <v>2</v>
      </c>
    </row>
    <row r="1124" spans="1:25" ht="19" customHeight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172"/>
        <v>41410.495659722219</v>
      </c>
      <c r="L1124" s="12">
        <f t="shared" si="173"/>
        <v>2013</v>
      </c>
      <c r="M1124" s="12">
        <f t="shared" si="174"/>
        <v>5</v>
      </c>
      <c r="N1124" s="11"/>
      <c r="O1124" s="11">
        <f t="shared" si="175"/>
        <v>41424.495659722219</v>
      </c>
      <c r="P1124" t="b">
        <v>0</v>
      </c>
      <c r="Q1124">
        <v>0</v>
      </c>
      <c r="R1124" t="b">
        <v>0</v>
      </c>
      <c r="S1124" t="s">
        <v>8282</v>
      </c>
      <c r="T1124" s="5">
        <f t="shared" si="176"/>
        <v>0</v>
      </c>
      <c r="U1124" s="5">
        <f t="shared" si="177"/>
        <v>0</v>
      </c>
      <c r="V1124" t="str">
        <f t="shared" si="178"/>
        <v>games</v>
      </c>
      <c r="W1124" t="str">
        <f t="shared" si="179"/>
        <v>video games</v>
      </c>
      <c r="X1124" s="8">
        <f t="shared" si="170"/>
        <v>2013</v>
      </c>
      <c r="Y1124" s="8">
        <f t="shared" si="171"/>
        <v>5</v>
      </c>
    </row>
    <row r="1125" spans="1:25" ht="19" customHeight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172"/>
        <v>41718.315370370365</v>
      </c>
      <c r="L1125" s="12">
        <f t="shared" si="173"/>
        <v>2014</v>
      </c>
      <c r="M1125" s="12">
        <f t="shared" si="174"/>
        <v>3</v>
      </c>
      <c r="N1125" s="11"/>
      <c r="O1125" s="11">
        <f t="shared" si="175"/>
        <v>41748.315370370365</v>
      </c>
      <c r="P1125" t="b">
        <v>0</v>
      </c>
      <c r="Q1125">
        <v>3</v>
      </c>
      <c r="R1125" t="b">
        <v>0</v>
      </c>
      <c r="S1125" t="s">
        <v>8282</v>
      </c>
      <c r="T1125" s="5">
        <f t="shared" si="176"/>
        <v>0.22</v>
      </c>
      <c r="U1125" s="5">
        <f t="shared" si="177"/>
        <v>3.6666666666666665</v>
      </c>
      <c r="V1125" t="str">
        <f t="shared" si="178"/>
        <v>games</v>
      </c>
      <c r="W1125" t="str">
        <f t="shared" si="179"/>
        <v>video games</v>
      </c>
      <c r="X1125" s="8">
        <f t="shared" si="170"/>
        <v>2014</v>
      </c>
      <c r="Y1125" s="8">
        <f t="shared" si="171"/>
        <v>3</v>
      </c>
    </row>
    <row r="1126" spans="1:25" ht="19" customHeight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172"/>
        <v>42094.458923611113</v>
      </c>
      <c r="L1126" s="12">
        <f t="shared" si="173"/>
        <v>2015</v>
      </c>
      <c r="M1126" s="12">
        <f t="shared" si="174"/>
        <v>3</v>
      </c>
      <c r="N1126" s="11"/>
      <c r="O1126" s="11">
        <f t="shared" si="175"/>
        <v>42124.458923611113</v>
      </c>
      <c r="P1126" t="b">
        <v>0</v>
      </c>
      <c r="Q1126">
        <v>7</v>
      </c>
      <c r="R1126" t="b">
        <v>0</v>
      </c>
      <c r="S1126" t="s">
        <v>8283</v>
      </c>
      <c r="T1126" s="5">
        <f t="shared" si="176"/>
        <v>0.47222222222222221</v>
      </c>
      <c r="U1126" s="5">
        <f t="shared" si="177"/>
        <v>60.714285714285715</v>
      </c>
      <c r="V1126" t="str">
        <f t="shared" si="178"/>
        <v>games</v>
      </c>
      <c r="W1126" t="str">
        <f t="shared" si="179"/>
        <v>mobile games</v>
      </c>
      <c r="X1126" s="8">
        <f t="shared" si="170"/>
        <v>2015</v>
      </c>
      <c r="Y1126" s="8">
        <f t="shared" si="171"/>
        <v>3</v>
      </c>
    </row>
    <row r="1127" spans="1:25" ht="19" customHeight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172"/>
        <v>42212.415856481479</v>
      </c>
      <c r="L1127" s="12">
        <f t="shared" si="173"/>
        <v>2015</v>
      </c>
      <c r="M1127" s="12">
        <f t="shared" si="174"/>
        <v>7</v>
      </c>
      <c r="N1127" s="11"/>
      <c r="O1127" s="11">
        <f t="shared" si="175"/>
        <v>42272.415856481479</v>
      </c>
      <c r="P1127" t="b">
        <v>0</v>
      </c>
      <c r="Q1127">
        <v>0</v>
      </c>
      <c r="R1127" t="b">
        <v>0</v>
      </c>
      <c r="S1127" t="s">
        <v>8283</v>
      </c>
      <c r="T1127" s="5">
        <f t="shared" si="176"/>
        <v>0</v>
      </c>
      <c r="U1127" s="5">
        <f t="shared" si="177"/>
        <v>0</v>
      </c>
      <c r="V1127" t="str">
        <f t="shared" si="178"/>
        <v>games</v>
      </c>
      <c r="W1127" t="str">
        <f t="shared" si="179"/>
        <v>mobile games</v>
      </c>
      <c r="X1127" s="8">
        <f t="shared" si="170"/>
        <v>2015</v>
      </c>
      <c r="Y1127" s="8">
        <f t="shared" si="171"/>
        <v>7</v>
      </c>
    </row>
    <row r="1128" spans="1:25" ht="19" customHeight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172"/>
        <v>42535.119143518517</v>
      </c>
      <c r="L1128" s="12">
        <f t="shared" si="173"/>
        <v>2016</v>
      </c>
      <c r="M1128" s="12">
        <f t="shared" si="174"/>
        <v>6</v>
      </c>
      <c r="N1128" s="11"/>
      <c r="O1128" s="11">
        <f t="shared" si="175"/>
        <v>42565.119143518517</v>
      </c>
      <c r="P1128" t="b">
        <v>0</v>
      </c>
      <c r="Q1128">
        <v>2</v>
      </c>
      <c r="R1128" t="b">
        <v>0</v>
      </c>
      <c r="S1128" t="s">
        <v>8283</v>
      </c>
      <c r="T1128" s="5">
        <f t="shared" si="176"/>
        <v>0.5</v>
      </c>
      <c r="U1128" s="5">
        <f t="shared" si="177"/>
        <v>5</v>
      </c>
      <c r="V1128" t="str">
        <f t="shared" si="178"/>
        <v>games</v>
      </c>
      <c r="W1128" t="str">
        <f t="shared" si="179"/>
        <v>mobile games</v>
      </c>
      <c r="X1128" s="8">
        <f t="shared" si="170"/>
        <v>2016</v>
      </c>
      <c r="Y1128" s="8">
        <f t="shared" si="171"/>
        <v>6</v>
      </c>
    </row>
    <row r="1129" spans="1:25" ht="19" customHeight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172"/>
        <v>41926.645833333328</v>
      </c>
      <c r="L1129" s="12">
        <f t="shared" si="173"/>
        <v>2014</v>
      </c>
      <c r="M1129" s="12">
        <f t="shared" si="174"/>
        <v>10</v>
      </c>
      <c r="N1129" s="11"/>
      <c r="O1129" s="11">
        <f t="shared" si="175"/>
        <v>41957.687499999993</v>
      </c>
      <c r="P1129" t="b">
        <v>0</v>
      </c>
      <c r="Q1129">
        <v>23</v>
      </c>
      <c r="R1129" t="b">
        <v>0</v>
      </c>
      <c r="S1129" t="s">
        <v>8283</v>
      </c>
      <c r="T1129" s="5">
        <f t="shared" si="176"/>
        <v>1.6714285714285713</v>
      </c>
      <c r="U1129" s="5">
        <f t="shared" si="177"/>
        <v>25.434782608695652</v>
      </c>
      <c r="V1129" t="str">
        <f t="shared" si="178"/>
        <v>games</v>
      </c>
      <c r="W1129" t="str">
        <f t="shared" si="179"/>
        <v>mobile games</v>
      </c>
      <c r="X1129" s="8">
        <f t="shared" si="170"/>
        <v>2014</v>
      </c>
      <c r="Y1129" s="8">
        <f t="shared" si="171"/>
        <v>10</v>
      </c>
    </row>
    <row r="1130" spans="1:25" ht="19" customHeight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172"/>
        <v>41828.441168981481</v>
      </c>
      <c r="L1130" s="12">
        <f t="shared" si="173"/>
        <v>2014</v>
      </c>
      <c r="M1130" s="12">
        <f t="shared" si="174"/>
        <v>7</v>
      </c>
      <c r="N1130" s="11"/>
      <c r="O1130" s="11">
        <f t="shared" si="175"/>
        <v>41858.441168981481</v>
      </c>
      <c r="P1130" t="b">
        <v>0</v>
      </c>
      <c r="Q1130">
        <v>1</v>
      </c>
      <c r="R1130" t="b">
        <v>0</v>
      </c>
      <c r="S1130" t="s">
        <v>8283</v>
      </c>
      <c r="T1130" s="5">
        <f t="shared" si="176"/>
        <v>0.1</v>
      </c>
      <c r="U1130" s="5">
        <f t="shared" si="177"/>
        <v>1</v>
      </c>
      <c r="V1130" t="str">
        <f t="shared" si="178"/>
        <v>games</v>
      </c>
      <c r="W1130" t="str">
        <f t="shared" si="179"/>
        <v>mobile games</v>
      </c>
      <c r="X1130" s="8">
        <f t="shared" si="170"/>
        <v>2014</v>
      </c>
      <c r="Y1130" s="8">
        <f t="shared" si="171"/>
        <v>7</v>
      </c>
    </row>
    <row r="1131" spans="1:25" ht="19" customHeight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172"/>
        <v>42496.056631944441</v>
      </c>
      <c r="L1131" s="12">
        <f t="shared" si="173"/>
        <v>2016</v>
      </c>
      <c r="M1131" s="12">
        <f t="shared" si="174"/>
        <v>5</v>
      </c>
      <c r="N1131" s="11"/>
      <c r="O1131" s="11">
        <f t="shared" si="175"/>
        <v>42526.056631944441</v>
      </c>
      <c r="P1131" t="b">
        <v>0</v>
      </c>
      <c r="Q1131">
        <v>2</v>
      </c>
      <c r="R1131" t="b">
        <v>0</v>
      </c>
      <c r="S1131" t="s">
        <v>8283</v>
      </c>
      <c r="T1131" s="5">
        <f t="shared" si="176"/>
        <v>0.105</v>
      </c>
      <c r="U1131" s="5">
        <f t="shared" si="177"/>
        <v>10.5</v>
      </c>
      <c r="V1131" t="str">
        <f t="shared" si="178"/>
        <v>games</v>
      </c>
      <c r="W1131" t="str">
        <f t="shared" si="179"/>
        <v>mobile games</v>
      </c>
      <c r="X1131" s="8">
        <f t="shared" si="170"/>
        <v>2016</v>
      </c>
      <c r="Y1131" s="8">
        <f t="shared" si="171"/>
        <v>5</v>
      </c>
    </row>
    <row r="1132" spans="1:25" ht="19" customHeight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172"/>
        <v>41908.788194444445</v>
      </c>
      <c r="L1132" s="12">
        <f t="shared" si="173"/>
        <v>2014</v>
      </c>
      <c r="M1132" s="12">
        <f t="shared" si="174"/>
        <v>9</v>
      </c>
      <c r="N1132" s="11"/>
      <c r="O1132" s="11">
        <f t="shared" si="175"/>
        <v>41968.829861111109</v>
      </c>
      <c r="P1132" t="b">
        <v>0</v>
      </c>
      <c r="Q1132">
        <v>3</v>
      </c>
      <c r="R1132" t="b">
        <v>0</v>
      </c>
      <c r="S1132" t="s">
        <v>8283</v>
      </c>
      <c r="T1132" s="5">
        <f t="shared" si="176"/>
        <v>0.22</v>
      </c>
      <c r="U1132" s="5">
        <f t="shared" si="177"/>
        <v>3.6666666666666665</v>
      </c>
      <c r="V1132" t="str">
        <f t="shared" si="178"/>
        <v>games</v>
      </c>
      <c r="W1132" t="str">
        <f t="shared" si="179"/>
        <v>mobile games</v>
      </c>
      <c r="X1132" s="8">
        <f t="shared" si="170"/>
        <v>2014</v>
      </c>
      <c r="Y1132" s="8">
        <f t="shared" si="171"/>
        <v>9</v>
      </c>
    </row>
    <row r="1133" spans="1:25" ht="19" customHeight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172"/>
        <v>42332.699861111112</v>
      </c>
      <c r="L1133" s="12">
        <f t="shared" si="173"/>
        <v>2015</v>
      </c>
      <c r="M1133" s="12">
        <f t="shared" si="174"/>
        <v>11</v>
      </c>
      <c r="N1133" s="11"/>
      <c r="O1133" s="11">
        <f t="shared" si="175"/>
        <v>42362.699861111112</v>
      </c>
      <c r="P1133" t="b">
        <v>0</v>
      </c>
      <c r="Q1133">
        <v>0</v>
      </c>
      <c r="R1133" t="b">
        <v>0</v>
      </c>
      <c r="S1133" t="s">
        <v>8283</v>
      </c>
      <c r="T1133" s="5">
        <f t="shared" si="176"/>
        <v>0</v>
      </c>
      <c r="U1133" s="5">
        <f t="shared" si="177"/>
        <v>0</v>
      </c>
      <c r="V1133" t="str">
        <f t="shared" si="178"/>
        <v>games</v>
      </c>
      <c r="W1133" t="str">
        <f t="shared" si="179"/>
        <v>mobile games</v>
      </c>
      <c r="X1133" s="8">
        <f t="shared" si="170"/>
        <v>2015</v>
      </c>
      <c r="Y1133" s="8">
        <f t="shared" si="171"/>
        <v>11</v>
      </c>
    </row>
    <row r="1134" spans="1:25" ht="19" customHeight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172"/>
        <v>42705.907071759262</v>
      </c>
      <c r="L1134" s="12">
        <f t="shared" si="173"/>
        <v>2016</v>
      </c>
      <c r="M1134" s="12">
        <f t="shared" si="174"/>
        <v>12</v>
      </c>
      <c r="N1134" s="11"/>
      <c r="O1134" s="11">
        <f t="shared" si="175"/>
        <v>42735.907071759262</v>
      </c>
      <c r="P1134" t="b">
        <v>0</v>
      </c>
      <c r="Q1134">
        <v>13</v>
      </c>
      <c r="R1134" t="b">
        <v>0</v>
      </c>
      <c r="S1134" t="s">
        <v>8283</v>
      </c>
      <c r="T1134" s="5">
        <f t="shared" si="176"/>
        <v>14.38</v>
      </c>
      <c r="U1134" s="5">
        <f t="shared" si="177"/>
        <v>110.61538461538461</v>
      </c>
      <c r="V1134" t="str">
        <f t="shared" si="178"/>
        <v>games</v>
      </c>
      <c r="W1134" t="str">
        <f t="shared" si="179"/>
        <v>mobile games</v>
      </c>
      <c r="X1134" s="8">
        <f t="shared" si="170"/>
        <v>2016</v>
      </c>
      <c r="Y1134" s="8">
        <f t="shared" si="171"/>
        <v>12</v>
      </c>
    </row>
    <row r="1135" spans="1:25" ht="19" customHeight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172"/>
        <v>41821.198854166665</v>
      </c>
      <c r="L1135" s="12">
        <f t="shared" si="173"/>
        <v>2014</v>
      </c>
      <c r="M1135" s="12">
        <f t="shared" si="174"/>
        <v>7</v>
      </c>
      <c r="N1135" s="11"/>
      <c r="O1135" s="11">
        <f t="shared" si="175"/>
        <v>41851.198854166665</v>
      </c>
      <c r="P1135" t="b">
        <v>0</v>
      </c>
      <c r="Q1135">
        <v>1</v>
      </c>
      <c r="R1135" t="b">
        <v>0</v>
      </c>
      <c r="S1135" t="s">
        <v>8283</v>
      </c>
      <c r="T1135" s="5">
        <f t="shared" si="176"/>
        <v>0.66666666666666674</v>
      </c>
      <c r="U1135" s="5">
        <f t="shared" si="177"/>
        <v>20</v>
      </c>
      <c r="V1135" t="str">
        <f t="shared" si="178"/>
        <v>games</v>
      </c>
      <c r="W1135" t="str">
        <f t="shared" si="179"/>
        <v>mobile games</v>
      </c>
      <c r="X1135" s="8">
        <f t="shared" si="170"/>
        <v>2014</v>
      </c>
      <c r="Y1135" s="8">
        <f t="shared" si="171"/>
        <v>7</v>
      </c>
    </row>
    <row r="1136" spans="1:25" ht="19" customHeight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172"/>
        <v>41958.07671296296</v>
      </c>
      <c r="L1136" s="12">
        <f t="shared" si="173"/>
        <v>2014</v>
      </c>
      <c r="M1136" s="12">
        <f t="shared" si="174"/>
        <v>11</v>
      </c>
      <c r="N1136" s="11"/>
      <c r="O1136" s="11">
        <f t="shared" si="175"/>
        <v>41971.981249999997</v>
      </c>
      <c r="P1136" t="b">
        <v>0</v>
      </c>
      <c r="Q1136">
        <v>1</v>
      </c>
      <c r="R1136" t="b">
        <v>0</v>
      </c>
      <c r="S1136" t="s">
        <v>8283</v>
      </c>
      <c r="T1136" s="5">
        <f t="shared" si="176"/>
        <v>4.0000000000000001E-3</v>
      </c>
      <c r="U1136" s="5">
        <f t="shared" si="177"/>
        <v>1</v>
      </c>
      <c r="V1136" t="str">
        <f t="shared" si="178"/>
        <v>games</v>
      </c>
      <c r="W1136" t="str">
        <f t="shared" si="179"/>
        <v>mobile games</v>
      </c>
      <c r="X1136" s="8">
        <f t="shared" si="170"/>
        <v>2014</v>
      </c>
      <c r="Y1136" s="8">
        <f t="shared" si="171"/>
        <v>11</v>
      </c>
    </row>
    <row r="1137" spans="1:25" ht="19" customHeight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172"/>
        <v>42558.781180555554</v>
      </c>
      <c r="L1137" s="12">
        <f t="shared" si="173"/>
        <v>2016</v>
      </c>
      <c r="M1137" s="12">
        <f t="shared" si="174"/>
        <v>7</v>
      </c>
      <c r="N1137" s="11"/>
      <c r="O1137" s="11">
        <f t="shared" si="175"/>
        <v>42588.781180555554</v>
      </c>
      <c r="P1137" t="b">
        <v>0</v>
      </c>
      <c r="Q1137">
        <v>1</v>
      </c>
      <c r="R1137" t="b">
        <v>0</v>
      </c>
      <c r="S1137" t="s">
        <v>8283</v>
      </c>
      <c r="T1137" s="5">
        <f t="shared" si="176"/>
        <v>5</v>
      </c>
      <c r="U1137" s="5">
        <f t="shared" si="177"/>
        <v>50</v>
      </c>
      <c r="V1137" t="str">
        <f t="shared" si="178"/>
        <v>games</v>
      </c>
      <c r="W1137" t="str">
        <f t="shared" si="179"/>
        <v>mobile games</v>
      </c>
      <c r="X1137" s="8">
        <f t="shared" si="170"/>
        <v>2016</v>
      </c>
      <c r="Y1137" s="8">
        <f t="shared" si="171"/>
        <v>7</v>
      </c>
    </row>
    <row r="1138" spans="1:25" ht="19" customHeight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172"/>
        <v>42327.46329861111</v>
      </c>
      <c r="L1138" s="12">
        <f t="shared" si="173"/>
        <v>2015</v>
      </c>
      <c r="M1138" s="12">
        <f t="shared" si="174"/>
        <v>11</v>
      </c>
      <c r="N1138" s="11"/>
      <c r="O1138" s="11">
        <f t="shared" si="175"/>
        <v>42357.46329861111</v>
      </c>
      <c r="P1138" t="b">
        <v>0</v>
      </c>
      <c r="Q1138">
        <v>6</v>
      </c>
      <c r="R1138" t="b">
        <v>0</v>
      </c>
      <c r="S1138" t="s">
        <v>8283</v>
      </c>
      <c r="T1138" s="5">
        <f t="shared" si="176"/>
        <v>6.4439140811455857</v>
      </c>
      <c r="U1138" s="5">
        <f t="shared" si="177"/>
        <v>45</v>
      </c>
      <c r="V1138" t="str">
        <f t="shared" si="178"/>
        <v>games</v>
      </c>
      <c r="W1138" t="str">
        <f t="shared" si="179"/>
        <v>mobile games</v>
      </c>
      <c r="X1138" s="8">
        <f t="shared" si="170"/>
        <v>2015</v>
      </c>
      <c r="Y1138" s="8">
        <f t="shared" si="171"/>
        <v>11</v>
      </c>
    </row>
    <row r="1139" spans="1:25" ht="19" customHeight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172"/>
        <v>42453.611354166664</v>
      </c>
      <c r="L1139" s="12">
        <f t="shared" si="173"/>
        <v>2016</v>
      </c>
      <c r="M1139" s="12">
        <f t="shared" si="174"/>
        <v>3</v>
      </c>
      <c r="N1139" s="11"/>
      <c r="O1139" s="11">
        <f t="shared" si="175"/>
        <v>42483.611354166664</v>
      </c>
      <c r="P1139" t="b">
        <v>0</v>
      </c>
      <c r="Q1139">
        <v>39</v>
      </c>
      <c r="R1139" t="b">
        <v>0</v>
      </c>
      <c r="S1139" t="s">
        <v>8283</v>
      </c>
      <c r="T1139" s="5">
        <f t="shared" si="176"/>
        <v>39.5</v>
      </c>
      <c r="U1139" s="5">
        <f t="shared" si="177"/>
        <v>253.2051282051282</v>
      </c>
      <c r="V1139" t="str">
        <f t="shared" si="178"/>
        <v>games</v>
      </c>
      <c r="W1139" t="str">
        <f t="shared" si="179"/>
        <v>mobile games</v>
      </c>
      <c r="X1139" s="8">
        <f t="shared" si="170"/>
        <v>2016</v>
      </c>
      <c r="Y1139" s="8">
        <f t="shared" si="171"/>
        <v>3</v>
      </c>
    </row>
    <row r="1140" spans="1:25" ht="19" customHeight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172"/>
        <v>42736.698275462964</v>
      </c>
      <c r="L1140" s="12">
        <f t="shared" si="173"/>
        <v>2017</v>
      </c>
      <c r="M1140" s="12">
        <f t="shared" si="174"/>
        <v>1</v>
      </c>
      <c r="N1140" s="11"/>
      <c r="O1140" s="11">
        <f t="shared" si="175"/>
        <v>42756.698275462964</v>
      </c>
      <c r="P1140" t="b">
        <v>0</v>
      </c>
      <c r="Q1140">
        <v>4</v>
      </c>
      <c r="R1140" t="b">
        <v>0</v>
      </c>
      <c r="S1140" t="s">
        <v>8283</v>
      </c>
      <c r="T1140" s="5">
        <f t="shared" si="176"/>
        <v>0.35714285714285715</v>
      </c>
      <c r="U1140" s="5">
        <f t="shared" si="177"/>
        <v>31.25</v>
      </c>
      <c r="V1140" t="str">
        <f t="shared" si="178"/>
        <v>games</v>
      </c>
      <c r="W1140" t="str">
        <f t="shared" si="179"/>
        <v>mobile games</v>
      </c>
      <c r="X1140" s="8">
        <f t="shared" si="170"/>
        <v>2017</v>
      </c>
      <c r="Y1140" s="8">
        <f t="shared" si="171"/>
        <v>1</v>
      </c>
    </row>
    <row r="1141" spans="1:25" ht="19" customHeight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172"/>
        <v>41975.139189814814</v>
      </c>
      <c r="L1141" s="12">
        <f t="shared" si="173"/>
        <v>2014</v>
      </c>
      <c r="M1141" s="12">
        <f t="shared" si="174"/>
        <v>12</v>
      </c>
      <c r="N1141" s="11"/>
      <c r="O1141" s="11">
        <f t="shared" si="175"/>
        <v>42005.139189814814</v>
      </c>
      <c r="P1141" t="b">
        <v>0</v>
      </c>
      <c r="Q1141">
        <v>1</v>
      </c>
      <c r="R1141" t="b">
        <v>0</v>
      </c>
      <c r="S1141" t="s">
        <v>8283</v>
      </c>
      <c r="T1141" s="5">
        <f t="shared" si="176"/>
        <v>6.25E-2</v>
      </c>
      <c r="U1141" s="5">
        <f t="shared" si="177"/>
        <v>5</v>
      </c>
      <c r="V1141" t="str">
        <f t="shared" si="178"/>
        <v>games</v>
      </c>
      <c r="W1141" t="str">
        <f t="shared" si="179"/>
        <v>mobile games</v>
      </c>
      <c r="X1141" s="8">
        <f t="shared" si="170"/>
        <v>2014</v>
      </c>
      <c r="Y1141" s="8">
        <f t="shared" si="171"/>
        <v>12</v>
      </c>
    </row>
    <row r="1142" spans="1:25" ht="19" customHeight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172"/>
        <v>42192.253715277773</v>
      </c>
      <c r="L1142" s="12">
        <f t="shared" si="173"/>
        <v>2015</v>
      </c>
      <c r="M1142" s="12">
        <f t="shared" si="174"/>
        <v>7</v>
      </c>
      <c r="N1142" s="11"/>
      <c r="O1142" s="11">
        <f t="shared" si="175"/>
        <v>42222.253715277773</v>
      </c>
      <c r="P1142" t="b">
        <v>0</v>
      </c>
      <c r="Q1142">
        <v>0</v>
      </c>
      <c r="R1142" t="b">
        <v>0</v>
      </c>
      <c r="S1142" t="s">
        <v>8283</v>
      </c>
      <c r="T1142" s="5">
        <f t="shared" si="176"/>
        <v>0</v>
      </c>
      <c r="U1142" s="5">
        <f t="shared" si="177"/>
        <v>0</v>
      </c>
      <c r="V1142" t="str">
        <f t="shared" si="178"/>
        <v>games</v>
      </c>
      <c r="W1142" t="str">
        <f t="shared" si="179"/>
        <v>mobile games</v>
      </c>
      <c r="X1142" s="8">
        <f t="shared" si="170"/>
        <v>2015</v>
      </c>
      <c r="Y1142" s="8">
        <f t="shared" si="171"/>
        <v>7</v>
      </c>
    </row>
    <row r="1143" spans="1:25" ht="19" customHeight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172"/>
        <v>42164.491319444445</v>
      </c>
      <c r="L1143" s="12">
        <f t="shared" si="173"/>
        <v>2015</v>
      </c>
      <c r="M1143" s="12">
        <f t="shared" si="174"/>
        <v>6</v>
      </c>
      <c r="N1143" s="11"/>
      <c r="O1143" s="11">
        <f t="shared" si="175"/>
        <v>42194.491319444445</v>
      </c>
      <c r="P1143" t="b">
        <v>0</v>
      </c>
      <c r="Q1143">
        <v>0</v>
      </c>
      <c r="R1143" t="b">
        <v>0</v>
      </c>
      <c r="S1143" t="s">
        <v>8283</v>
      </c>
      <c r="T1143" s="5">
        <f t="shared" si="176"/>
        <v>0</v>
      </c>
      <c r="U1143" s="5">
        <f t="shared" si="177"/>
        <v>0</v>
      </c>
      <c r="V1143" t="str">
        <f t="shared" si="178"/>
        <v>games</v>
      </c>
      <c r="W1143" t="str">
        <f t="shared" si="179"/>
        <v>mobile games</v>
      </c>
      <c r="X1143" s="8">
        <f t="shared" si="170"/>
        <v>2015</v>
      </c>
      <c r="Y1143" s="8">
        <f t="shared" si="171"/>
        <v>6</v>
      </c>
    </row>
    <row r="1144" spans="1:25" ht="19" customHeight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172"/>
        <v>42021.797766203701</v>
      </c>
      <c r="L1144" s="12">
        <f t="shared" si="173"/>
        <v>2015</v>
      </c>
      <c r="M1144" s="12">
        <f t="shared" si="174"/>
        <v>1</v>
      </c>
      <c r="N1144" s="11"/>
      <c r="O1144" s="11">
        <f t="shared" si="175"/>
        <v>42051.797766203701</v>
      </c>
      <c r="P1144" t="b">
        <v>0</v>
      </c>
      <c r="Q1144">
        <v>0</v>
      </c>
      <c r="R1144" t="b">
        <v>0</v>
      </c>
      <c r="S1144" t="s">
        <v>8283</v>
      </c>
      <c r="T1144" s="5">
        <f t="shared" si="176"/>
        <v>0</v>
      </c>
      <c r="U1144" s="5">
        <f t="shared" si="177"/>
        <v>0</v>
      </c>
      <c r="V1144" t="str">
        <f t="shared" si="178"/>
        <v>games</v>
      </c>
      <c r="W1144" t="str">
        <f t="shared" si="179"/>
        <v>mobile games</v>
      </c>
      <c r="X1144" s="8">
        <f t="shared" si="170"/>
        <v>2015</v>
      </c>
      <c r="Y1144" s="8">
        <f t="shared" si="171"/>
        <v>1</v>
      </c>
    </row>
    <row r="1145" spans="1:25" ht="19" customHeight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172"/>
        <v>42324.985254629624</v>
      </c>
      <c r="L1145" s="12">
        <f t="shared" si="173"/>
        <v>2015</v>
      </c>
      <c r="M1145" s="12">
        <f t="shared" si="174"/>
        <v>11</v>
      </c>
      <c r="N1145" s="11"/>
      <c r="O1145" s="11">
        <f t="shared" si="175"/>
        <v>42354.985254629624</v>
      </c>
      <c r="P1145" t="b">
        <v>0</v>
      </c>
      <c r="Q1145">
        <v>8</v>
      </c>
      <c r="R1145" t="b">
        <v>0</v>
      </c>
      <c r="S1145" t="s">
        <v>8283</v>
      </c>
      <c r="T1145" s="5">
        <f t="shared" si="176"/>
        <v>0.41333333333333333</v>
      </c>
      <c r="U1145" s="5">
        <f t="shared" si="177"/>
        <v>23.25</v>
      </c>
      <c r="V1145" t="str">
        <f t="shared" si="178"/>
        <v>games</v>
      </c>
      <c r="W1145" t="str">
        <f t="shared" si="179"/>
        <v>mobile games</v>
      </c>
      <c r="X1145" s="8">
        <f t="shared" si="170"/>
        <v>2015</v>
      </c>
      <c r="Y1145" s="8">
        <f t="shared" si="171"/>
        <v>11</v>
      </c>
    </row>
    <row r="1146" spans="1:25" ht="19" customHeight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172"/>
        <v>42092.973611111105</v>
      </c>
      <c r="L1146" s="12">
        <f t="shared" si="173"/>
        <v>2015</v>
      </c>
      <c r="M1146" s="12">
        <f t="shared" si="174"/>
        <v>3</v>
      </c>
      <c r="N1146" s="11"/>
      <c r="O1146" s="11">
        <f t="shared" si="175"/>
        <v>42122.973611111105</v>
      </c>
      <c r="P1146" t="b">
        <v>0</v>
      </c>
      <c r="Q1146">
        <v>0</v>
      </c>
      <c r="R1146" t="b">
        <v>0</v>
      </c>
      <c r="S1146" t="s">
        <v>8284</v>
      </c>
      <c r="T1146" s="5">
        <f t="shared" si="176"/>
        <v>0</v>
      </c>
      <c r="U1146" s="5">
        <f t="shared" si="177"/>
        <v>0</v>
      </c>
      <c r="V1146" t="str">
        <f t="shared" si="178"/>
        <v>food</v>
      </c>
      <c r="W1146" t="str">
        <f t="shared" si="179"/>
        <v>food trucks</v>
      </c>
      <c r="X1146" s="8">
        <f t="shared" si="170"/>
        <v>2015</v>
      </c>
      <c r="Y1146" s="8">
        <f t="shared" si="171"/>
        <v>3</v>
      </c>
    </row>
    <row r="1147" spans="1:25" ht="19" customHeight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172"/>
        <v>41854.539259259254</v>
      </c>
      <c r="L1147" s="12">
        <f t="shared" si="173"/>
        <v>2014</v>
      </c>
      <c r="M1147" s="12">
        <f t="shared" si="174"/>
        <v>8</v>
      </c>
      <c r="N1147" s="11"/>
      <c r="O1147" s="11">
        <f t="shared" si="175"/>
        <v>41914.539259259254</v>
      </c>
      <c r="P1147" t="b">
        <v>0</v>
      </c>
      <c r="Q1147">
        <v>1</v>
      </c>
      <c r="R1147" t="b">
        <v>0</v>
      </c>
      <c r="S1147" t="s">
        <v>8284</v>
      </c>
      <c r="T1147" s="5">
        <f t="shared" si="176"/>
        <v>0.125</v>
      </c>
      <c r="U1147" s="5">
        <f t="shared" si="177"/>
        <v>100</v>
      </c>
      <c r="V1147" t="str">
        <f t="shared" si="178"/>
        <v>food</v>
      </c>
      <c r="W1147" t="str">
        <f t="shared" si="179"/>
        <v>food trucks</v>
      </c>
      <c r="X1147" s="8">
        <f t="shared" si="170"/>
        <v>2014</v>
      </c>
      <c r="Y1147" s="8">
        <f t="shared" si="171"/>
        <v>8</v>
      </c>
    </row>
    <row r="1148" spans="1:25" ht="19" customHeight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172"/>
        <v>41723.745057870365</v>
      </c>
      <c r="L1148" s="12">
        <f t="shared" si="173"/>
        <v>2014</v>
      </c>
      <c r="M1148" s="12">
        <f t="shared" si="174"/>
        <v>3</v>
      </c>
      <c r="N1148" s="11"/>
      <c r="O1148" s="11">
        <f t="shared" si="175"/>
        <v>41761.745057870365</v>
      </c>
      <c r="P1148" t="b">
        <v>0</v>
      </c>
      <c r="Q1148">
        <v>12</v>
      </c>
      <c r="R1148" t="b">
        <v>0</v>
      </c>
      <c r="S1148" t="s">
        <v>8284</v>
      </c>
      <c r="T1148" s="5">
        <f t="shared" si="176"/>
        <v>8.8333333333333339</v>
      </c>
      <c r="U1148" s="5">
        <f t="shared" si="177"/>
        <v>44.166666666666664</v>
      </c>
      <c r="V1148" t="str">
        <f t="shared" si="178"/>
        <v>food</v>
      </c>
      <c r="W1148" t="str">
        <f t="shared" si="179"/>
        <v>food trucks</v>
      </c>
      <c r="X1148" s="8">
        <f t="shared" si="170"/>
        <v>2014</v>
      </c>
      <c r="Y1148" s="8">
        <f t="shared" si="171"/>
        <v>3</v>
      </c>
    </row>
    <row r="1149" spans="1:25" ht="19" customHeight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172"/>
        <v>41871.763692129629</v>
      </c>
      <c r="L1149" s="12">
        <f t="shared" si="173"/>
        <v>2014</v>
      </c>
      <c r="M1149" s="12">
        <f t="shared" si="174"/>
        <v>8</v>
      </c>
      <c r="N1149" s="11"/>
      <c r="O1149" s="11">
        <f t="shared" si="175"/>
        <v>41931.763692129629</v>
      </c>
      <c r="P1149" t="b">
        <v>0</v>
      </c>
      <c r="Q1149">
        <v>0</v>
      </c>
      <c r="R1149" t="b">
        <v>0</v>
      </c>
      <c r="S1149" t="s">
        <v>8284</v>
      </c>
      <c r="T1149" s="5">
        <f t="shared" si="176"/>
        <v>0</v>
      </c>
      <c r="U1149" s="5">
        <f t="shared" si="177"/>
        <v>0</v>
      </c>
      <c r="V1149" t="str">
        <f t="shared" si="178"/>
        <v>food</v>
      </c>
      <c r="W1149" t="str">
        <f t="shared" si="179"/>
        <v>food trucks</v>
      </c>
      <c r="X1149" s="8">
        <f t="shared" si="170"/>
        <v>2014</v>
      </c>
      <c r="Y1149" s="8">
        <f t="shared" si="171"/>
        <v>8</v>
      </c>
    </row>
    <row r="1150" spans="1:25" ht="19" customHeight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172"/>
        <v>42674.962743055548</v>
      </c>
      <c r="L1150" s="12">
        <f t="shared" si="173"/>
        <v>2016</v>
      </c>
      <c r="M1150" s="12">
        <f t="shared" si="174"/>
        <v>10</v>
      </c>
      <c r="N1150" s="11"/>
      <c r="O1150" s="11">
        <f t="shared" si="175"/>
        <v>42705.00440972222</v>
      </c>
      <c r="P1150" t="b">
        <v>0</v>
      </c>
      <c r="Q1150">
        <v>3</v>
      </c>
      <c r="R1150" t="b">
        <v>0</v>
      </c>
      <c r="S1150" t="s">
        <v>8284</v>
      </c>
      <c r="T1150" s="5">
        <f t="shared" si="176"/>
        <v>0.48666666666666669</v>
      </c>
      <c r="U1150" s="5">
        <f t="shared" si="177"/>
        <v>24.333333333333332</v>
      </c>
      <c r="V1150" t="str">
        <f t="shared" si="178"/>
        <v>food</v>
      </c>
      <c r="W1150" t="str">
        <f t="shared" si="179"/>
        <v>food trucks</v>
      </c>
      <c r="X1150" s="8">
        <f t="shared" si="170"/>
        <v>2016</v>
      </c>
      <c r="Y1150" s="8">
        <f t="shared" si="171"/>
        <v>10</v>
      </c>
    </row>
    <row r="1151" spans="1:25" ht="19" customHeight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172"/>
        <v>42507.501921296294</v>
      </c>
      <c r="L1151" s="12">
        <f t="shared" si="173"/>
        <v>2016</v>
      </c>
      <c r="M1151" s="12">
        <f t="shared" si="174"/>
        <v>5</v>
      </c>
      <c r="N1151" s="11"/>
      <c r="O1151" s="11">
        <f t="shared" si="175"/>
        <v>42537.501921296294</v>
      </c>
      <c r="P1151" t="b">
        <v>0</v>
      </c>
      <c r="Q1151">
        <v>2</v>
      </c>
      <c r="R1151" t="b">
        <v>0</v>
      </c>
      <c r="S1151" t="s">
        <v>8284</v>
      </c>
      <c r="T1151" s="5">
        <f t="shared" si="176"/>
        <v>0.15</v>
      </c>
      <c r="U1151" s="5">
        <f t="shared" si="177"/>
        <v>37.5</v>
      </c>
      <c r="V1151" t="str">
        <f t="shared" si="178"/>
        <v>food</v>
      </c>
      <c r="W1151" t="str">
        <f t="shared" si="179"/>
        <v>food trucks</v>
      </c>
      <c r="X1151" s="8">
        <f t="shared" si="170"/>
        <v>2016</v>
      </c>
      <c r="Y1151" s="8">
        <f t="shared" si="171"/>
        <v>5</v>
      </c>
    </row>
    <row r="1152" spans="1:25" ht="19" customHeight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172"/>
        <v>42317.74623842592</v>
      </c>
      <c r="L1152" s="12">
        <f t="shared" si="173"/>
        <v>2015</v>
      </c>
      <c r="M1152" s="12">
        <f t="shared" si="174"/>
        <v>11</v>
      </c>
      <c r="N1152" s="11"/>
      <c r="O1152" s="11">
        <f t="shared" si="175"/>
        <v>42377.74623842592</v>
      </c>
      <c r="P1152" t="b">
        <v>0</v>
      </c>
      <c r="Q1152">
        <v>6</v>
      </c>
      <c r="R1152" t="b">
        <v>0</v>
      </c>
      <c r="S1152" t="s">
        <v>8284</v>
      </c>
      <c r="T1152" s="5">
        <f t="shared" si="176"/>
        <v>10.08</v>
      </c>
      <c r="U1152" s="5">
        <f t="shared" si="177"/>
        <v>42</v>
      </c>
      <c r="V1152" t="str">
        <f t="shared" si="178"/>
        <v>food</v>
      </c>
      <c r="W1152" t="str">
        <f t="shared" si="179"/>
        <v>food trucks</v>
      </c>
      <c r="X1152" s="8">
        <f t="shared" si="170"/>
        <v>2015</v>
      </c>
      <c r="Y1152" s="8">
        <f t="shared" si="171"/>
        <v>11</v>
      </c>
    </row>
    <row r="1153" spans="1:25" ht="19" customHeight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172"/>
        <v>42223.894247685188</v>
      </c>
      <c r="L1153" s="12">
        <f t="shared" si="173"/>
        <v>2015</v>
      </c>
      <c r="M1153" s="12">
        <f t="shared" si="174"/>
        <v>8</v>
      </c>
      <c r="N1153" s="11"/>
      <c r="O1153" s="11">
        <f t="shared" si="175"/>
        <v>42253.894247685188</v>
      </c>
      <c r="P1153" t="b">
        <v>0</v>
      </c>
      <c r="Q1153">
        <v>0</v>
      </c>
      <c r="R1153" t="b">
        <v>0</v>
      </c>
      <c r="S1153" t="s">
        <v>8284</v>
      </c>
      <c r="T1153" s="5">
        <f t="shared" si="176"/>
        <v>0</v>
      </c>
      <c r="U1153" s="5">
        <f t="shared" si="177"/>
        <v>0</v>
      </c>
      <c r="V1153" t="str">
        <f t="shared" si="178"/>
        <v>food</v>
      </c>
      <c r="W1153" t="str">
        <f t="shared" si="179"/>
        <v>food trucks</v>
      </c>
      <c r="X1153" s="8">
        <f t="shared" si="170"/>
        <v>2015</v>
      </c>
      <c r="Y1153" s="8">
        <f t="shared" si="171"/>
        <v>8</v>
      </c>
    </row>
    <row r="1154" spans="1:25" ht="19" customHeight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si="172"/>
        <v>42109.501296296294</v>
      </c>
      <c r="L1154" s="12">
        <f t="shared" si="173"/>
        <v>2015</v>
      </c>
      <c r="M1154" s="12">
        <f t="shared" si="174"/>
        <v>4</v>
      </c>
      <c r="N1154" s="11"/>
      <c r="O1154" s="11">
        <f t="shared" si="175"/>
        <v>42139.501296296294</v>
      </c>
      <c r="P1154" t="b">
        <v>0</v>
      </c>
      <c r="Q1154">
        <v>15</v>
      </c>
      <c r="R1154" t="b">
        <v>0</v>
      </c>
      <c r="S1154" t="s">
        <v>8284</v>
      </c>
      <c r="T1154" s="5">
        <f t="shared" si="176"/>
        <v>5.6937500000000005</v>
      </c>
      <c r="U1154" s="5">
        <f t="shared" si="177"/>
        <v>60.733333333333334</v>
      </c>
      <c r="V1154" t="str">
        <f t="shared" si="178"/>
        <v>food</v>
      </c>
      <c r="W1154" t="str">
        <f t="shared" si="179"/>
        <v>food trucks</v>
      </c>
      <c r="X1154" s="8">
        <f t="shared" ref="X1154:X1217" si="180">L1154</f>
        <v>2015</v>
      </c>
      <c r="Y1154" s="8">
        <f t="shared" ref="Y1154:Y1217" si="181">M1154</f>
        <v>4</v>
      </c>
    </row>
    <row r="1155" spans="1:25" ht="19" customHeight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ref="K1155:K1218" si="182">(J1155/86400)+25569+(-5/24)</f>
        <v>42143.505844907406</v>
      </c>
      <c r="L1155" s="12">
        <f t="shared" ref="L1155:L1218" si="183">YEAR(K1155)</f>
        <v>2015</v>
      </c>
      <c r="M1155" s="12">
        <f t="shared" ref="M1155:M1218" si="184">MONTH(K1155)</f>
        <v>5</v>
      </c>
      <c r="N1155" s="11"/>
      <c r="O1155" s="11">
        <f t="shared" ref="O1155:O1218" si="185">(I1155/86400)+25569+(-5/24)</f>
        <v>42173.505844907406</v>
      </c>
      <c r="P1155" t="b">
        <v>0</v>
      </c>
      <c r="Q1155">
        <v>1</v>
      </c>
      <c r="R1155" t="b">
        <v>0</v>
      </c>
      <c r="S1155" t="s">
        <v>8284</v>
      </c>
      <c r="T1155" s="5">
        <f t="shared" ref="T1155:T1218" si="186">E1155/D1155*100</f>
        <v>0.625</v>
      </c>
      <c r="U1155" s="5">
        <f t="shared" ref="U1155:U1218" si="187">IF(Q1155&gt;0,E1155/Q1155,0)</f>
        <v>50</v>
      </c>
      <c r="V1155" t="str">
        <f t="shared" ref="V1155:V1218" si="188">LEFT(S1155,SEARCH("/",S1155)-1)</f>
        <v>food</v>
      </c>
      <c r="W1155" t="str">
        <f t="shared" ref="W1155:W1218" si="189">RIGHT($S1155,LEN($S1155)-SEARCH("/",$S1155))</f>
        <v>food trucks</v>
      </c>
      <c r="X1155" s="8">
        <f t="shared" si="180"/>
        <v>2015</v>
      </c>
      <c r="Y1155" s="8">
        <f t="shared" si="181"/>
        <v>5</v>
      </c>
    </row>
    <row r="1156" spans="1:25" ht="19" customHeight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182"/>
        <v>42222.900532407402</v>
      </c>
      <c r="L1156" s="12">
        <f t="shared" si="183"/>
        <v>2015</v>
      </c>
      <c r="M1156" s="12">
        <f t="shared" si="184"/>
        <v>8</v>
      </c>
      <c r="N1156" s="11"/>
      <c r="O1156" s="11">
        <f t="shared" si="185"/>
        <v>42252.900532407402</v>
      </c>
      <c r="P1156" t="b">
        <v>0</v>
      </c>
      <c r="Q1156">
        <v>3</v>
      </c>
      <c r="R1156" t="b">
        <v>0</v>
      </c>
      <c r="S1156" t="s">
        <v>8284</v>
      </c>
      <c r="T1156" s="5">
        <f t="shared" si="186"/>
        <v>6.5</v>
      </c>
      <c r="U1156" s="5">
        <f t="shared" si="187"/>
        <v>108.33333333333333</v>
      </c>
      <c r="V1156" t="str">
        <f t="shared" si="188"/>
        <v>food</v>
      </c>
      <c r="W1156" t="str">
        <f t="shared" si="189"/>
        <v>food trucks</v>
      </c>
      <c r="X1156" s="8">
        <f t="shared" si="180"/>
        <v>2015</v>
      </c>
      <c r="Y1156" s="8">
        <f t="shared" si="181"/>
        <v>8</v>
      </c>
    </row>
    <row r="1157" spans="1:25" ht="19" customHeight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182"/>
        <v>41835.555648148147</v>
      </c>
      <c r="L1157" s="12">
        <f t="shared" si="183"/>
        <v>2014</v>
      </c>
      <c r="M1157" s="12">
        <f t="shared" si="184"/>
        <v>7</v>
      </c>
      <c r="N1157" s="11"/>
      <c r="O1157" s="11">
        <f t="shared" si="185"/>
        <v>41865.555648148147</v>
      </c>
      <c r="P1157" t="b">
        <v>0</v>
      </c>
      <c r="Q1157">
        <v>8</v>
      </c>
      <c r="R1157" t="b">
        <v>0</v>
      </c>
      <c r="S1157" t="s">
        <v>8284</v>
      </c>
      <c r="T1157" s="5">
        <f t="shared" si="186"/>
        <v>0.752</v>
      </c>
      <c r="U1157" s="5">
        <f t="shared" si="187"/>
        <v>23.5</v>
      </c>
      <c r="V1157" t="str">
        <f t="shared" si="188"/>
        <v>food</v>
      </c>
      <c r="W1157" t="str">
        <f t="shared" si="189"/>
        <v>food trucks</v>
      </c>
      <c r="X1157" s="8">
        <f t="shared" si="180"/>
        <v>2014</v>
      </c>
      <c r="Y1157" s="8">
        <f t="shared" si="181"/>
        <v>7</v>
      </c>
    </row>
    <row r="1158" spans="1:25" ht="19" customHeight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182"/>
        <v>42028.862986111104</v>
      </c>
      <c r="L1158" s="12">
        <f t="shared" si="183"/>
        <v>2015</v>
      </c>
      <c r="M1158" s="12">
        <f t="shared" si="184"/>
        <v>1</v>
      </c>
      <c r="N1158" s="11"/>
      <c r="O1158" s="11">
        <f t="shared" si="185"/>
        <v>42058.862986111104</v>
      </c>
      <c r="P1158" t="b">
        <v>0</v>
      </c>
      <c r="Q1158">
        <v>0</v>
      </c>
      <c r="R1158" t="b">
        <v>0</v>
      </c>
      <c r="S1158" t="s">
        <v>8284</v>
      </c>
      <c r="T1158" s="5">
        <f t="shared" si="186"/>
        <v>0</v>
      </c>
      <c r="U1158" s="5">
        <f t="shared" si="187"/>
        <v>0</v>
      </c>
      <c r="V1158" t="str">
        <f t="shared" si="188"/>
        <v>food</v>
      </c>
      <c r="W1158" t="str">
        <f t="shared" si="189"/>
        <v>food trucks</v>
      </c>
      <c r="X1158" s="8">
        <f t="shared" si="180"/>
        <v>2015</v>
      </c>
      <c r="Y1158" s="8">
        <f t="shared" si="181"/>
        <v>1</v>
      </c>
    </row>
    <row r="1159" spans="1:25" ht="19" customHeight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182"/>
        <v>41918.419907407406</v>
      </c>
      <c r="L1159" s="12">
        <f t="shared" si="183"/>
        <v>2014</v>
      </c>
      <c r="M1159" s="12">
        <f t="shared" si="184"/>
        <v>10</v>
      </c>
      <c r="N1159" s="11"/>
      <c r="O1159" s="11">
        <f t="shared" si="185"/>
        <v>41978.46157407407</v>
      </c>
      <c r="P1159" t="b">
        <v>0</v>
      </c>
      <c r="Q1159">
        <v>3</v>
      </c>
      <c r="R1159" t="b">
        <v>0</v>
      </c>
      <c r="S1159" t="s">
        <v>8284</v>
      </c>
      <c r="T1159" s="5">
        <f t="shared" si="186"/>
        <v>1.51</v>
      </c>
      <c r="U1159" s="5">
        <f t="shared" si="187"/>
        <v>50.333333333333336</v>
      </c>
      <c r="V1159" t="str">
        <f t="shared" si="188"/>
        <v>food</v>
      </c>
      <c r="W1159" t="str">
        <f t="shared" si="189"/>
        <v>food trucks</v>
      </c>
      <c r="X1159" s="8">
        <f t="shared" si="180"/>
        <v>2014</v>
      </c>
      <c r="Y1159" s="8">
        <f t="shared" si="181"/>
        <v>10</v>
      </c>
    </row>
    <row r="1160" spans="1:25" ht="19" customHeight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182"/>
        <v>41951.883425925924</v>
      </c>
      <c r="L1160" s="12">
        <f t="shared" si="183"/>
        <v>2014</v>
      </c>
      <c r="M1160" s="12">
        <f t="shared" si="184"/>
        <v>11</v>
      </c>
      <c r="N1160" s="11"/>
      <c r="O1160" s="11">
        <f t="shared" si="185"/>
        <v>41981.883425925924</v>
      </c>
      <c r="P1160" t="b">
        <v>0</v>
      </c>
      <c r="Q1160">
        <v>3</v>
      </c>
      <c r="R1160" t="b">
        <v>0</v>
      </c>
      <c r="S1160" t="s">
        <v>8284</v>
      </c>
      <c r="T1160" s="5">
        <f t="shared" si="186"/>
        <v>0.46666666666666673</v>
      </c>
      <c r="U1160" s="5">
        <f t="shared" si="187"/>
        <v>11.666666666666666</v>
      </c>
      <c r="V1160" t="str">
        <f t="shared" si="188"/>
        <v>food</v>
      </c>
      <c r="W1160" t="str">
        <f t="shared" si="189"/>
        <v>food trucks</v>
      </c>
      <c r="X1160" s="8">
        <f t="shared" si="180"/>
        <v>2014</v>
      </c>
      <c r="Y1160" s="8">
        <f t="shared" si="181"/>
        <v>11</v>
      </c>
    </row>
    <row r="1161" spans="1:25" ht="19" customHeight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182"/>
        <v>42154.518113425926</v>
      </c>
      <c r="L1161" s="12">
        <f t="shared" si="183"/>
        <v>2015</v>
      </c>
      <c r="M1161" s="12">
        <f t="shared" si="184"/>
        <v>5</v>
      </c>
      <c r="N1161" s="11"/>
      <c r="O1161" s="11">
        <f t="shared" si="185"/>
        <v>42185.447916666664</v>
      </c>
      <c r="P1161" t="b">
        <v>0</v>
      </c>
      <c r="Q1161">
        <v>0</v>
      </c>
      <c r="R1161" t="b">
        <v>0</v>
      </c>
      <c r="S1161" t="s">
        <v>8284</v>
      </c>
      <c r="T1161" s="5">
        <f t="shared" si="186"/>
        <v>0</v>
      </c>
      <c r="U1161" s="5">
        <f t="shared" si="187"/>
        <v>0</v>
      </c>
      <c r="V1161" t="str">
        <f t="shared" si="188"/>
        <v>food</v>
      </c>
      <c r="W1161" t="str">
        <f t="shared" si="189"/>
        <v>food trucks</v>
      </c>
      <c r="X1161" s="8">
        <f t="shared" si="180"/>
        <v>2015</v>
      </c>
      <c r="Y1161" s="8">
        <f t="shared" si="181"/>
        <v>5</v>
      </c>
    </row>
    <row r="1162" spans="1:25" ht="19" customHeight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182"/>
        <v>42060.946597222217</v>
      </c>
      <c r="L1162" s="12">
        <f t="shared" si="183"/>
        <v>2015</v>
      </c>
      <c r="M1162" s="12">
        <f t="shared" si="184"/>
        <v>2</v>
      </c>
      <c r="N1162" s="11"/>
      <c r="O1162" s="11">
        <f t="shared" si="185"/>
        <v>42090.904930555553</v>
      </c>
      <c r="P1162" t="b">
        <v>0</v>
      </c>
      <c r="Q1162">
        <v>19</v>
      </c>
      <c r="R1162" t="b">
        <v>0</v>
      </c>
      <c r="S1162" t="s">
        <v>8284</v>
      </c>
      <c r="T1162" s="5">
        <f t="shared" si="186"/>
        <v>3.85</v>
      </c>
      <c r="U1162" s="5">
        <f t="shared" si="187"/>
        <v>60.789473684210527</v>
      </c>
      <c r="V1162" t="str">
        <f t="shared" si="188"/>
        <v>food</v>
      </c>
      <c r="W1162" t="str">
        <f t="shared" si="189"/>
        <v>food trucks</v>
      </c>
      <c r="X1162" s="8">
        <f t="shared" si="180"/>
        <v>2015</v>
      </c>
      <c r="Y1162" s="8">
        <f t="shared" si="181"/>
        <v>2</v>
      </c>
    </row>
    <row r="1163" spans="1:25" ht="19" customHeight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182"/>
        <v>42122.421168981477</v>
      </c>
      <c r="L1163" s="12">
        <f t="shared" si="183"/>
        <v>2015</v>
      </c>
      <c r="M1163" s="12">
        <f t="shared" si="184"/>
        <v>4</v>
      </c>
      <c r="N1163" s="11"/>
      <c r="O1163" s="11">
        <f t="shared" si="185"/>
        <v>42143.421168981477</v>
      </c>
      <c r="P1163" t="b">
        <v>0</v>
      </c>
      <c r="Q1163">
        <v>0</v>
      </c>
      <c r="R1163" t="b">
        <v>0</v>
      </c>
      <c r="S1163" t="s">
        <v>8284</v>
      </c>
      <c r="T1163" s="5">
        <f t="shared" si="186"/>
        <v>0</v>
      </c>
      <c r="U1163" s="5">
        <f t="shared" si="187"/>
        <v>0</v>
      </c>
      <c r="V1163" t="str">
        <f t="shared" si="188"/>
        <v>food</v>
      </c>
      <c r="W1163" t="str">
        <f t="shared" si="189"/>
        <v>food trucks</v>
      </c>
      <c r="X1163" s="8">
        <f t="shared" si="180"/>
        <v>2015</v>
      </c>
      <c r="Y1163" s="8">
        <f t="shared" si="181"/>
        <v>4</v>
      </c>
    </row>
    <row r="1164" spans="1:25" ht="19" customHeight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182"/>
        <v>41876.475277777776</v>
      </c>
      <c r="L1164" s="12">
        <f t="shared" si="183"/>
        <v>2014</v>
      </c>
      <c r="M1164" s="12">
        <f t="shared" si="184"/>
        <v>8</v>
      </c>
      <c r="N1164" s="11"/>
      <c r="O1164" s="11">
        <f t="shared" si="185"/>
        <v>41907.475277777776</v>
      </c>
      <c r="P1164" t="b">
        <v>0</v>
      </c>
      <c r="Q1164">
        <v>2</v>
      </c>
      <c r="R1164" t="b">
        <v>0</v>
      </c>
      <c r="S1164" t="s">
        <v>8284</v>
      </c>
      <c r="T1164" s="5">
        <f t="shared" si="186"/>
        <v>5.8333333333333341E-2</v>
      </c>
      <c r="U1164" s="5">
        <f t="shared" si="187"/>
        <v>17.5</v>
      </c>
      <c r="V1164" t="str">
        <f t="shared" si="188"/>
        <v>food</v>
      </c>
      <c r="W1164" t="str">
        <f t="shared" si="189"/>
        <v>food trucks</v>
      </c>
      <c r="X1164" s="8">
        <f t="shared" si="180"/>
        <v>2014</v>
      </c>
      <c r="Y1164" s="8">
        <f t="shared" si="181"/>
        <v>8</v>
      </c>
    </row>
    <row r="1165" spans="1:25" ht="19" customHeight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182"/>
        <v>41830.515277777777</v>
      </c>
      <c r="L1165" s="12">
        <f t="shared" si="183"/>
        <v>2014</v>
      </c>
      <c r="M1165" s="12">
        <f t="shared" si="184"/>
        <v>7</v>
      </c>
      <c r="N1165" s="11"/>
      <c r="O1165" s="11">
        <f t="shared" si="185"/>
        <v>41860.515277777777</v>
      </c>
      <c r="P1165" t="b">
        <v>0</v>
      </c>
      <c r="Q1165">
        <v>0</v>
      </c>
      <c r="R1165" t="b">
        <v>0</v>
      </c>
      <c r="S1165" t="s">
        <v>8284</v>
      </c>
      <c r="T1165" s="5">
        <f t="shared" si="186"/>
        <v>0</v>
      </c>
      <c r="U1165" s="5">
        <f t="shared" si="187"/>
        <v>0</v>
      </c>
      <c r="V1165" t="str">
        <f t="shared" si="188"/>
        <v>food</v>
      </c>
      <c r="W1165" t="str">
        <f t="shared" si="189"/>
        <v>food trucks</v>
      </c>
      <c r="X1165" s="8">
        <f t="shared" si="180"/>
        <v>2014</v>
      </c>
      <c r="Y1165" s="8">
        <f t="shared" si="181"/>
        <v>7</v>
      </c>
    </row>
    <row r="1166" spans="1:25" ht="19" customHeight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182"/>
        <v>42509.51599537037</v>
      </c>
      <c r="L1166" s="12">
        <f t="shared" si="183"/>
        <v>2016</v>
      </c>
      <c r="M1166" s="12">
        <f t="shared" si="184"/>
        <v>5</v>
      </c>
      <c r="N1166" s="11"/>
      <c r="O1166" s="11">
        <f t="shared" si="185"/>
        <v>42539.51599537037</v>
      </c>
      <c r="P1166" t="b">
        <v>0</v>
      </c>
      <c r="Q1166">
        <v>0</v>
      </c>
      <c r="R1166" t="b">
        <v>0</v>
      </c>
      <c r="S1166" t="s">
        <v>8284</v>
      </c>
      <c r="T1166" s="5">
        <f t="shared" si="186"/>
        <v>0</v>
      </c>
      <c r="U1166" s="5">
        <f t="shared" si="187"/>
        <v>0</v>
      </c>
      <c r="V1166" t="str">
        <f t="shared" si="188"/>
        <v>food</v>
      </c>
      <c r="W1166" t="str">
        <f t="shared" si="189"/>
        <v>food trucks</v>
      </c>
      <c r="X1166" s="8">
        <f t="shared" si="180"/>
        <v>2016</v>
      </c>
      <c r="Y1166" s="8">
        <f t="shared" si="181"/>
        <v>5</v>
      </c>
    </row>
    <row r="1167" spans="1:25" ht="19" customHeight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182"/>
        <v>41792.00613425926</v>
      </c>
      <c r="L1167" s="12">
        <f t="shared" si="183"/>
        <v>2014</v>
      </c>
      <c r="M1167" s="12">
        <f t="shared" si="184"/>
        <v>6</v>
      </c>
      <c r="N1167" s="11"/>
      <c r="O1167" s="11">
        <f t="shared" si="185"/>
        <v>41826.00613425926</v>
      </c>
      <c r="P1167" t="b">
        <v>0</v>
      </c>
      <c r="Q1167">
        <v>25</v>
      </c>
      <c r="R1167" t="b">
        <v>0</v>
      </c>
      <c r="S1167" t="s">
        <v>8284</v>
      </c>
      <c r="T1167" s="5">
        <f t="shared" si="186"/>
        <v>20.705000000000002</v>
      </c>
      <c r="U1167" s="5">
        <f t="shared" si="187"/>
        <v>82.82</v>
      </c>
      <c r="V1167" t="str">
        <f t="shared" si="188"/>
        <v>food</v>
      </c>
      <c r="W1167" t="str">
        <f t="shared" si="189"/>
        <v>food trucks</v>
      </c>
      <c r="X1167" s="8">
        <f t="shared" si="180"/>
        <v>2014</v>
      </c>
      <c r="Y1167" s="8">
        <f t="shared" si="181"/>
        <v>6</v>
      </c>
    </row>
    <row r="1168" spans="1:25" ht="19" customHeight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182"/>
        <v>42150.277106481481</v>
      </c>
      <c r="L1168" s="12">
        <f t="shared" si="183"/>
        <v>2015</v>
      </c>
      <c r="M1168" s="12">
        <f t="shared" si="184"/>
        <v>5</v>
      </c>
      <c r="N1168" s="11"/>
      <c r="O1168" s="11">
        <f t="shared" si="185"/>
        <v>42180.958333333336</v>
      </c>
      <c r="P1168" t="b">
        <v>0</v>
      </c>
      <c r="Q1168">
        <v>8</v>
      </c>
      <c r="R1168" t="b">
        <v>0</v>
      </c>
      <c r="S1168" t="s">
        <v>8284</v>
      </c>
      <c r="T1168" s="5">
        <f t="shared" si="186"/>
        <v>19.139999999999997</v>
      </c>
      <c r="U1168" s="5">
        <f t="shared" si="187"/>
        <v>358.875</v>
      </c>
      <c r="V1168" t="str">
        <f t="shared" si="188"/>
        <v>food</v>
      </c>
      <c r="W1168" t="str">
        <f t="shared" si="189"/>
        <v>food trucks</v>
      </c>
      <c r="X1168" s="8">
        <f t="shared" si="180"/>
        <v>2015</v>
      </c>
      <c r="Y1168" s="8">
        <f t="shared" si="181"/>
        <v>5</v>
      </c>
    </row>
    <row r="1169" spans="1:25" ht="19" customHeight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182"/>
        <v>41863.526562499996</v>
      </c>
      <c r="L1169" s="12">
        <f t="shared" si="183"/>
        <v>2014</v>
      </c>
      <c r="M1169" s="12">
        <f t="shared" si="184"/>
        <v>8</v>
      </c>
      <c r="N1169" s="11"/>
      <c r="O1169" s="11">
        <f t="shared" si="185"/>
        <v>41894.526562499996</v>
      </c>
      <c r="P1169" t="b">
        <v>0</v>
      </c>
      <c r="Q1169">
        <v>16</v>
      </c>
      <c r="R1169" t="b">
        <v>0</v>
      </c>
      <c r="S1169" t="s">
        <v>8284</v>
      </c>
      <c r="T1169" s="5">
        <f t="shared" si="186"/>
        <v>1.6316666666666666</v>
      </c>
      <c r="U1169" s="5">
        <f t="shared" si="187"/>
        <v>61.1875</v>
      </c>
      <c r="V1169" t="str">
        <f t="shared" si="188"/>
        <v>food</v>
      </c>
      <c r="W1169" t="str">
        <f t="shared" si="189"/>
        <v>food trucks</v>
      </c>
      <c r="X1169" s="8">
        <f t="shared" si="180"/>
        <v>2014</v>
      </c>
      <c r="Y1169" s="8">
        <f t="shared" si="181"/>
        <v>8</v>
      </c>
    </row>
    <row r="1170" spans="1:25" ht="19" customHeight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182"/>
        <v>42604.845659722218</v>
      </c>
      <c r="L1170" s="12">
        <f t="shared" si="183"/>
        <v>2016</v>
      </c>
      <c r="M1170" s="12">
        <f t="shared" si="184"/>
        <v>8</v>
      </c>
      <c r="N1170" s="11"/>
      <c r="O1170" s="11">
        <f t="shared" si="185"/>
        <v>42634.845659722218</v>
      </c>
      <c r="P1170" t="b">
        <v>0</v>
      </c>
      <c r="Q1170">
        <v>3</v>
      </c>
      <c r="R1170" t="b">
        <v>0</v>
      </c>
      <c r="S1170" t="s">
        <v>8284</v>
      </c>
      <c r="T1170" s="5">
        <f t="shared" si="186"/>
        <v>5.6666666666666661</v>
      </c>
      <c r="U1170" s="5">
        <f t="shared" si="187"/>
        <v>340</v>
      </c>
      <c r="V1170" t="str">
        <f t="shared" si="188"/>
        <v>food</v>
      </c>
      <c r="W1170" t="str">
        <f t="shared" si="189"/>
        <v>food trucks</v>
      </c>
      <c r="X1170" s="8">
        <f t="shared" si="180"/>
        <v>2016</v>
      </c>
      <c r="Y1170" s="8">
        <f t="shared" si="181"/>
        <v>8</v>
      </c>
    </row>
    <row r="1171" spans="1:25" ht="19" customHeight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182"/>
        <v>42027.145405092589</v>
      </c>
      <c r="L1171" s="12">
        <f t="shared" si="183"/>
        <v>2015</v>
      </c>
      <c r="M1171" s="12">
        <f t="shared" si="184"/>
        <v>1</v>
      </c>
      <c r="N1171" s="11"/>
      <c r="O1171" s="11">
        <f t="shared" si="185"/>
        <v>42057.145405092589</v>
      </c>
      <c r="P1171" t="b">
        <v>0</v>
      </c>
      <c r="Q1171">
        <v>3</v>
      </c>
      <c r="R1171" t="b">
        <v>0</v>
      </c>
      <c r="S1171" t="s">
        <v>8284</v>
      </c>
      <c r="T1171" s="5">
        <f t="shared" si="186"/>
        <v>0.16999999999999998</v>
      </c>
      <c r="U1171" s="5">
        <f t="shared" si="187"/>
        <v>5.666666666666667</v>
      </c>
      <c r="V1171" t="str">
        <f t="shared" si="188"/>
        <v>food</v>
      </c>
      <c r="W1171" t="str">
        <f t="shared" si="189"/>
        <v>food trucks</v>
      </c>
      <c r="X1171" s="8">
        <f t="shared" si="180"/>
        <v>2015</v>
      </c>
      <c r="Y1171" s="8">
        <f t="shared" si="181"/>
        <v>1</v>
      </c>
    </row>
    <row r="1172" spans="1:25" ht="19" customHeight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182"/>
        <v>42124.684849537036</v>
      </c>
      <c r="L1172" s="12">
        <f t="shared" si="183"/>
        <v>2015</v>
      </c>
      <c r="M1172" s="12">
        <f t="shared" si="184"/>
        <v>4</v>
      </c>
      <c r="N1172" s="11"/>
      <c r="O1172" s="11">
        <f t="shared" si="185"/>
        <v>42154.684849537036</v>
      </c>
      <c r="P1172" t="b">
        <v>0</v>
      </c>
      <c r="Q1172">
        <v>2</v>
      </c>
      <c r="R1172" t="b">
        <v>0</v>
      </c>
      <c r="S1172" t="s">
        <v>8284</v>
      </c>
      <c r="T1172" s="5">
        <f t="shared" si="186"/>
        <v>0.4</v>
      </c>
      <c r="U1172" s="5">
        <f t="shared" si="187"/>
        <v>50</v>
      </c>
      <c r="V1172" t="str">
        <f t="shared" si="188"/>
        <v>food</v>
      </c>
      <c r="W1172" t="str">
        <f t="shared" si="189"/>
        <v>food trucks</v>
      </c>
      <c r="X1172" s="8">
        <f t="shared" si="180"/>
        <v>2015</v>
      </c>
      <c r="Y1172" s="8">
        <f t="shared" si="181"/>
        <v>4</v>
      </c>
    </row>
    <row r="1173" spans="1:25" ht="19" customHeight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182"/>
        <v>41938.596377314811</v>
      </c>
      <c r="L1173" s="12">
        <f t="shared" si="183"/>
        <v>2014</v>
      </c>
      <c r="M1173" s="12">
        <f t="shared" si="184"/>
        <v>10</v>
      </c>
      <c r="N1173" s="11"/>
      <c r="O1173" s="11">
        <f t="shared" si="185"/>
        <v>41956.638043981475</v>
      </c>
      <c r="P1173" t="b">
        <v>0</v>
      </c>
      <c r="Q1173">
        <v>1</v>
      </c>
      <c r="R1173" t="b">
        <v>0</v>
      </c>
      <c r="S1173" t="s">
        <v>8284</v>
      </c>
      <c r="T1173" s="5">
        <f t="shared" si="186"/>
        <v>0.1</v>
      </c>
      <c r="U1173" s="5">
        <f t="shared" si="187"/>
        <v>25</v>
      </c>
      <c r="V1173" t="str">
        <f t="shared" si="188"/>
        <v>food</v>
      </c>
      <c r="W1173" t="str">
        <f t="shared" si="189"/>
        <v>food trucks</v>
      </c>
      <c r="X1173" s="8">
        <f t="shared" si="180"/>
        <v>2014</v>
      </c>
      <c r="Y1173" s="8">
        <f t="shared" si="181"/>
        <v>10</v>
      </c>
    </row>
    <row r="1174" spans="1:25" ht="19" customHeight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182"/>
        <v>41841.473981481475</v>
      </c>
      <c r="L1174" s="12">
        <f t="shared" si="183"/>
        <v>2014</v>
      </c>
      <c r="M1174" s="12">
        <f t="shared" si="184"/>
        <v>7</v>
      </c>
      <c r="N1174" s="11"/>
      <c r="O1174" s="11">
        <f t="shared" si="185"/>
        <v>41871.473981481475</v>
      </c>
      <c r="P1174" t="b">
        <v>0</v>
      </c>
      <c r="Q1174">
        <v>0</v>
      </c>
      <c r="R1174" t="b">
        <v>0</v>
      </c>
      <c r="S1174" t="s">
        <v>8284</v>
      </c>
      <c r="T1174" s="5">
        <f t="shared" si="186"/>
        <v>0</v>
      </c>
      <c r="U1174" s="5">
        <f t="shared" si="187"/>
        <v>0</v>
      </c>
      <c r="V1174" t="str">
        <f t="shared" si="188"/>
        <v>food</v>
      </c>
      <c r="W1174" t="str">
        <f t="shared" si="189"/>
        <v>food trucks</v>
      </c>
      <c r="X1174" s="8">
        <f t="shared" si="180"/>
        <v>2014</v>
      </c>
      <c r="Y1174" s="8">
        <f t="shared" si="181"/>
        <v>7</v>
      </c>
    </row>
    <row r="1175" spans="1:25" ht="19" customHeight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182"/>
        <v>42183.97751157407</v>
      </c>
      <c r="L1175" s="12">
        <f t="shared" si="183"/>
        <v>2015</v>
      </c>
      <c r="M1175" s="12">
        <f t="shared" si="184"/>
        <v>6</v>
      </c>
      <c r="N1175" s="11"/>
      <c r="O1175" s="11">
        <f t="shared" si="185"/>
        <v>42218.97751157407</v>
      </c>
      <c r="P1175" t="b">
        <v>0</v>
      </c>
      <c r="Q1175">
        <v>1</v>
      </c>
      <c r="R1175" t="b">
        <v>0</v>
      </c>
      <c r="S1175" t="s">
        <v>8284</v>
      </c>
      <c r="T1175" s="5">
        <f t="shared" si="186"/>
        <v>2.4E-2</v>
      </c>
      <c r="U1175" s="5">
        <f t="shared" si="187"/>
        <v>30</v>
      </c>
      <c r="V1175" t="str">
        <f t="shared" si="188"/>
        <v>food</v>
      </c>
      <c r="W1175" t="str">
        <f t="shared" si="189"/>
        <v>food trucks</v>
      </c>
      <c r="X1175" s="8">
        <f t="shared" si="180"/>
        <v>2015</v>
      </c>
      <c r="Y1175" s="8">
        <f t="shared" si="181"/>
        <v>6</v>
      </c>
    </row>
    <row r="1176" spans="1:25" ht="19" customHeight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182"/>
        <v>42468.633414351854</v>
      </c>
      <c r="L1176" s="12">
        <f t="shared" si="183"/>
        <v>2016</v>
      </c>
      <c r="M1176" s="12">
        <f t="shared" si="184"/>
        <v>4</v>
      </c>
      <c r="N1176" s="11"/>
      <c r="O1176" s="11">
        <f t="shared" si="185"/>
        <v>42498.633414351854</v>
      </c>
      <c r="P1176" t="b">
        <v>0</v>
      </c>
      <c r="Q1176">
        <v>19</v>
      </c>
      <c r="R1176" t="b">
        <v>0</v>
      </c>
      <c r="S1176" t="s">
        <v>8284</v>
      </c>
      <c r="T1176" s="5">
        <f t="shared" si="186"/>
        <v>5.9066666666666672</v>
      </c>
      <c r="U1176" s="5">
        <f t="shared" si="187"/>
        <v>46.631578947368418</v>
      </c>
      <c r="V1176" t="str">
        <f t="shared" si="188"/>
        <v>food</v>
      </c>
      <c r="W1176" t="str">
        <f t="shared" si="189"/>
        <v>food trucks</v>
      </c>
      <c r="X1176" s="8">
        <f t="shared" si="180"/>
        <v>2016</v>
      </c>
      <c r="Y1176" s="8">
        <f t="shared" si="181"/>
        <v>4</v>
      </c>
    </row>
    <row r="1177" spans="1:25" ht="19" customHeight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182"/>
        <v>42170.520127314812</v>
      </c>
      <c r="L1177" s="12">
        <f t="shared" si="183"/>
        <v>2015</v>
      </c>
      <c r="M1177" s="12">
        <f t="shared" si="184"/>
        <v>6</v>
      </c>
      <c r="N1177" s="11"/>
      <c r="O1177" s="11">
        <f t="shared" si="185"/>
        <v>42200.520127314812</v>
      </c>
      <c r="P1177" t="b">
        <v>0</v>
      </c>
      <c r="Q1177">
        <v>9</v>
      </c>
      <c r="R1177" t="b">
        <v>0</v>
      </c>
      <c r="S1177" t="s">
        <v>8284</v>
      </c>
      <c r="T1177" s="5">
        <f t="shared" si="186"/>
        <v>2.9250000000000003</v>
      </c>
      <c r="U1177" s="5">
        <f t="shared" si="187"/>
        <v>65</v>
      </c>
      <c r="V1177" t="str">
        <f t="shared" si="188"/>
        <v>food</v>
      </c>
      <c r="W1177" t="str">
        <f t="shared" si="189"/>
        <v>food trucks</v>
      </c>
      <c r="X1177" s="8">
        <f t="shared" si="180"/>
        <v>2015</v>
      </c>
      <c r="Y1177" s="8">
        <f t="shared" si="181"/>
        <v>6</v>
      </c>
    </row>
    <row r="1178" spans="1:25" ht="19" customHeight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182"/>
        <v>42745.811319444438</v>
      </c>
      <c r="L1178" s="12">
        <f t="shared" si="183"/>
        <v>2017</v>
      </c>
      <c r="M1178" s="12">
        <f t="shared" si="184"/>
        <v>1</v>
      </c>
      <c r="N1178" s="11"/>
      <c r="O1178" s="11">
        <f t="shared" si="185"/>
        <v>42800.333333333336</v>
      </c>
      <c r="P1178" t="b">
        <v>0</v>
      </c>
      <c r="Q1178">
        <v>1</v>
      </c>
      <c r="R1178" t="b">
        <v>0</v>
      </c>
      <c r="S1178" t="s">
        <v>8284</v>
      </c>
      <c r="T1178" s="5">
        <f t="shared" si="186"/>
        <v>5.7142857142857143E-3</v>
      </c>
      <c r="U1178" s="5">
        <f t="shared" si="187"/>
        <v>10</v>
      </c>
      <c r="V1178" t="str">
        <f t="shared" si="188"/>
        <v>food</v>
      </c>
      <c r="W1178" t="str">
        <f t="shared" si="189"/>
        <v>food trucks</v>
      </c>
      <c r="X1178" s="8">
        <f t="shared" si="180"/>
        <v>2017</v>
      </c>
      <c r="Y1178" s="8">
        <f t="shared" si="181"/>
        <v>1</v>
      </c>
    </row>
    <row r="1179" spans="1:25" ht="19" customHeight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182"/>
        <v>41897.452499999999</v>
      </c>
      <c r="L1179" s="12">
        <f t="shared" si="183"/>
        <v>2014</v>
      </c>
      <c r="M1179" s="12">
        <f t="shared" si="184"/>
        <v>9</v>
      </c>
      <c r="N1179" s="11"/>
      <c r="O1179" s="11">
        <f t="shared" si="185"/>
        <v>41927.452499999999</v>
      </c>
      <c r="P1179" t="b">
        <v>0</v>
      </c>
      <c r="Q1179">
        <v>0</v>
      </c>
      <c r="R1179" t="b">
        <v>0</v>
      </c>
      <c r="S1179" t="s">
        <v>8284</v>
      </c>
      <c r="T1179" s="5">
        <f t="shared" si="186"/>
        <v>0</v>
      </c>
      <c r="U1179" s="5">
        <f t="shared" si="187"/>
        <v>0</v>
      </c>
      <c r="V1179" t="str">
        <f t="shared" si="188"/>
        <v>food</v>
      </c>
      <c r="W1179" t="str">
        <f t="shared" si="189"/>
        <v>food trucks</v>
      </c>
      <c r="X1179" s="8">
        <f t="shared" si="180"/>
        <v>2014</v>
      </c>
      <c r="Y1179" s="8">
        <f t="shared" si="181"/>
        <v>9</v>
      </c>
    </row>
    <row r="1180" spans="1:25" ht="19" customHeight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182"/>
        <v>41837.69736111111</v>
      </c>
      <c r="L1180" s="12">
        <f t="shared" si="183"/>
        <v>2014</v>
      </c>
      <c r="M1180" s="12">
        <f t="shared" si="184"/>
        <v>7</v>
      </c>
      <c r="N1180" s="11"/>
      <c r="O1180" s="11">
        <f t="shared" si="185"/>
        <v>41867.69736111111</v>
      </c>
      <c r="P1180" t="b">
        <v>0</v>
      </c>
      <c r="Q1180">
        <v>1</v>
      </c>
      <c r="R1180" t="b">
        <v>0</v>
      </c>
      <c r="S1180" t="s">
        <v>8284</v>
      </c>
      <c r="T1180" s="5">
        <f t="shared" si="186"/>
        <v>6.6666666666666671E-3</v>
      </c>
      <c r="U1180" s="5">
        <f t="shared" si="187"/>
        <v>5</v>
      </c>
      <c r="V1180" t="str">
        <f t="shared" si="188"/>
        <v>food</v>
      </c>
      <c r="W1180" t="str">
        <f t="shared" si="189"/>
        <v>food trucks</v>
      </c>
      <c r="X1180" s="8">
        <f t="shared" si="180"/>
        <v>2014</v>
      </c>
      <c r="Y1180" s="8">
        <f t="shared" si="181"/>
        <v>7</v>
      </c>
    </row>
    <row r="1181" spans="1:25" ht="19" customHeight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182"/>
        <v>42275.511886574073</v>
      </c>
      <c r="L1181" s="12">
        <f t="shared" si="183"/>
        <v>2015</v>
      </c>
      <c r="M1181" s="12">
        <f t="shared" si="184"/>
        <v>9</v>
      </c>
      <c r="N1181" s="11"/>
      <c r="O1181" s="11">
        <f t="shared" si="185"/>
        <v>42305.511886574073</v>
      </c>
      <c r="P1181" t="b">
        <v>0</v>
      </c>
      <c r="Q1181">
        <v>5</v>
      </c>
      <c r="R1181" t="b">
        <v>0</v>
      </c>
      <c r="S1181" t="s">
        <v>8284</v>
      </c>
      <c r="T1181" s="5">
        <f t="shared" si="186"/>
        <v>5.3333333333333339</v>
      </c>
      <c r="U1181" s="5">
        <f t="shared" si="187"/>
        <v>640</v>
      </c>
      <c r="V1181" t="str">
        <f t="shared" si="188"/>
        <v>food</v>
      </c>
      <c r="W1181" t="str">
        <f t="shared" si="189"/>
        <v>food trucks</v>
      </c>
      <c r="X1181" s="8">
        <f t="shared" si="180"/>
        <v>2015</v>
      </c>
      <c r="Y1181" s="8">
        <f t="shared" si="181"/>
        <v>9</v>
      </c>
    </row>
    <row r="1182" spans="1:25" ht="19" customHeight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182"/>
        <v>41781.598541666666</v>
      </c>
      <c r="L1182" s="12">
        <f t="shared" si="183"/>
        <v>2014</v>
      </c>
      <c r="M1182" s="12">
        <f t="shared" si="184"/>
        <v>5</v>
      </c>
      <c r="N1182" s="11"/>
      <c r="O1182" s="11">
        <f t="shared" si="185"/>
        <v>41818.598541666666</v>
      </c>
      <c r="P1182" t="b">
        <v>0</v>
      </c>
      <c r="Q1182">
        <v>85</v>
      </c>
      <c r="R1182" t="b">
        <v>0</v>
      </c>
      <c r="S1182" t="s">
        <v>8284</v>
      </c>
      <c r="T1182" s="5">
        <f t="shared" si="186"/>
        <v>11.75</v>
      </c>
      <c r="U1182" s="5">
        <f t="shared" si="187"/>
        <v>69.117647058823536</v>
      </c>
      <c r="V1182" t="str">
        <f t="shared" si="188"/>
        <v>food</v>
      </c>
      <c r="W1182" t="str">
        <f t="shared" si="189"/>
        <v>food trucks</v>
      </c>
      <c r="X1182" s="8">
        <f t="shared" si="180"/>
        <v>2014</v>
      </c>
      <c r="Y1182" s="8">
        <f t="shared" si="181"/>
        <v>5</v>
      </c>
    </row>
    <row r="1183" spans="1:25" ht="19" customHeight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182"/>
        <v>42034.131030092591</v>
      </c>
      <c r="L1183" s="12">
        <f t="shared" si="183"/>
        <v>2015</v>
      </c>
      <c r="M1183" s="12">
        <f t="shared" si="184"/>
        <v>1</v>
      </c>
      <c r="N1183" s="11"/>
      <c r="O1183" s="11">
        <f t="shared" si="185"/>
        <v>42064.131030092591</v>
      </c>
      <c r="P1183" t="b">
        <v>0</v>
      </c>
      <c r="Q1183">
        <v>3</v>
      </c>
      <c r="R1183" t="b">
        <v>0</v>
      </c>
      <c r="S1183" t="s">
        <v>8284</v>
      </c>
      <c r="T1183" s="5">
        <f t="shared" si="186"/>
        <v>8.0000000000000002E-3</v>
      </c>
      <c r="U1183" s="5">
        <f t="shared" si="187"/>
        <v>1.3333333333333333</v>
      </c>
      <c r="V1183" t="str">
        <f t="shared" si="188"/>
        <v>food</v>
      </c>
      <c r="W1183" t="str">
        <f t="shared" si="189"/>
        <v>food trucks</v>
      </c>
      <c r="X1183" s="8">
        <f t="shared" si="180"/>
        <v>2015</v>
      </c>
      <c r="Y1183" s="8">
        <f t="shared" si="181"/>
        <v>1</v>
      </c>
    </row>
    <row r="1184" spans="1:25" ht="19" customHeight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182"/>
        <v>42728.619074074071</v>
      </c>
      <c r="L1184" s="12">
        <f t="shared" si="183"/>
        <v>2016</v>
      </c>
      <c r="M1184" s="12">
        <f t="shared" si="184"/>
        <v>12</v>
      </c>
      <c r="N1184" s="11"/>
      <c r="O1184" s="11">
        <f t="shared" si="185"/>
        <v>42747.487499999996</v>
      </c>
      <c r="P1184" t="b">
        <v>0</v>
      </c>
      <c r="Q1184">
        <v>4</v>
      </c>
      <c r="R1184" t="b">
        <v>0</v>
      </c>
      <c r="S1184" t="s">
        <v>8284</v>
      </c>
      <c r="T1184" s="5">
        <f t="shared" si="186"/>
        <v>4.2</v>
      </c>
      <c r="U1184" s="5">
        <f t="shared" si="187"/>
        <v>10.5</v>
      </c>
      <c r="V1184" t="str">
        <f t="shared" si="188"/>
        <v>food</v>
      </c>
      <c r="W1184" t="str">
        <f t="shared" si="189"/>
        <v>food trucks</v>
      </c>
      <c r="X1184" s="8">
        <f t="shared" si="180"/>
        <v>2016</v>
      </c>
      <c r="Y1184" s="8">
        <f t="shared" si="181"/>
        <v>12</v>
      </c>
    </row>
    <row r="1185" spans="1:25" ht="19" customHeight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182"/>
        <v>42656.653043981474</v>
      </c>
      <c r="L1185" s="12">
        <f t="shared" si="183"/>
        <v>2016</v>
      </c>
      <c r="M1185" s="12">
        <f t="shared" si="184"/>
        <v>10</v>
      </c>
      <c r="N1185" s="11"/>
      <c r="O1185" s="11">
        <f t="shared" si="185"/>
        <v>42675.957638888889</v>
      </c>
      <c r="P1185" t="b">
        <v>0</v>
      </c>
      <c r="Q1185">
        <v>3</v>
      </c>
      <c r="R1185" t="b">
        <v>0</v>
      </c>
      <c r="S1185" t="s">
        <v>8284</v>
      </c>
      <c r="T1185" s="5">
        <f t="shared" si="186"/>
        <v>4</v>
      </c>
      <c r="U1185" s="5">
        <f t="shared" si="187"/>
        <v>33.333333333333336</v>
      </c>
      <c r="V1185" t="str">
        <f t="shared" si="188"/>
        <v>food</v>
      </c>
      <c r="W1185" t="str">
        <f t="shared" si="189"/>
        <v>food trucks</v>
      </c>
      <c r="X1185" s="8">
        <f t="shared" si="180"/>
        <v>2016</v>
      </c>
      <c r="Y1185" s="8">
        <f t="shared" si="181"/>
        <v>10</v>
      </c>
    </row>
    <row r="1186" spans="1:25" ht="19" customHeight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182"/>
        <v>42741.391331018516</v>
      </c>
      <c r="L1186" s="12">
        <f t="shared" si="183"/>
        <v>2017</v>
      </c>
      <c r="M1186" s="12">
        <f t="shared" si="184"/>
        <v>1</v>
      </c>
      <c r="N1186" s="11"/>
      <c r="O1186" s="11">
        <f t="shared" si="185"/>
        <v>42772.391331018516</v>
      </c>
      <c r="P1186" t="b">
        <v>0</v>
      </c>
      <c r="Q1186">
        <v>375</v>
      </c>
      <c r="R1186" t="b">
        <v>1</v>
      </c>
      <c r="S1186" t="s">
        <v>8285</v>
      </c>
      <c r="T1186" s="5">
        <f t="shared" si="186"/>
        <v>104.93636363636362</v>
      </c>
      <c r="U1186" s="5">
        <f t="shared" si="187"/>
        <v>61.562666666666665</v>
      </c>
      <c r="V1186" t="str">
        <f t="shared" si="188"/>
        <v>photography</v>
      </c>
      <c r="W1186" t="str">
        <f t="shared" si="189"/>
        <v>photobooks</v>
      </c>
      <c r="X1186" s="8">
        <f t="shared" si="180"/>
        <v>2017</v>
      </c>
      <c r="Y1186" s="8">
        <f t="shared" si="181"/>
        <v>1</v>
      </c>
    </row>
    <row r="1187" spans="1:25" ht="19" customHeight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182"/>
        <v>42130.656817129631</v>
      </c>
      <c r="L1187" s="12">
        <f t="shared" si="183"/>
        <v>2015</v>
      </c>
      <c r="M1187" s="12">
        <f t="shared" si="184"/>
        <v>5</v>
      </c>
      <c r="N1187" s="11"/>
      <c r="O1187" s="11">
        <f t="shared" si="185"/>
        <v>42162.958333333336</v>
      </c>
      <c r="P1187" t="b">
        <v>0</v>
      </c>
      <c r="Q1187">
        <v>111</v>
      </c>
      <c r="R1187" t="b">
        <v>1</v>
      </c>
      <c r="S1187" t="s">
        <v>8285</v>
      </c>
      <c r="T1187" s="5">
        <f t="shared" si="186"/>
        <v>105.44</v>
      </c>
      <c r="U1187" s="5">
        <f t="shared" si="187"/>
        <v>118.73873873873873</v>
      </c>
      <c r="V1187" t="str">
        <f t="shared" si="188"/>
        <v>photography</v>
      </c>
      <c r="W1187" t="str">
        <f t="shared" si="189"/>
        <v>photobooks</v>
      </c>
      <c r="X1187" s="8">
        <f t="shared" si="180"/>
        <v>2015</v>
      </c>
      <c r="Y1187" s="8">
        <f t="shared" si="181"/>
        <v>5</v>
      </c>
    </row>
    <row r="1188" spans="1:25" ht="19" customHeight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182"/>
        <v>42123.655034722215</v>
      </c>
      <c r="L1188" s="12">
        <f t="shared" si="183"/>
        <v>2015</v>
      </c>
      <c r="M1188" s="12">
        <f t="shared" si="184"/>
        <v>4</v>
      </c>
      <c r="N1188" s="11"/>
      <c r="O1188" s="11">
        <f t="shared" si="185"/>
        <v>42156.737499999996</v>
      </c>
      <c r="P1188" t="b">
        <v>0</v>
      </c>
      <c r="Q1188">
        <v>123</v>
      </c>
      <c r="R1188" t="b">
        <v>1</v>
      </c>
      <c r="S1188" t="s">
        <v>8285</v>
      </c>
      <c r="T1188" s="5">
        <f t="shared" si="186"/>
        <v>106.73333333333332</v>
      </c>
      <c r="U1188" s="5">
        <f t="shared" si="187"/>
        <v>65.081300813008127</v>
      </c>
      <c r="V1188" t="str">
        <f t="shared" si="188"/>
        <v>photography</v>
      </c>
      <c r="W1188" t="str">
        <f t="shared" si="189"/>
        <v>photobooks</v>
      </c>
      <c r="X1188" s="8">
        <f t="shared" si="180"/>
        <v>2015</v>
      </c>
      <c r="Y1188" s="8">
        <f t="shared" si="181"/>
        <v>4</v>
      </c>
    </row>
    <row r="1189" spans="1:25" ht="19" customHeight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182"/>
        <v>42109.686608796292</v>
      </c>
      <c r="L1189" s="12">
        <f t="shared" si="183"/>
        <v>2015</v>
      </c>
      <c r="M1189" s="12">
        <f t="shared" si="184"/>
        <v>4</v>
      </c>
      <c r="N1189" s="11"/>
      <c r="O1189" s="11">
        <f t="shared" si="185"/>
        <v>42141.541666666664</v>
      </c>
      <c r="P1189" t="b">
        <v>0</v>
      </c>
      <c r="Q1189">
        <v>70</v>
      </c>
      <c r="R1189" t="b">
        <v>1</v>
      </c>
      <c r="S1189" t="s">
        <v>8285</v>
      </c>
      <c r="T1189" s="5">
        <f t="shared" si="186"/>
        <v>104.12571428571428</v>
      </c>
      <c r="U1189" s="5">
        <f t="shared" si="187"/>
        <v>130.15714285714284</v>
      </c>
      <c r="V1189" t="str">
        <f t="shared" si="188"/>
        <v>photography</v>
      </c>
      <c r="W1189" t="str">
        <f t="shared" si="189"/>
        <v>photobooks</v>
      </c>
      <c r="X1189" s="8">
        <f t="shared" si="180"/>
        <v>2015</v>
      </c>
      <c r="Y1189" s="8">
        <f t="shared" si="181"/>
        <v>4</v>
      </c>
    </row>
    <row r="1190" spans="1:25" ht="19" customHeight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182"/>
        <v>42711.492361111108</v>
      </c>
      <c r="L1190" s="12">
        <f t="shared" si="183"/>
        <v>2016</v>
      </c>
      <c r="M1190" s="12">
        <f t="shared" si="184"/>
        <v>12</v>
      </c>
      <c r="N1190" s="11"/>
      <c r="O1190" s="11">
        <f t="shared" si="185"/>
        <v>42732.492361111108</v>
      </c>
      <c r="P1190" t="b">
        <v>0</v>
      </c>
      <c r="Q1190">
        <v>85</v>
      </c>
      <c r="R1190" t="b">
        <v>1</v>
      </c>
      <c r="S1190" t="s">
        <v>8285</v>
      </c>
      <c r="T1190" s="5">
        <f t="shared" si="186"/>
        <v>160.54999999999998</v>
      </c>
      <c r="U1190" s="5">
        <f t="shared" si="187"/>
        <v>37.776470588235291</v>
      </c>
      <c r="V1190" t="str">
        <f t="shared" si="188"/>
        <v>photography</v>
      </c>
      <c r="W1190" t="str">
        <f t="shared" si="189"/>
        <v>photobooks</v>
      </c>
      <c r="X1190" s="8">
        <f t="shared" si="180"/>
        <v>2016</v>
      </c>
      <c r="Y1190" s="8">
        <f t="shared" si="181"/>
        <v>12</v>
      </c>
    </row>
    <row r="1191" spans="1:25" ht="19" customHeight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182"/>
        <v>42529.770775462959</v>
      </c>
      <c r="L1191" s="12">
        <f t="shared" si="183"/>
        <v>2016</v>
      </c>
      <c r="M1191" s="12">
        <f t="shared" si="184"/>
        <v>6</v>
      </c>
      <c r="N1191" s="11"/>
      <c r="O1191" s="11">
        <f t="shared" si="185"/>
        <v>42550.770775462959</v>
      </c>
      <c r="P1191" t="b">
        <v>0</v>
      </c>
      <c r="Q1191">
        <v>86</v>
      </c>
      <c r="R1191" t="b">
        <v>1</v>
      </c>
      <c r="S1191" t="s">
        <v>8285</v>
      </c>
      <c r="T1191" s="5">
        <f t="shared" si="186"/>
        <v>107.77777777777777</v>
      </c>
      <c r="U1191" s="5">
        <f t="shared" si="187"/>
        <v>112.79069767441861</v>
      </c>
      <c r="V1191" t="str">
        <f t="shared" si="188"/>
        <v>photography</v>
      </c>
      <c r="W1191" t="str">
        <f t="shared" si="189"/>
        <v>photobooks</v>
      </c>
      <c r="X1191" s="8">
        <f t="shared" si="180"/>
        <v>2016</v>
      </c>
      <c r="Y1191" s="8">
        <f t="shared" si="181"/>
        <v>6</v>
      </c>
    </row>
    <row r="1192" spans="1:25" ht="19" customHeight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182"/>
        <v>41852.457465277774</v>
      </c>
      <c r="L1192" s="12">
        <f t="shared" si="183"/>
        <v>2014</v>
      </c>
      <c r="M1192" s="12">
        <f t="shared" si="184"/>
        <v>8</v>
      </c>
      <c r="N1192" s="11"/>
      <c r="O1192" s="11">
        <f t="shared" si="185"/>
        <v>41882.457465277774</v>
      </c>
      <c r="P1192" t="b">
        <v>0</v>
      </c>
      <c r="Q1192">
        <v>13</v>
      </c>
      <c r="R1192" t="b">
        <v>1</v>
      </c>
      <c r="S1192" t="s">
        <v>8285</v>
      </c>
      <c r="T1192" s="5">
        <f t="shared" si="186"/>
        <v>135</v>
      </c>
      <c r="U1192" s="5">
        <f t="shared" si="187"/>
        <v>51.92307692307692</v>
      </c>
      <c r="V1192" t="str">
        <f t="shared" si="188"/>
        <v>photography</v>
      </c>
      <c r="W1192" t="str">
        <f t="shared" si="189"/>
        <v>photobooks</v>
      </c>
      <c r="X1192" s="8">
        <f t="shared" si="180"/>
        <v>2014</v>
      </c>
      <c r="Y1192" s="8">
        <f t="shared" si="181"/>
        <v>8</v>
      </c>
    </row>
    <row r="1193" spans="1:25" ht="19" customHeight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182"/>
        <v>42419.395370370366</v>
      </c>
      <c r="L1193" s="12">
        <f t="shared" si="183"/>
        <v>2016</v>
      </c>
      <c r="M1193" s="12">
        <f t="shared" si="184"/>
        <v>2</v>
      </c>
      <c r="N1193" s="11"/>
      <c r="O1193" s="11">
        <f t="shared" si="185"/>
        <v>42449.353703703702</v>
      </c>
      <c r="P1193" t="b">
        <v>0</v>
      </c>
      <c r="Q1193">
        <v>33</v>
      </c>
      <c r="R1193" t="b">
        <v>1</v>
      </c>
      <c r="S1193" t="s">
        <v>8285</v>
      </c>
      <c r="T1193" s="5">
        <f t="shared" si="186"/>
        <v>109.07407407407408</v>
      </c>
      <c r="U1193" s="5">
        <f t="shared" si="187"/>
        <v>89.242424242424249</v>
      </c>
      <c r="V1193" t="str">
        <f t="shared" si="188"/>
        <v>photography</v>
      </c>
      <c r="W1193" t="str">
        <f t="shared" si="189"/>
        <v>photobooks</v>
      </c>
      <c r="X1193" s="8">
        <f t="shared" si="180"/>
        <v>2016</v>
      </c>
      <c r="Y1193" s="8">
        <f t="shared" si="181"/>
        <v>2</v>
      </c>
    </row>
    <row r="1194" spans="1:25" ht="19" customHeight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182"/>
        <v>42747.298356481479</v>
      </c>
      <c r="L1194" s="12">
        <f t="shared" si="183"/>
        <v>2017</v>
      </c>
      <c r="M1194" s="12">
        <f t="shared" si="184"/>
        <v>1</v>
      </c>
      <c r="N1194" s="11"/>
      <c r="O1194" s="11">
        <f t="shared" si="185"/>
        <v>42777.298356481479</v>
      </c>
      <c r="P1194" t="b">
        <v>0</v>
      </c>
      <c r="Q1194">
        <v>15</v>
      </c>
      <c r="R1194" t="b">
        <v>1</v>
      </c>
      <c r="S1194" t="s">
        <v>8285</v>
      </c>
      <c r="T1194" s="5">
        <f t="shared" si="186"/>
        <v>290</v>
      </c>
      <c r="U1194" s="5">
        <f t="shared" si="187"/>
        <v>19.333333333333332</v>
      </c>
      <c r="V1194" t="str">
        <f t="shared" si="188"/>
        <v>photography</v>
      </c>
      <c r="W1194" t="str">
        <f t="shared" si="189"/>
        <v>photobooks</v>
      </c>
      <c r="X1194" s="8">
        <f t="shared" si="180"/>
        <v>2017</v>
      </c>
      <c r="Y1194" s="8">
        <f t="shared" si="181"/>
        <v>1</v>
      </c>
    </row>
    <row r="1195" spans="1:25" ht="19" customHeight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182"/>
        <v>42409.567743055552</v>
      </c>
      <c r="L1195" s="12">
        <f t="shared" si="183"/>
        <v>2016</v>
      </c>
      <c r="M1195" s="12">
        <f t="shared" si="184"/>
        <v>2</v>
      </c>
      <c r="N1195" s="11"/>
      <c r="O1195" s="11">
        <f t="shared" si="185"/>
        <v>42469.526076388887</v>
      </c>
      <c r="P1195" t="b">
        <v>0</v>
      </c>
      <c r="Q1195">
        <v>273</v>
      </c>
      <c r="R1195" t="b">
        <v>1</v>
      </c>
      <c r="S1195" t="s">
        <v>8285</v>
      </c>
      <c r="T1195" s="5">
        <f t="shared" si="186"/>
        <v>103.95714285714286</v>
      </c>
      <c r="U1195" s="5">
        <f t="shared" si="187"/>
        <v>79.967032967032964</v>
      </c>
      <c r="V1195" t="str">
        <f t="shared" si="188"/>
        <v>photography</v>
      </c>
      <c r="W1195" t="str">
        <f t="shared" si="189"/>
        <v>photobooks</v>
      </c>
      <c r="X1195" s="8">
        <f t="shared" si="180"/>
        <v>2016</v>
      </c>
      <c r="Y1195" s="8">
        <f t="shared" si="181"/>
        <v>2</v>
      </c>
    </row>
    <row r="1196" spans="1:25" ht="19" customHeight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182"/>
        <v>42072.27984953703</v>
      </c>
      <c r="L1196" s="12">
        <f t="shared" si="183"/>
        <v>2015</v>
      </c>
      <c r="M1196" s="12">
        <f t="shared" si="184"/>
        <v>3</v>
      </c>
      <c r="N1196" s="11"/>
      <c r="O1196" s="11">
        <f t="shared" si="185"/>
        <v>42102.27984953703</v>
      </c>
      <c r="P1196" t="b">
        <v>0</v>
      </c>
      <c r="Q1196">
        <v>714</v>
      </c>
      <c r="R1196" t="b">
        <v>1</v>
      </c>
      <c r="S1196" t="s">
        <v>8285</v>
      </c>
      <c r="T1196" s="5">
        <f t="shared" si="186"/>
        <v>322.24</v>
      </c>
      <c r="U1196" s="5">
        <f t="shared" si="187"/>
        <v>56.414565826330531</v>
      </c>
      <c r="V1196" t="str">
        <f t="shared" si="188"/>
        <v>photography</v>
      </c>
      <c r="W1196" t="str">
        <f t="shared" si="189"/>
        <v>photobooks</v>
      </c>
      <c r="X1196" s="8">
        <f t="shared" si="180"/>
        <v>2015</v>
      </c>
      <c r="Y1196" s="8">
        <f t="shared" si="181"/>
        <v>3</v>
      </c>
    </row>
    <row r="1197" spans="1:25" ht="19" customHeight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182"/>
        <v>42298.139502314814</v>
      </c>
      <c r="L1197" s="12">
        <f t="shared" si="183"/>
        <v>2015</v>
      </c>
      <c r="M1197" s="12">
        <f t="shared" si="184"/>
        <v>10</v>
      </c>
      <c r="N1197" s="11"/>
      <c r="O1197" s="11">
        <f t="shared" si="185"/>
        <v>42358.166666666664</v>
      </c>
      <c r="P1197" t="b">
        <v>0</v>
      </c>
      <c r="Q1197">
        <v>170</v>
      </c>
      <c r="R1197" t="b">
        <v>1</v>
      </c>
      <c r="S1197" t="s">
        <v>8285</v>
      </c>
      <c r="T1197" s="5">
        <f t="shared" si="186"/>
        <v>135</v>
      </c>
      <c r="U1197" s="5">
        <f t="shared" si="187"/>
        <v>79.411764705882348</v>
      </c>
      <c r="V1197" t="str">
        <f t="shared" si="188"/>
        <v>photography</v>
      </c>
      <c r="W1197" t="str">
        <f t="shared" si="189"/>
        <v>photobooks</v>
      </c>
      <c r="X1197" s="8">
        <f t="shared" si="180"/>
        <v>2015</v>
      </c>
      <c r="Y1197" s="8">
        <f t="shared" si="181"/>
        <v>10</v>
      </c>
    </row>
    <row r="1198" spans="1:25" ht="19" customHeight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182"/>
        <v>42326.610405092586</v>
      </c>
      <c r="L1198" s="12">
        <f t="shared" si="183"/>
        <v>2015</v>
      </c>
      <c r="M1198" s="12">
        <f t="shared" si="184"/>
        <v>11</v>
      </c>
      <c r="N1198" s="11"/>
      <c r="O1198" s="11">
        <f t="shared" si="185"/>
        <v>42356.610405092586</v>
      </c>
      <c r="P1198" t="b">
        <v>0</v>
      </c>
      <c r="Q1198">
        <v>512</v>
      </c>
      <c r="R1198" t="b">
        <v>1</v>
      </c>
      <c r="S1198" t="s">
        <v>8285</v>
      </c>
      <c r="T1198" s="5">
        <f t="shared" si="186"/>
        <v>269.91034482758624</v>
      </c>
      <c r="U1198" s="5">
        <f t="shared" si="187"/>
        <v>76.439453125</v>
      </c>
      <c r="V1198" t="str">
        <f t="shared" si="188"/>
        <v>photography</v>
      </c>
      <c r="W1198" t="str">
        <f t="shared" si="189"/>
        <v>photobooks</v>
      </c>
      <c r="X1198" s="8">
        <f t="shared" si="180"/>
        <v>2015</v>
      </c>
      <c r="Y1198" s="8">
        <f t="shared" si="181"/>
        <v>11</v>
      </c>
    </row>
    <row r="1199" spans="1:25" ht="19" customHeight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182"/>
        <v>42503.456412037034</v>
      </c>
      <c r="L1199" s="12">
        <f t="shared" si="183"/>
        <v>2016</v>
      </c>
      <c r="M1199" s="12">
        <f t="shared" si="184"/>
        <v>5</v>
      </c>
      <c r="N1199" s="11"/>
      <c r="O1199" s="11">
        <f t="shared" si="185"/>
        <v>42534.040972222218</v>
      </c>
      <c r="P1199" t="b">
        <v>0</v>
      </c>
      <c r="Q1199">
        <v>314</v>
      </c>
      <c r="R1199" t="b">
        <v>1</v>
      </c>
      <c r="S1199" t="s">
        <v>8285</v>
      </c>
      <c r="T1199" s="5">
        <f t="shared" si="186"/>
        <v>253.29333333333332</v>
      </c>
      <c r="U1199" s="5">
        <f t="shared" si="187"/>
        <v>121</v>
      </c>
      <c r="V1199" t="str">
        <f t="shared" si="188"/>
        <v>photography</v>
      </c>
      <c r="W1199" t="str">
        <f t="shared" si="189"/>
        <v>photobooks</v>
      </c>
      <c r="X1199" s="8">
        <f t="shared" si="180"/>
        <v>2016</v>
      </c>
      <c r="Y1199" s="8">
        <f t="shared" si="181"/>
        <v>5</v>
      </c>
    </row>
    <row r="1200" spans="1:25" ht="19" customHeight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182"/>
        <v>42333.410717592589</v>
      </c>
      <c r="L1200" s="12">
        <f t="shared" si="183"/>
        <v>2015</v>
      </c>
      <c r="M1200" s="12">
        <f t="shared" si="184"/>
        <v>11</v>
      </c>
      <c r="N1200" s="11"/>
      <c r="O1200" s="11">
        <f t="shared" si="185"/>
        <v>42368.916666666664</v>
      </c>
      <c r="P1200" t="b">
        <v>0</v>
      </c>
      <c r="Q1200">
        <v>167</v>
      </c>
      <c r="R1200" t="b">
        <v>1</v>
      </c>
      <c r="S1200" t="s">
        <v>8285</v>
      </c>
      <c r="T1200" s="5">
        <f t="shared" si="186"/>
        <v>260.59999999999997</v>
      </c>
      <c r="U1200" s="5">
        <f t="shared" si="187"/>
        <v>54.616766467065865</v>
      </c>
      <c r="V1200" t="str">
        <f t="shared" si="188"/>
        <v>photography</v>
      </c>
      <c r="W1200" t="str">
        <f t="shared" si="189"/>
        <v>photobooks</v>
      </c>
      <c r="X1200" s="8">
        <f t="shared" si="180"/>
        <v>2015</v>
      </c>
      <c r="Y1200" s="8">
        <f t="shared" si="181"/>
        <v>11</v>
      </c>
    </row>
    <row r="1201" spans="1:25" ht="19" customHeight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182"/>
        <v>42161.562499999993</v>
      </c>
      <c r="L1201" s="12">
        <f t="shared" si="183"/>
        <v>2015</v>
      </c>
      <c r="M1201" s="12">
        <f t="shared" si="184"/>
        <v>6</v>
      </c>
      <c r="N1201" s="11"/>
      <c r="O1201" s="11">
        <f t="shared" si="185"/>
        <v>42193.562499999993</v>
      </c>
      <c r="P1201" t="b">
        <v>0</v>
      </c>
      <c r="Q1201">
        <v>9</v>
      </c>
      <c r="R1201" t="b">
        <v>1</v>
      </c>
      <c r="S1201" t="s">
        <v>8285</v>
      </c>
      <c r="T1201" s="5">
        <f t="shared" si="186"/>
        <v>101.31677953348381</v>
      </c>
      <c r="U1201" s="5">
        <f t="shared" si="187"/>
        <v>299.22222222222223</v>
      </c>
      <c r="V1201" t="str">
        <f t="shared" si="188"/>
        <v>photography</v>
      </c>
      <c r="W1201" t="str">
        <f t="shared" si="189"/>
        <v>photobooks</v>
      </c>
      <c r="X1201" s="8">
        <f t="shared" si="180"/>
        <v>2015</v>
      </c>
      <c r="Y1201" s="8">
        <f t="shared" si="181"/>
        <v>6</v>
      </c>
    </row>
    <row r="1202" spans="1:25" ht="19" customHeight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182"/>
        <v>42089.269166666665</v>
      </c>
      <c r="L1202" s="12">
        <f t="shared" si="183"/>
        <v>2015</v>
      </c>
      <c r="M1202" s="12">
        <f t="shared" si="184"/>
        <v>3</v>
      </c>
      <c r="N1202" s="11"/>
      <c r="O1202" s="11">
        <f t="shared" si="185"/>
        <v>42110.269166666665</v>
      </c>
      <c r="P1202" t="b">
        <v>0</v>
      </c>
      <c r="Q1202">
        <v>103</v>
      </c>
      <c r="R1202" t="b">
        <v>1</v>
      </c>
      <c r="S1202" t="s">
        <v>8285</v>
      </c>
      <c r="T1202" s="5">
        <f t="shared" si="186"/>
        <v>125.60416666666667</v>
      </c>
      <c r="U1202" s="5">
        <f t="shared" si="187"/>
        <v>58.533980582524272</v>
      </c>
      <c r="V1202" t="str">
        <f t="shared" si="188"/>
        <v>photography</v>
      </c>
      <c r="W1202" t="str">
        <f t="shared" si="189"/>
        <v>photobooks</v>
      </c>
      <c r="X1202" s="8">
        <f t="shared" si="180"/>
        <v>2015</v>
      </c>
      <c r="Y1202" s="8">
        <f t="shared" si="181"/>
        <v>3</v>
      </c>
    </row>
    <row r="1203" spans="1:25" ht="19" customHeight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182"/>
        <v>42536.398680555554</v>
      </c>
      <c r="L1203" s="12">
        <f t="shared" si="183"/>
        <v>2016</v>
      </c>
      <c r="M1203" s="12">
        <f t="shared" si="184"/>
        <v>6</v>
      </c>
      <c r="N1203" s="11"/>
      <c r="O1203" s="11">
        <f t="shared" si="185"/>
        <v>42566.398680555554</v>
      </c>
      <c r="P1203" t="b">
        <v>0</v>
      </c>
      <c r="Q1203">
        <v>111</v>
      </c>
      <c r="R1203" t="b">
        <v>1</v>
      </c>
      <c r="S1203" t="s">
        <v>8285</v>
      </c>
      <c r="T1203" s="5">
        <f t="shared" si="186"/>
        <v>102.43783333333334</v>
      </c>
      <c r="U1203" s="5">
        <f t="shared" si="187"/>
        <v>55.371801801801809</v>
      </c>
      <c r="V1203" t="str">
        <f t="shared" si="188"/>
        <v>photography</v>
      </c>
      <c r="W1203" t="str">
        <f t="shared" si="189"/>
        <v>photobooks</v>
      </c>
      <c r="X1203" s="8">
        <f t="shared" si="180"/>
        <v>2016</v>
      </c>
      <c r="Y1203" s="8">
        <f t="shared" si="181"/>
        <v>6</v>
      </c>
    </row>
    <row r="1204" spans="1:25" ht="19" customHeight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182"/>
        <v>42152.08048611111</v>
      </c>
      <c r="L1204" s="12">
        <f t="shared" si="183"/>
        <v>2015</v>
      </c>
      <c r="M1204" s="12">
        <f t="shared" si="184"/>
        <v>5</v>
      </c>
      <c r="N1204" s="11"/>
      <c r="O1204" s="11">
        <f t="shared" si="185"/>
        <v>42182.08048611111</v>
      </c>
      <c r="P1204" t="b">
        <v>0</v>
      </c>
      <c r="Q1204">
        <v>271</v>
      </c>
      <c r="R1204" t="b">
        <v>1</v>
      </c>
      <c r="S1204" t="s">
        <v>8285</v>
      </c>
      <c r="T1204" s="5">
        <f t="shared" si="186"/>
        <v>199.244</v>
      </c>
      <c r="U1204" s="5">
        <f t="shared" si="187"/>
        <v>183.80442804428046</v>
      </c>
      <c r="V1204" t="str">
        <f t="shared" si="188"/>
        <v>photography</v>
      </c>
      <c r="W1204" t="str">
        <f t="shared" si="189"/>
        <v>photobooks</v>
      </c>
      <c r="X1204" s="8">
        <f t="shared" si="180"/>
        <v>2015</v>
      </c>
      <c r="Y1204" s="8">
        <f t="shared" si="181"/>
        <v>5</v>
      </c>
    </row>
    <row r="1205" spans="1:25" ht="19" customHeight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182"/>
        <v>42125.4065625</v>
      </c>
      <c r="L1205" s="12">
        <f t="shared" si="183"/>
        <v>2015</v>
      </c>
      <c r="M1205" s="12">
        <f t="shared" si="184"/>
        <v>5</v>
      </c>
      <c r="N1205" s="11"/>
      <c r="O1205" s="11">
        <f t="shared" si="185"/>
        <v>42155.4065625</v>
      </c>
      <c r="P1205" t="b">
        <v>0</v>
      </c>
      <c r="Q1205">
        <v>101</v>
      </c>
      <c r="R1205" t="b">
        <v>1</v>
      </c>
      <c r="S1205" t="s">
        <v>8285</v>
      </c>
      <c r="T1205" s="5">
        <f t="shared" si="186"/>
        <v>102.45398773006136</v>
      </c>
      <c r="U1205" s="5">
        <f t="shared" si="187"/>
        <v>165.34653465346534</v>
      </c>
      <c r="V1205" t="str">
        <f t="shared" si="188"/>
        <v>photography</v>
      </c>
      <c r="W1205" t="str">
        <f t="shared" si="189"/>
        <v>photobooks</v>
      </c>
      <c r="X1205" s="8">
        <f t="shared" si="180"/>
        <v>2015</v>
      </c>
      <c r="Y1205" s="8">
        <f t="shared" si="181"/>
        <v>5</v>
      </c>
    </row>
    <row r="1206" spans="1:25" ht="19" customHeight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182"/>
        <v>42297.539733796293</v>
      </c>
      <c r="L1206" s="12">
        <f t="shared" si="183"/>
        <v>2015</v>
      </c>
      <c r="M1206" s="12">
        <f t="shared" si="184"/>
        <v>10</v>
      </c>
      <c r="N1206" s="11"/>
      <c r="O1206" s="11">
        <f t="shared" si="185"/>
        <v>42341.999999999993</v>
      </c>
      <c r="P1206" t="b">
        <v>0</v>
      </c>
      <c r="Q1206">
        <v>57</v>
      </c>
      <c r="R1206" t="b">
        <v>1</v>
      </c>
      <c r="S1206" t="s">
        <v>8285</v>
      </c>
      <c r="T1206" s="5">
        <f t="shared" si="186"/>
        <v>102.94615384615385</v>
      </c>
      <c r="U1206" s="5">
        <f t="shared" si="187"/>
        <v>234.78947368421052</v>
      </c>
      <c r="V1206" t="str">
        <f t="shared" si="188"/>
        <v>photography</v>
      </c>
      <c r="W1206" t="str">
        <f t="shared" si="189"/>
        <v>photobooks</v>
      </c>
      <c r="X1206" s="8">
        <f t="shared" si="180"/>
        <v>2015</v>
      </c>
      <c r="Y1206" s="8">
        <f t="shared" si="181"/>
        <v>10</v>
      </c>
    </row>
    <row r="1207" spans="1:25" ht="19" customHeight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182"/>
        <v>42138.298043981478</v>
      </c>
      <c r="L1207" s="12">
        <f t="shared" si="183"/>
        <v>2015</v>
      </c>
      <c r="M1207" s="12">
        <f t="shared" si="184"/>
        <v>5</v>
      </c>
      <c r="N1207" s="11"/>
      <c r="O1207" s="11">
        <f t="shared" si="185"/>
        <v>42168.298043981478</v>
      </c>
      <c r="P1207" t="b">
        <v>0</v>
      </c>
      <c r="Q1207">
        <v>62</v>
      </c>
      <c r="R1207" t="b">
        <v>1</v>
      </c>
      <c r="S1207" t="s">
        <v>8285</v>
      </c>
      <c r="T1207" s="5">
        <f t="shared" si="186"/>
        <v>100.86153846153847</v>
      </c>
      <c r="U1207" s="5">
        <f t="shared" si="187"/>
        <v>211.48387096774192</v>
      </c>
      <c r="V1207" t="str">
        <f t="shared" si="188"/>
        <v>photography</v>
      </c>
      <c r="W1207" t="str">
        <f t="shared" si="189"/>
        <v>photobooks</v>
      </c>
      <c r="X1207" s="8">
        <f t="shared" si="180"/>
        <v>2015</v>
      </c>
      <c r="Y1207" s="8">
        <f t="shared" si="181"/>
        <v>5</v>
      </c>
    </row>
    <row r="1208" spans="1:25" ht="19" customHeight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182"/>
        <v>42772.567743055552</v>
      </c>
      <c r="L1208" s="12">
        <f t="shared" si="183"/>
        <v>2017</v>
      </c>
      <c r="M1208" s="12">
        <f t="shared" si="184"/>
        <v>2</v>
      </c>
      <c r="N1208" s="11"/>
      <c r="O1208" s="11">
        <f t="shared" si="185"/>
        <v>42805.353472222218</v>
      </c>
      <c r="P1208" t="b">
        <v>0</v>
      </c>
      <c r="Q1208">
        <v>32</v>
      </c>
      <c r="R1208" t="b">
        <v>1</v>
      </c>
      <c r="S1208" t="s">
        <v>8285</v>
      </c>
      <c r="T1208" s="5">
        <f t="shared" si="186"/>
        <v>114.99999999999999</v>
      </c>
      <c r="U1208" s="5">
        <f t="shared" si="187"/>
        <v>32.34375</v>
      </c>
      <c r="V1208" t="str">
        <f t="shared" si="188"/>
        <v>photography</v>
      </c>
      <c r="W1208" t="str">
        <f t="shared" si="189"/>
        <v>photobooks</v>
      </c>
      <c r="X1208" s="8">
        <f t="shared" si="180"/>
        <v>2017</v>
      </c>
      <c r="Y1208" s="8">
        <f t="shared" si="181"/>
        <v>2</v>
      </c>
    </row>
    <row r="1209" spans="1:25" ht="19" customHeight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182"/>
        <v>42430.221909722219</v>
      </c>
      <c r="L1209" s="12">
        <f t="shared" si="183"/>
        <v>2016</v>
      </c>
      <c r="M1209" s="12">
        <f t="shared" si="184"/>
        <v>3</v>
      </c>
      <c r="N1209" s="11"/>
      <c r="O1209" s="11">
        <f t="shared" si="185"/>
        <v>42460.208333333336</v>
      </c>
      <c r="P1209" t="b">
        <v>0</v>
      </c>
      <c r="Q1209">
        <v>141</v>
      </c>
      <c r="R1209" t="b">
        <v>1</v>
      </c>
      <c r="S1209" t="s">
        <v>8285</v>
      </c>
      <c r="T1209" s="5">
        <f t="shared" si="186"/>
        <v>104.16766467065868</v>
      </c>
      <c r="U1209" s="5">
        <f t="shared" si="187"/>
        <v>123.37588652482269</v>
      </c>
      <c r="V1209" t="str">
        <f t="shared" si="188"/>
        <v>photography</v>
      </c>
      <c r="W1209" t="str">
        <f t="shared" si="189"/>
        <v>photobooks</v>
      </c>
      <c r="X1209" s="8">
        <f t="shared" si="180"/>
        <v>2016</v>
      </c>
      <c r="Y1209" s="8">
        <f t="shared" si="181"/>
        <v>3</v>
      </c>
    </row>
    <row r="1210" spans="1:25" ht="19" customHeight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182"/>
        <v>42423.500740740739</v>
      </c>
      <c r="L1210" s="12">
        <f t="shared" si="183"/>
        <v>2016</v>
      </c>
      <c r="M1210" s="12">
        <f t="shared" si="184"/>
        <v>2</v>
      </c>
      <c r="N1210" s="11"/>
      <c r="O1210" s="11">
        <f t="shared" si="185"/>
        <v>42453.459074074075</v>
      </c>
      <c r="P1210" t="b">
        <v>0</v>
      </c>
      <c r="Q1210">
        <v>75</v>
      </c>
      <c r="R1210" t="b">
        <v>1</v>
      </c>
      <c r="S1210" t="s">
        <v>8285</v>
      </c>
      <c r="T1210" s="5">
        <f t="shared" si="186"/>
        <v>155.29999999999998</v>
      </c>
      <c r="U1210" s="5">
        <f t="shared" si="187"/>
        <v>207.06666666666666</v>
      </c>
      <c r="V1210" t="str">
        <f t="shared" si="188"/>
        <v>photography</v>
      </c>
      <c r="W1210" t="str">
        <f t="shared" si="189"/>
        <v>photobooks</v>
      </c>
      <c r="X1210" s="8">
        <f t="shared" si="180"/>
        <v>2016</v>
      </c>
      <c r="Y1210" s="8">
        <f t="shared" si="181"/>
        <v>2</v>
      </c>
    </row>
    <row r="1211" spans="1:25" ht="19" customHeight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182"/>
        <v>42761.637789351851</v>
      </c>
      <c r="L1211" s="12">
        <f t="shared" si="183"/>
        <v>2017</v>
      </c>
      <c r="M1211" s="12">
        <f t="shared" si="184"/>
        <v>1</v>
      </c>
      <c r="N1211" s="11"/>
      <c r="O1211" s="11">
        <f t="shared" si="185"/>
        <v>42791.637789351851</v>
      </c>
      <c r="P1211" t="b">
        <v>0</v>
      </c>
      <c r="Q1211">
        <v>46</v>
      </c>
      <c r="R1211" t="b">
        <v>1</v>
      </c>
      <c r="S1211" t="s">
        <v>8285</v>
      </c>
      <c r="T1211" s="5">
        <f t="shared" si="186"/>
        <v>106</v>
      </c>
      <c r="U1211" s="5">
        <f t="shared" si="187"/>
        <v>138.2608695652174</v>
      </c>
      <c r="V1211" t="str">
        <f t="shared" si="188"/>
        <v>photography</v>
      </c>
      <c r="W1211" t="str">
        <f t="shared" si="189"/>
        <v>photobooks</v>
      </c>
      <c r="X1211" s="8">
        <f t="shared" si="180"/>
        <v>2017</v>
      </c>
      <c r="Y1211" s="8">
        <f t="shared" si="181"/>
        <v>1</v>
      </c>
    </row>
    <row r="1212" spans="1:25" ht="19" customHeight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182"/>
        <v>42132.733472222222</v>
      </c>
      <c r="L1212" s="12">
        <f t="shared" si="183"/>
        <v>2015</v>
      </c>
      <c r="M1212" s="12">
        <f t="shared" si="184"/>
        <v>5</v>
      </c>
      <c r="N1212" s="11"/>
      <c r="O1212" s="11">
        <f t="shared" si="185"/>
        <v>42155.666666666664</v>
      </c>
      <c r="P1212" t="b">
        <v>0</v>
      </c>
      <c r="Q1212">
        <v>103</v>
      </c>
      <c r="R1212" t="b">
        <v>1</v>
      </c>
      <c r="S1212" t="s">
        <v>8285</v>
      </c>
      <c r="T1212" s="5">
        <f t="shared" si="186"/>
        <v>254.31499999999997</v>
      </c>
      <c r="U1212" s="5">
        <f t="shared" si="187"/>
        <v>493.81553398058253</v>
      </c>
      <c r="V1212" t="str">
        <f t="shared" si="188"/>
        <v>photography</v>
      </c>
      <c r="W1212" t="str">
        <f t="shared" si="189"/>
        <v>photobooks</v>
      </c>
      <c r="X1212" s="8">
        <f t="shared" si="180"/>
        <v>2015</v>
      </c>
      <c r="Y1212" s="8">
        <f t="shared" si="181"/>
        <v>5</v>
      </c>
    </row>
    <row r="1213" spans="1:25" ht="19" customHeight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182"/>
        <v>42515.658113425925</v>
      </c>
      <c r="L1213" s="12">
        <f t="shared" si="183"/>
        <v>2016</v>
      </c>
      <c r="M1213" s="12">
        <f t="shared" si="184"/>
        <v>5</v>
      </c>
      <c r="N1213" s="11"/>
      <c r="O1213" s="11">
        <f t="shared" si="185"/>
        <v>42530.658113425925</v>
      </c>
      <c r="P1213" t="b">
        <v>0</v>
      </c>
      <c r="Q1213">
        <v>6</v>
      </c>
      <c r="R1213" t="b">
        <v>1</v>
      </c>
      <c r="S1213" t="s">
        <v>8285</v>
      </c>
      <c r="T1213" s="5">
        <f t="shared" si="186"/>
        <v>101.1</v>
      </c>
      <c r="U1213" s="5">
        <f t="shared" si="187"/>
        <v>168.5</v>
      </c>
      <c r="V1213" t="str">
        <f t="shared" si="188"/>
        <v>photography</v>
      </c>
      <c r="W1213" t="str">
        <f t="shared" si="189"/>
        <v>photobooks</v>
      </c>
      <c r="X1213" s="8">
        <f t="shared" si="180"/>
        <v>2016</v>
      </c>
      <c r="Y1213" s="8">
        <f t="shared" si="181"/>
        <v>5</v>
      </c>
    </row>
    <row r="1214" spans="1:25" ht="19" customHeight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182"/>
        <v>42318.741840277777</v>
      </c>
      <c r="L1214" s="12">
        <f t="shared" si="183"/>
        <v>2015</v>
      </c>
      <c r="M1214" s="12">
        <f t="shared" si="184"/>
        <v>11</v>
      </c>
      <c r="N1214" s="11"/>
      <c r="O1214" s="11">
        <f t="shared" si="185"/>
        <v>42334.833333333336</v>
      </c>
      <c r="P1214" t="b">
        <v>0</v>
      </c>
      <c r="Q1214">
        <v>83</v>
      </c>
      <c r="R1214" t="b">
        <v>1</v>
      </c>
      <c r="S1214" t="s">
        <v>8285</v>
      </c>
      <c r="T1214" s="5">
        <f t="shared" si="186"/>
        <v>129.04</v>
      </c>
      <c r="U1214" s="5">
        <f t="shared" si="187"/>
        <v>38.867469879518069</v>
      </c>
      <c r="V1214" t="str">
        <f t="shared" si="188"/>
        <v>photography</v>
      </c>
      <c r="W1214" t="str">
        <f t="shared" si="189"/>
        <v>photobooks</v>
      </c>
      <c r="X1214" s="8">
        <f t="shared" si="180"/>
        <v>2015</v>
      </c>
      <c r="Y1214" s="8">
        <f t="shared" si="181"/>
        <v>11</v>
      </c>
    </row>
    <row r="1215" spans="1:25" ht="19" customHeight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182"/>
        <v>42731.547453703701</v>
      </c>
      <c r="L1215" s="12">
        <f t="shared" si="183"/>
        <v>2016</v>
      </c>
      <c r="M1215" s="12">
        <f t="shared" si="184"/>
        <v>12</v>
      </c>
      <c r="N1215" s="11"/>
      <c r="O1215" s="11">
        <f t="shared" si="185"/>
        <v>42766.547453703701</v>
      </c>
      <c r="P1215" t="b">
        <v>0</v>
      </c>
      <c r="Q1215">
        <v>108</v>
      </c>
      <c r="R1215" t="b">
        <v>1</v>
      </c>
      <c r="S1215" t="s">
        <v>8285</v>
      </c>
      <c r="T1215" s="5">
        <f t="shared" si="186"/>
        <v>102.23076923076924</v>
      </c>
      <c r="U1215" s="5">
        <f t="shared" si="187"/>
        <v>61.527777777777779</v>
      </c>
      <c r="V1215" t="str">
        <f t="shared" si="188"/>
        <v>photography</v>
      </c>
      <c r="W1215" t="str">
        <f t="shared" si="189"/>
        <v>photobooks</v>
      </c>
      <c r="X1215" s="8">
        <f t="shared" si="180"/>
        <v>2016</v>
      </c>
      <c r="Y1215" s="8">
        <f t="shared" si="181"/>
        <v>12</v>
      </c>
    </row>
    <row r="1216" spans="1:25" ht="19" customHeight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182"/>
        <v>42104.632002314807</v>
      </c>
      <c r="L1216" s="12">
        <f t="shared" si="183"/>
        <v>2015</v>
      </c>
      <c r="M1216" s="12">
        <f t="shared" si="184"/>
        <v>4</v>
      </c>
      <c r="N1216" s="11"/>
      <c r="O1216" s="11">
        <f t="shared" si="185"/>
        <v>42164.632002314807</v>
      </c>
      <c r="P1216" t="b">
        <v>0</v>
      </c>
      <c r="Q1216">
        <v>25</v>
      </c>
      <c r="R1216" t="b">
        <v>1</v>
      </c>
      <c r="S1216" t="s">
        <v>8285</v>
      </c>
      <c r="T1216" s="5">
        <f t="shared" si="186"/>
        <v>131.80000000000001</v>
      </c>
      <c r="U1216" s="5">
        <f t="shared" si="187"/>
        <v>105.44</v>
      </c>
      <c r="V1216" t="str">
        <f t="shared" si="188"/>
        <v>photography</v>
      </c>
      <c r="W1216" t="str">
        <f t="shared" si="189"/>
        <v>photobooks</v>
      </c>
      <c r="X1216" s="8">
        <f t="shared" si="180"/>
        <v>2015</v>
      </c>
      <c r="Y1216" s="8">
        <f t="shared" si="181"/>
        <v>4</v>
      </c>
    </row>
    <row r="1217" spans="1:25" ht="19" customHeight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182"/>
        <v>41759.714768518512</v>
      </c>
      <c r="L1217" s="12">
        <f t="shared" si="183"/>
        <v>2014</v>
      </c>
      <c r="M1217" s="12">
        <f t="shared" si="184"/>
        <v>4</v>
      </c>
      <c r="N1217" s="11"/>
      <c r="O1217" s="11">
        <f t="shared" si="185"/>
        <v>41789.714768518512</v>
      </c>
      <c r="P1217" t="b">
        <v>0</v>
      </c>
      <c r="Q1217">
        <v>549</v>
      </c>
      <c r="R1217" t="b">
        <v>1</v>
      </c>
      <c r="S1217" t="s">
        <v>8285</v>
      </c>
      <c r="T1217" s="5">
        <f t="shared" si="186"/>
        <v>786.0802000000001</v>
      </c>
      <c r="U1217" s="5">
        <f t="shared" si="187"/>
        <v>71.592003642987251</v>
      </c>
      <c r="V1217" t="str">
        <f t="shared" si="188"/>
        <v>photography</v>
      </c>
      <c r="W1217" t="str">
        <f t="shared" si="189"/>
        <v>photobooks</v>
      </c>
      <c r="X1217" s="8">
        <f t="shared" si="180"/>
        <v>2014</v>
      </c>
      <c r="Y1217" s="8">
        <f t="shared" si="181"/>
        <v>4</v>
      </c>
    </row>
    <row r="1218" spans="1:25" ht="19" customHeight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si="182"/>
        <v>42247.408067129632</v>
      </c>
      <c r="L1218" s="12">
        <f t="shared" si="183"/>
        <v>2015</v>
      </c>
      <c r="M1218" s="12">
        <f t="shared" si="184"/>
        <v>8</v>
      </c>
      <c r="N1218" s="11"/>
      <c r="O1218" s="11">
        <f t="shared" si="185"/>
        <v>42279.752083333333</v>
      </c>
      <c r="P1218" t="b">
        <v>0</v>
      </c>
      <c r="Q1218">
        <v>222</v>
      </c>
      <c r="R1218" t="b">
        <v>1</v>
      </c>
      <c r="S1218" t="s">
        <v>8285</v>
      </c>
      <c r="T1218" s="5">
        <f t="shared" si="186"/>
        <v>145.70000000000002</v>
      </c>
      <c r="U1218" s="5">
        <f t="shared" si="187"/>
        <v>91.882882882882882</v>
      </c>
      <c r="V1218" t="str">
        <f t="shared" si="188"/>
        <v>photography</v>
      </c>
      <c r="W1218" t="str">
        <f t="shared" si="189"/>
        <v>photobooks</v>
      </c>
      <c r="X1218" s="8">
        <f t="shared" ref="X1218:X1281" si="190">L1218</f>
        <v>2015</v>
      </c>
      <c r="Y1218" s="8">
        <f t="shared" ref="Y1218:Y1281" si="191">M1218</f>
        <v>8</v>
      </c>
    </row>
    <row r="1219" spans="1:25" ht="19" customHeight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ref="K1219:K1282" si="192">(J1219/86400)+25569+(-5/24)</f>
        <v>42535.6011574074</v>
      </c>
      <c r="L1219" s="12">
        <f t="shared" ref="L1219:L1282" si="193">YEAR(K1219)</f>
        <v>2016</v>
      </c>
      <c r="M1219" s="12">
        <f t="shared" ref="M1219:M1282" si="194">MONTH(K1219)</f>
        <v>6</v>
      </c>
      <c r="N1219" s="11"/>
      <c r="O1219" s="11">
        <f t="shared" ref="O1219:O1282" si="195">(I1219/86400)+25569+(-5/24)</f>
        <v>42565.6011574074</v>
      </c>
      <c r="P1219" t="b">
        <v>0</v>
      </c>
      <c r="Q1219">
        <v>183</v>
      </c>
      <c r="R1219" t="b">
        <v>1</v>
      </c>
      <c r="S1219" t="s">
        <v>8285</v>
      </c>
      <c r="T1219" s="5">
        <f t="shared" ref="T1219:T1282" si="196">E1219/D1219*100</f>
        <v>102.60000000000001</v>
      </c>
      <c r="U1219" s="5">
        <f t="shared" ref="U1219:U1282" si="197">IF(Q1219&gt;0,E1219/Q1219,0)</f>
        <v>148.57377049180329</v>
      </c>
      <c r="V1219" t="str">
        <f t="shared" ref="V1219:V1282" si="198">LEFT(S1219,SEARCH("/",S1219)-1)</f>
        <v>photography</v>
      </c>
      <c r="W1219" t="str">
        <f t="shared" ref="W1219:W1282" si="199">RIGHT($S1219,LEN($S1219)-SEARCH("/",$S1219))</f>
        <v>photobooks</v>
      </c>
      <c r="X1219" s="8">
        <f t="shared" si="190"/>
        <v>2016</v>
      </c>
      <c r="Y1219" s="8">
        <f t="shared" si="191"/>
        <v>6</v>
      </c>
    </row>
    <row r="1220" spans="1:25" ht="19" customHeight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192"/>
        <v>42278.453703703701</v>
      </c>
      <c r="L1220" s="12">
        <f t="shared" si="193"/>
        <v>2015</v>
      </c>
      <c r="M1220" s="12">
        <f t="shared" si="194"/>
        <v>10</v>
      </c>
      <c r="N1220" s="11"/>
      <c r="O1220" s="11">
        <f t="shared" si="195"/>
        <v>42308.916666666664</v>
      </c>
      <c r="P1220" t="b">
        <v>0</v>
      </c>
      <c r="Q1220">
        <v>89</v>
      </c>
      <c r="R1220" t="b">
        <v>1</v>
      </c>
      <c r="S1220" t="s">
        <v>8285</v>
      </c>
      <c r="T1220" s="5">
        <f t="shared" si="196"/>
        <v>172.27777777777777</v>
      </c>
      <c r="U1220" s="5">
        <f t="shared" si="197"/>
        <v>174.2134831460674</v>
      </c>
      <c r="V1220" t="str">
        <f t="shared" si="198"/>
        <v>photography</v>
      </c>
      <c r="W1220" t="str">
        <f t="shared" si="199"/>
        <v>photobooks</v>
      </c>
      <c r="X1220" s="8">
        <f t="shared" si="190"/>
        <v>2015</v>
      </c>
      <c r="Y1220" s="8">
        <f t="shared" si="191"/>
        <v>10</v>
      </c>
    </row>
    <row r="1221" spans="1:25" ht="19" customHeight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192"/>
        <v>42633.253622685188</v>
      </c>
      <c r="L1221" s="12">
        <f t="shared" si="193"/>
        <v>2016</v>
      </c>
      <c r="M1221" s="12">
        <f t="shared" si="194"/>
        <v>9</v>
      </c>
      <c r="N1221" s="11"/>
      <c r="O1221" s="11">
        <f t="shared" si="195"/>
        <v>42663.253622685188</v>
      </c>
      <c r="P1221" t="b">
        <v>0</v>
      </c>
      <c r="Q1221">
        <v>253</v>
      </c>
      <c r="R1221" t="b">
        <v>1</v>
      </c>
      <c r="S1221" t="s">
        <v>8285</v>
      </c>
      <c r="T1221" s="5">
        <f t="shared" si="196"/>
        <v>159.16819571865443</v>
      </c>
      <c r="U1221" s="5">
        <f t="shared" si="197"/>
        <v>102.86166007905139</v>
      </c>
      <c r="V1221" t="str">
        <f t="shared" si="198"/>
        <v>photography</v>
      </c>
      <c r="W1221" t="str">
        <f t="shared" si="199"/>
        <v>photobooks</v>
      </c>
      <c r="X1221" s="8">
        <f t="shared" si="190"/>
        <v>2016</v>
      </c>
      <c r="Y1221" s="8">
        <f t="shared" si="191"/>
        <v>9</v>
      </c>
    </row>
    <row r="1222" spans="1:25" ht="19" customHeight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192"/>
        <v>42211.420277777775</v>
      </c>
      <c r="L1222" s="12">
        <f t="shared" si="193"/>
        <v>2015</v>
      </c>
      <c r="M1222" s="12">
        <f t="shared" si="194"/>
        <v>7</v>
      </c>
      <c r="N1222" s="11"/>
      <c r="O1222" s="11">
        <f t="shared" si="195"/>
        <v>42241.420277777775</v>
      </c>
      <c r="P1222" t="b">
        <v>0</v>
      </c>
      <c r="Q1222">
        <v>140</v>
      </c>
      <c r="R1222" t="b">
        <v>1</v>
      </c>
      <c r="S1222" t="s">
        <v>8285</v>
      </c>
      <c r="T1222" s="5">
        <f t="shared" si="196"/>
        <v>103.76666666666668</v>
      </c>
      <c r="U1222" s="5">
        <f t="shared" si="197"/>
        <v>111.17857142857143</v>
      </c>
      <c r="V1222" t="str">
        <f t="shared" si="198"/>
        <v>photography</v>
      </c>
      <c r="W1222" t="str">
        <f t="shared" si="199"/>
        <v>photobooks</v>
      </c>
      <c r="X1222" s="8">
        <f t="shared" si="190"/>
        <v>2015</v>
      </c>
      <c r="Y1222" s="8">
        <f t="shared" si="191"/>
        <v>7</v>
      </c>
    </row>
    <row r="1223" spans="1:25" ht="19" customHeight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192"/>
        <v>42680.267222222225</v>
      </c>
      <c r="L1223" s="12">
        <f t="shared" si="193"/>
        <v>2016</v>
      </c>
      <c r="M1223" s="12">
        <f t="shared" si="194"/>
        <v>11</v>
      </c>
      <c r="N1223" s="11"/>
      <c r="O1223" s="11">
        <f t="shared" si="195"/>
        <v>42707.791666666664</v>
      </c>
      <c r="P1223" t="b">
        <v>0</v>
      </c>
      <c r="Q1223">
        <v>103</v>
      </c>
      <c r="R1223" t="b">
        <v>1</v>
      </c>
      <c r="S1223" t="s">
        <v>8285</v>
      </c>
      <c r="T1223" s="5">
        <f t="shared" si="196"/>
        <v>111.40954545454547</v>
      </c>
      <c r="U1223" s="5">
        <f t="shared" si="197"/>
        <v>23.796213592233013</v>
      </c>
      <c r="V1223" t="str">
        <f t="shared" si="198"/>
        <v>photography</v>
      </c>
      <c r="W1223" t="str">
        <f t="shared" si="199"/>
        <v>photobooks</v>
      </c>
      <c r="X1223" s="8">
        <f t="shared" si="190"/>
        <v>2016</v>
      </c>
      <c r="Y1223" s="8">
        <f t="shared" si="191"/>
        <v>11</v>
      </c>
    </row>
    <row r="1224" spans="1:25" ht="19" customHeight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192"/>
        <v>42430.512118055551</v>
      </c>
      <c r="L1224" s="12">
        <f t="shared" si="193"/>
        <v>2016</v>
      </c>
      <c r="M1224" s="12">
        <f t="shared" si="194"/>
        <v>3</v>
      </c>
      <c r="N1224" s="11"/>
      <c r="O1224" s="11">
        <f t="shared" si="195"/>
        <v>42460.958333333336</v>
      </c>
      <c r="P1224" t="b">
        <v>0</v>
      </c>
      <c r="Q1224">
        <v>138</v>
      </c>
      <c r="R1224" t="b">
        <v>1</v>
      </c>
      <c r="S1224" t="s">
        <v>8285</v>
      </c>
      <c r="T1224" s="5">
        <f t="shared" si="196"/>
        <v>280.375</v>
      </c>
      <c r="U1224" s="5">
        <f t="shared" si="197"/>
        <v>81.268115942028984</v>
      </c>
      <c r="V1224" t="str">
        <f t="shared" si="198"/>
        <v>photography</v>
      </c>
      <c r="W1224" t="str">
        <f t="shared" si="199"/>
        <v>photobooks</v>
      </c>
      <c r="X1224" s="8">
        <f t="shared" si="190"/>
        <v>2016</v>
      </c>
      <c r="Y1224" s="8">
        <f t="shared" si="191"/>
        <v>3</v>
      </c>
    </row>
    <row r="1225" spans="1:25" ht="19" customHeight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192"/>
        <v>42653.968854166662</v>
      </c>
      <c r="L1225" s="12">
        <f t="shared" si="193"/>
        <v>2016</v>
      </c>
      <c r="M1225" s="12">
        <f t="shared" si="194"/>
        <v>10</v>
      </c>
      <c r="N1225" s="11"/>
      <c r="O1225" s="11">
        <f t="shared" si="195"/>
        <v>42684.010520833333</v>
      </c>
      <c r="P1225" t="b">
        <v>0</v>
      </c>
      <c r="Q1225">
        <v>191</v>
      </c>
      <c r="R1225" t="b">
        <v>1</v>
      </c>
      <c r="S1225" t="s">
        <v>8285</v>
      </c>
      <c r="T1225" s="5">
        <f t="shared" si="196"/>
        <v>112.10606060606061</v>
      </c>
      <c r="U1225" s="5">
        <f t="shared" si="197"/>
        <v>116.21465968586388</v>
      </c>
      <c r="V1225" t="str">
        <f t="shared" si="198"/>
        <v>photography</v>
      </c>
      <c r="W1225" t="str">
        <f t="shared" si="199"/>
        <v>photobooks</v>
      </c>
      <c r="X1225" s="8">
        <f t="shared" si="190"/>
        <v>2016</v>
      </c>
      <c r="Y1225" s="8">
        <f t="shared" si="191"/>
        <v>10</v>
      </c>
    </row>
    <row r="1226" spans="1:25" ht="19" customHeight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192"/>
        <v>41736.341458333329</v>
      </c>
      <c r="L1226" s="12">
        <f t="shared" si="193"/>
        <v>2014</v>
      </c>
      <c r="M1226" s="12">
        <f t="shared" si="194"/>
        <v>4</v>
      </c>
      <c r="N1226" s="11"/>
      <c r="O1226" s="11">
        <f t="shared" si="195"/>
        <v>41796.341458333329</v>
      </c>
      <c r="P1226" t="b">
        <v>0</v>
      </c>
      <c r="Q1226">
        <v>18</v>
      </c>
      <c r="R1226" t="b">
        <v>0</v>
      </c>
      <c r="S1226" t="s">
        <v>8286</v>
      </c>
      <c r="T1226" s="5">
        <f t="shared" si="196"/>
        <v>7.0666666666666673</v>
      </c>
      <c r="U1226" s="5">
        <f t="shared" si="197"/>
        <v>58.888888888888886</v>
      </c>
      <c r="V1226" t="str">
        <f t="shared" si="198"/>
        <v>music</v>
      </c>
      <c r="W1226" t="str">
        <f t="shared" si="199"/>
        <v>world music</v>
      </c>
      <c r="X1226" s="8">
        <f t="shared" si="190"/>
        <v>2014</v>
      </c>
      <c r="Y1226" s="8">
        <f t="shared" si="191"/>
        <v>4</v>
      </c>
    </row>
    <row r="1227" spans="1:25" ht="19" customHeight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192"/>
        <v>41509.697662037033</v>
      </c>
      <c r="L1227" s="12">
        <f t="shared" si="193"/>
        <v>2013</v>
      </c>
      <c r="M1227" s="12">
        <f t="shared" si="194"/>
        <v>8</v>
      </c>
      <c r="N1227" s="11"/>
      <c r="O1227" s="11">
        <f t="shared" si="195"/>
        <v>41569.697662037033</v>
      </c>
      <c r="P1227" t="b">
        <v>0</v>
      </c>
      <c r="Q1227">
        <v>3</v>
      </c>
      <c r="R1227" t="b">
        <v>0</v>
      </c>
      <c r="S1227" t="s">
        <v>8286</v>
      </c>
      <c r="T1227" s="5">
        <f t="shared" si="196"/>
        <v>4.3999999999999995</v>
      </c>
      <c r="U1227" s="5">
        <f t="shared" si="197"/>
        <v>44</v>
      </c>
      <c r="V1227" t="str">
        <f t="shared" si="198"/>
        <v>music</v>
      </c>
      <c r="W1227" t="str">
        <f t="shared" si="199"/>
        <v>world music</v>
      </c>
      <c r="X1227" s="8">
        <f t="shared" si="190"/>
        <v>2013</v>
      </c>
      <c r="Y1227" s="8">
        <f t="shared" si="191"/>
        <v>8</v>
      </c>
    </row>
    <row r="1228" spans="1:25" ht="19" customHeight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192"/>
        <v>41715.666446759256</v>
      </c>
      <c r="L1228" s="12">
        <f t="shared" si="193"/>
        <v>2014</v>
      </c>
      <c r="M1228" s="12">
        <f t="shared" si="194"/>
        <v>3</v>
      </c>
      <c r="N1228" s="11"/>
      <c r="O1228" s="11">
        <f t="shared" si="195"/>
        <v>41749.833333333328</v>
      </c>
      <c r="P1228" t="b">
        <v>0</v>
      </c>
      <c r="Q1228">
        <v>40</v>
      </c>
      <c r="R1228" t="b">
        <v>0</v>
      </c>
      <c r="S1228" t="s">
        <v>8286</v>
      </c>
      <c r="T1228" s="5">
        <f t="shared" si="196"/>
        <v>3.8739999999999997</v>
      </c>
      <c r="U1228" s="5">
        <f t="shared" si="197"/>
        <v>48.424999999999997</v>
      </c>
      <c r="V1228" t="str">
        <f t="shared" si="198"/>
        <v>music</v>
      </c>
      <c r="W1228" t="str">
        <f t="shared" si="199"/>
        <v>world music</v>
      </c>
      <c r="X1228" s="8">
        <f t="shared" si="190"/>
        <v>2014</v>
      </c>
      <c r="Y1228" s="8">
        <f t="shared" si="191"/>
        <v>3</v>
      </c>
    </row>
    <row r="1229" spans="1:25" ht="19" customHeight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192"/>
        <v>41827.710833333331</v>
      </c>
      <c r="L1229" s="12">
        <f t="shared" si="193"/>
        <v>2014</v>
      </c>
      <c r="M1229" s="12">
        <f t="shared" si="194"/>
        <v>7</v>
      </c>
      <c r="N1229" s="11"/>
      <c r="O1229" s="11">
        <f t="shared" si="195"/>
        <v>41858.083333333328</v>
      </c>
      <c r="P1229" t="b">
        <v>0</v>
      </c>
      <c r="Q1229">
        <v>0</v>
      </c>
      <c r="R1229" t="b">
        <v>0</v>
      </c>
      <c r="S1229" t="s">
        <v>8286</v>
      </c>
      <c r="T1229" s="5">
        <f t="shared" si="196"/>
        <v>0</v>
      </c>
      <c r="U1229" s="5">
        <f t="shared" si="197"/>
        <v>0</v>
      </c>
      <c r="V1229" t="str">
        <f t="shared" si="198"/>
        <v>music</v>
      </c>
      <c r="W1229" t="str">
        <f t="shared" si="199"/>
        <v>world music</v>
      </c>
      <c r="X1229" s="8">
        <f t="shared" si="190"/>
        <v>2014</v>
      </c>
      <c r="Y1229" s="8">
        <f t="shared" si="191"/>
        <v>7</v>
      </c>
    </row>
    <row r="1230" spans="1:25" ht="19" customHeight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192"/>
        <v>40754.520925925921</v>
      </c>
      <c r="L1230" s="12">
        <f t="shared" si="193"/>
        <v>2011</v>
      </c>
      <c r="M1230" s="12">
        <f t="shared" si="194"/>
        <v>7</v>
      </c>
      <c r="N1230" s="11"/>
      <c r="O1230" s="11">
        <f t="shared" si="195"/>
        <v>40814.520925925921</v>
      </c>
      <c r="P1230" t="b">
        <v>0</v>
      </c>
      <c r="Q1230">
        <v>24</v>
      </c>
      <c r="R1230" t="b">
        <v>0</v>
      </c>
      <c r="S1230" t="s">
        <v>8286</v>
      </c>
      <c r="T1230" s="5">
        <f t="shared" si="196"/>
        <v>29.299999999999997</v>
      </c>
      <c r="U1230" s="5">
        <f t="shared" si="197"/>
        <v>61.041666666666664</v>
      </c>
      <c r="V1230" t="str">
        <f t="shared" si="198"/>
        <v>music</v>
      </c>
      <c r="W1230" t="str">
        <f t="shared" si="199"/>
        <v>world music</v>
      </c>
      <c r="X1230" s="8">
        <f t="shared" si="190"/>
        <v>2011</v>
      </c>
      <c r="Y1230" s="8">
        <f t="shared" si="191"/>
        <v>7</v>
      </c>
    </row>
    <row r="1231" spans="1:25" ht="19" customHeight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192"/>
        <v>40985.251469907402</v>
      </c>
      <c r="L1231" s="12">
        <f t="shared" si="193"/>
        <v>2012</v>
      </c>
      <c r="M1231" s="12">
        <f t="shared" si="194"/>
        <v>3</v>
      </c>
      <c r="N1231" s="11"/>
      <c r="O1231" s="11">
        <f t="shared" si="195"/>
        <v>41015.458333333328</v>
      </c>
      <c r="P1231" t="b">
        <v>0</v>
      </c>
      <c r="Q1231">
        <v>1</v>
      </c>
      <c r="R1231" t="b">
        <v>0</v>
      </c>
      <c r="S1231" t="s">
        <v>8286</v>
      </c>
      <c r="T1231" s="5">
        <f t="shared" si="196"/>
        <v>0.90909090909090906</v>
      </c>
      <c r="U1231" s="5">
        <f t="shared" si="197"/>
        <v>25</v>
      </c>
      <c r="V1231" t="str">
        <f t="shared" si="198"/>
        <v>music</v>
      </c>
      <c r="W1231" t="str">
        <f t="shared" si="199"/>
        <v>world music</v>
      </c>
      <c r="X1231" s="8">
        <f t="shared" si="190"/>
        <v>2012</v>
      </c>
      <c r="Y1231" s="8">
        <f t="shared" si="191"/>
        <v>3</v>
      </c>
    </row>
    <row r="1232" spans="1:25" ht="19" customHeight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192"/>
        <v>40568.764236111107</v>
      </c>
      <c r="L1232" s="12">
        <f t="shared" si="193"/>
        <v>2011</v>
      </c>
      <c r="M1232" s="12">
        <f t="shared" si="194"/>
        <v>1</v>
      </c>
      <c r="N1232" s="11"/>
      <c r="O1232" s="11">
        <f t="shared" si="195"/>
        <v>40598.764236111107</v>
      </c>
      <c r="P1232" t="b">
        <v>0</v>
      </c>
      <c r="Q1232">
        <v>0</v>
      </c>
      <c r="R1232" t="b">
        <v>0</v>
      </c>
      <c r="S1232" t="s">
        <v>8286</v>
      </c>
      <c r="T1232" s="5">
        <f t="shared" si="196"/>
        <v>0</v>
      </c>
      <c r="U1232" s="5">
        <f t="shared" si="197"/>
        <v>0</v>
      </c>
      <c r="V1232" t="str">
        <f t="shared" si="198"/>
        <v>music</v>
      </c>
      <c r="W1232" t="str">
        <f t="shared" si="199"/>
        <v>world music</v>
      </c>
      <c r="X1232" s="8">
        <f t="shared" si="190"/>
        <v>2011</v>
      </c>
      <c r="Y1232" s="8">
        <f t="shared" si="191"/>
        <v>1</v>
      </c>
    </row>
    <row r="1233" spans="1:25" ht="19" customHeight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192"/>
        <v>42193.733425925922</v>
      </c>
      <c r="L1233" s="12">
        <f t="shared" si="193"/>
        <v>2015</v>
      </c>
      <c r="M1233" s="12">
        <f t="shared" si="194"/>
        <v>7</v>
      </c>
      <c r="N1233" s="11"/>
      <c r="O1233" s="11">
        <f t="shared" si="195"/>
        <v>42243.833333333336</v>
      </c>
      <c r="P1233" t="b">
        <v>0</v>
      </c>
      <c r="Q1233">
        <v>0</v>
      </c>
      <c r="R1233" t="b">
        <v>0</v>
      </c>
      <c r="S1233" t="s">
        <v>8286</v>
      </c>
      <c r="T1233" s="5">
        <f t="shared" si="196"/>
        <v>0</v>
      </c>
      <c r="U1233" s="5">
        <f t="shared" si="197"/>
        <v>0</v>
      </c>
      <c r="V1233" t="str">
        <f t="shared" si="198"/>
        <v>music</v>
      </c>
      <c r="W1233" t="str">
        <f t="shared" si="199"/>
        <v>world music</v>
      </c>
      <c r="X1233" s="8">
        <f t="shared" si="190"/>
        <v>2015</v>
      </c>
      <c r="Y1233" s="8">
        <f t="shared" si="191"/>
        <v>7</v>
      </c>
    </row>
    <row r="1234" spans="1:25" ht="19" customHeight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192"/>
        <v>41506.639699074069</v>
      </c>
      <c r="L1234" s="12">
        <f t="shared" si="193"/>
        <v>2013</v>
      </c>
      <c r="M1234" s="12">
        <f t="shared" si="194"/>
        <v>8</v>
      </c>
      <c r="N1234" s="11"/>
      <c r="O1234" s="11">
        <f t="shared" si="195"/>
        <v>41553.639699074069</v>
      </c>
      <c r="P1234" t="b">
        <v>0</v>
      </c>
      <c r="Q1234">
        <v>1</v>
      </c>
      <c r="R1234" t="b">
        <v>0</v>
      </c>
      <c r="S1234" t="s">
        <v>8286</v>
      </c>
      <c r="T1234" s="5">
        <f t="shared" si="196"/>
        <v>0.8</v>
      </c>
      <c r="U1234" s="5">
        <f t="shared" si="197"/>
        <v>40</v>
      </c>
      <c r="V1234" t="str">
        <f t="shared" si="198"/>
        <v>music</v>
      </c>
      <c r="W1234" t="str">
        <f t="shared" si="199"/>
        <v>world music</v>
      </c>
      <c r="X1234" s="8">
        <f t="shared" si="190"/>
        <v>2013</v>
      </c>
      <c r="Y1234" s="8">
        <f t="shared" si="191"/>
        <v>8</v>
      </c>
    </row>
    <row r="1235" spans="1:25" ht="19" customHeight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192"/>
        <v>40939.740439814814</v>
      </c>
      <c r="L1235" s="12">
        <f t="shared" si="193"/>
        <v>2012</v>
      </c>
      <c r="M1235" s="12">
        <f t="shared" si="194"/>
        <v>1</v>
      </c>
      <c r="N1235" s="11"/>
      <c r="O1235" s="11">
        <f t="shared" si="195"/>
        <v>40960.740439814814</v>
      </c>
      <c r="P1235" t="b">
        <v>0</v>
      </c>
      <c r="Q1235">
        <v>6</v>
      </c>
      <c r="R1235" t="b">
        <v>0</v>
      </c>
      <c r="S1235" t="s">
        <v>8286</v>
      </c>
      <c r="T1235" s="5">
        <f t="shared" si="196"/>
        <v>11.600000000000001</v>
      </c>
      <c r="U1235" s="5">
        <f t="shared" si="197"/>
        <v>19.333333333333332</v>
      </c>
      <c r="V1235" t="str">
        <f t="shared" si="198"/>
        <v>music</v>
      </c>
      <c r="W1235" t="str">
        <f t="shared" si="199"/>
        <v>world music</v>
      </c>
      <c r="X1235" s="8">
        <f t="shared" si="190"/>
        <v>2012</v>
      </c>
      <c r="Y1235" s="8">
        <f t="shared" si="191"/>
        <v>1</v>
      </c>
    </row>
    <row r="1236" spans="1:25" ht="19" customHeight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192"/>
        <v>42007.580347222225</v>
      </c>
      <c r="L1236" s="12">
        <f t="shared" si="193"/>
        <v>2015</v>
      </c>
      <c r="M1236" s="12">
        <f t="shared" si="194"/>
        <v>1</v>
      </c>
      <c r="N1236" s="11"/>
      <c r="O1236" s="11">
        <f t="shared" si="195"/>
        <v>42037.580347222225</v>
      </c>
      <c r="P1236" t="b">
        <v>0</v>
      </c>
      <c r="Q1236">
        <v>0</v>
      </c>
      <c r="R1236" t="b">
        <v>0</v>
      </c>
      <c r="S1236" t="s">
        <v>8286</v>
      </c>
      <c r="T1236" s="5">
        <f t="shared" si="196"/>
        <v>0</v>
      </c>
      <c r="U1236" s="5">
        <f t="shared" si="197"/>
        <v>0</v>
      </c>
      <c r="V1236" t="str">
        <f t="shared" si="198"/>
        <v>music</v>
      </c>
      <c r="W1236" t="str">
        <f t="shared" si="199"/>
        <v>world music</v>
      </c>
      <c r="X1236" s="8">
        <f t="shared" si="190"/>
        <v>2015</v>
      </c>
      <c r="Y1236" s="8">
        <f t="shared" si="191"/>
        <v>1</v>
      </c>
    </row>
    <row r="1237" spans="1:25" ht="19" customHeight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192"/>
        <v>41582.927071759259</v>
      </c>
      <c r="L1237" s="12">
        <f t="shared" si="193"/>
        <v>2013</v>
      </c>
      <c r="M1237" s="12">
        <f t="shared" si="194"/>
        <v>11</v>
      </c>
      <c r="N1237" s="11"/>
      <c r="O1237" s="11">
        <f t="shared" si="195"/>
        <v>41622.927071759259</v>
      </c>
      <c r="P1237" t="b">
        <v>0</v>
      </c>
      <c r="Q1237">
        <v>6</v>
      </c>
      <c r="R1237" t="b">
        <v>0</v>
      </c>
      <c r="S1237" t="s">
        <v>8286</v>
      </c>
      <c r="T1237" s="5">
        <f t="shared" si="196"/>
        <v>2.7873639500929119</v>
      </c>
      <c r="U1237" s="5">
        <f t="shared" si="197"/>
        <v>35</v>
      </c>
      <c r="V1237" t="str">
        <f t="shared" si="198"/>
        <v>music</v>
      </c>
      <c r="W1237" t="str">
        <f t="shared" si="199"/>
        <v>world music</v>
      </c>
      <c r="X1237" s="8">
        <f t="shared" si="190"/>
        <v>2013</v>
      </c>
      <c r="Y1237" s="8">
        <f t="shared" si="191"/>
        <v>11</v>
      </c>
    </row>
    <row r="1238" spans="1:25" ht="19" customHeight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192"/>
        <v>41110.47180555555</v>
      </c>
      <c r="L1238" s="12">
        <f t="shared" si="193"/>
        <v>2012</v>
      </c>
      <c r="M1238" s="12">
        <f t="shared" si="194"/>
        <v>7</v>
      </c>
      <c r="N1238" s="11"/>
      <c r="O1238" s="11">
        <f t="shared" si="195"/>
        <v>41118.458333333328</v>
      </c>
      <c r="P1238" t="b">
        <v>0</v>
      </c>
      <c r="Q1238">
        <v>0</v>
      </c>
      <c r="R1238" t="b">
        <v>0</v>
      </c>
      <c r="S1238" t="s">
        <v>8286</v>
      </c>
      <c r="T1238" s="5">
        <f t="shared" si="196"/>
        <v>0</v>
      </c>
      <c r="U1238" s="5">
        <f t="shared" si="197"/>
        <v>0</v>
      </c>
      <c r="V1238" t="str">
        <f t="shared" si="198"/>
        <v>music</v>
      </c>
      <c r="W1238" t="str">
        <f t="shared" si="199"/>
        <v>world music</v>
      </c>
      <c r="X1238" s="8">
        <f t="shared" si="190"/>
        <v>2012</v>
      </c>
      <c r="Y1238" s="8">
        <f t="shared" si="191"/>
        <v>7</v>
      </c>
    </row>
    <row r="1239" spans="1:25" ht="19" customHeight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192"/>
        <v>41125.074826388889</v>
      </c>
      <c r="L1239" s="12">
        <f t="shared" si="193"/>
        <v>2012</v>
      </c>
      <c r="M1239" s="12">
        <f t="shared" si="194"/>
        <v>8</v>
      </c>
      <c r="N1239" s="11"/>
      <c r="O1239" s="11">
        <f t="shared" si="195"/>
        <v>41145.074826388889</v>
      </c>
      <c r="P1239" t="b">
        <v>0</v>
      </c>
      <c r="Q1239">
        <v>0</v>
      </c>
      <c r="R1239" t="b">
        <v>0</v>
      </c>
      <c r="S1239" t="s">
        <v>8286</v>
      </c>
      <c r="T1239" s="5">
        <f t="shared" si="196"/>
        <v>0</v>
      </c>
      <c r="U1239" s="5">
        <f t="shared" si="197"/>
        <v>0</v>
      </c>
      <c r="V1239" t="str">
        <f t="shared" si="198"/>
        <v>music</v>
      </c>
      <c r="W1239" t="str">
        <f t="shared" si="199"/>
        <v>world music</v>
      </c>
      <c r="X1239" s="8">
        <f t="shared" si="190"/>
        <v>2012</v>
      </c>
      <c r="Y1239" s="8">
        <f t="shared" si="191"/>
        <v>8</v>
      </c>
    </row>
    <row r="1240" spans="1:25" ht="19" customHeight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192"/>
        <v>40731.402037037034</v>
      </c>
      <c r="L1240" s="12">
        <f t="shared" si="193"/>
        <v>2011</v>
      </c>
      <c r="M1240" s="12">
        <f t="shared" si="194"/>
        <v>7</v>
      </c>
      <c r="N1240" s="11"/>
      <c r="O1240" s="11">
        <f t="shared" si="195"/>
        <v>40761.402037037034</v>
      </c>
      <c r="P1240" t="b">
        <v>0</v>
      </c>
      <c r="Q1240">
        <v>3</v>
      </c>
      <c r="R1240" t="b">
        <v>0</v>
      </c>
      <c r="S1240" t="s">
        <v>8286</v>
      </c>
      <c r="T1240" s="5">
        <f t="shared" si="196"/>
        <v>17.8</v>
      </c>
      <c r="U1240" s="5">
        <f t="shared" si="197"/>
        <v>59.333333333333336</v>
      </c>
      <c r="V1240" t="str">
        <f t="shared" si="198"/>
        <v>music</v>
      </c>
      <c r="W1240" t="str">
        <f t="shared" si="199"/>
        <v>world music</v>
      </c>
      <c r="X1240" s="8">
        <f t="shared" si="190"/>
        <v>2011</v>
      </c>
      <c r="Y1240" s="8">
        <f t="shared" si="191"/>
        <v>7</v>
      </c>
    </row>
    <row r="1241" spans="1:25" ht="19" customHeight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192"/>
        <v>40883.754247685181</v>
      </c>
      <c r="L1241" s="12">
        <f t="shared" si="193"/>
        <v>2011</v>
      </c>
      <c r="M1241" s="12">
        <f t="shared" si="194"/>
        <v>12</v>
      </c>
      <c r="N1241" s="11"/>
      <c r="O1241" s="11">
        <f t="shared" si="195"/>
        <v>40913.754247685181</v>
      </c>
      <c r="P1241" t="b">
        <v>0</v>
      </c>
      <c r="Q1241">
        <v>0</v>
      </c>
      <c r="R1241" t="b">
        <v>0</v>
      </c>
      <c r="S1241" t="s">
        <v>8286</v>
      </c>
      <c r="T1241" s="5">
        <f t="shared" si="196"/>
        <v>0</v>
      </c>
      <c r="U1241" s="5">
        <f t="shared" si="197"/>
        <v>0</v>
      </c>
      <c r="V1241" t="str">
        <f t="shared" si="198"/>
        <v>music</v>
      </c>
      <c r="W1241" t="str">
        <f t="shared" si="199"/>
        <v>world music</v>
      </c>
      <c r="X1241" s="8">
        <f t="shared" si="190"/>
        <v>2011</v>
      </c>
      <c r="Y1241" s="8">
        <f t="shared" si="191"/>
        <v>12</v>
      </c>
    </row>
    <row r="1242" spans="1:25" ht="19" customHeight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192"/>
        <v>41408.831678240742</v>
      </c>
      <c r="L1242" s="12">
        <f t="shared" si="193"/>
        <v>2013</v>
      </c>
      <c r="M1242" s="12">
        <f t="shared" si="194"/>
        <v>5</v>
      </c>
      <c r="N1242" s="11"/>
      <c r="O1242" s="11">
        <f t="shared" si="195"/>
        <v>41467.70208333333</v>
      </c>
      <c r="P1242" t="b">
        <v>0</v>
      </c>
      <c r="Q1242">
        <v>8</v>
      </c>
      <c r="R1242" t="b">
        <v>0</v>
      </c>
      <c r="S1242" t="s">
        <v>8286</v>
      </c>
      <c r="T1242" s="5">
        <f t="shared" si="196"/>
        <v>3.0124999999999997</v>
      </c>
      <c r="U1242" s="5">
        <f t="shared" si="197"/>
        <v>30.125</v>
      </c>
      <c r="V1242" t="str">
        <f t="shared" si="198"/>
        <v>music</v>
      </c>
      <c r="W1242" t="str">
        <f t="shared" si="199"/>
        <v>world music</v>
      </c>
      <c r="X1242" s="8">
        <f t="shared" si="190"/>
        <v>2013</v>
      </c>
      <c r="Y1242" s="8">
        <f t="shared" si="191"/>
        <v>5</v>
      </c>
    </row>
    <row r="1243" spans="1:25" ht="19" customHeight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192"/>
        <v>41923.629398148143</v>
      </c>
      <c r="L1243" s="12">
        <f t="shared" si="193"/>
        <v>2014</v>
      </c>
      <c r="M1243" s="12">
        <f t="shared" si="194"/>
        <v>10</v>
      </c>
      <c r="N1243" s="11"/>
      <c r="O1243" s="11">
        <f t="shared" si="195"/>
        <v>41946.040972222218</v>
      </c>
      <c r="P1243" t="b">
        <v>0</v>
      </c>
      <c r="Q1243">
        <v>34</v>
      </c>
      <c r="R1243" t="b">
        <v>0</v>
      </c>
      <c r="S1243" t="s">
        <v>8286</v>
      </c>
      <c r="T1243" s="5">
        <f t="shared" si="196"/>
        <v>50.739999999999995</v>
      </c>
      <c r="U1243" s="5">
        <f t="shared" si="197"/>
        <v>74.617647058823536</v>
      </c>
      <c r="V1243" t="str">
        <f t="shared" si="198"/>
        <v>music</v>
      </c>
      <c r="W1243" t="str">
        <f t="shared" si="199"/>
        <v>world music</v>
      </c>
      <c r="X1243" s="8">
        <f t="shared" si="190"/>
        <v>2014</v>
      </c>
      <c r="Y1243" s="8">
        <f t="shared" si="191"/>
        <v>10</v>
      </c>
    </row>
    <row r="1244" spans="1:25" ht="19" customHeight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192"/>
        <v>40781.957199074073</v>
      </c>
      <c r="L1244" s="12">
        <f t="shared" si="193"/>
        <v>2011</v>
      </c>
      <c r="M1244" s="12">
        <f t="shared" si="194"/>
        <v>8</v>
      </c>
      <c r="N1244" s="11"/>
      <c r="O1244" s="11">
        <f t="shared" si="195"/>
        <v>40797.345833333333</v>
      </c>
      <c r="P1244" t="b">
        <v>0</v>
      </c>
      <c r="Q1244">
        <v>1</v>
      </c>
      <c r="R1244" t="b">
        <v>0</v>
      </c>
      <c r="S1244" t="s">
        <v>8286</v>
      </c>
      <c r="T1244" s="5">
        <f t="shared" si="196"/>
        <v>0.54884742041712409</v>
      </c>
      <c r="U1244" s="5">
        <f t="shared" si="197"/>
        <v>5</v>
      </c>
      <c r="V1244" t="str">
        <f t="shared" si="198"/>
        <v>music</v>
      </c>
      <c r="W1244" t="str">
        <f t="shared" si="199"/>
        <v>world music</v>
      </c>
      <c r="X1244" s="8">
        <f t="shared" si="190"/>
        <v>2011</v>
      </c>
      <c r="Y1244" s="8">
        <f t="shared" si="191"/>
        <v>8</v>
      </c>
    </row>
    <row r="1245" spans="1:25" ht="19" customHeight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192"/>
        <v>40671.670960648145</v>
      </c>
      <c r="L1245" s="12">
        <f t="shared" si="193"/>
        <v>2011</v>
      </c>
      <c r="M1245" s="12">
        <f t="shared" si="194"/>
        <v>5</v>
      </c>
      <c r="N1245" s="11"/>
      <c r="O1245" s="11">
        <f t="shared" si="195"/>
        <v>40732.666666666664</v>
      </c>
      <c r="P1245" t="b">
        <v>0</v>
      </c>
      <c r="Q1245">
        <v>38</v>
      </c>
      <c r="R1245" t="b">
        <v>0</v>
      </c>
      <c r="S1245" t="s">
        <v>8286</v>
      </c>
      <c r="T1245" s="5">
        <f t="shared" si="196"/>
        <v>14.091666666666667</v>
      </c>
      <c r="U1245" s="5">
        <f t="shared" si="197"/>
        <v>44.5</v>
      </c>
      <c r="V1245" t="str">
        <f t="shared" si="198"/>
        <v>music</v>
      </c>
      <c r="W1245" t="str">
        <f t="shared" si="199"/>
        <v>world music</v>
      </c>
      <c r="X1245" s="8">
        <f t="shared" si="190"/>
        <v>2011</v>
      </c>
      <c r="Y1245" s="8">
        <f t="shared" si="191"/>
        <v>5</v>
      </c>
    </row>
    <row r="1246" spans="1:25" ht="19" customHeight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192"/>
        <v>41355.617164351854</v>
      </c>
      <c r="L1246" s="12">
        <f t="shared" si="193"/>
        <v>2013</v>
      </c>
      <c r="M1246" s="12">
        <f t="shared" si="194"/>
        <v>3</v>
      </c>
      <c r="N1246" s="11"/>
      <c r="O1246" s="11">
        <f t="shared" si="195"/>
        <v>41386.666666666664</v>
      </c>
      <c r="P1246" t="b">
        <v>1</v>
      </c>
      <c r="Q1246">
        <v>45</v>
      </c>
      <c r="R1246" t="b">
        <v>1</v>
      </c>
      <c r="S1246" t="s">
        <v>8276</v>
      </c>
      <c r="T1246" s="5">
        <f t="shared" si="196"/>
        <v>103.8</v>
      </c>
      <c r="U1246" s="5">
        <f t="shared" si="197"/>
        <v>46.133333333333333</v>
      </c>
      <c r="V1246" t="str">
        <f t="shared" si="198"/>
        <v>music</v>
      </c>
      <c r="W1246" t="str">
        <f t="shared" si="199"/>
        <v>rock</v>
      </c>
      <c r="X1246" s="8">
        <f t="shared" si="190"/>
        <v>2013</v>
      </c>
      <c r="Y1246" s="8">
        <f t="shared" si="191"/>
        <v>3</v>
      </c>
    </row>
    <row r="1247" spans="1:25" ht="19" customHeight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192"/>
        <v>41774.391597222224</v>
      </c>
      <c r="L1247" s="12">
        <f t="shared" si="193"/>
        <v>2014</v>
      </c>
      <c r="M1247" s="12">
        <f t="shared" si="194"/>
        <v>5</v>
      </c>
      <c r="N1247" s="11"/>
      <c r="O1247" s="11">
        <f t="shared" si="195"/>
        <v>41804.391597222224</v>
      </c>
      <c r="P1247" t="b">
        <v>1</v>
      </c>
      <c r="Q1247">
        <v>17</v>
      </c>
      <c r="R1247" t="b">
        <v>1</v>
      </c>
      <c r="S1247" t="s">
        <v>8276</v>
      </c>
      <c r="T1247" s="5">
        <f t="shared" si="196"/>
        <v>120.24999999999999</v>
      </c>
      <c r="U1247" s="5">
        <f t="shared" si="197"/>
        <v>141.47058823529412</v>
      </c>
      <c r="V1247" t="str">
        <f t="shared" si="198"/>
        <v>music</v>
      </c>
      <c r="W1247" t="str">
        <f t="shared" si="199"/>
        <v>rock</v>
      </c>
      <c r="X1247" s="8">
        <f t="shared" si="190"/>
        <v>2014</v>
      </c>
      <c r="Y1247" s="8">
        <f t="shared" si="191"/>
        <v>5</v>
      </c>
    </row>
    <row r="1248" spans="1:25" ht="19" customHeight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192"/>
        <v>40837.835057870368</v>
      </c>
      <c r="L1248" s="12">
        <f t="shared" si="193"/>
        <v>2011</v>
      </c>
      <c r="M1248" s="12">
        <f t="shared" si="194"/>
        <v>10</v>
      </c>
      <c r="N1248" s="11"/>
      <c r="O1248" s="11">
        <f t="shared" si="195"/>
        <v>40882.876724537033</v>
      </c>
      <c r="P1248" t="b">
        <v>1</v>
      </c>
      <c r="Q1248">
        <v>31</v>
      </c>
      <c r="R1248" t="b">
        <v>1</v>
      </c>
      <c r="S1248" t="s">
        <v>8276</v>
      </c>
      <c r="T1248" s="5">
        <f t="shared" si="196"/>
        <v>117</v>
      </c>
      <c r="U1248" s="5">
        <f t="shared" si="197"/>
        <v>75.483870967741936</v>
      </c>
      <c r="V1248" t="str">
        <f t="shared" si="198"/>
        <v>music</v>
      </c>
      <c r="W1248" t="str">
        <f t="shared" si="199"/>
        <v>rock</v>
      </c>
      <c r="X1248" s="8">
        <f t="shared" si="190"/>
        <v>2011</v>
      </c>
      <c r="Y1248" s="8">
        <f t="shared" si="191"/>
        <v>10</v>
      </c>
    </row>
    <row r="1249" spans="1:25" ht="19" customHeight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192"/>
        <v>41370.083969907406</v>
      </c>
      <c r="L1249" s="12">
        <f t="shared" si="193"/>
        <v>2013</v>
      </c>
      <c r="M1249" s="12">
        <f t="shared" si="194"/>
        <v>4</v>
      </c>
      <c r="N1249" s="11"/>
      <c r="O1249" s="11">
        <f t="shared" si="195"/>
        <v>41400.083969907406</v>
      </c>
      <c r="P1249" t="b">
        <v>1</v>
      </c>
      <c r="Q1249">
        <v>50</v>
      </c>
      <c r="R1249" t="b">
        <v>1</v>
      </c>
      <c r="S1249" t="s">
        <v>8276</v>
      </c>
      <c r="T1249" s="5">
        <f t="shared" si="196"/>
        <v>122.14285714285715</v>
      </c>
      <c r="U1249" s="5">
        <f t="shared" si="197"/>
        <v>85.5</v>
      </c>
      <c r="V1249" t="str">
        <f t="shared" si="198"/>
        <v>music</v>
      </c>
      <c r="W1249" t="str">
        <f t="shared" si="199"/>
        <v>rock</v>
      </c>
      <c r="X1249" s="8">
        <f t="shared" si="190"/>
        <v>2013</v>
      </c>
      <c r="Y1249" s="8">
        <f t="shared" si="191"/>
        <v>4</v>
      </c>
    </row>
    <row r="1250" spans="1:25" ht="19" customHeight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192"/>
        <v>41767.448530092588</v>
      </c>
      <c r="L1250" s="12">
        <f t="shared" si="193"/>
        <v>2014</v>
      </c>
      <c r="M1250" s="12">
        <f t="shared" si="194"/>
        <v>5</v>
      </c>
      <c r="N1250" s="11"/>
      <c r="O1250" s="11">
        <f t="shared" si="195"/>
        <v>41803.082638888889</v>
      </c>
      <c r="P1250" t="b">
        <v>1</v>
      </c>
      <c r="Q1250">
        <v>59</v>
      </c>
      <c r="R1250" t="b">
        <v>1</v>
      </c>
      <c r="S1250" t="s">
        <v>8276</v>
      </c>
      <c r="T1250" s="5">
        <f t="shared" si="196"/>
        <v>151.63999999999999</v>
      </c>
      <c r="U1250" s="5">
        <f t="shared" si="197"/>
        <v>64.254237288135599</v>
      </c>
      <c r="V1250" t="str">
        <f t="shared" si="198"/>
        <v>music</v>
      </c>
      <c r="W1250" t="str">
        <f t="shared" si="199"/>
        <v>rock</v>
      </c>
      <c r="X1250" s="8">
        <f t="shared" si="190"/>
        <v>2014</v>
      </c>
      <c r="Y1250" s="8">
        <f t="shared" si="191"/>
        <v>5</v>
      </c>
    </row>
    <row r="1251" spans="1:25" ht="19" customHeight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192"/>
        <v>41067.532534722217</v>
      </c>
      <c r="L1251" s="12">
        <f t="shared" si="193"/>
        <v>2012</v>
      </c>
      <c r="M1251" s="12">
        <f t="shared" si="194"/>
        <v>6</v>
      </c>
      <c r="N1251" s="11"/>
      <c r="O1251" s="11">
        <f t="shared" si="195"/>
        <v>41097.532534722217</v>
      </c>
      <c r="P1251" t="b">
        <v>1</v>
      </c>
      <c r="Q1251">
        <v>81</v>
      </c>
      <c r="R1251" t="b">
        <v>1</v>
      </c>
      <c r="S1251" t="s">
        <v>8276</v>
      </c>
      <c r="T1251" s="5">
        <f t="shared" si="196"/>
        <v>104.44</v>
      </c>
      <c r="U1251" s="5">
        <f t="shared" si="197"/>
        <v>64.46913580246914</v>
      </c>
      <c r="V1251" t="str">
        <f t="shared" si="198"/>
        <v>music</v>
      </c>
      <c r="W1251" t="str">
        <f t="shared" si="199"/>
        <v>rock</v>
      </c>
      <c r="X1251" s="8">
        <f t="shared" si="190"/>
        <v>2012</v>
      </c>
      <c r="Y1251" s="8">
        <f t="shared" si="191"/>
        <v>6</v>
      </c>
    </row>
    <row r="1252" spans="1:25" ht="19" customHeight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192"/>
        <v>41843.434386574074</v>
      </c>
      <c r="L1252" s="12">
        <f t="shared" si="193"/>
        <v>2014</v>
      </c>
      <c r="M1252" s="12">
        <f t="shared" si="194"/>
        <v>7</v>
      </c>
      <c r="N1252" s="11"/>
      <c r="O1252" s="11">
        <f t="shared" si="195"/>
        <v>41888.434386574074</v>
      </c>
      <c r="P1252" t="b">
        <v>1</v>
      </c>
      <c r="Q1252">
        <v>508</v>
      </c>
      <c r="R1252" t="b">
        <v>1</v>
      </c>
      <c r="S1252" t="s">
        <v>8276</v>
      </c>
      <c r="T1252" s="5">
        <f t="shared" si="196"/>
        <v>200.15333333333331</v>
      </c>
      <c r="U1252" s="5">
        <f t="shared" si="197"/>
        <v>118.2007874015748</v>
      </c>
      <c r="V1252" t="str">
        <f t="shared" si="198"/>
        <v>music</v>
      </c>
      <c r="W1252" t="str">
        <f t="shared" si="199"/>
        <v>rock</v>
      </c>
      <c r="X1252" s="8">
        <f t="shared" si="190"/>
        <v>2014</v>
      </c>
      <c r="Y1252" s="8">
        <f t="shared" si="191"/>
        <v>7</v>
      </c>
    </row>
    <row r="1253" spans="1:25" ht="19" customHeight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192"/>
        <v>40751.606099537035</v>
      </c>
      <c r="L1253" s="12">
        <f t="shared" si="193"/>
        <v>2011</v>
      </c>
      <c r="M1253" s="12">
        <f t="shared" si="194"/>
        <v>7</v>
      </c>
      <c r="N1253" s="11"/>
      <c r="O1253" s="11">
        <f t="shared" si="195"/>
        <v>40811.606099537035</v>
      </c>
      <c r="P1253" t="b">
        <v>1</v>
      </c>
      <c r="Q1253">
        <v>74</v>
      </c>
      <c r="R1253" t="b">
        <v>1</v>
      </c>
      <c r="S1253" t="s">
        <v>8276</v>
      </c>
      <c r="T1253" s="5">
        <f t="shared" si="196"/>
        <v>101.8</v>
      </c>
      <c r="U1253" s="5">
        <f t="shared" si="197"/>
        <v>82.540540540540547</v>
      </c>
      <c r="V1253" t="str">
        <f t="shared" si="198"/>
        <v>music</v>
      </c>
      <c r="W1253" t="str">
        <f t="shared" si="199"/>
        <v>rock</v>
      </c>
      <c r="X1253" s="8">
        <f t="shared" si="190"/>
        <v>2011</v>
      </c>
      <c r="Y1253" s="8">
        <f t="shared" si="191"/>
        <v>7</v>
      </c>
    </row>
    <row r="1254" spans="1:25" ht="19" customHeight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192"/>
        <v>41543.779733796291</v>
      </c>
      <c r="L1254" s="12">
        <f t="shared" si="193"/>
        <v>2013</v>
      </c>
      <c r="M1254" s="12">
        <f t="shared" si="194"/>
        <v>9</v>
      </c>
      <c r="N1254" s="11"/>
      <c r="O1254" s="11">
        <f t="shared" si="195"/>
        <v>41571.779733796291</v>
      </c>
      <c r="P1254" t="b">
        <v>1</v>
      </c>
      <c r="Q1254">
        <v>141</v>
      </c>
      <c r="R1254" t="b">
        <v>1</v>
      </c>
      <c r="S1254" t="s">
        <v>8276</v>
      </c>
      <c r="T1254" s="5">
        <f t="shared" si="196"/>
        <v>137.65714285714284</v>
      </c>
      <c r="U1254" s="5">
        <f t="shared" si="197"/>
        <v>34.170212765957444</v>
      </c>
      <c r="V1254" t="str">
        <f t="shared" si="198"/>
        <v>music</v>
      </c>
      <c r="W1254" t="str">
        <f t="shared" si="199"/>
        <v>rock</v>
      </c>
      <c r="X1254" s="8">
        <f t="shared" si="190"/>
        <v>2013</v>
      </c>
      <c r="Y1254" s="8">
        <f t="shared" si="191"/>
        <v>9</v>
      </c>
    </row>
    <row r="1255" spans="1:25" ht="19" customHeight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192"/>
        <v>41855.575312499997</v>
      </c>
      <c r="L1255" s="12">
        <f t="shared" si="193"/>
        <v>2014</v>
      </c>
      <c r="M1255" s="12">
        <f t="shared" si="194"/>
        <v>8</v>
      </c>
      <c r="N1255" s="11"/>
      <c r="O1255" s="11">
        <f t="shared" si="195"/>
        <v>41885.575312499997</v>
      </c>
      <c r="P1255" t="b">
        <v>1</v>
      </c>
      <c r="Q1255">
        <v>711</v>
      </c>
      <c r="R1255" t="b">
        <v>1</v>
      </c>
      <c r="S1255" t="s">
        <v>8276</v>
      </c>
      <c r="T1255" s="5">
        <f t="shared" si="196"/>
        <v>303833.2</v>
      </c>
      <c r="U1255" s="5">
        <f t="shared" si="197"/>
        <v>42.73322081575246</v>
      </c>
      <c r="V1255" t="str">
        <f t="shared" si="198"/>
        <v>music</v>
      </c>
      <c r="W1255" t="str">
        <f t="shared" si="199"/>
        <v>rock</v>
      </c>
      <c r="X1255" s="8">
        <f t="shared" si="190"/>
        <v>2014</v>
      </c>
      <c r="Y1255" s="8">
        <f t="shared" si="191"/>
        <v>8</v>
      </c>
    </row>
    <row r="1256" spans="1:25" ht="19" customHeight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192"/>
        <v>40487.413032407407</v>
      </c>
      <c r="L1256" s="12">
        <f t="shared" si="193"/>
        <v>2010</v>
      </c>
      <c r="M1256" s="12">
        <f t="shared" si="194"/>
        <v>11</v>
      </c>
      <c r="N1256" s="11"/>
      <c r="O1256" s="11">
        <f t="shared" si="195"/>
        <v>40543.999305555553</v>
      </c>
      <c r="P1256" t="b">
        <v>1</v>
      </c>
      <c r="Q1256">
        <v>141</v>
      </c>
      <c r="R1256" t="b">
        <v>1</v>
      </c>
      <c r="S1256" t="s">
        <v>8276</v>
      </c>
      <c r="T1256" s="5">
        <f t="shared" si="196"/>
        <v>198.85074626865671</v>
      </c>
      <c r="U1256" s="5">
        <f t="shared" si="197"/>
        <v>94.489361702127653</v>
      </c>
      <c r="V1256" t="str">
        <f t="shared" si="198"/>
        <v>music</v>
      </c>
      <c r="W1256" t="str">
        <f t="shared" si="199"/>
        <v>rock</v>
      </c>
      <c r="X1256" s="8">
        <f t="shared" si="190"/>
        <v>2010</v>
      </c>
      <c r="Y1256" s="8">
        <f t="shared" si="191"/>
        <v>11</v>
      </c>
    </row>
    <row r="1257" spans="1:25" ht="19" customHeight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192"/>
        <v>41579.637175925927</v>
      </c>
      <c r="L1257" s="12">
        <f t="shared" si="193"/>
        <v>2013</v>
      </c>
      <c r="M1257" s="12">
        <f t="shared" si="194"/>
        <v>11</v>
      </c>
      <c r="N1257" s="11"/>
      <c r="O1257" s="11">
        <f t="shared" si="195"/>
        <v>41609.678842592592</v>
      </c>
      <c r="P1257" t="b">
        <v>1</v>
      </c>
      <c r="Q1257">
        <v>109</v>
      </c>
      <c r="R1257" t="b">
        <v>1</v>
      </c>
      <c r="S1257" t="s">
        <v>8276</v>
      </c>
      <c r="T1257" s="5">
        <f t="shared" si="196"/>
        <v>202.36666666666667</v>
      </c>
      <c r="U1257" s="5">
        <f t="shared" si="197"/>
        <v>55.697247706422019</v>
      </c>
      <c r="V1257" t="str">
        <f t="shared" si="198"/>
        <v>music</v>
      </c>
      <c r="W1257" t="str">
        <f t="shared" si="199"/>
        <v>rock</v>
      </c>
      <c r="X1257" s="8">
        <f t="shared" si="190"/>
        <v>2013</v>
      </c>
      <c r="Y1257" s="8">
        <f t="shared" si="191"/>
        <v>11</v>
      </c>
    </row>
    <row r="1258" spans="1:25" ht="19" customHeight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192"/>
        <v>40921.711006944439</v>
      </c>
      <c r="L1258" s="12">
        <f t="shared" si="193"/>
        <v>2012</v>
      </c>
      <c r="M1258" s="12">
        <f t="shared" si="194"/>
        <v>1</v>
      </c>
      <c r="N1258" s="11"/>
      <c r="O1258" s="11">
        <f t="shared" si="195"/>
        <v>40951.711006944439</v>
      </c>
      <c r="P1258" t="b">
        <v>1</v>
      </c>
      <c r="Q1258">
        <v>361</v>
      </c>
      <c r="R1258" t="b">
        <v>1</v>
      </c>
      <c r="S1258" t="s">
        <v>8276</v>
      </c>
      <c r="T1258" s="5">
        <f t="shared" si="196"/>
        <v>117.96376666666666</v>
      </c>
      <c r="U1258" s="5">
        <f t="shared" si="197"/>
        <v>98.030831024930734</v>
      </c>
      <c r="V1258" t="str">
        <f t="shared" si="198"/>
        <v>music</v>
      </c>
      <c r="W1258" t="str">
        <f t="shared" si="199"/>
        <v>rock</v>
      </c>
      <c r="X1258" s="8">
        <f t="shared" si="190"/>
        <v>2012</v>
      </c>
      <c r="Y1258" s="8">
        <f t="shared" si="191"/>
        <v>1</v>
      </c>
    </row>
    <row r="1259" spans="1:25" ht="19" customHeight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192"/>
        <v>40586.877199074072</v>
      </c>
      <c r="L1259" s="12">
        <f t="shared" si="193"/>
        <v>2011</v>
      </c>
      <c r="M1259" s="12">
        <f t="shared" si="194"/>
        <v>2</v>
      </c>
      <c r="N1259" s="11"/>
      <c r="O1259" s="11">
        <f t="shared" si="195"/>
        <v>40635.835532407407</v>
      </c>
      <c r="P1259" t="b">
        <v>1</v>
      </c>
      <c r="Q1259">
        <v>176</v>
      </c>
      <c r="R1259" t="b">
        <v>1</v>
      </c>
      <c r="S1259" t="s">
        <v>8276</v>
      </c>
      <c r="T1259" s="5">
        <f t="shared" si="196"/>
        <v>294.72727272727275</v>
      </c>
      <c r="U1259" s="5">
        <f t="shared" si="197"/>
        <v>92.102272727272734</v>
      </c>
      <c r="V1259" t="str">
        <f t="shared" si="198"/>
        <v>music</v>
      </c>
      <c r="W1259" t="str">
        <f t="shared" si="199"/>
        <v>rock</v>
      </c>
      <c r="X1259" s="8">
        <f t="shared" si="190"/>
        <v>2011</v>
      </c>
      <c r="Y1259" s="8">
        <f t="shared" si="191"/>
        <v>2</v>
      </c>
    </row>
    <row r="1260" spans="1:25" ht="19" customHeight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192"/>
        <v>41487.402916666666</v>
      </c>
      <c r="L1260" s="12">
        <f t="shared" si="193"/>
        <v>2013</v>
      </c>
      <c r="M1260" s="12">
        <f t="shared" si="194"/>
        <v>8</v>
      </c>
      <c r="N1260" s="11"/>
      <c r="O1260" s="11">
        <f t="shared" si="195"/>
        <v>41517.402916666666</v>
      </c>
      <c r="P1260" t="b">
        <v>1</v>
      </c>
      <c r="Q1260">
        <v>670</v>
      </c>
      <c r="R1260" t="b">
        <v>1</v>
      </c>
      <c r="S1260" t="s">
        <v>8276</v>
      </c>
      <c r="T1260" s="5">
        <f t="shared" si="196"/>
        <v>213.14633333333336</v>
      </c>
      <c r="U1260" s="5">
        <f t="shared" si="197"/>
        <v>38.175462686567165</v>
      </c>
      <c r="V1260" t="str">
        <f t="shared" si="198"/>
        <v>music</v>
      </c>
      <c r="W1260" t="str">
        <f t="shared" si="199"/>
        <v>rock</v>
      </c>
      <c r="X1260" s="8">
        <f t="shared" si="190"/>
        <v>2013</v>
      </c>
      <c r="Y1260" s="8">
        <f t="shared" si="191"/>
        <v>8</v>
      </c>
    </row>
    <row r="1261" spans="1:25" ht="19" customHeight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192"/>
        <v>41766.762314814812</v>
      </c>
      <c r="L1261" s="12">
        <f t="shared" si="193"/>
        <v>2014</v>
      </c>
      <c r="M1261" s="12">
        <f t="shared" si="194"/>
        <v>5</v>
      </c>
      <c r="N1261" s="11"/>
      <c r="O1261" s="11">
        <f t="shared" si="195"/>
        <v>41798.957638888889</v>
      </c>
      <c r="P1261" t="b">
        <v>1</v>
      </c>
      <c r="Q1261">
        <v>96</v>
      </c>
      <c r="R1261" t="b">
        <v>1</v>
      </c>
      <c r="S1261" t="s">
        <v>8276</v>
      </c>
      <c r="T1261" s="5">
        <f t="shared" si="196"/>
        <v>104.24</v>
      </c>
      <c r="U1261" s="5">
        <f t="shared" si="197"/>
        <v>27.145833333333332</v>
      </c>
      <c r="V1261" t="str">
        <f t="shared" si="198"/>
        <v>music</v>
      </c>
      <c r="W1261" t="str">
        <f t="shared" si="199"/>
        <v>rock</v>
      </c>
      <c r="X1261" s="8">
        <f t="shared" si="190"/>
        <v>2014</v>
      </c>
      <c r="Y1261" s="8">
        <f t="shared" si="191"/>
        <v>5</v>
      </c>
    </row>
    <row r="1262" spans="1:25" ht="19" customHeight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192"/>
        <v>41666.63449074074</v>
      </c>
      <c r="L1262" s="12">
        <f t="shared" si="193"/>
        <v>2014</v>
      </c>
      <c r="M1262" s="12">
        <f t="shared" si="194"/>
        <v>1</v>
      </c>
      <c r="N1262" s="11"/>
      <c r="O1262" s="11">
        <f t="shared" si="195"/>
        <v>41696.63449074074</v>
      </c>
      <c r="P1262" t="b">
        <v>1</v>
      </c>
      <c r="Q1262">
        <v>74</v>
      </c>
      <c r="R1262" t="b">
        <v>1</v>
      </c>
      <c r="S1262" t="s">
        <v>8276</v>
      </c>
      <c r="T1262" s="5">
        <f t="shared" si="196"/>
        <v>113.66666666666667</v>
      </c>
      <c r="U1262" s="5">
        <f t="shared" si="197"/>
        <v>50.689189189189186</v>
      </c>
      <c r="V1262" t="str">
        <f t="shared" si="198"/>
        <v>music</v>
      </c>
      <c r="W1262" t="str">
        <f t="shared" si="199"/>
        <v>rock</v>
      </c>
      <c r="X1262" s="8">
        <f t="shared" si="190"/>
        <v>2014</v>
      </c>
      <c r="Y1262" s="8">
        <f t="shared" si="191"/>
        <v>1</v>
      </c>
    </row>
    <row r="1263" spans="1:25" ht="19" customHeight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192"/>
        <v>41638.134571759256</v>
      </c>
      <c r="L1263" s="12">
        <f t="shared" si="193"/>
        <v>2013</v>
      </c>
      <c r="M1263" s="12">
        <f t="shared" si="194"/>
        <v>12</v>
      </c>
      <c r="N1263" s="11"/>
      <c r="O1263" s="11">
        <f t="shared" si="195"/>
        <v>41668.134571759256</v>
      </c>
      <c r="P1263" t="b">
        <v>1</v>
      </c>
      <c r="Q1263">
        <v>52</v>
      </c>
      <c r="R1263" t="b">
        <v>1</v>
      </c>
      <c r="S1263" t="s">
        <v>8276</v>
      </c>
      <c r="T1263" s="5">
        <f t="shared" si="196"/>
        <v>101.25</v>
      </c>
      <c r="U1263" s="5">
        <f t="shared" si="197"/>
        <v>38.942307692307693</v>
      </c>
      <c r="V1263" t="str">
        <f t="shared" si="198"/>
        <v>music</v>
      </c>
      <c r="W1263" t="str">
        <f t="shared" si="199"/>
        <v>rock</v>
      </c>
      <c r="X1263" s="8">
        <f t="shared" si="190"/>
        <v>2013</v>
      </c>
      <c r="Y1263" s="8">
        <f t="shared" si="191"/>
        <v>12</v>
      </c>
    </row>
    <row r="1264" spans="1:25" ht="19" customHeight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192"/>
        <v>41656.554305555554</v>
      </c>
      <c r="L1264" s="12">
        <f t="shared" si="193"/>
        <v>2014</v>
      </c>
      <c r="M1264" s="12">
        <f t="shared" si="194"/>
        <v>1</v>
      </c>
      <c r="N1264" s="11"/>
      <c r="O1264" s="11">
        <f t="shared" si="195"/>
        <v>41686.554305555554</v>
      </c>
      <c r="P1264" t="b">
        <v>1</v>
      </c>
      <c r="Q1264">
        <v>105</v>
      </c>
      <c r="R1264" t="b">
        <v>1</v>
      </c>
      <c r="S1264" t="s">
        <v>8276</v>
      </c>
      <c r="T1264" s="5">
        <f t="shared" si="196"/>
        <v>125.41538461538462</v>
      </c>
      <c r="U1264" s="5">
        <f t="shared" si="197"/>
        <v>77.638095238095232</v>
      </c>
      <c r="V1264" t="str">
        <f t="shared" si="198"/>
        <v>music</v>
      </c>
      <c r="W1264" t="str">
        <f t="shared" si="199"/>
        <v>rock</v>
      </c>
      <c r="X1264" s="8">
        <f t="shared" si="190"/>
        <v>2014</v>
      </c>
      <c r="Y1264" s="8">
        <f t="shared" si="191"/>
        <v>1</v>
      </c>
    </row>
    <row r="1265" spans="1:25" ht="19" customHeight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192"/>
        <v>41691.875810185185</v>
      </c>
      <c r="L1265" s="12">
        <f t="shared" si="193"/>
        <v>2014</v>
      </c>
      <c r="M1265" s="12">
        <f t="shared" si="194"/>
        <v>2</v>
      </c>
      <c r="N1265" s="11"/>
      <c r="O1265" s="11">
        <f t="shared" si="195"/>
        <v>41726.833333333328</v>
      </c>
      <c r="P1265" t="b">
        <v>1</v>
      </c>
      <c r="Q1265">
        <v>41</v>
      </c>
      <c r="R1265" t="b">
        <v>1</v>
      </c>
      <c r="S1265" t="s">
        <v>8276</v>
      </c>
      <c r="T1265" s="5">
        <f t="shared" si="196"/>
        <v>119</v>
      </c>
      <c r="U1265" s="5">
        <f t="shared" si="197"/>
        <v>43.536585365853661</v>
      </c>
      <c r="V1265" t="str">
        <f t="shared" si="198"/>
        <v>music</v>
      </c>
      <c r="W1265" t="str">
        <f t="shared" si="199"/>
        <v>rock</v>
      </c>
      <c r="X1265" s="8">
        <f t="shared" si="190"/>
        <v>2014</v>
      </c>
      <c r="Y1265" s="8">
        <f t="shared" si="191"/>
        <v>2</v>
      </c>
    </row>
    <row r="1266" spans="1:25" ht="19" customHeight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192"/>
        <v>41547.454664351848</v>
      </c>
      <c r="L1266" s="12">
        <f t="shared" si="193"/>
        <v>2013</v>
      </c>
      <c r="M1266" s="12">
        <f t="shared" si="194"/>
        <v>9</v>
      </c>
      <c r="N1266" s="11"/>
      <c r="O1266" s="11">
        <f t="shared" si="195"/>
        <v>41576.454664351848</v>
      </c>
      <c r="P1266" t="b">
        <v>1</v>
      </c>
      <c r="Q1266">
        <v>34</v>
      </c>
      <c r="R1266" t="b">
        <v>1</v>
      </c>
      <c r="S1266" t="s">
        <v>8276</v>
      </c>
      <c r="T1266" s="5">
        <f t="shared" si="196"/>
        <v>166.46153846153845</v>
      </c>
      <c r="U1266" s="5">
        <f t="shared" si="197"/>
        <v>31.823529411764707</v>
      </c>
      <c r="V1266" t="str">
        <f t="shared" si="198"/>
        <v>music</v>
      </c>
      <c r="W1266" t="str">
        <f t="shared" si="199"/>
        <v>rock</v>
      </c>
      <c r="X1266" s="8">
        <f t="shared" si="190"/>
        <v>2013</v>
      </c>
      <c r="Y1266" s="8">
        <f t="shared" si="191"/>
        <v>9</v>
      </c>
    </row>
    <row r="1267" spans="1:25" ht="19" customHeight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192"/>
        <v>40465.446932870364</v>
      </c>
      <c r="L1267" s="12">
        <f t="shared" si="193"/>
        <v>2010</v>
      </c>
      <c r="M1267" s="12">
        <f t="shared" si="194"/>
        <v>10</v>
      </c>
      <c r="N1267" s="11"/>
      <c r="O1267" s="11">
        <f t="shared" si="195"/>
        <v>40512.446932870364</v>
      </c>
      <c r="P1267" t="b">
        <v>1</v>
      </c>
      <c r="Q1267">
        <v>66</v>
      </c>
      <c r="R1267" t="b">
        <v>1</v>
      </c>
      <c r="S1267" t="s">
        <v>8276</v>
      </c>
      <c r="T1267" s="5">
        <f t="shared" si="196"/>
        <v>119.14771428571429</v>
      </c>
      <c r="U1267" s="5">
        <f t="shared" si="197"/>
        <v>63.184393939393942</v>
      </c>
      <c r="V1267" t="str">
        <f t="shared" si="198"/>
        <v>music</v>
      </c>
      <c r="W1267" t="str">
        <f t="shared" si="199"/>
        <v>rock</v>
      </c>
      <c r="X1267" s="8">
        <f t="shared" si="190"/>
        <v>2010</v>
      </c>
      <c r="Y1267" s="8">
        <f t="shared" si="191"/>
        <v>10</v>
      </c>
    </row>
    <row r="1268" spans="1:25" ht="19" customHeight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192"/>
        <v>41620.668344907404</v>
      </c>
      <c r="L1268" s="12">
        <f t="shared" si="193"/>
        <v>2013</v>
      </c>
      <c r="M1268" s="12">
        <f t="shared" si="194"/>
        <v>12</v>
      </c>
      <c r="N1268" s="11"/>
      <c r="O1268" s="11">
        <f t="shared" si="195"/>
        <v>41650.668344907404</v>
      </c>
      <c r="P1268" t="b">
        <v>1</v>
      </c>
      <c r="Q1268">
        <v>50</v>
      </c>
      <c r="R1268" t="b">
        <v>1</v>
      </c>
      <c r="S1268" t="s">
        <v>8276</v>
      </c>
      <c r="T1268" s="5">
        <f t="shared" si="196"/>
        <v>100.47368421052632</v>
      </c>
      <c r="U1268" s="5">
        <f t="shared" si="197"/>
        <v>190.9</v>
      </c>
      <c r="V1268" t="str">
        <f t="shared" si="198"/>
        <v>music</v>
      </c>
      <c r="W1268" t="str">
        <f t="shared" si="199"/>
        <v>rock</v>
      </c>
      <c r="X1268" s="8">
        <f t="shared" si="190"/>
        <v>2013</v>
      </c>
      <c r="Y1268" s="8">
        <f t="shared" si="191"/>
        <v>12</v>
      </c>
    </row>
    <row r="1269" spans="1:25" ht="19" customHeight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192"/>
        <v>41449.376828703702</v>
      </c>
      <c r="L1269" s="12">
        <f t="shared" si="193"/>
        <v>2013</v>
      </c>
      <c r="M1269" s="12">
        <f t="shared" si="194"/>
        <v>6</v>
      </c>
      <c r="N1269" s="11"/>
      <c r="O1269" s="11">
        <f t="shared" si="195"/>
        <v>41479.376828703702</v>
      </c>
      <c r="P1269" t="b">
        <v>1</v>
      </c>
      <c r="Q1269">
        <v>159</v>
      </c>
      <c r="R1269" t="b">
        <v>1</v>
      </c>
      <c r="S1269" t="s">
        <v>8276</v>
      </c>
      <c r="T1269" s="5">
        <f t="shared" si="196"/>
        <v>101.8</v>
      </c>
      <c r="U1269" s="5">
        <f t="shared" si="197"/>
        <v>140.85534591194968</v>
      </c>
      <c r="V1269" t="str">
        <f t="shared" si="198"/>
        <v>music</v>
      </c>
      <c r="W1269" t="str">
        <f t="shared" si="199"/>
        <v>rock</v>
      </c>
      <c r="X1269" s="8">
        <f t="shared" si="190"/>
        <v>2013</v>
      </c>
      <c r="Y1269" s="8">
        <f t="shared" si="191"/>
        <v>6</v>
      </c>
    </row>
    <row r="1270" spans="1:25" ht="19" customHeight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192"/>
        <v>41507.637118055551</v>
      </c>
      <c r="L1270" s="12">
        <f t="shared" si="193"/>
        <v>2013</v>
      </c>
      <c r="M1270" s="12">
        <f t="shared" si="194"/>
        <v>8</v>
      </c>
      <c r="N1270" s="11"/>
      <c r="O1270" s="11">
        <f t="shared" si="195"/>
        <v>41537.637118055551</v>
      </c>
      <c r="P1270" t="b">
        <v>1</v>
      </c>
      <c r="Q1270">
        <v>182</v>
      </c>
      <c r="R1270" t="b">
        <v>1</v>
      </c>
      <c r="S1270" t="s">
        <v>8276</v>
      </c>
      <c r="T1270" s="5">
        <f t="shared" si="196"/>
        <v>116.66666666666667</v>
      </c>
      <c r="U1270" s="5">
        <f t="shared" si="197"/>
        <v>76.92307692307692</v>
      </c>
      <c r="V1270" t="str">
        <f t="shared" si="198"/>
        <v>music</v>
      </c>
      <c r="W1270" t="str">
        <f t="shared" si="199"/>
        <v>rock</v>
      </c>
      <c r="X1270" s="8">
        <f t="shared" si="190"/>
        <v>2013</v>
      </c>
      <c r="Y1270" s="8">
        <f t="shared" si="191"/>
        <v>8</v>
      </c>
    </row>
    <row r="1271" spans="1:25" ht="19" customHeight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192"/>
        <v>42445.614722222221</v>
      </c>
      <c r="L1271" s="12">
        <f t="shared" si="193"/>
        <v>2016</v>
      </c>
      <c r="M1271" s="12">
        <f t="shared" si="194"/>
        <v>3</v>
      </c>
      <c r="N1271" s="11"/>
      <c r="O1271" s="11">
        <f t="shared" si="195"/>
        <v>42475.791666666664</v>
      </c>
      <c r="P1271" t="b">
        <v>1</v>
      </c>
      <c r="Q1271">
        <v>206</v>
      </c>
      <c r="R1271" t="b">
        <v>1</v>
      </c>
      <c r="S1271" t="s">
        <v>8276</v>
      </c>
      <c r="T1271" s="5">
        <f t="shared" si="196"/>
        <v>108.64893617021276</v>
      </c>
      <c r="U1271" s="5">
        <f t="shared" si="197"/>
        <v>99.15533980582525</v>
      </c>
      <c r="V1271" t="str">
        <f t="shared" si="198"/>
        <v>music</v>
      </c>
      <c r="W1271" t="str">
        <f t="shared" si="199"/>
        <v>rock</v>
      </c>
      <c r="X1271" s="8">
        <f t="shared" si="190"/>
        <v>2016</v>
      </c>
      <c r="Y1271" s="8">
        <f t="shared" si="191"/>
        <v>3</v>
      </c>
    </row>
    <row r="1272" spans="1:25" ht="19" customHeight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192"/>
        <v>40933.648634259254</v>
      </c>
      <c r="L1272" s="12">
        <f t="shared" si="193"/>
        <v>2012</v>
      </c>
      <c r="M1272" s="12">
        <f t="shared" si="194"/>
        <v>1</v>
      </c>
      <c r="N1272" s="11"/>
      <c r="O1272" s="11">
        <f t="shared" si="195"/>
        <v>40993.60696759259</v>
      </c>
      <c r="P1272" t="b">
        <v>1</v>
      </c>
      <c r="Q1272">
        <v>169</v>
      </c>
      <c r="R1272" t="b">
        <v>1</v>
      </c>
      <c r="S1272" t="s">
        <v>8276</v>
      </c>
      <c r="T1272" s="5">
        <f t="shared" si="196"/>
        <v>114.72</v>
      </c>
      <c r="U1272" s="5">
        <f t="shared" si="197"/>
        <v>67.881656804733723</v>
      </c>
      <c r="V1272" t="str">
        <f t="shared" si="198"/>
        <v>music</v>
      </c>
      <c r="W1272" t="str">
        <f t="shared" si="199"/>
        <v>rock</v>
      </c>
      <c r="X1272" s="8">
        <f t="shared" si="190"/>
        <v>2012</v>
      </c>
      <c r="Y1272" s="8">
        <f t="shared" si="191"/>
        <v>1</v>
      </c>
    </row>
    <row r="1273" spans="1:25" ht="19" customHeight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192"/>
        <v>41561.475219907406</v>
      </c>
      <c r="L1273" s="12">
        <f t="shared" si="193"/>
        <v>2013</v>
      </c>
      <c r="M1273" s="12">
        <f t="shared" si="194"/>
        <v>10</v>
      </c>
      <c r="N1273" s="11"/>
      <c r="O1273" s="11">
        <f t="shared" si="195"/>
        <v>41591.516886574071</v>
      </c>
      <c r="P1273" t="b">
        <v>1</v>
      </c>
      <c r="Q1273">
        <v>31</v>
      </c>
      <c r="R1273" t="b">
        <v>1</v>
      </c>
      <c r="S1273" t="s">
        <v>8276</v>
      </c>
      <c r="T1273" s="5">
        <f t="shared" si="196"/>
        <v>101.8</v>
      </c>
      <c r="U1273" s="5">
        <f t="shared" si="197"/>
        <v>246.29032258064515</v>
      </c>
      <c r="V1273" t="str">
        <f t="shared" si="198"/>
        <v>music</v>
      </c>
      <c r="W1273" t="str">
        <f t="shared" si="199"/>
        <v>rock</v>
      </c>
      <c r="X1273" s="8">
        <f t="shared" si="190"/>
        <v>2013</v>
      </c>
      <c r="Y1273" s="8">
        <f t="shared" si="191"/>
        <v>10</v>
      </c>
    </row>
    <row r="1274" spans="1:25" ht="19" customHeight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192"/>
        <v>40274.536793981482</v>
      </c>
      <c r="L1274" s="12">
        <f t="shared" si="193"/>
        <v>2010</v>
      </c>
      <c r="M1274" s="12">
        <f t="shared" si="194"/>
        <v>4</v>
      </c>
      <c r="N1274" s="11"/>
      <c r="O1274" s="11">
        <f t="shared" si="195"/>
        <v>40343.958333333328</v>
      </c>
      <c r="P1274" t="b">
        <v>1</v>
      </c>
      <c r="Q1274">
        <v>28</v>
      </c>
      <c r="R1274" t="b">
        <v>1</v>
      </c>
      <c r="S1274" t="s">
        <v>8276</v>
      </c>
      <c r="T1274" s="5">
        <f t="shared" si="196"/>
        <v>106</v>
      </c>
      <c r="U1274" s="5">
        <f t="shared" si="197"/>
        <v>189.28571428571428</v>
      </c>
      <c r="V1274" t="str">
        <f t="shared" si="198"/>
        <v>music</v>
      </c>
      <c r="W1274" t="str">
        <f t="shared" si="199"/>
        <v>rock</v>
      </c>
      <c r="X1274" s="8">
        <f t="shared" si="190"/>
        <v>2010</v>
      </c>
      <c r="Y1274" s="8">
        <f t="shared" si="191"/>
        <v>4</v>
      </c>
    </row>
    <row r="1275" spans="1:25" ht="19" customHeight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192"/>
        <v>41852.521886574068</v>
      </c>
      <c r="L1275" s="12">
        <f t="shared" si="193"/>
        <v>2014</v>
      </c>
      <c r="M1275" s="12">
        <f t="shared" si="194"/>
        <v>8</v>
      </c>
      <c r="N1275" s="11"/>
      <c r="O1275" s="11">
        <f t="shared" si="195"/>
        <v>41882.521886574068</v>
      </c>
      <c r="P1275" t="b">
        <v>1</v>
      </c>
      <c r="Q1275">
        <v>54</v>
      </c>
      <c r="R1275" t="b">
        <v>1</v>
      </c>
      <c r="S1275" t="s">
        <v>8276</v>
      </c>
      <c r="T1275" s="5">
        <f t="shared" si="196"/>
        <v>103.49999999999999</v>
      </c>
      <c r="U1275" s="5">
        <f t="shared" si="197"/>
        <v>76.666666666666671</v>
      </c>
      <c r="V1275" t="str">
        <f t="shared" si="198"/>
        <v>music</v>
      </c>
      <c r="W1275" t="str">
        <f t="shared" si="199"/>
        <v>rock</v>
      </c>
      <c r="X1275" s="8">
        <f t="shared" si="190"/>
        <v>2014</v>
      </c>
      <c r="Y1275" s="8">
        <f t="shared" si="191"/>
        <v>8</v>
      </c>
    </row>
    <row r="1276" spans="1:25" ht="19" customHeight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192"/>
        <v>41116.481770833328</v>
      </c>
      <c r="L1276" s="12">
        <f t="shared" si="193"/>
        <v>2012</v>
      </c>
      <c r="M1276" s="12">
        <f t="shared" si="194"/>
        <v>7</v>
      </c>
      <c r="N1276" s="11"/>
      <c r="O1276" s="11">
        <f t="shared" si="195"/>
        <v>41151.481770833328</v>
      </c>
      <c r="P1276" t="b">
        <v>1</v>
      </c>
      <c r="Q1276">
        <v>467</v>
      </c>
      <c r="R1276" t="b">
        <v>1</v>
      </c>
      <c r="S1276" t="s">
        <v>8276</v>
      </c>
      <c r="T1276" s="5">
        <f t="shared" si="196"/>
        <v>154.97535999999999</v>
      </c>
      <c r="U1276" s="5">
        <f t="shared" si="197"/>
        <v>82.963254817987149</v>
      </c>
      <c r="V1276" t="str">
        <f t="shared" si="198"/>
        <v>music</v>
      </c>
      <c r="W1276" t="str">
        <f t="shared" si="199"/>
        <v>rock</v>
      </c>
      <c r="X1276" s="8">
        <f t="shared" si="190"/>
        <v>2012</v>
      </c>
      <c r="Y1276" s="8">
        <f t="shared" si="191"/>
        <v>7</v>
      </c>
    </row>
    <row r="1277" spans="1:25" ht="19" customHeight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192"/>
        <v>41458.659571759257</v>
      </c>
      <c r="L1277" s="12">
        <f t="shared" si="193"/>
        <v>2013</v>
      </c>
      <c r="M1277" s="12">
        <f t="shared" si="194"/>
        <v>7</v>
      </c>
      <c r="N1277" s="11"/>
      <c r="O1277" s="11">
        <f t="shared" si="195"/>
        <v>41493.659571759257</v>
      </c>
      <c r="P1277" t="b">
        <v>1</v>
      </c>
      <c r="Q1277">
        <v>389</v>
      </c>
      <c r="R1277" t="b">
        <v>1</v>
      </c>
      <c r="S1277" t="s">
        <v>8276</v>
      </c>
      <c r="T1277" s="5">
        <f t="shared" si="196"/>
        <v>162.14066666666668</v>
      </c>
      <c r="U1277" s="5">
        <f t="shared" si="197"/>
        <v>62.522107969151669</v>
      </c>
      <c r="V1277" t="str">
        <f t="shared" si="198"/>
        <v>music</v>
      </c>
      <c r="W1277" t="str">
        <f t="shared" si="199"/>
        <v>rock</v>
      </c>
      <c r="X1277" s="8">
        <f t="shared" si="190"/>
        <v>2013</v>
      </c>
      <c r="Y1277" s="8">
        <f t="shared" si="191"/>
        <v>7</v>
      </c>
    </row>
    <row r="1278" spans="1:25" ht="19" customHeight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192"/>
        <v>40007.49591435185</v>
      </c>
      <c r="L1278" s="12">
        <f t="shared" si="193"/>
        <v>2009</v>
      </c>
      <c r="M1278" s="12">
        <f t="shared" si="194"/>
        <v>7</v>
      </c>
      <c r="N1278" s="11"/>
      <c r="O1278" s="11">
        <f t="shared" si="195"/>
        <v>40056.958333333328</v>
      </c>
      <c r="P1278" t="b">
        <v>1</v>
      </c>
      <c r="Q1278">
        <v>68</v>
      </c>
      <c r="R1278" t="b">
        <v>1</v>
      </c>
      <c r="S1278" t="s">
        <v>8276</v>
      </c>
      <c r="T1278" s="5">
        <f t="shared" si="196"/>
        <v>104.42100000000001</v>
      </c>
      <c r="U1278" s="5">
        <f t="shared" si="197"/>
        <v>46.06808823529412</v>
      </c>
      <c r="V1278" t="str">
        <f t="shared" si="198"/>
        <v>music</v>
      </c>
      <c r="W1278" t="str">
        <f t="shared" si="199"/>
        <v>rock</v>
      </c>
      <c r="X1278" s="8">
        <f t="shared" si="190"/>
        <v>2009</v>
      </c>
      <c r="Y1278" s="8">
        <f t="shared" si="191"/>
        <v>7</v>
      </c>
    </row>
    <row r="1279" spans="1:25" ht="19" customHeight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192"/>
        <v>41121.35355324074</v>
      </c>
      <c r="L1279" s="12">
        <f t="shared" si="193"/>
        <v>2012</v>
      </c>
      <c r="M1279" s="12">
        <f t="shared" si="194"/>
        <v>7</v>
      </c>
      <c r="N1279" s="11"/>
      <c r="O1279" s="11">
        <f t="shared" si="195"/>
        <v>41156.35355324074</v>
      </c>
      <c r="P1279" t="b">
        <v>1</v>
      </c>
      <c r="Q1279">
        <v>413</v>
      </c>
      <c r="R1279" t="b">
        <v>1</v>
      </c>
      <c r="S1279" t="s">
        <v>8276</v>
      </c>
      <c r="T1279" s="5">
        <f t="shared" si="196"/>
        <v>106.12433333333333</v>
      </c>
      <c r="U1279" s="5">
        <f t="shared" si="197"/>
        <v>38.543946731234868</v>
      </c>
      <c r="V1279" t="str">
        <f t="shared" si="198"/>
        <v>music</v>
      </c>
      <c r="W1279" t="str">
        <f t="shared" si="199"/>
        <v>rock</v>
      </c>
      <c r="X1279" s="8">
        <f t="shared" si="190"/>
        <v>2012</v>
      </c>
      <c r="Y1279" s="8">
        <f t="shared" si="191"/>
        <v>7</v>
      </c>
    </row>
    <row r="1280" spans="1:25" ht="19" customHeight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192"/>
        <v>41786.346828703703</v>
      </c>
      <c r="L1280" s="12">
        <f t="shared" si="193"/>
        <v>2014</v>
      </c>
      <c r="M1280" s="12">
        <f t="shared" si="194"/>
        <v>5</v>
      </c>
      <c r="N1280" s="11"/>
      <c r="O1280" s="11">
        <f t="shared" si="195"/>
        <v>41814.875</v>
      </c>
      <c r="P1280" t="b">
        <v>1</v>
      </c>
      <c r="Q1280">
        <v>190</v>
      </c>
      <c r="R1280" t="b">
        <v>1</v>
      </c>
      <c r="S1280" t="s">
        <v>8276</v>
      </c>
      <c r="T1280" s="5">
        <f t="shared" si="196"/>
        <v>154.93846153846152</v>
      </c>
      <c r="U1280" s="5">
        <f t="shared" si="197"/>
        <v>53.005263157894738</v>
      </c>
      <c r="V1280" t="str">
        <f t="shared" si="198"/>
        <v>music</v>
      </c>
      <c r="W1280" t="str">
        <f t="shared" si="199"/>
        <v>rock</v>
      </c>
      <c r="X1280" s="8">
        <f t="shared" si="190"/>
        <v>2014</v>
      </c>
      <c r="Y1280" s="8">
        <f t="shared" si="191"/>
        <v>5</v>
      </c>
    </row>
    <row r="1281" spans="1:25" ht="19" customHeight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192"/>
        <v>41681.890856481477</v>
      </c>
      <c r="L1281" s="12">
        <f t="shared" si="193"/>
        <v>2014</v>
      </c>
      <c r="M1281" s="12">
        <f t="shared" si="194"/>
        <v>2</v>
      </c>
      <c r="N1281" s="11"/>
      <c r="O1281" s="11">
        <f t="shared" si="195"/>
        <v>41721.849189814813</v>
      </c>
      <c r="P1281" t="b">
        <v>1</v>
      </c>
      <c r="Q1281">
        <v>189</v>
      </c>
      <c r="R1281" t="b">
        <v>1</v>
      </c>
      <c r="S1281" t="s">
        <v>8276</v>
      </c>
      <c r="T1281" s="5">
        <f t="shared" si="196"/>
        <v>110.77157238734421</v>
      </c>
      <c r="U1281" s="5">
        <f t="shared" si="197"/>
        <v>73.355396825396824</v>
      </c>
      <c r="V1281" t="str">
        <f t="shared" si="198"/>
        <v>music</v>
      </c>
      <c r="W1281" t="str">
        <f t="shared" si="199"/>
        <v>rock</v>
      </c>
      <c r="X1281" s="8">
        <f t="shared" si="190"/>
        <v>2014</v>
      </c>
      <c r="Y1281" s="8">
        <f t="shared" si="191"/>
        <v>2</v>
      </c>
    </row>
    <row r="1282" spans="1:25" ht="19" customHeight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si="192"/>
        <v>40513.54923611111</v>
      </c>
      <c r="L1282" s="12">
        <f t="shared" si="193"/>
        <v>2010</v>
      </c>
      <c r="M1282" s="12">
        <f t="shared" si="194"/>
        <v>12</v>
      </c>
      <c r="N1282" s="11"/>
      <c r="O1282" s="11">
        <f t="shared" si="195"/>
        <v>40603.54923611111</v>
      </c>
      <c r="P1282" t="b">
        <v>1</v>
      </c>
      <c r="Q1282">
        <v>130</v>
      </c>
      <c r="R1282" t="b">
        <v>1</v>
      </c>
      <c r="S1282" t="s">
        <v>8276</v>
      </c>
      <c r="T1282" s="5">
        <f t="shared" si="196"/>
        <v>110.91186666666665</v>
      </c>
      <c r="U1282" s="5">
        <f t="shared" si="197"/>
        <v>127.97523076923076</v>
      </c>
      <c r="V1282" t="str">
        <f t="shared" si="198"/>
        <v>music</v>
      </c>
      <c r="W1282" t="str">
        <f t="shared" si="199"/>
        <v>rock</v>
      </c>
      <c r="X1282" s="8">
        <f t="shared" ref="X1282:X1345" si="200">L1282</f>
        <v>2010</v>
      </c>
      <c r="Y1282" s="8">
        <f t="shared" ref="Y1282:Y1345" si="201">M1282</f>
        <v>12</v>
      </c>
    </row>
    <row r="1283" spans="1:25" ht="19" customHeight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ref="K1283:K1346" si="202">(J1283/86400)+25569+(-5/24)</f>
        <v>41463.535138888888</v>
      </c>
      <c r="L1283" s="12">
        <f t="shared" ref="L1283:L1346" si="203">YEAR(K1283)</f>
        <v>2013</v>
      </c>
      <c r="M1283" s="12">
        <f t="shared" ref="M1283:M1346" si="204">MONTH(K1283)</f>
        <v>7</v>
      </c>
      <c r="N1283" s="11"/>
      <c r="O1283" s="11">
        <f t="shared" ref="O1283:O1346" si="205">(I1283/86400)+25569+(-5/24)</f>
        <v>41483.535138888888</v>
      </c>
      <c r="P1283" t="b">
        <v>1</v>
      </c>
      <c r="Q1283">
        <v>74</v>
      </c>
      <c r="R1283" t="b">
        <v>1</v>
      </c>
      <c r="S1283" t="s">
        <v>8276</v>
      </c>
      <c r="T1283" s="5">
        <f t="shared" ref="T1283:T1346" si="206">E1283/D1283*100</f>
        <v>110.71428571428572</v>
      </c>
      <c r="U1283" s="5">
        <f t="shared" ref="U1283:U1346" si="207">IF(Q1283&gt;0,E1283/Q1283,0)</f>
        <v>104.72972972972973</v>
      </c>
      <c r="V1283" t="str">
        <f t="shared" ref="V1283:V1346" si="208">LEFT(S1283,SEARCH("/",S1283)-1)</f>
        <v>music</v>
      </c>
      <c r="W1283" t="str">
        <f t="shared" ref="W1283:W1346" si="209">RIGHT($S1283,LEN($S1283)-SEARCH("/",$S1283))</f>
        <v>rock</v>
      </c>
      <c r="X1283" s="8">
        <f t="shared" si="200"/>
        <v>2013</v>
      </c>
      <c r="Y1283" s="8">
        <f t="shared" si="201"/>
        <v>7</v>
      </c>
    </row>
    <row r="1284" spans="1:25" ht="19" customHeight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202"/>
        <v>41586.266840277771</v>
      </c>
      <c r="L1284" s="12">
        <f t="shared" si="203"/>
        <v>2013</v>
      </c>
      <c r="M1284" s="12">
        <f t="shared" si="204"/>
        <v>11</v>
      </c>
      <c r="N1284" s="11"/>
      <c r="O1284" s="11">
        <f t="shared" si="205"/>
        <v>41616.999305555553</v>
      </c>
      <c r="P1284" t="b">
        <v>1</v>
      </c>
      <c r="Q1284">
        <v>274</v>
      </c>
      <c r="R1284" t="b">
        <v>1</v>
      </c>
      <c r="S1284" t="s">
        <v>8276</v>
      </c>
      <c r="T1284" s="5">
        <f t="shared" si="206"/>
        <v>123.61333333333333</v>
      </c>
      <c r="U1284" s="5">
        <f t="shared" si="207"/>
        <v>67.671532846715323</v>
      </c>
      <c r="V1284" t="str">
        <f t="shared" si="208"/>
        <v>music</v>
      </c>
      <c r="W1284" t="str">
        <f t="shared" si="209"/>
        <v>rock</v>
      </c>
      <c r="X1284" s="8">
        <f t="shared" si="200"/>
        <v>2013</v>
      </c>
      <c r="Y1284" s="8">
        <f t="shared" si="201"/>
        <v>11</v>
      </c>
    </row>
    <row r="1285" spans="1:25" ht="19" customHeight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202"/>
        <v>41320.50913194444</v>
      </c>
      <c r="L1285" s="12">
        <f t="shared" si="203"/>
        <v>2013</v>
      </c>
      <c r="M1285" s="12">
        <f t="shared" si="204"/>
        <v>2</v>
      </c>
      <c r="N1285" s="11"/>
      <c r="O1285" s="11">
        <f t="shared" si="205"/>
        <v>41343.958333333328</v>
      </c>
      <c r="P1285" t="b">
        <v>1</v>
      </c>
      <c r="Q1285">
        <v>22</v>
      </c>
      <c r="R1285" t="b">
        <v>1</v>
      </c>
      <c r="S1285" t="s">
        <v>8276</v>
      </c>
      <c r="T1285" s="5">
        <f t="shared" si="206"/>
        <v>211.05</v>
      </c>
      <c r="U1285" s="5">
        <f t="shared" si="207"/>
        <v>95.931818181818187</v>
      </c>
      <c r="V1285" t="str">
        <f t="shared" si="208"/>
        <v>music</v>
      </c>
      <c r="W1285" t="str">
        <f t="shared" si="209"/>
        <v>rock</v>
      </c>
      <c r="X1285" s="8">
        <f t="shared" si="200"/>
        <v>2013</v>
      </c>
      <c r="Y1285" s="8">
        <f t="shared" si="201"/>
        <v>2</v>
      </c>
    </row>
    <row r="1286" spans="1:25" ht="19" customHeight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202"/>
        <v>42712.026412037034</v>
      </c>
      <c r="L1286" s="12">
        <f t="shared" si="203"/>
        <v>2016</v>
      </c>
      <c r="M1286" s="12">
        <f t="shared" si="204"/>
        <v>12</v>
      </c>
      <c r="N1286" s="11"/>
      <c r="O1286" s="11">
        <f t="shared" si="205"/>
        <v>42735.499305555553</v>
      </c>
      <c r="P1286" t="b">
        <v>0</v>
      </c>
      <c r="Q1286">
        <v>31</v>
      </c>
      <c r="R1286" t="b">
        <v>1</v>
      </c>
      <c r="S1286" t="s">
        <v>8271</v>
      </c>
      <c r="T1286" s="5">
        <f t="shared" si="206"/>
        <v>101</v>
      </c>
      <c r="U1286" s="5">
        <f t="shared" si="207"/>
        <v>65.161290322580641</v>
      </c>
      <c r="V1286" t="str">
        <f t="shared" si="208"/>
        <v>theater</v>
      </c>
      <c r="W1286" t="str">
        <f t="shared" si="209"/>
        <v>plays</v>
      </c>
      <c r="X1286" s="8">
        <f t="shared" si="200"/>
        <v>2016</v>
      </c>
      <c r="Y1286" s="8">
        <f t="shared" si="201"/>
        <v>12</v>
      </c>
    </row>
    <row r="1287" spans="1:25" ht="19" customHeight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202"/>
        <v>42160.374710648146</v>
      </c>
      <c r="L1287" s="12">
        <f t="shared" si="203"/>
        <v>2015</v>
      </c>
      <c r="M1287" s="12">
        <f t="shared" si="204"/>
        <v>6</v>
      </c>
      <c r="N1287" s="11"/>
      <c r="O1287" s="11">
        <f t="shared" si="205"/>
        <v>42175.374710648146</v>
      </c>
      <c r="P1287" t="b">
        <v>0</v>
      </c>
      <c r="Q1287">
        <v>63</v>
      </c>
      <c r="R1287" t="b">
        <v>1</v>
      </c>
      <c r="S1287" t="s">
        <v>8271</v>
      </c>
      <c r="T1287" s="5">
        <f t="shared" si="206"/>
        <v>101.64999999999999</v>
      </c>
      <c r="U1287" s="5">
        <f t="shared" si="207"/>
        <v>32.269841269841272</v>
      </c>
      <c r="V1287" t="str">
        <f t="shared" si="208"/>
        <v>theater</v>
      </c>
      <c r="W1287" t="str">
        <f t="shared" si="209"/>
        <v>plays</v>
      </c>
      <c r="X1287" s="8">
        <f t="shared" si="200"/>
        <v>2015</v>
      </c>
      <c r="Y1287" s="8">
        <f t="shared" si="201"/>
        <v>6</v>
      </c>
    </row>
    <row r="1288" spans="1:25" ht="19" customHeight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202"/>
        <v>42039.176238425927</v>
      </c>
      <c r="L1288" s="12">
        <f t="shared" si="203"/>
        <v>2015</v>
      </c>
      <c r="M1288" s="12">
        <f t="shared" si="204"/>
        <v>2</v>
      </c>
      <c r="N1288" s="11"/>
      <c r="O1288" s="11">
        <f t="shared" si="205"/>
        <v>42052.374999999993</v>
      </c>
      <c r="P1288" t="b">
        <v>0</v>
      </c>
      <c r="Q1288">
        <v>20</v>
      </c>
      <c r="R1288" t="b">
        <v>1</v>
      </c>
      <c r="S1288" t="s">
        <v>8271</v>
      </c>
      <c r="T1288" s="5">
        <f t="shared" si="206"/>
        <v>108.33333333333333</v>
      </c>
      <c r="U1288" s="5">
        <f t="shared" si="207"/>
        <v>81.25</v>
      </c>
      <c r="V1288" t="str">
        <f t="shared" si="208"/>
        <v>theater</v>
      </c>
      <c r="W1288" t="str">
        <f t="shared" si="209"/>
        <v>plays</v>
      </c>
      <c r="X1288" s="8">
        <f t="shared" si="200"/>
        <v>2015</v>
      </c>
      <c r="Y1288" s="8">
        <f t="shared" si="201"/>
        <v>2</v>
      </c>
    </row>
    <row r="1289" spans="1:25" ht="19" customHeight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202"/>
        <v>42107.412685185183</v>
      </c>
      <c r="L1289" s="12">
        <f t="shared" si="203"/>
        <v>2015</v>
      </c>
      <c r="M1289" s="12">
        <f t="shared" si="204"/>
        <v>4</v>
      </c>
      <c r="N1289" s="11"/>
      <c r="O1289" s="11">
        <f t="shared" si="205"/>
        <v>42167.412685185183</v>
      </c>
      <c r="P1289" t="b">
        <v>0</v>
      </c>
      <c r="Q1289">
        <v>25</v>
      </c>
      <c r="R1289" t="b">
        <v>1</v>
      </c>
      <c r="S1289" t="s">
        <v>8271</v>
      </c>
      <c r="T1289" s="5">
        <f t="shared" si="206"/>
        <v>242</v>
      </c>
      <c r="U1289" s="5">
        <f t="shared" si="207"/>
        <v>24.2</v>
      </c>
      <c r="V1289" t="str">
        <f t="shared" si="208"/>
        <v>theater</v>
      </c>
      <c r="W1289" t="str">
        <f t="shared" si="209"/>
        <v>plays</v>
      </c>
      <c r="X1289" s="8">
        <f t="shared" si="200"/>
        <v>2015</v>
      </c>
      <c r="Y1289" s="8">
        <f t="shared" si="201"/>
        <v>4</v>
      </c>
    </row>
    <row r="1290" spans="1:25" ht="19" customHeight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202"/>
        <v>42560.946331018517</v>
      </c>
      <c r="L1290" s="12">
        <f t="shared" si="203"/>
        <v>2016</v>
      </c>
      <c r="M1290" s="12">
        <f t="shared" si="204"/>
        <v>7</v>
      </c>
      <c r="N1290" s="11"/>
      <c r="O1290" s="11">
        <f t="shared" si="205"/>
        <v>42591.958333333336</v>
      </c>
      <c r="P1290" t="b">
        <v>0</v>
      </c>
      <c r="Q1290">
        <v>61</v>
      </c>
      <c r="R1290" t="b">
        <v>1</v>
      </c>
      <c r="S1290" t="s">
        <v>8271</v>
      </c>
      <c r="T1290" s="5">
        <f t="shared" si="206"/>
        <v>100.44999999999999</v>
      </c>
      <c r="U1290" s="5">
        <f t="shared" si="207"/>
        <v>65.868852459016395</v>
      </c>
      <c r="V1290" t="str">
        <f t="shared" si="208"/>
        <v>theater</v>
      </c>
      <c r="W1290" t="str">
        <f t="shared" si="209"/>
        <v>plays</v>
      </c>
      <c r="X1290" s="8">
        <f t="shared" si="200"/>
        <v>2016</v>
      </c>
      <c r="Y1290" s="8">
        <f t="shared" si="201"/>
        <v>7</v>
      </c>
    </row>
    <row r="1291" spans="1:25" ht="19" customHeight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202"/>
        <v>42708.926446759258</v>
      </c>
      <c r="L1291" s="12">
        <f t="shared" si="203"/>
        <v>2016</v>
      </c>
      <c r="M1291" s="12">
        <f t="shared" si="204"/>
        <v>12</v>
      </c>
      <c r="N1291" s="11"/>
      <c r="O1291" s="11">
        <f t="shared" si="205"/>
        <v>42738.926446759258</v>
      </c>
      <c r="P1291" t="b">
        <v>0</v>
      </c>
      <c r="Q1291">
        <v>52</v>
      </c>
      <c r="R1291" t="b">
        <v>1</v>
      </c>
      <c r="S1291" t="s">
        <v>8271</v>
      </c>
      <c r="T1291" s="5">
        <f t="shared" si="206"/>
        <v>125.06666666666666</v>
      </c>
      <c r="U1291" s="5">
        <f t="shared" si="207"/>
        <v>36.07692307692308</v>
      </c>
      <c r="V1291" t="str">
        <f t="shared" si="208"/>
        <v>theater</v>
      </c>
      <c r="W1291" t="str">
        <f t="shared" si="209"/>
        <v>plays</v>
      </c>
      <c r="X1291" s="8">
        <f t="shared" si="200"/>
        <v>2016</v>
      </c>
      <c r="Y1291" s="8">
        <f t="shared" si="201"/>
        <v>12</v>
      </c>
    </row>
    <row r="1292" spans="1:25" ht="19" customHeight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202"/>
        <v>42086.406608796293</v>
      </c>
      <c r="L1292" s="12">
        <f t="shared" si="203"/>
        <v>2015</v>
      </c>
      <c r="M1292" s="12">
        <f t="shared" si="204"/>
        <v>3</v>
      </c>
      <c r="N1292" s="11"/>
      <c r="O1292" s="11">
        <f t="shared" si="205"/>
        <v>42117.082638888889</v>
      </c>
      <c r="P1292" t="b">
        <v>0</v>
      </c>
      <c r="Q1292">
        <v>86</v>
      </c>
      <c r="R1292" t="b">
        <v>1</v>
      </c>
      <c r="S1292" t="s">
        <v>8271</v>
      </c>
      <c r="T1292" s="5">
        <f t="shared" si="206"/>
        <v>108.57142857142857</v>
      </c>
      <c r="U1292" s="5">
        <f t="shared" si="207"/>
        <v>44.186046511627907</v>
      </c>
      <c r="V1292" t="str">
        <f t="shared" si="208"/>
        <v>theater</v>
      </c>
      <c r="W1292" t="str">
        <f t="shared" si="209"/>
        <v>plays</v>
      </c>
      <c r="X1292" s="8">
        <f t="shared" si="200"/>
        <v>2015</v>
      </c>
      <c r="Y1292" s="8">
        <f t="shared" si="201"/>
        <v>3</v>
      </c>
    </row>
    <row r="1293" spans="1:25" ht="19" customHeight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202"/>
        <v>42064.444340277776</v>
      </c>
      <c r="L1293" s="12">
        <f t="shared" si="203"/>
        <v>2015</v>
      </c>
      <c r="M1293" s="12">
        <f t="shared" si="204"/>
        <v>3</v>
      </c>
      <c r="N1293" s="11"/>
      <c r="O1293" s="11">
        <f t="shared" si="205"/>
        <v>42101.083333333336</v>
      </c>
      <c r="P1293" t="b">
        <v>0</v>
      </c>
      <c r="Q1293">
        <v>42</v>
      </c>
      <c r="R1293" t="b">
        <v>1</v>
      </c>
      <c r="S1293" t="s">
        <v>8271</v>
      </c>
      <c r="T1293" s="5">
        <f t="shared" si="206"/>
        <v>145.70000000000002</v>
      </c>
      <c r="U1293" s="5">
        <f t="shared" si="207"/>
        <v>104.07142857142857</v>
      </c>
      <c r="V1293" t="str">
        <f t="shared" si="208"/>
        <v>theater</v>
      </c>
      <c r="W1293" t="str">
        <f t="shared" si="209"/>
        <v>plays</v>
      </c>
      <c r="X1293" s="8">
        <f t="shared" si="200"/>
        <v>2015</v>
      </c>
      <c r="Y1293" s="8">
        <f t="shared" si="201"/>
        <v>3</v>
      </c>
    </row>
    <row r="1294" spans="1:25" ht="19" customHeight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202"/>
        <v>42256.555879629632</v>
      </c>
      <c r="L1294" s="12">
        <f t="shared" si="203"/>
        <v>2015</v>
      </c>
      <c r="M1294" s="12">
        <f t="shared" si="204"/>
        <v>9</v>
      </c>
      <c r="N1294" s="11"/>
      <c r="O1294" s="11">
        <f t="shared" si="205"/>
        <v>42283.749305555553</v>
      </c>
      <c r="P1294" t="b">
        <v>0</v>
      </c>
      <c r="Q1294">
        <v>52</v>
      </c>
      <c r="R1294" t="b">
        <v>1</v>
      </c>
      <c r="S1294" t="s">
        <v>8271</v>
      </c>
      <c r="T1294" s="5">
        <f t="shared" si="206"/>
        <v>110.00000000000001</v>
      </c>
      <c r="U1294" s="5">
        <f t="shared" si="207"/>
        <v>35.96153846153846</v>
      </c>
      <c r="V1294" t="str">
        <f t="shared" si="208"/>
        <v>theater</v>
      </c>
      <c r="W1294" t="str">
        <f t="shared" si="209"/>
        <v>plays</v>
      </c>
      <c r="X1294" s="8">
        <f t="shared" si="200"/>
        <v>2015</v>
      </c>
      <c r="Y1294" s="8">
        <f t="shared" si="201"/>
        <v>9</v>
      </c>
    </row>
    <row r="1295" spans="1:25" ht="19" customHeight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202"/>
        <v>42292.492719907408</v>
      </c>
      <c r="L1295" s="12">
        <f t="shared" si="203"/>
        <v>2015</v>
      </c>
      <c r="M1295" s="12">
        <f t="shared" si="204"/>
        <v>10</v>
      </c>
      <c r="N1295" s="11"/>
      <c r="O1295" s="11">
        <f t="shared" si="205"/>
        <v>42322.534386574072</v>
      </c>
      <c r="P1295" t="b">
        <v>0</v>
      </c>
      <c r="Q1295">
        <v>120</v>
      </c>
      <c r="R1295" t="b">
        <v>1</v>
      </c>
      <c r="S1295" t="s">
        <v>8271</v>
      </c>
      <c r="T1295" s="5">
        <f t="shared" si="206"/>
        <v>102.23333333333333</v>
      </c>
      <c r="U1295" s="5">
        <f t="shared" si="207"/>
        <v>127.79166666666667</v>
      </c>
      <c r="V1295" t="str">
        <f t="shared" si="208"/>
        <v>theater</v>
      </c>
      <c r="W1295" t="str">
        <f t="shared" si="209"/>
        <v>plays</v>
      </c>
      <c r="X1295" s="8">
        <f t="shared" si="200"/>
        <v>2015</v>
      </c>
      <c r="Y1295" s="8">
        <f t="shared" si="201"/>
        <v>10</v>
      </c>
    </row>
    <row r="1296" spans="1:25" ht="19" customHeight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202"/>
        <v>42278.245335648149</v>
      </c>
      <c r="L1296" s="12">
        <f t="shared" si="203"/>
        <v>2015</v>
      </c>
      <c r="M1296" s="12">
        <f t="shared" si="204"/>
        <v>10</v>
      </c>
      <c r="N1296" s="11"/>
      <c r="O1296" s="11">
        <f t="shared" si="205"/>
        <v>42296.249999999993</v>
      </c>
      <c r="P1296" t="b">
        <v>0</v>
      </c>
      <c r="Q1296">
        <v>22</v>
      </c>
      <c r="R1296" t="b">
        <v>1</v>
      </c>
      <c r="S1296" t="s">
        <v>8271</v>
      </c>
      <c r="T1296" s="5">
        <f t="shared" si="206"/>
        <v>122</v>
      </c>
      <c r="U1296" s="5">
        <f t="shared" si="207"/>
        <v>27.727272727272727</v>
      </c>
      <c r="V1296" t="str">
        <f t="shared" si="208"/>
        <v>theater</v>
      </c>
      <c r="W1296" t="str">
        <f t="shared" si="209"/>
        <v>plays</v>
      </c>
      <c r="X1296" s="8">
        <f t="shared" si="200"/>
        <v>2015</v>
      </c>
      <c r="Y1296" s="8">
        <f t="shared" si="201"/>
        <v>10</v>
      </c>
    </row>
    <row r="1297" spans="1:25" ht="19" customHeight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202"/>
        <v>42184.364548611113</v>
      </c>
      <c r="L1297" s="12">
        <f t="shared" si="203"/>
        <v>2015</v>
      </c>
      <c r="M1297" s="12">
        <f t="shared" si="204"/>
        <v>6</v>
      </c>
      <c r="N1297" s="11"/>
      <c r="O1297" s="11">
        <f t="shared" si="205"/>
        <v>42214.499999999993</v>
      </c>
      <c r="P1297" t="b">
        <v>0</v>
      </c>
      <c r="Q1297">
        <v>64</v>
      </c>
      <c r="R1297" t="b">
        <v>1</v>
      </c>
      <c r="S1297" t="s">
        <v>8271</v>
      </c>
      <c r="T1297" s="5">
        <f t="shared" si="206"/>
        <v>101.96000000000001</v>
      </c>
      <c r="U1297" s="5">
        <f t="shared" si="207"/>
        <v>39.828125</v>
      </c>
      <c r="V1297" t="str">
        <f t="shared" si="208"/>
        <v>theater</v>
      </c>
      <c r="W1297" t="str">
        <f t="shared" si="209"/>
        <v>plays</v>
      </c>
      <c r="X1297" s="8">
        <f t="shared" si="200"/>
        <v>2015</v>
      </c>
      <c r="Y1297" s="8">
        <f t="shared" si="201"/>
        <v>6</v>
      </c>
    </row>
    <row r="1298" spans="1:25" ht="19" customHeight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202"/>
        <v>42422.842280092591</v>
      </c>
      <c r="L1298" s="12">
        <f t="shared" si="203"/>
        <v>2016</v>
      </c>
      <c r="M1298" s="12">
        <f t="shared" si="204"/>
        <v>2</v>
      </c>
      <c r="N1298" s="11"/>
      <c r="O1298" s="11">
        <f t="shared" si="205"/>
        <v>42442.800613425927</v>
      </c>
      <c r="P1298" t="b">
        <v>0</v>
      </c>
      <c r="Q1298">
        <v>23</v>
      </c>
      <c r="R1298" t="b">
        <v>1</v>
      </c>
      <c r="S1298" t="s">
        <v>8271</v>
      </c>
      <c r="T1298" s="5">
        <f t="shared" si="206"/>
        <v>141.1764705882353</v>
      </c>
      <c r="U1298" s="5">
        <f t="shared" si="207"/>
        <v>52.173913043478258</v>
      </c>
      <c r="V1298" t="str">
        <f t="shared" si="208"/>
        <v>theater</v>
      </c>
      <c r="W1298" t="str">
        <f t="shared" si="209"/>
        <v>plays</v>
      </c>
      <c r="X1298" s="8">
        <f t="shared" si="200"/>
        <v>2016</v>
      </c>
      <c r="Y1298" s="8">
        <f t="shared" si="201"/>
        <v>2</v>
      </c>
    </row>
    <row r="1299" spans="1:25" ht="19" customHeight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202"/>
        <v>42461.538865740738</v>
      </c>
      <c r="L1299" s="12">
        <f t="shared" si="203"/>
        <v>2016</v>
      </c>
      <c r="M1299" s="12">
        <f t="shared" si="204"/>
        <v>4</v>
      </c>
      <c r="N1299" s="11"/>
      <c r="O1299" s="11">
        <f t="shared" si="205"/>
        <v>42491.538865740738</v>
      </c>
      <c r="P1299" t="b">
        <v>0</v>
      </c>
      <c r="Q1299">
        <v>238</v>
      </c>
      <c r="R1299" t="b">
        <v>1</v>
      </c>
      <c r="S1299" t="s">
        <v>8271</v>
      </c>
      <c r="T1299" s="5">
        <f t="shared" si="206"/>
        <v>109.52500000000001</v>
      </c>
      <c r="U1299" s="5">
        <f t="shared" si="207"/>
        <v>92.037815126050418</v>
      </c>
      <c r="V1299" t="str">
        <f t="shared" si="208"/>
        <v>theater</v>
      </c>
      <c r="W1299" t="str">
        <f t="shared" si="209"/>
        <v>plays</v>
      </c>
      <c r="X1299" s="8">
        <f t="shared" si="200"/>
        <v>2016</v>
      </c>
      <c r="Y1299" s="8">
        <f t="shared" si="201"/>
        <v>4</v>
      </c>
    </row>
    <row r="1300" spans="1:25" ht="19" customHeight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202"/>
        <v>42458.472592592589</v>
      </c>
      <c r="L1300" s="12">
        <f t="shared" si="203"/>
        <v>2016</v>
      </c>
      <c r="M1300" s="12">
        <f t="shared" si="204"/>
        <v>3</v>
      </c>
      <c r="N1300" s="11"/>
      <c r="O1300" s="11">
        <f t="shared" si="205"/>
        <v>42488.472592592589</v>
      </c>
      <c r="P1300" t="b">
        <v>0</v>
      </c>
      <c r="Q1300">
        <v>33</v>
      </c>
      <c r="R1300" t="b">
        <v>1</v>
      </c>
      <c r="S1300" t="s">
        <v>8271</v>
      </c>
      <c r="T1300" s="5">
        <f t="shared" si="206"/>
        <v>104.65</v>
      </c>
      <c r="U1300" s="5">
        <f t="shared" si="207"/>
        <v>63.424242424242422</v>
      </c>
      <c r="V1300" t="str">
        <f t="shared" si="208"/>
        <v>theater</v>
      </c>
      <c r="W1300" t="str">
        <f t="shared" si="209"/>
        <v>plays</v>
      </c>
      <c r="X1300" s="8">
        <f t="shared" si="200"/>
        <v>2016</v>
      </c>
      <c r="Y1300" s="8">
        <f t="shared" si="201"/>
        <v>3</v>
      </c>
    </row>
    <row r="1301" spans="1:25" ht="19" customHeight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202"/>
        <v>42169.606006944443</v>
      </c>
      <c r="L1301" s="12">
        <f t="shared" si="203"/>
        <v>2015</v>
      </c>
      <c r="M1301" s="12">
        <f t="shared" si="204"/>
        <v>6</v>
      </c>
      <c r="N1301" s="11"/>
      <c r="O1301" s="11">
        <f t="shared" si="205"/>
        <v>42199.606006944443</v>
      </c>
      <c r="P1301" t="b">
        <v>0</v>
      </c>
      <c r="Q1301">
        <v>32</v>
      </c>
      <c r="R1301" t="b">
        <v>1</v>
      </c>
      <c r="S1301" t="s">
        <v>8271</v>
      </c>
      <c r="T1301" s="5">
        <f t="shared" si="206"/>
        <v>124</v>
      </c>
      <c r="U1301" s="5">
        <f t="shared" si="207"/>
        <v>135.625</v>
      </c>
      <c r="V1301" t="str">
        <f t="shared" si="208"/>
        <v>theater</v>
      </c>
      <c r="W1301" t="str">
        <f t="shared" si="209"/>
        <v>plays</v>
      </c>
      <c r="X1301" s="8">
        <f t="shared" si="200"/>
        <v>2015</v>
      </c>
      <c r="Y1301" s="8">
        <f t="shared" si="201"/>
        <v>6</v>
      </c>
    </row>
    <row r="1302" spans="1:25" ht="19" customHeight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202"/>
        <v>42483.466874999998</v>
      </c>
      <c r="L1302" s="12">
        <f t="shared" si="203"/>
        <v>2016</v>
      </c>
      <c r="M1302" s="12">
        <f t="shared" si="204"/>
        <v>4</v>
      </c>
      <c r="N1302" s="11"/>
      <c r="O1302" s="11">
        <f t="shared" si="205"/>
        <v>42522.581249999996</v>
      </c>
      <c r="P1302" t="b">
        <v>0</v>
      </c>
      <c r="Q1302">
        <v>24</v>
      </c>
      <c r="R1302" t="b">
        <v>1</v>
      </c>
      <c r="S1302" t="s">
        <v>8271</v>
      </c>
      <c r="T1302" s="5">
        <f t="shared" si="206"/>
        <v>135</v>
      </c>
      <c r="U1302" s="5">
        <f t="shared" si="207"/>
        <v>168.75</v>
      </c>
      <c r="V1302" t="str">
        <f t="shared" si="208"/>
        <v>theater</v>
      </c>
      <c r="W1302" t="str">
        <f t="shared" si="209"/>
        <v>plays</v>
      </c>
      <c r="X1302" s="8">
        <f t="shared" si="200"/>
        <v>2016</v>
      </c>
      <c r="Y1302" s="8">
        <f t="shared" si="201"/>
        <v>4</v>
      </c>
    </row>
    <row r="1303" spans="1:25" ht="19" customHeight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202"/>
        <v>42195.541412037033</v>
      </c>
      <c r="L1303" s="12">
        <f t="shared" si="203"/>
        <v>2015</v>
      </c>
      <c r="M1303" s="12">
        <f t="shared" si="204"/>
        <v>7</v>
      </c>
      <c r="N1303" s="11"/>
      <c r="O1303" s="11">
        <f t="shared" si="205"/>
        <v>42205.916666666664</v>
      </c>
      <c r="P1303" t="b">
        <v>0</v>
      </c>
      <c r="Q1303">
        <v>29</v>
      </c>
      <c r="R1303" t="b">
        <v>1</v>
      </c>
      <c r="S1303" t="s">
        <v>8271</v>
      </c>
      <c r="T1303" s="5">
        <f t="shared" si="206"/>
        <v>102.75000000000001</v>
      </c>
      <c r="U1303" s="5">
        <f t="shared" si="207"/>
        <v>70.862068965517238</v>
      </c>
      <c r="V1303" t="str">
        <f t="shared" si="208"/>
        <v>theater</v>
      </c>
      <c r="W1303" t="str">
        <f t="shared" si="209"/>
        <v>plays</v>
      </c>
      <c r="X1303" s="8">
        <f t="shared" si="200"/>
        <v>2015</v>
      </c>
      <c r="Y1303" s="8">
        <f t="shared" si="201"/>
        <v>7</v>
      </c>
    </row>
    <row r="1304" spans="1:25" ht="19" customHeight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202"/>
        <v>42674.849664351852</v>
      </c>
      <c r="L1304" s="12">
        <f t="shared" si="203"/>
        <v>2016</v>
      </c>
      <c r="M1304" s="12">
        <f t="shared" si="204"/>
        <v>10</v>
      </c>
      <c r="N1304" s="11"/>
      <c r="O1304" s="11">
        <f t="shared" si="205"/>
        <v>42704.891331018516</v>
      </c>
      <c r="P1304" t="b">
        <v>0</v>
      </c>
      <c r="Q1304">
        <v>50</v>
      </c>
      <c r="R1304" t="b">
        <v>1</v>
      </c>
      <c r="S1304" t="s">
        <v>8271</v>
      </c>
      <c r="T1304" s="5">
        <f t="shared" si="206"/>
        <v>100</v>
      </c>
      <c r="U1304" s="5">
        <f t="shared" si="207"/>
        <v>50</v>
      </c>
      <c r="V1304" t="str">
        <f t="shared" si="208"/>
        <v>theater</v>
      </c>
      <c r="W1304" t="str">
        <f t="shared" si="209"/>
        <v>plays</v>
      </c>
      <c r="X1304" s="8">
        <f t="shared" si="200"/>
        <v>2016</v>
      </c>
      <c r="Y1304" s="8">
        <f t="shared" si="201"/>
        <v>10</v>
      </c>
    </row>
    <row r="1305" spans="1:25" ht="19" customHeight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202"/>
        <v>42566.232870370368</v>
      </c>
      <c r="L1305" s="12">
        <f t="shared" si="203"/>
        <v>2016</v>
      </c>
      <c r="M1305" s="12">
        <f t="shared" si="204"/>
        <v>7</v>
      </c>
      <c r="N1305" s="11"/>
      <c r="O1305" s="11">
        <f t="shared" si="205"/>
        <v>42582.249999999993</v>
      </c>
      <c r="P1305" t="b">
        <v>0</v>
      </c>
      <c r="Q1305">
        <v>108</v>
      </c>
      <c r="R1305" t="b">
        <v>1</v>
      </c>
      <c r="S1305" t="s">
        <v>8271</v>
      </c>
      <c r="T1305" s="5">
        <f t="shared" si="206"/>
        <v>130.26085714285716</v>
      </c>
      <c r="U1305" s="5">
        <f t="shared" si="207"/>
        <v>42.214166666666671</v>
      </c>
      <c r="V1305" t="str">
        <f t="shared" si="208"/>
        <v>theater</v>
      </c>
      <c r="W1305" t="str">
        <f t="shared" si="209"/>
        <v>plays</v>
      </c>
      <c r="X1305" s="8">
        <f t="shared" si="200"/>
        <v>2016</v>
      </c>
      <c r="Y1305" s="8">
        <f t="shared" si="201"/>
        <v>7</v>
      </c>
    </row>
    <row r="1306" spans="1:25" ht="19" customHeight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202"/>
        <v>42746.986168981479</v>
      </c>
      <c r="L1306" s="12">
        <f t="shared" si="203"/>
        <v>2017</v>
      </c>
      <c r="M1306" s="12">
        <f t="shared" si="204"/>
        <v>1</v>
      </c>
      <c r="N1306" s="11"/>
      <c r="O1306" s="11">
        <f t="shared" si="205"/>
        <v>42806.944502314807</v>
      </c>
      <c r="P1306" t="b">
        <v>0</v>
      </c>
      <c r="Q1306">
        <v>104</v>
      </c>
      <c r="R1306" t="b">
        <v>0</v>
      </c>
      <c r="S1306" t="s">
        <v>8273</v>
      </c>
      <c r="T1306" s="5">
        <f t="shared" si="206"/>
        <v>39.627499999999998</v>
      </c>
      <c r="U1306" s="5">
        <f t="shared" si="207"/>
        <v>152.41346153846155</v>
      </c>
      <c r="V1306" t="str">
        <f t="shared" si="208"/>
        <v>technology</v>
      </c>
      <c r="W1306" t="str">
        <f t="shared" si="209"/>
        <v>wearables</v>
      </c>
      <c r="X1306" s="8">
        <f t="shared" si="200"/>
        <v>2017</v>
      </c>
      <c r="Y1306" s="8">
        <f t="shared" si="201"/>
        <v>1</v>
      </c>
    </row>
    <row r="1307" spans="1:25" ht="19" customHeight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202"/>
        <v>42543.457268518519</v>
      </c>
      <c r="L1307" s="12">
        <f t="shared" si="203"/>
        <v>2016</v>
      </c>
      <c r="M1307" s="12">
        <f t="shared" si="204"/>
        <v>6</v>
      </c>
      <c r="N1307" s="11"/>
      <c r="O1307" s="11">
        <f t="shared" si="205"/>
        <v>42572.520833333336</v>
      </c>
      <c r="P1307" t="b">
        <v>0</v>
      </c>
      <c r="Q1307">
        <v>86</v>
      </c>
      <c r="R1307" t="b">
        <v>0</v>
      </c>
      <c r="S1307" t="s">
        <v>8273</v>
      </c>
      <c r="T1307" s="5">
        <f t="shared" si="206"/>
        <v>25.976666666666663</v>
      </c>
      <c r="U1307" s="5">
        <f t="shared" si="207"/>
        <v>90.616279069767444</v>
      </c>
      <c r="V1307" t="str">
        <f t="shared" si="208"/>
        <v>technology</v>
      </c>
      <c r="W1307" t="str">
        <f t="shared" si="209"/>
        <v>wearables</v>
      </c>
      <c r="X1307" s="8">
        <f t="shared" si="200"/>
        <v>2016</v>
      </c>
      <c r="Y1307" s="8">
        <f t="shared" si="201"/>
        <v>6</v>
      </c>
    </row>
    <row r="1308" spans="1:25" ht="19" customHeight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202"/>
        <v>41947.249236111107</v>
      </c>
      <c r="L1308" s="12">
        <f t="shared" si="203"/>
        <v>2014</v>
      </c>
      <c r="M1308" s="12">
        <f t="shared" si="204"/>
        <v>11</v>
      </c>
      <c r="N1308" s="11"/>
      <c r="O1308" s="11">
        <f t="shared" si="205"/>
        <v>41977.249236111107</v>
      </c>
      <c r="P1308" t="b">
        <v>0</v>
      </c>
      <c r="Q1308">
        <v>356</v>
      </c>
      <c r="R1308" t="b">
        <v>0</v>
      </c>
      <c r="S1308" t="s">
        <v>8273</v>
      </c>
      <c r="T1308" s="5">
        <f t="shared" si="206"/>
        <v>65.24636363636364</v>
      </c>
      <c r="U1308" s="5">
        <f t="shared" si="207"/>
        <v>201.60393258426967</v>
      </c>
      <c r="V1308" t="str">
        <f t="shared" si="208"/>
        <v>technology</v>
      </c>
      <c r="W1308" t="str">
        <f t="shared" si="209"/>
        <v>wearables</v>
      </c>
      <c r="X1308" s="8">
        <f t="shared" si="200"/>
        <v>2014</v>
      </c>
      <c r="Y1308" s="8">
        <f t="shared" si="201"/>
        <v>11</v>
      </c>
    </row>
    <row r="1309" spans="1:25" ht="19" customHeight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202"/>
        <v>42387.294895833336</v>
      </c>
      <c r="L1309" s="12">
        <f t="shared" si="203"/>
        <v>2016</v>
      </c>
      <c r="M1309" s="12">
        <f t="shared" si="204"/>
        <v>1</v>
      </c>
      <c r="N1309" s="11"/>
      <c r="O1309" s="11">
        <f t="shared" si="205"/>
        <v>42417.294895833336</v>
      </c>
      <c r="P1309" t="b">
        <v>0</v>
      </c>
      <c r="Q1309">
        <v>45</v>
      </c>
      <c r="R1309" t="b">
        <v>0</v>
      </c>
      <c r="S1309" t="s">
        <v>8273</v>
      </c>
      <c r="T1309" s="5">
        <f t="shared" si="206"/>
        <v>11.514000000000001</v>
      </c>
      <c r="U1309" s="5">
        <f t="shared" si="207"/>
        <v>127.93333333333334</v>
      </c>
      <c r="V1309" t="str">
        <f t="shared" si="208"/>
        <v>technology</v>
      </c>
      <c r="W1309" t="str">
        <f t="shared" si="209"/>
        <v>wearables</v>
      </c>
      <c r="X1309" s="8">
        <f t="shared" si="200"/>
        <v>2016</v>
      </c>
      <c r="Y1309" s="8">
        <f t="shared" si="201"/>
        <v>1</v>
      </c>
    </row>
    <row r="1310" spans="1:25" ht="19" customHeight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202"/>
        <v>42611.405231481483</v>
      </c>
      <c r="L1310" s="12">
        <f t="shared" si="203"/>
        <v>2016</v>
      </c>
      <c r="M1310" s="12">
        <f t="shared" si="204"/>
        <v>8</v>
      </c>
      <c r="N1310" s="11"/>
      <c r="O1310" s="11">
        <f t="shared" si="205"/>
        <v>42651.405231481483</v>
      </c>
      <c r="P1310" t="b">
        <v>0</v>
      </c>
      <c r="Q1310">
        <v>38</v>
      </c>
      <c r="R1310" t="b">
        <v>0</v>
      </c>
      <c r="S1310" t="s">
        <v>8273</v>
      </c>
      <c r="T1310" s="5">
        <f t="shared" si="206"/>
        <v>11.360000000000001</v>
      </c>
      <c r="U1310" s="5">
        <f t="shared" si="207"/>
        <v>29.894736842105264</v>
      </c>
      <c r="V1310" t="str">
        <f t="shared" si="208"/>
        <v>technology</v>
      </c>
      <c r="W1310" t="str">
        <f t="shared" si="209"/>
        <v>wearables</v>
      </c>
      <c r="X1310" s="8">
        <f t="shared" si="200"/>
        <v>2016</v>
      </c>
      <c r="Y1310" s="8">
        <f t="shared" si="201"/>
        <v>8</v>
      </c>
    </row>
    <row r="1311" spans="1:25" ht="19" customHeight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202"/>
        <v>42257.674398148149</v>
      </c>
      <c r="L1311" s="12">
        <f t="shared" si="203"/>
        <v>2015</v>
      </c>
      <c r="M1311" s="12">
        <f t="shared" si="204"/>
        <v>9</v>
      </c>
      <c r="N1311" s="11"/>
      <c r="O1311" s="11">
        <f t="shared" si="205"/>
        <v>42292.674398148149</v>
      </c>
      <c r="P1311" t="b">
        <v>0</v>
      </c>
      <c r="Q1311">
        <v>35</v>
      </c>
      <c r="R1311" t="b">
        <v>0</v>
      </c>
      <c r="S1311" t="s">
        <v>8273</v>
      </c>
      <c r="T1311" s="5">
        <f t="shared" si="206"/>
        <v>111.99130434782609</v>
      </c>
      <c r="U1311" s="5">
        <f t="shared" si="207"/>
        <v>367.97142857142859</v>
      </c>
      <c r="V1311" t="str">
        <f t="shared" si="208"/>
        <v>technology</v>
      </c>
      <c r="W1311" t="str">
        <f t="shared" si="209"/>
        <v>wearables</v>
      </c>
      <c r="X1311" s="8">
        <f t="shared" si="200"/>
        <v>2015</v>
      </c>
      <c r="Y1311" s="8">
        <f t="shared" si="201"/>
        <v>9</v>
      </c>
    </row>
    <row r="1312" spans="1:25" ht="19" customHeight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202"/>
        <v>42556.458912037029</v>
      </c>
      <c r="L1312" s="12">
        <f t="shared" si="203"/>
        <v>2016</v>
      </c>
      <c r="M1312" s="12">
        <f t="shared" si="204"/>
        <v>7</v>
      </c>
      <c r="N1312" s="11"/>
      <c r="O1312" s="11">
        <f t="shared" si="205"/>
        <v>42601.458912037029</v>
      </c>
      <c r="P1312" t="b">
        <v>0</v>
      </c>
      <c r="Q1312">
        <v>24</v>
      </c>
      <c r="R1312" t="b">
        <v>0</v>
      </c>
      <c r="S1312" t="s">
        <v>8273</v>
      </c>
      <c r="T1312" s="5">
        <f t="shared" si="206"/>
        <v>15.5</v>
      </c>
      <c r="U1312" s="5">
        <f t="shared" si="207"/>
        <v>129.16666666666666</v>
      </c>
      <c r="V1312" t="str">
        <f t="shared" si="208"/>
        <v>technology</v>
      </c>
      <c r="W1312" t="str">
        <f t="shared" si="209"/>
        <v>wearables</v>
      </c>
      <c r="X1312" s="8">
        <f t="shared" si="200"/>
        <v>2016</v>
      </c>
      <c r="Y1312" s="8">
        <f t="shared" si="201"/>
        <v>7</v>
      </c>
    </row>
    <row r="1313" spans="1:25" ht="19" customHeight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202"/>
        <v>42669.593969907401</v>
      </c>
      <c r="L1313" s="12">
        <f t="shared" si="203"/>
        <v>2016</v>
      </c>
      <c r="M1313" s="12">
        <f t="shared" si="204"/>
        <v>10</v>
      </c>
      <c r="N1313" s="11"/>
      <c r="O1313" s="11">
        <f t="shared" si="205"/>
        <v>42704.635636574072</v>
      </c>
      <c r="P1313" t="b">
        <v>0</v>
      </c>
      <c r="Q1313">
        <v>100</v>
      </c>
      <c r="R1313" t="b">
        <v>0</v>
      </c>
      <c r="S1313" t="s">
        <v>8273</v>
      </c>
      <c r="T1313" s="5">
        <f t="shared" si="206"/>
        <v>32.027999999999999</v>
      </c>
      <c r="U1313" s="5">
        <f t="shared" si="207"/>
        <v>800.7</v>
      </c>
      <c r="V1313" t="str">
        <f t="shared" si="208"/>
        <v>technology</v>
      </c>
      <c r="W1313" t="str">
        <f t="shared" si="209"/>
        <v>wearables</v>
      </c>
      <c r="X1313" s="8">
        <f t="shared" si="200"/>
        <v>2016</v>
      </c>
      <c r="Y1313" s="8">
        <f t="shared" si="201"/>
        <v>10</v>
      </c>
    </row>
    <row r="1314" spans="1:25" ht="19" customHeight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202"/>
        <v>42082.494467592587</v>
      </c>
      <c r="L1314" s="12">
        <f t="shared" si="203"/>
        <v>2015</v>
      </c>
      <c r="M1314" s="12">
        <f t="shared" si="204"/>
        <v>3</v>
      </c>
      <c r="N1314" s="11"/>
      <c r="O1314" s="11">
        <f t="shared" si="205"/>
        <v>42112.494467592587</v>
      </c>
      <c r="P1314" t="b">
        <v>0</v>
      </c>
      <c r="Q1314">
        <v>1</v>
      </c>
      <c r="R1314" t="b">
        <v>0</v>
      </c>
      <c r="S1314" t="s">
        <v>8273</v>
      </c>
      <c r="T1314" s="5">
        <f t="shared" si="206"/>
        <v>0.60869565217391308</v>
      </c>
      <c r="U1314" s="5">
        <f t="shared" si="207"/>
        <v>28</v>
      </c>
      <c r="V1314" t="str">
        <f t="shared" si="208"/>
        <v>technology</v>
      </c>
      <c r="W1314" t="str">
        <f t="shared" si="209"/>
        <v>wearables</v>
      </c>
      <c r="X1314" s="8">
        <f t="shared" si="200"/>
        <v>2015</v>
      </c>
      <c r="Y1314" s="8">
        <f t="shared" si="201"/>
        <v>3</v>
      </c>
    </row>
    <row r="1315" spans="1:25" ht="19" customHeight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202"/>
        <v>42402.50131944444</v>
      </c>
      <c r="L1315" s="12">
        <f t="shared" si="203"/>
        <v>2016</v>
      </c>
      <c r="M1315" s="12">
        <f t="shared" si="204"/>
        <v>2</v>
      </c>
      <c r="N1315" s="11"/>
      <c r="O1315" s="11">
        <f t="shared" si="205"/>
        <v>42432.50131944444</v>
      </c>
      <c r="P1315" t="b">
        <v>0</v>
      </c>
      <c r="Q1315">
        <v>122</v>
      </c>
      <c r="R1315" t="b">
        <v>0</v>
      </c>
      <c r="S1315" t="s">
        <v>8273</v>
      </c>
      <c r="T1315" s="5">
        <f t="shared" si="206"/>
        <v>31.114999999999998</v>
      </c>
      <c r="U1315" s="5">
        <f t="shared" si="207"/>
        <v>102.01639344262296</v>
      </c>
      <c r="V1315" t="str">
        <f t="shared" si="208"/>
        <v>technology</v>
      </c>
      <c r="W1315" t="str">
        <f t="shared" si="209"/>
        <v>wearables</v>
      </c>
      <c r="X1315" s="8">
        <f t="shared" si="200"/>
        <v>2016</v>
      </c>
      <c r="Y1315" s="8">
        <f t="shared" si="201"/>
        <v>2</v>
      </c>
    </row>
    <row r="1316" spans="1:25" ht="19" customHeight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202"/>
        <v>42604.461342592585</v>
      </c>
      <c r="L1316" s="12">
        <f t="shared" si="203"/>
        <v>2016</v>
      </c>
      <c r="M1316" s="12">
        <f t="shared" si="204"/>
        <v>8</v>
      </c>
      <c r="N1316" s="11"/>
      <c r="O1316" s="11">
        <f t="shared" si="205"/>
        <v>42664.461342592585</v>
      </c>
      <c r="P1316" t="b">
        <v>0</v>
      </c>
      <c r="Q1316">
        <v>11</v>
      </c>
      <c r="R1316" t="b">
        <v>0</v>
      </c>
      <c r="S1316" t="s">
        <v>8273</v>
      </c>
      <c r="T1316" s="5">
        <f t="shared" si="206"/>
        <v>1.1266666666666667</v>
      </c>
      <c r="U1316" s="5">
        <f t="shared" si="207"/>
        <v>184.36363636363637</v>
      </c>
      <c r="V1316" t="str">
        <f t="shared" si="208"/>
        <v>technology</v>
      </c>
      <c r="W1316" t="str">
        <f t="shared" si="209"/>
        <v>wearables</v>
      </c>
      <c r="X1316" s="8">
        <f t="shared" si="200"/>
        <v>2016</v>
      </c>
      <c r="Y1316" s="8">
        <f t="shared" si="201"/>
        <v>8</v>
      </c>
    </row>
    <row r="1317" spans="1:25" ht="19" customHeight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202"/>
        <v>42278.289907407401</v>
      </c>
      <c r="L1317" s="12">
        <f t="shared" si="203"/>
        <v>2015</v>
      </c>
      <c r="M1317" s="12">
        <f t="shared" si="204"/>
        <v>10</v>
      </c>
      <c r="N1317" s="11"/>
      <c r="O1317" s="11">
        <f t="shared" si="205"/>
        <v>42313.833333333336</v>
      </c>
      <c r="P1317" t="b">
        <v>0</v>
      </c>
      <c r="Q1317">
        <v>248</v>
      </c>
      <c r="R1317" t="b">
        <v>0</v>
      </c>
      <c r="S1317" t="s">
        <v>8273</v>
      </c>
      <c r="T1317" s="5">
        <f t="shared" si="206"/>
        <v>40.404000000000003</v>
      </c>
      <c r="U1317" s="5">
        <f t="shared" si="207"/>
        <v>162.91935483870967</v>
      </c>
      <c r="V1317" t="str">
        <f t="shared" si="208"/>
        <v>technology</v>
      </c>
      <c r="W1317" t="str">
        <f t="shared" si="209"/>
        <v>wearables</v>
      </c>
      <c r="X1317" s="8">
        <f t="shared" si="200"/>
        <v>2015</v>
      </c>
      <c r="Y1317" s="8">
        <f t="shared" si="201"/>
        <v>10</v>
      </c>
    </row>
    <row r="1318" spans="1:25" ht="19" customHeight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202"/>
        <v>42393.753576388888</v>
      </c>
      <c r="L1318" s="12">
        <f t="shared" si="203"/>
        <v>2016</v>
      </c>
      <c r="M1318" s="12">
        <f t="shared" si="204"/>
        <v>1</v>
      </c>
      <c r="N1318" s="11"/>
      <c r="O1318" s="11">
        <f t="shared" si="205"/>
        <v>42428.753576388888</v>
      </c>
      <c r="P1318" t="b">
        <v>0</v>
      </c>
      <c r="Q1318">
        <v>1</v>
      </c>
      <c r="R1318" t="b">
        <v>0</v>
      </c>
      <c r="S1318" t="s">
        <v>8273</v>
      </c>
      <c r="T1318" s="5">
        <f t="shared" si="206"/>
        <v>1.3333333333333333E-3</v>
      </c>
      <c r="U1318" s="5">
        <f t="shared" si="207"/>
        <v>1</v>
      </c>
      <c r="V1318" t="str">
        <f t="shared" si="208"/>
        <v>technology</v>
      </c>
      <c r="W1318" t="str">
        <f t="shared" si="209"/>
        <v>wearables</v>
      </c>
      <c r="X1318" s="8">
        <f t="shared" si="200"/>
        <v>2016</v>
      </c>
      <c r="Y1318" s="8">
        <f t="shared" si="201"/>
        <v>1</v>
      </c>
    </row>
    <row r="1319" spans="1:25" ht="19" customHeight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202"/>
        <v>42520.027152777773</v>
      </c>
      <c r="L1319" s="12">
        <f t="shared" si="203"/>
        <v>2016</v>
      </c>
      <c r="M1319" s="12">
        <f t="shared" si="204"/>
        <v>5</v>
      </c>
      <c r="N1319" s="11"/>
      <c r="O1319" s="11">
        <f t="shared" si="205"/>
        <v>42572.374999999993</v>
      </c>
      <c r="P1319" t="b">
        <v>0</v>
      </c>
      <c r="Q1319">
        <v>19</v>
      </c>
      <c r="R1319" t="b">
        <v>0</v>
      </c>
      <c r="S1319" t="s">
        <v>8273</v>
      </c>
      <c r="T1319" s="5">
        <f t="shared" si="206"/>
        <v>5.7334999999999994</v>
      </c>
      <c r="U1319" s="5">
        <f t="shared" si="207"/>
        <v>603.52631578947364</v>
      </c>
      <c r="V1319" t="str">
        <f t="shared" si="208"/>
        <v>technology</v>
      </c>
      <c r="W1319" t="str">
        <f t="shared" si="209"/>
        <v>wearables</v>
      </c>
      <c r="X1319" s="8">
        <f t="shared" si="200"/>
        <v>2016</v>
      </c>
      <c r="Y1319" s="8">
        <f t="shared" si="201"/>
        <v>5</v>
      </c>
    </row>
    <row r="1320" spans="1:25" ht="19" customHeight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202"/>
        <v>41984.835324074076</v>
      </c>
      <c r="L1320" s="12">
        <f t="shared" si="203"/>
        <v>2014</v>
      </c>
      <c r="M1320" s="12">
        <f t="shared" si="204"/>
        <v>12</v>
      </c>
      <c r="N1320" s="11"/>
      <c r="O1320" s="11">
        <f t="shared" si="205"/>
        <v>42014.835324074076</v>
      </c>
      <c r="P1320" t="b">
        <v>0</v>
      </c>
      <c r="Q1320">
        <v>135</v>
      </c>
      <c r="R1320" t="b">
        <v>0</v>
      </c>
      <c r="S1320" t="s">
        <v>8273</v>
      </c>
      <c r="T1320" s="5">
        <f t="shared" si="206"/>
        <v>15.324999999999999</v>
      </c>
      <c r="U1320" s="5">
        <f t="shared" si="207"/>
        <v>45.407407407407405</v>
      </c>
      <c r="V1320" t="str">
        <f t="shared" si="208"/>
        <v>technology</v>
      </c>
      <c r="W1320" t="str">
        <f t="shared" si="209"/>
        <v>wearables</v>
      </c>
      <c r="X1320" s="8">
        <f t="shared" si="200"/>
        <v>2014</v>
      </c>
      <c r="Y1320" s="8">
        <f t="shared" si="201"/>
        <v>12</v>
      </c>
    </row>
    <row r="1321" spans="1:25" ht="19" customHeight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202"/>
        <v>41816.603761574072</v>
      </c>
      <c r="L1321" s="12">
        <f t="shared" si="203"/>
        <v>2014</v>
      </c>
      <c r="M1321" s="12">
        <f t="shared" si="204"/>
        <v>6</v>
      </c>
      <c r="N1321" s="11"/>
      <c r="O1321" s="11">
        <f t="shared" si="205"/>
        <v>41831.458333333328</v>
      </c>
      <c r="P1321" t="b">
        <v>0</v>
      </c>
      <c r="Q1321">
        <v>9</v>
      </c>
      <c r="R1321" t="b">
        <v>0</v>
      </c>
      <c r="S1321" t="s">
        <v>8273</v>
      </c>
      <c r="T1321" s="5">
        <f t="shared" si="206"/>
        <v>15.103448275862069</v>
      </c>
      <c r="U1321" s="5">
        <f t="shared" si="207"/>
        <v>97.333333333333329</v>
      </c>
      <c r="V1321" t="str">
        <f t="shared" si="208"/>
        <v>technology</v>
      </c>
      <c r="W1321" t="str">
        <f t="shared" si="209"/>
        <v>wearables</v>
      </c>
      <c r="X1321" s="8">
        <f t="shared" si="200"/>
        <v>2014</v>
      </c>
      <c r="Y1321" s="8">
        <f t="shared" si="201"/>
        <v>6</v>
      </c>
    </row>
    <row r="1322" spans="1:25" ht="19" customHeight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202"/>
        <v>42705.482013888883</v>
      </c>
      <c r="L1322" s="12">
        <f t="shared" si="203"/>
        <v>2016</v>
      </c>
      <c r="M1322" s="12">
        <f t="shared" si="204"/>
        <v>12</v>
      </c>
      <c r="N1322" s="11"/>
      <c r="O1322" s="11">
        <f t="shared" si="205"/>
        <v>42734.749999999993</v>
      </c>
      <c r="P1322" t="b">
        <v>0</v>
      </c>
      <c r="Q1322">
        <v>3</v>
      </c>
      <c r="R1322" t="b">
        <v>0</v>
      </c>
      <c r="S1322" t="s">
        <v>8273</v>
      </c>
      <c r="T1322" s="5">
        <f t="shared" si="206"/>
        <v>0.503</v>
      </c>
      <c r="U1322" s="5">
        <f t="shared" si="207"/>
        <v>167.66666666666666</v>
      </c>
      <c r="V1322" t="str">
        <f t="shared" si="208"/>
        <v>technology</v>
      </c>
      <c r="W1322" t="str">
        <f t="shared" si="209"/>
        <v>wearables</v>
      </c>
      <c r="X1322" s="8">
        <f t="shared" si="200"/>
        <v>2016</v>
      </c>
      <c r="Y1322" s="8">
        <f t="shared" si="201"/>
        <v>12</v>
      </c>
    </row>
    <row r="1323" spans="1:25" ht="19" customHeight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202"/>
        <v>42697.540937499994</v>
      </c>
      <c r="L1323" s="12">
        <f t="shared" si="203"/>
        <v>2016</v>
      </c>
      <c r="M1323" s="12">
        <f t="shared" si="204"/>
        <v>11</v>
      </c>
      <c r="N1323" s="11"/>
      <c r="O1323" s="11">
        <f t="shared" si="205"/>
        <v>42727.540937499994</v>
      </c>
      <c r="P1323" t="b">
        <v>0</v>
      </c>
      <c r="Q1323">
        <v>7</v>
      </c>
      <c r="R1323" t="b">
        <v>0</v>
      </c>
      <c r="S1323" t="s">
        <v>8273</v>
      </c>
      <c r="T1323" s="5">
        <f t="shared" si="206"/>
        <v>1.3028138528138529</v>
      </c>
      <c r="U1323" s="5">
        <f t="shared" si="207"/>
        <v>859.85714285714289</v>
      </c>
      <c r="V1323" t="str">
        <f t="shared" si="208"/>
        <v>technology</v>
      </c>
      <c r="W1323" t="str">
        <f t="shared" si="209"/>
        <v>wearables</v>
      </c>
      <c r="X1323" s="8">
        <f t="shared" si="200"/>
        <v>2016</v>
      </c>
      <c r="Y1323" s="8">
        <f t="shared" si="201"/>
        <v>11</v>
      </c>
    </row>
    <row r="1324" spans="1:25" ht="19" customHeight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202"/>
        <v>42115.448206018518</v>
      </c>
      <c r="L1324" s="12">
        <f t="shared" si="203"/>
        <v>2015</v>
      </c>
      <c r="M1324" s="12">
        <f t="shared" si="204"/>
        <v>4</v>
      </c>
      <c r="N1324" s="11"/>
      <c r="O1324" s="11">
        <f t="shared" si="205"/>
        <v>42145.448206018518</v>
      </c>
      <c r="P1324" t="b">
        <v>0</v>
      </c>
      <c r="Q1324">
        <v>4</v>
      </c>
      <c r="R1324" t="b">
        <v>0</v>
      </c>
      <c r="S1324" t="s">
        <v>8273</v>
      </c>
      <c r="T1324" s="5">
        <f t="shared" si="206"/>
        <v>0.30285714285714288</v>
      </c>
      <c r="U1324" s="5">
        <f t="shared" si="207"/>
        <v>26.5</v>
      </c>
      <c r="V1324" t="str">
        <f t="shared" si="208"/>
        <v>technology</v>
      </c>
      <c r="W1324" t="str">
        <f t="shared" si="209"/>
        <v>wearables</v>
      </c>
      <c r="X1324" s="8">
        <f t="shared" si="200"/>
        <v>2015</v>
      </c>
      <c r="Y1324" s="8">
        <f t="shared" si="201"/>
        <v>4</v>
      </c>
    </row>
    <row r="1325" spans="1:25" ht="19" customHeight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202"/>
        <v>42451.490115740737</v>
      </c>
      <c r="L1325" s="12">
        <f t="shared" si="203"/>
        <v>2016</v>
      </c>
      <c r="M1325" s="12">
        <f t="shared" si="204"/>
        <v>3</v>
      </c>
      <c r="N1325" s="11"/>
      <c r="O1325" s="11">
        <f t="shared" si="205"/>
        <v>42486.079861111109</v>
      </c>
      <c r="P1325" t="b">
        <v>0</v>
      </c>
      <c r="Q1325">
        <v>44</v>
      </c>
      <c r="R1325" t="b">
        <v>0</v>
      </c>
      <c r="S1325" t="s">
        <v>8273</v>
      </c>
      <c r="T1325" s="5">
        <f t="shared" si="206"/>
        <v>8.8800000000000008</v>
      </c>
      <c r="U1325" s="5">
        <f t="shared" si="207"/>
        <v>30.272727272727273</v>
      </c>
      <c r="V1325" t="str">
        <f t="shared" si="208"/>
        <v>technology</v>
      </c>
      <c r="W1325" t="str">
        <f t="shared" si="209"/>
        <v>wearables</v>
      </c>
      <c r="X1325" s="8">
        <f t="shared" si="200"/>
        <v>2016</v>
      </c>
      <c r="Y1325" s="8">
        <f t="shared" si="201"/>
        <v>3</v>
      </c>
    </row>
    <row r="1326" spans="1:25" ht="19" customHeight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202"/>
        <v>42626.425370370365</v>
      </c>
      <c r="L1326" s="12">
        <f t="shared" si="203"/>
        <v>2016</v>
      </c>
      <c r="M1326" s="12">
        <f t="shared" si="204"/>
        <v>9</v>
      </c>
      <c r="N1326" s="11"/>
      <c r="O1326" s="11">
        <f t="shared" si="205"/>
        <v>42656.425370370365</v>
      </c>
      <c r="P1326" t="b">
        <v>0</v>
      </c>
      <c r="Q1326">
        <v>90</v>
      </c>
      <c r="R1326" t="b">
        <v>0</v>
      </c>
      <c r="S1326" t="s">
        <v>8273</v>
      </c>
      <c r="T1326" s="5">
        <f t="shared" si="206"/>
        <v>9.84</v>
      </c>
      <c r="U1326" s="5">
        <f t="shared" si="207"/>
        <v>54.666666666666664</v>
      </c>
      <c r="V1326" t="str">
        <f t="shared" si="208"/>
        <v>technology</v>
      </c>
      <c r="W1326" t="str">
        <f t="shared" si="209"/>
        <v>wearables</v>
      </c>
      <c r="X1326" s="8">
        <f t="shared" si="200"/>
        <v>2016</v>
      </c>
      <c r="Y1326" s="8">
        <f t="shared" si="201"/>
        <v>9</v>
      </c>
    </row>
    <row r="1327" spans="1:25" ht="19" customHeight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202"/>
        <v>42703.877719907403</v>
      </c>
      <c r="L1327" s="12">
        <f t="shared" si="203"/>
        <v>2016</v>
      </c>
      <c r="M1327" s="12">
        <f t="shared" si="204"/>
        <v>11</v>
      </c>
      <c r="N1327" s="11"/>
      <c r="O1327" s="11">
        <f t="shared" si="205"/>
        <v>42733.877719907403</v>
      </c>
      <c r="P1327" t="b">
        <v>0</v>
      </c>
      <c r="Q1327">
        <v>8</v>
      </c>
      <c r="R1327" t="b">
        <v>0</v>
      </c>
      <c r="S1327" t="s">
        <v>8273</v>
      </c>
      <c r="T1327" s="5">
        <f t="shared" si="206"/>
        <v>2.4299999999999997</v>
      </c>
      <c r="U1327" s="5">
        <f t="shared" si="207"/>
        <v>60.75</v>
      </c>
      <c r="V1327" t="str">
        <f t="shared" si="208"/>
        <v>technology</v>
      </c>
      <c r="W1327" t="str">
        <f t="shared" si="209"/>
        <v>wearables</v>
      </c>
      <c r="X1327" s="8">
        <f t="shared" si="200"/>
        <v>2016</v>
      </c>
      <c r="Y1327" s="8">
        <f t="shared" si="201"/>
        <v>11</v>
      </c>
    </row>
    <row r="1328" spans="1:25" ht="19" customHeight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202"/>
        <v>41974.583657407406</v>
      </c>
      <c r="L1328" s="12">
        <f t="shared" si="203"/>
        <v>2014</v>
      </c>
      <c r="M1328" s="12">
        <f t="shared" si="204"/>
        <v>12</v>
      </c>
      <c r="N1328" s="11"/>
      <c r="O1328" s="11">
        <f t="shared" si="205"/>
        <v>42019.583657407406</v>
      </c>
      <c r="P1328" t="b">
        <v>0</v>
      </c>
      <c r="Q1328">
        <v>11</v>
      </c>
      <c r="R1328" t="b">
        <v>0</v>
      </c>
      <c r="S1328" t="s">
        <v>8273</v>
      </c>
      <c r="T1328" s="5">
        <f t="shared" si="206"/>
        <v>1.1299999999999999</v>
      </c>
      <c r="U1328" s="5">
        <f t="shared" si="207"/>
        <v>102.72727272727273</v>
      </c>
      <c r="V1328" t="str">
        <f t="shared" si="208"/>
        <v>technology</v>
      </c>
      <c r="W1328" t="str">
        <f t="shared" si="209"/>
        <v>wearables</v>
      </c>
      <c r="X1328" s="8">
        <f t="shared" si="200"/>
        <v>2014</v>
      </c>
      <c r="Y1328" s="8">
        <f t="shared" si="201"/>
        <v>12</v>
      </c>
    </row>
    <row r="1329" spans="1:25" ht="19" customHeight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202"/>
        <v>42123.470312500001</v>
      </c>
      <c r="L1329" s="12">
        <f t="shared" si="203"/>
        <v>2015</v>
      </c>
      <c r="M1329" s="12">
        <f t="shared" si="204"/>
        <v>4</v>
      </c>
      <c r="N1329" s="11"/>
      <c r="O1329" s="11">
        <f t="shared" si="205"/>
        <v>42153.470312500001</v>
      </c>
      <c r="P1329" t="b">
        <v>0</v>
      </c>
      <c r="Q1329">
        <v>41</v>
      </c>
      <c r="R1329" t="b">
        <v>0</v>
      </c>
      <c r="S1329" t="s">
        <v>8273</v>
      </c>
      <c r="T1329" s="5">
        <f t="shared" si="206"/>
        <v>3.5520833333333335</v>
      </c>
      <c r="U1329" s="5">
        <f t="shared" si="207"/>
        <v>41.585365853658537</v>
      </c>
      <c r="V1329" t="str">
        <f t="shared" si="208"/>
        <v>technology</v>
      </c>
      <c r="W1329" t="str">
        <f t="shared" si="209"/>
        <v>wearables</v>
      </c>
      <c r="X1329" s="8">
        <f t="shared" si="200"/>
        <v>2015</v>
      </c>
      <c r="Y1329" s="8">
        <f t="shared" si="201"/>
        <v>4</v>
      </c>
    </row>
    <row r="1330" spans="1:25" ht="19" customHeight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202"/>
        <v>42612.434421296297</v>
      </c>
      <c r="L1330" s="12">
        <f t="shared" si="203"/>
        <v>2016</v>
      </c>
      <c r="M1330" s="12">
        <f t="shared" si="204"/>
        <v>8</v>
      </c>
      <c r="N1330" s="11"/>
      <c r="O1330" s="11">
        <f t="shared" si="205"/>
        <v>42657.434421296297</v>
      </c>
      <c r="P1330" t="b">
        <v>0</v>
      </c>
      <c r="Q1330">
        <v>15</v>
      </c>
      <c r="R1330" t="b">
        <v>0</v>
      </c>
      <c r="S1330" t="s">
        <v>8273</v>
      </c>
      <c r="T1330" s="5">
        <f t="shared" si="206"/>
        <v>2.3306666666666667</v>
      </c>
      <c r="U1330" s="5">
        <f t="shared" si="207"/>
        <v>116.53333333333333</v>
      </c>
      <c r="V1330" t="str">
        <f t="shared" si="208"/>
        <v>technology</v>
      </c>
      <c r="W1330" t="str">
        <f t="shared" si="209"/>
        <v>wearables</v>
      </c>
      <c r="X1330" s="8">
        <f t="shared" si="200"/>
        <v>2016</v>
      </c>
      <c r="Y1330" s="8">
        <f t="shared" si="201"/>
        <v>8</v>
      </c>
    </row>
    <row r="1331" spans="1:25" ht="19" customHeight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202"/>
        <v>41935.013252314813</v>
      </c>
      <c r="L1331" s="12">
        <f t="shared" si="203"/>
        <v>2014</v>
      </c>
      <c r="M1331" s="12">
        <f t="shared" si="204"/>
        <v>10</v>
      </c>
      <c r="N1331" s="11"/>
      <c r="O1331" s="11">
        <f t="shared" si="205"/>
        <v>41975.054918981477</v>
      </c>
      <c r="P1331" t="b">
        <v>0</v>
      </c>
      <c r="Q1331">
        <v>9</v>
      </c>
      <c r="R1331" t="b">
        <v>0</v>
      </c>
      <c r="S1331" t="s">
        <v>8273</v>
      </c>
      <c r="T1331" s="5">
        <f t="shared" si="206"/>
        <v>0.81600000000000006</v>
      </c>
      <c r="U1331" s="5">
        <f t="shared" si="207"/>
        <v>45.333333333333336</v>
      </c>
      <c r="V1331" t="str">
        <f t="shared" si="208"/>
        <v>technology</v>
      </c>
      <c r="W1331" t="str">
        <f t="shared" si="209"/>
        <v>wearables</v>
      </c>
      <c r="X1331" s="8">
        <f t="shared" si="200"/>
        <v>2014</v>
      </c>
      <c r="Y1331" s="8">
        <f t="shared" si="201"/>
        <v>10</v>
      </c>
    </row>
    <row r="1332" spans="1:25" ht="19" customHeight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202"/>
        <v>42522.068391203698</v>
      </c>
      <c r="L1332" s="12">
        <f t="shared" si="203"/>
        <v>2016</v>
      </c>
      <c r="M1332" s="12">
        <f t="shared" si="204"/>
        <v>6</v>
      </c>
      <c r="N1332" s="11"/>
      <c r="O1332" s="11">
        <f t="shared" si="205"/>
        <v>42552.958333333336</v>
      </c>
      <c r="P1332" t="b">
        <v>0</v>
      </c>
      <c r="Q1332">
        <v>50</v>
      </c>
      <c r="R1332" t="b">
        <v>0</v>
      </c>
      <c r="S1332" t="s">
        <v>8273</v>
      </c>
      <c r="T1332" s="5">
        <f t="shared" si="206"/>
        <v>22.494285714285713</v>
      </c>
      <c r="U1332" s="5">
        <f t="shared" si="207"/>
        <v>157.46</v>
      </c>
      <c r="V1332" t="str">
        <f t="shared" si="208"/>
        <v>technology</v>
      </c>
      <c r="W1332" t="str">
        <f t="shared" si="209"/>
        <v>wearables</v>
      </c>
      <c r="X1332" s="8">
        <f t="shared" si="200"/>
        <v>2016</v>
      </c>
      <c r="Y1332" s="8">
        <f t="shared" si="201"/>
        <v>6</v>
      </c>
    </row>
    <row r="1333" spans="1:25" ht="19" customHeight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202"/>
        <v>42569.295763888884</v>
      </c>
      <c r="L1333" s="12">
        <f t="shared" si="203"/>
        <v>2016</v>
      </c>
      <c r="M1333" s="12">
        <f t="shared" si="204"/>
        <v>7</v>
      </c>
      <c r="N1333" s="11"/>
      <c r="O1333" s="11">
        <f t="shared" si="205"/>
        <v>42599.295763888884</v>
      </c>
      <c r="P1333" t="b">
        <v>0</v>
      </c>
      <c r="Q1333">
        <v>34</v>
      </c>
      <c r="R1333" t="b">
        <v>0</v>
      </c>
      <c r="S1333" t="s">
        <v>8273</v>
      </c>
      <c r="T1333" s="5">
        <f t="shared" si="206"/>
        <v>1.3668</v>
      </c>
      <c r="U1333" s="5">
        <f t="shared" si="207"/>
        <v>100.5</v>
      </c>
      <c r="V1333" t="str">
        <f t="shared" si="208"/>
        <v>technology</v>
      </c>
      <c r="W1333" t="str">
        <f t="shared" si="209"/>
        <v>wearables</v>
      </c>
      <c r="X1333" s="8">
        <f t="shared" si="200"/>
        <v>2016</v>
      </c>
      <c r="Y1333" s="8">
        <f t="shared" si="201"/>
        <v>7</v>
      </c>
    </row>
    <row r="1334" spans="1:25" ht="19" customHeight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202"/>
        <v>42731.851944444446</v>
      </c>
      <c r="L1334" s="12">
        <f t="shared" si="203"/>
        <v>2016</v>
      </c>
      <c r="M1334" s="12">
        <f t="shared" si="204"/>
        <v>12</v>
      </c>
      <c r="N1334" s="11"/>
      <c r="O1334" s="11">
        <f t="shared" si="205"/>
        <v>42761.851944444446</v>
      </c>
      <c r="P1334" t="b">
        <v>0</v>
      </c>
      <c r="Q1334">
        <v>0</v>
      </c>
      <c r="R1334" t="b">
        <v>0</v>
      </c>
      <c r="S1334" t="s">
        <v>8273</v>
      </c>
      <c r="T1334" s="5">
        <f t="shared" si="206"/>
        <v>0</v>
      </c>
      <c r="U1334" s="5">
        <f t="shared" si="207"/>
        <v>0</v>
      </c>
      <c r="V1334" t="str">
        <f t="shared" si="208"/>
        <v>technology</v>
      </c>
      <c r="W1334" t="str">
        <f t="shared" si="209"/>
        <v>wearables</v>
      </c>
      <c r="X1334" s="8">
        <f t="shared" si="200"/>
        <v>2016</v>
      </c>
      <c r="Y1334" s="8">
        <f t="shared" si="201"/>
        <v>12</v>
      </c>
    </row>
    <row r="1335" spans="1:25" ht="19" customHeight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202"/>
        <v>41805.8984375</v>
      </c>
      <c r="L1335" s="12">
        <f t="shared" si="203"/>
        <v>2014</v>
      </c>
      <c r="M1335" s="12">
        <f t="shared" si="204"/>
        <v>6</v>
      </c>
      <c r="N1335" s="11"/>
      <c r="O1335" s="11">
        <f t="shared" si="205"/>
        <v>41835.8984375</v>
      </c>
      <c r="P1335" t="b">
        <v>0</v>
      </c>
      <c r="Q1335">
        <v>0</v>
      </c>
      <c r="R1335" t="b">
        <v>0</v>
      </c>
      <c r="S1335" t="s">
        <v>8273</v>
      </c>
      <c r="T1335" s="5">
        <f t="shared" si="206"/>
        <v>0</v>
      </c>
      <c r="U1335" s="5">
        <f t="shared" si="207"/>
        <v>0</v>
      </c>
      <c r="V1335" t="str">
        <f t="shared" si="208"/>
        <v>technology</v>
      </c>
      <c r="W1335" t="str">
        <f t="shared" si="209"/>
        <v>wearables</v>
      </c>
      <c r="X1335" s="8">
        <f t="shared" si="200"/>
        <v>2014</v>
      </c>
      <c r="Y1335" s="8">
        <f t="shared" si="201"/>
        <v>6</v>
      </c>
    </row>
    <row r="1336" spans="1:25" ht="19" customHeight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202"/>
        <v>42410.565821759257</v>
      </c>
      <c r="L1336" s="12">
        <f t="shared" si="203"/>
        <v>2016</v>
      </c>
      <c r="M1336" s="12">
        <f t="shared" si="204"/>
        <v>2</v>
      </c>
      <c r="N1336" s="11"/>
      <c r="O1336" s="11">
        <f t="shared" si="205"/>
        <v>42440.565821759257</v>
      </c>
      <c r="P1336" t="b">
        <v>0</v>
      </c>
      <c r="Q1336">
        <v>276</v>
      </c>
      <c r="R1336" t="b">
        <v>0</v>
      </c>
      <c r="S1336" t="s">
        <v>8273</v>
      </c>
      <c r="T1336" s="5">
        <f t="shared" si="206"/>
        <v>10.754135338345865</v>
      </c>
      <c r="U1336" s="5">
        <f t="shared" si="207"/>
        <v>51.822463768115945</v>
      </c>
      <c r="V1336" t="str">
        <f t="shared" si="208"/>
        <v>technology</v>
      </c>
      <c r="W1336" t="str">
        <f t="shared" si="209"/>
        <v>wearables</v>
      </c>
      <c r="X1336" s="8">
        <f t="shared" si="200"/>
        <v>2016</v>
      </c>
      <c r="Y1336" s="8">
        <f t="shared" si="201"/>
        <v>2</v>
      </c>
    </row>
    <row r="1337" spans="1:25" ht="19" customHeight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202"/>
        <v>42313.728032407402</v>
      </c>
      <c r="L1337" s="12">
        <f t="shared" si="203"/>
        <v>2015</v>
      </c>
      <c r="M1337" s="12">
        <f t="shared" si="204"/>
        <v>11</v>
      </c>
      <c r="N1337" s="11"/>
      <c r="O1337" s="11">
        <f t="shared" si="205"/>
        <v>42343.728032407402</v>
      </c>
      <c r="P1337" t="b">
        <v>0</v>
      </c>
      <c r="Q1337">
        <v>16</v>
      </c>
      <c r="R1337" t="b">
        <v>0</v>
      </c>
      <c r="S1337" t="s">
        <v>8273</v>
      </c>
      <c r="T1337" s="5">
        <f t="shared" si="206"/>
        <v>19.759999999999998</v>
      </c>
      <c r="U1337" s="5">
        <f t="shared" si="207"/>
        <v>308.75</v>
      </c>
      <c r="V1337" t="str">
        <f t="shared" si="208"/>
        <v>technology</v>
      </c>
      <c r="W1337" t="str">
        <f t="shared" si="209"/>
        <v>wearables</v>
      </c>
      <c r="X1337" s="8">
        <f t="shared" si="200"/>
        <v>2015</v>
      </c>
      <c r="Y1337" s="8">
        <f t="shared" si="201"/>
        <v>11</v>
      </c>
    </row>
    <row r="1338" spans="1:25" ht="19" customHeight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202"/>
        <v>41955.655416666668</v>
      </c>
      <c r="L1338" s="12">
        <f t="shared" si="203"/>
        <v>2014</v>
      </c>
      <c r="M1338" s="12">
        <f t="shared" si="204"/>
        <v>11</v>
      </c>
      <c r="N1338" s="11"/>
      <c r="O1338" s="11">
        <f t="shared" si="205"/>
        <v>41990.655416666668</v>
      </c>
      <c r="P1338" t="b">
        <v>0</v>
      </c>
      <c r="Q1338">
        <v>224</v>
      </c>
      <c r="R1338" t="b">
        <v>0</v>
      </c>
      <c r="S1338" t="s">
        <v>8273</v>
      </c>
      <c r="T1338" s="5">
        <f t="shared" si="206"/>
        <v>84.946999999999989</v>
      </c>
      <c r="U1338" s="5">
        <f t="shared" si="207"/>
        <v>379.22767857142856</v>
      </c>
      <c r="V1338" t="str">
        <f t="shared" si="208"/>
        <v>technology</v>
      </c>
      <c r="W1338" t="str">
        <f t="shared" si="209"/>
        <v>wearables</v>
      </c>
      <c r="X1338" s="8">
        <f t="shared" si="200"/>
        <v>2014</v>
      </c>
      <c r="Y1338" s="8">
        <f t="shared" si="201"/>
        <v>11</v>
      </c>
    </row>
    <row r="1339" spans="1:25" ht="19" customHeight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202"/>
        <v>42767.368969907409</v>
      </c>
      <c r="L1339" s="12">
        <f t="shared" si="203"/>
        <v>2017</v>
      </c>
      <c r="M1339" s="12">
        <f t="shared" si="204"/>
        <v>2</v>
      </c>
      <c r="N1339" s="11"/>
      <c r="O1339" s="11">
        <f t="shared" si="205"/>
        <v>42797.368969907409</v>
      </c>
      <c r="P1339" t="b">
        <v>0</v>
      </c>
      <c r="Q1339">
        <v>140</v>
      </c>
      <c r="R1339" t="b">
        <v>0</v>
      </c>
      <c r="S1339" t="s">
        <v>8273</v>
      </c>
      <c r="T1339" s="5">
        <f t="shared" si="206"/>
        <v>49.381999999999998</v>
      </c>
      <c r="U1339" s="5">
        <f t="shared" si="207"/>
        <v>176.36428571428573</v>
      </c>
      <c r="V1339" t="str">
        <f t="shared" si="208"/>
        <v>technology</v>
      </c>
      <c r="W1339" t="str">
        <f t="shared" si="209"/>
        <v>wearables</v>
      </c>
      <c r="X1339" s="8">
        <f t="shared" si="200"/>
        <v>2017</v>
      </c>
      <c r="Y1339" s="8">
        <f t="shared" si="201"/>
        <v>2</v>
      </c>
    </row>
    <row r="1340" spans="1:25" ht="19" customHeight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202"/>
        <v>42188.595289351848</v>
      </c>
      <c r="L1340" s="12">
        <f t="shared" si="203"/>
        <v>2015</v>
      </c>
      <c r="M1340" s="12">
        <f t="shared" si="204"/>
        <v>7</v>
      </c>
      <c r="N1340" s="11"/>
      <c r="O1340" s="11">
        <f t="shared" si="205"/>
        <v>42218.595289351848</v>
      </c>
      <c r="P1340" t="b">
        <v>0</v>
      </c>
      <c r="Q1340">
        <v>15</v>
      </c>
      <c r="R1340" t="b">
        <v>0</v>
      </c>
      <c r="S1340" t="s">
        <v>8273</v>
      </c>
      <c r="T1340" s="5">
        <f t="shared" si="206"/>
        <v>3.3033333333333332</v>
      </c>
      <c r="U1340" s="5">
        <f t="shared" si="207"/>
        <v>66.066666666666663</v>
      </c>
      <c r="V1340" t="str">
        <f t="shared" si="208"/>
        <v>technology</v>
      </c>
      <c r="W1340" t="str">
        <f t="shared" si="209"/>
        <v>wearables</v>
      </c>
      <c r="X1340" s="8">
        <f t="shared" si="200"/>
        <v>2015</v>
      </c>
      <c r="Y1340" s="8">
        <f t="shared" si="201"/>
        <v>7</v>
      </c>
    </row>
    <row r="1341" spans="1:25" ht="19" customHeight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202"/>
        <v>41936.438831018517</v>
      </c>
      <c r="L1341" s="12">
        <f t="shared" si="203"/>
        <v>2014</v>
      </c>
      <c r="M1341" s="12">
        <f t="shared" si="204"/>
        <v>10</v>
      </c>
      <c r="N1341" s="11"/>
      <c r="O1341" s="11">
        <f t="shared" si="205"/>
        <v>41981.480497685181</v>
      </c>
      <c r="P1341" t="b">
        <v>0</v>
      </c>
      <c r="Q1341">
        <v>37</v>
      </c>
      <c r="R1341" t="b">
        <v>0</v>
      </c>
      <c r="S1341" t="s">
        <v>8273</v>
      </c>
      <c r="T1341" s="5">
        <f t="shared" si="206"/>
        <v>6.6339999999999995</v>
      </c>
      <c r="U1341" s="5">
        <f t="shared" si="207"/>
        <v>89.648648648648646</v>
      </c>
      <c r="V1341" t="str">
        <f t="shared" si="208"/>
        <v>technology</v>
      </c>
      <c r="W1341" t="str">
        <f t="shared" si="209"/>
        <v>wearables</v>
      </c>
      <c r="X1341" s="8">
        <f t="shared" si="200"/>
        <v>2014</v>
      </c>
      <c r="Y1341" s="8">
        <f t="shared" si="201"/>
        <v>10</v>
      </c>
    </row>
    <row r="1342" spans="1:25" ht="19" customHeight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202"/>
        <v>41836.387187499997</v>
      </c>
      <c r="L1342" s="12">
        <f t="shared" si="203"/>
        <v>2014</v>
      </c>
      <c r="M1342" s="12">
        <f t="shared" si="204"/>
        <v>7</v>
      </c>
      <c r="N1342" s="11"/>
      <c r="O1342" s="11">
        <f t="shared" si="205"/>
        <v>41866.387187499997</v>
      </c>
      <c r="P1342" t="b">
        <v>0</v>
      </c>
      <c r="Q1342">
        <v>0</v>
      </c>
      <c r="R1342" t="b">
        <v>0</v>
      </c>
      <c r="S1342" t="s">
        <v>8273</v>
      </c>
      <c r="T1342" s="5">
        <f t="shared" si="206"/>
        <v>0</v>
      </c>
      <c r="U1342" s="5">
        <f t="shared" si="207"/>
        <v>0</v>
      </c>
      <c r="V1342" t="str">
        <f t="shared" si="208"/>
        <v>technology</v>
      </c>
      <c r="W1342" t="str">
        <f t="shared" si="209"/>
        <v>wearables</v>
      </c>
      <c r="X1342" s="8">
        <f t="shared" si="200"/>
        <v>2014</v>
      </c>
      <c r="Y1342" s="8">
        <f t="shared" si="201"/>
        <v>7</v>
      </c>
    </row>
    <row r="1343" spans="1:25" ht="19" customHeight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202"/>
        <v>42612.415706018517</v>
      </c>
      <c r="L1343" s="12">
        <f t="shared" si="203"/>
        <v>2016</v>
      </c>
      <c r="M1343" s="12">
        <f t="shared" si="204"/>
        <v>8</v>
      </c>
      <c r="N1343" s="11"/>
      <c r="O1343" s="11">
        <f t="shared" si="205"/>
        <v>42644.415706018517</v>
      </c>
      <c r="P1343" t="b">
        <v>0</v>
      </c>
      <c r="Q1343">
        <v>46</v>
      </c>
      <c r="R1343" t="b">
        <v>0</v>
      </c>
      <c r="S1343" t="s">
        <v>8273</v>
      </c>
      <c r="T1343" s="5">
        <f t="shared" si="206"/>
        <v>70.36</v>
      </c>
      <c r="U1343" s="5">
        <f t="shared" si="207"/>
        <v>382.39130434782606</v>
      </c>
      <c r="V1343" t="str">
        <f t="shared" si="208"/>
        <v>technology</v>
      </c>
      <c r="W1343" t="str">
        <f t="shared" si="209"/>
        <v>wearables</v>
      </c>
      <c r="X1343" s="8">
        <f t="shared" si="200"/>
        <v>2016</v>
      </c>
      <c r="Y1343" s="8">
        <f t="shared" si="201"/>
        <v>8</v>
      </c>
    </row>
    <row r="1344" spans="1:25" ht="19" customHeight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202"/>
        <v>42172.608090277776</v>
      </c>
      <c r="L1344" s="12">
        <f t="shared" si="203"/>
        <v>2015</v>
      </c>
      <c r="M1344" s="12">
        <f t="shared" si="204"/>
        <v>6</v>
      </c>
      <c r="N1344" s="11"/>
      <c r="O1344" s="11">
        <f t="shared" si="205"/>
        <v>42202.608090277776</v>
      </c>
      <c r="P1344" t="b">
        <v>0</v>
      </c>
      <c r="Q1344">
        <v>1</v>
      </c>
      <c r="R1344" t="b">
        <v>0</v>
      </c>
      <c r="S1344" t="s">
        <v>8273</v>
      </c>
      <c r="T1344" s="5">
        <f t="shared" si="206"/>
        <v>0.2</v>
      </c>
      <c r="U1344" s="5">
        <f t="shared" si="207"/>
        <v>100</v>
      </c>
      <c r="V1344" t="str">
        <f t="shared" si="208"/>
        <v>technology</v>
      </c>
      <c r="W1344" t="str">
        <f t="shared" si="209"/>
        <v>wearables</v>
      </c>
      <c r="X1344" s="8">
        <f t="shared" si="200"/>
        <v>2015</v>
      </c>
      <c r="Y1344" s="8">
        <f t="shared" si="201"/>
        <v>6</v>
      </c>
    </row>
    <row r="1345" spans="1:25" ht="19" customHeight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202"/>
        <v>42542.318090277775</v>
      </c>
      <c r="L1345" s="12">
        <f t="shared" si="203"/>
        <v>2016</v>
      </c>
      <c r="M1345" s="12">
        <f t="shared" si="204"/>
        <v>6</v>
      </c>
      <c r="N1345" s="11"/>
      <c r="O1345" s="11">
        <f t="shared" si="205"/>
        <v>42600.957638888889</v>
      </c>
      <c r="P1345" t="b">
        <v>0</v>
      </c>
      <c r="Q1345">
        <v>323</v>
      </c>
      <c r="R1345" t="b">
        <v>0</v>
      </c>
      <c r="S1345" t="s">
        <v>8273</v>
      </c>
      <c r="T1345" s="5">
        <f t="shared" si="206"/>
        <v>102.298</v>
      </c>
      <c r="U1345" s="5">
        <f t="shared" si="207"/>
        <v>158.35603715170279</v>
      </c>
      <c r="V1345" t="str">
        <f t="shared" si="208"/>
        <v>technology</v>
      </c>
      <c r="W1345" t="str">
        <f t="shared" si="209"/>
        <v>wearables</v>
      </c>
      <c r="X1345" s="8">
        <f t="shared" si="200"/>
        <v>2016</v>
      </c>
      <c r="Y1345" s="8">
        <f t="shared" si="201"/>
        <v>6</v>
      </c>
    </row>
    <row r="1346" spans="1:25" ht="19" customHeight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si="202"/>
        <v>42522.581469907404</v>
      </c>
      <c r="L1346" s="12">
        <f t="shared" si="203"/>
        <v>2016</v>
      </c>
      <c r="M1346" s="12">
        <f t="shared" si="204"/>
        <v>6</v>
      </c>
      <c r="N1346" s="11"/>
      <c r="O1346" s="11">
        <f t="shared" si="205"/>
        <v>42551.581469907404</v>
      </c>
      <c r="P1346" t="b">
        <v>0</v>
      </c>
      <c r="Q1346">
        <v>139</v>
      </c>
      <c r="R1346" t="b">
        <v>1</v>
      </c>
      <c r="S1346" t="s">
        <v>8274</v>
      </c>
      <c r="T1346" s="5">
        <f t="shared" si="206"/>
        <v>377.73333333333335</v>
      </c>
      <c r="U1346" s="5">
        <f t="shared" si="207"/>
        <v>40.762589928057551</v>
      </c>
      <c r="V1346" t="str">
        <f t="shared" si="208"/>
        <v>publishing</v>
      </c>
      <c r="W1346" t="str">
        <f t="shared" si="209"/>
        <v>nonfiction</v>
      </c>
      <c r="X1346" s="8">
        <f t="shared" ref="X1346:X1409" si="210">L1346</f>
        <v>2016</v>
      </c>
      <c r="Y1346" s="8">
        <f t="shared" ref="Y1346:Y1409" si="211">M1346</f>
        <v>6</v>
      </c>
    </row>
    <row r="1347" spans="1:25" ht="19" customHeight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ref="K1347:K1410" si="212">(J1347/86400)+25569+(-5/24)</f>
        <v>41799.606006944443</v>
      </c>
      <c r="L1347" s="12">
        <f t="shared" ref="L1347:L1410" si="213">YEAR(K1347)</f>
        <v>2014</v>
      </c>
      <c r="M1347" s="12">
        <f t="shared" ref="M1347:M1410" si="214">MONTH(K1347)</f>
        <v>6</v>
      </c>
      <c r="N1347" s="11"/>
      <c r="O1347" s="11">
        <f t="shared" ref="O1347:O1410" si="215">(I1347/86400)+25569+(-5/24)</f>
        <v>41834.606006944443</v>
      </c>
      <c r="P1347" t="b">
        <v>0</v>
      </c>
      <c r="Q1347">
        <v>7</v>
      </c>
      <c r="R1347" t="b">
        <v>1</v>
      </c>
      <c r="S1347" t="s">
        <v>8274</v>
      </c>
      <c r="T1347" s="5">
        <f t="shared" ref="T1347:T1410" si="216">E1347/D1347*100</f>
        <v>125</v>
      </c>
      <c r="U1347" s="5">
        <f t="shared" ref="U1347:U1410" si="217">IF(Q1347&gt;0,E1347/Q1347,0)</f>
        <v>53.571428571428569</v>
      </c>
      <c r="V1347" t="str">
        <f t="shared" ref="V1347:V1410" si="218">LEFT(S1347,SEARCH("/",S1347)-1)</f>
        <v>publishing</v>
      </c>
      <c r="W1347" t="str">
        <f t="shared" ref="W1347:W1410" si="219">RIGHT($S1347,LEN($S1347)-SEARCH("/",$S1347))</f>
        <v>nonfiction</v>
      </c>
      <c r="X1347" s="8">
        <f t="shared" si="210"/>
        <v>2014</v>
      </c>
      <c r="Y1347" s="8">
        <f t="shared" si="211"/>
        <v>6</v>
      </c>
    </row>
    <row r="1348" spans="1:25" ht="19" customHeight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212"/>
        <v>41421.867488425924</v>
      </c>
      <c r="L1348" s="12">
        <f t="shared" si="213"/>
        <v>2013</v>
      </c>
      <c r="M1348" s="12">
        <f t="shared" si="214"/>
        <v>5</v>
      </c>
      <c r="N1348" s="11"/>
      <c r="O1348" s="11">
        <f t="shared" si="215"/>
        <v>41451.867488425924</v>
      </c>
      <c r="P1348" t="b">
        <v>0</v>
      </c>
      <c r="Q1348">
        <v>149</v>
      </c>
      <c r="R1348" t="b">
        <v>1</v>
      </c>
      <c r="S1348" t="s">
        <v>8274</v>
      </c>
      <c r="T1348" s="5">
        <f t="shared" si="216"/>
        <v>147.32653061224491</v>
      </c>
      <c r="U1348" s="5">
        <f t="shared" si="217"/>
        <v>48.449664429530202</v>
      </c>
      <c r="V1348" t="str">
        <f t="shared" si="218"/>
        <v>publishing</v>
      </c>
      <c r="W1348" t="str">
        <f t="shared" si="219"/>
        <v>nonfiction</v>
      </c>
      <c r="X1348" s="8">
        <f t="shared" si="210"/>
        <v>2013</v>
      </c>
      <c r="Y1348" s="8">
        <f t="shared" si="211"/>
        <v>5</v>
      </c>
    </row>
    <row r="1349" spans="1:25" ht="19" customHeight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212"/>
        <v>42040.429687499993</v>
      </c>
      <c r="L1349" s="12">
        <f t="shared" si="213"/>
        <v>2015</v>
      </c>
      <c r="M1349" s="12">
        <f t="shared" si="214"/>
        <v>2</v>
      </c>
      <c r="N1349" s="11"/>
      <c r="O1349" s="11">
        <f t="shared" si="215"/>
        <v>42070.429687499993</v>
      </c>
      <c r="P1349" t="b">
        <v>0</v>
      </c>
      <c r="Q1349">
        <v>31</v>
      </c>
      <c r="R1349" t="b">
        <v>1</v>
      </c>
      <c r="S1349" t="s">
        <v>8274</v>
      </c>
      <c r="T1349" s="5">
        <f t="shared" si="216"/>
        <v>102.2</v>
      </c>
      <c r="U1349" s="5">
        <f t="shared" si="217"/>
        <v>82.41935483870968</v>
      </c>
      <c r="V1349" t="str">
        <f t="shared" si="218"/>
        <v>publishing</v>
      </c>
      <c r="W1349" t="str">
        <f t="shared" si="219"/>
        <v>nonfiction</v>
      </c>
      <c r="X1349" s="8">
        <f t="shared" si="210"/>
        <v>2015</v>
      </c>
      <c r="Y1349" s="8">
        <f t="shared" si="211"/>
        <v>2</v>
      </c>
    </row>
    <row r="1350" spans="1:25" ht="19" customHeight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212"/>
        <v>41963.297835648147</v>
      </c>
      <c r="L1350" s="12">
        <f t="shared" si="213"/>
        <v>2014</v>
      </c>
      <c r="M1350" s="12">
        <f t="shared" si="214"/>
        <v>11</v>
      </c>
      <c r="N1350" s="11"/>
      <c r="O1350" s="11">
        <f t="shared" si="215"/>
        <v>41991.297835648147</v>
      </c>
      <c r="P1350" t="b">
        <v>0</v>
      </c>
      <c r="Q1350">
        <v>26</v>
      </c>
      <c r="R1350" t="b">
        <v>1</v>
      </c>
      <c r="S1350" t="s">
        <v>8274</v>
      </c>
      <c r="T1350" s="5">
        <f t="shared" si="216"/>
        <v>101.8723404255319</v>
      </c>
      <c r="U1350" s="5">
        <f t="shared" si="217"/>
        <v>230.19230769230768</v>
      </c>
      <c r="V1350" t="str">
        <f t="shared" si="218"/>
        <v>publishing</v>
      </c>
      <c r="W1350" t="str">
        <f t="shared" si="219"/>
        <v>nonfiction</v>
      </c>
      <c r="X1350" s="8">
        <f t="shared" si="210"/>
        <v>2014</v>
      </c>
      <c r="Y1350" s="8">
        <f t="shared" si="211"/>
        <v>11</v>
      </c>
    </row>
    <row r="1351" spans="1:25" ht="19" customHeight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212"/>
        <v>42317.124247685184</v>
      </c>
      <c r="L1351" s="12">
        <f t="shared" si="213"/>
        <v>2015</v>
      </c>
      <c r="M1351" s="12">
        <f t="shared" si="214"/>
        <v>11</v>
      </c>
      <c r="N1351" s="11"/>
      <c r="O1351" s="11">
        <f t="shared" si="215"/>
        <v>42354.082638888889</v>
      </c>
      <c r="P1351" t="b">
        <v>0</v>
      </c>
      <c r="Q1351">
        <v>172</v>
      </c>
      <c r="R1351" t="b">
        <v>1</v>
      </c>
      <c r="S1351" t="s">
        <v>8274</v>
      </c>
      <c r="T1351" s="5">
        <f t="shared" si="216"/>
        <v>204.2</v>
      </c>
      <c r="U1351" s="5">
        <f t="shared" si="217"/>
        <v>59.360465116279073</v>
      </c>
      <c r="V1351" t="str">
        <f t="shared" si="218"/>
        <v>publishing</v>
      </c>
      <c r="W1351" t="str">
        <f t="shared" si="219"/>
        <v>nonfiction</v>
      </c>
      <c r="X1351" s="8">
        <f t="shared" si="210"/>
        <v>2015</v>
      </c>
      <c r="Y1351" s="8">
        <f t="shared" si="211"/>
        <v>11</v>
      </c>
    </row>
    <row r="1352" spans="1:25" ht="19" customHeight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212"/>
        <v>42333.804791666662</v>
      </c>
      <c r="L1352" s="12">
        <f t="shared" si="213"/>
        <v>2015</v>
      </c>
      <c r="M1352" s="12">
        <f t="shared" si="214"/>
        <v>11</v>
      </c>
      <c r="N1352" s="11"/>
      <c r="O1352" s="11">
        <f t="shared" si="215"/>
        <v>42363.804791666662</v>
      </c>
      <c r="P1352" t="b">
        <v>0</v>
      </c>
      <c r="Q1352">
        <v>78</v>
      </c>
      <c r="R1352" t="b">
        <v>1</v>
      </c>
      <c r="S1352" t="s">
        <v>8274</v>
      </c>
      <c r="T1352" s="5">
        <f t="shared" si="216"/>
        <v>104.05</v>
      </c>
      <c r="U1352" s="5">
        <f t="shared" si="217"/>
        <v>66.698717948717942</v>
      </c>
      <c r="V1352" t="str">
        <f t="shared" si="218"/>
        <v>publishing</v>
      </c>
      <c r="W1352" t="str">
        <f t="shared" si="219"/>
        <v>nonfiction</v>
      </c>
      <c r="X1352" s="8">
        <f t="shared" si="210"/>
        <v>2015</v>
      </c>
      <c r="Y1352" s="8">
        <f t="shared" si="211"/>
        <v>11</v>
      </c>
    </row>
    <row r="1353" spans="1:25" ht="19" customHeight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212"/>
        <v>42382.531759259255</v>
      </c>
      <c r="L1353" s="12">
        <f t="shared" si="213"/>
        <v>2016</v>
      </c>
      <c r="M1353" s="12">
        <f t="shared" si="214"/>
        <v>1</v>
      </c>
      <c r="N1353" s="11"/>
      <c r="O1353" s="11">
        <f t="shared" si="215"/>
        <v>42412.531759259255</v>
      </c>
      <c r="P1353" t="b">
        <v>0</v>
      </c>
      <c r="Q1353">
        <v>120</v>
      </c>
      <c r="R1353" t="b">
        <v>1</v>
      </c>
      <c r="S1353" t="s">
        <v>8274</v>
      </c>
      <c r="T1353" s="5">
        <f t="shared" si="216"/>
        <v>101.265</v>
      </c>
      <c r="U1353" s="5">
        <f t="shared" si="217"/>
        <v>168.77500000000001</v>
      </c>
      <c r="V1353" t="str">
        <f t="shared" si="218"/>
        <v>publishing</v>
      </c>
      <c r="W1353" t="str">
        <f t="shared" si="219"/>
        <v>nonfiction</v>
      </c>
      <c r="X1353" s="8">
        <f t="shared" si="210"/>
        <v>2016</v>
      </c>
      <c r="Y1353" s="8">
        <f t="shared" si="211"/>
        <v>1</v>
      </c>
    </row>
    <row r="1354" spans="1:25" ht="19" customHeight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212"/>
        <v>42200.369976851849</v>
      </c>
      <c r="L1354" s="12">
        <f t="shared" si="213"/>
        <v>2015</v>
      </c>
      <c r="M1354" s="12">
        <f t="shared" si="214"/>
        <v>7</v>
      </c>
      <c r="N1354" s="11"/>
      <c r="O1354" s="11">
        <f t="shared" si="215"/>
        <v>42251.957638888889</v>
      </c>
      <c r="P1354" t="b">
        <v>0</v>
      </c>
      <c r="Q1354">
        <v>227</v>
      </c>
      <c r="R1354" t="b">
        <v>1</v>
      </c>
      <c r="S1354" t="s">
        <v>8274</v>
      </c>
      <c r="T1354" s="5">
        <f t="shared" si="216"/>
        <v>136.13999999999999</v>
      </c>
      <c r="U1354" s="5">
        <f t="shared" si="217"/>
        <v>59.973568281938327</v>
      </c>
      <c r="V1354" t="str">
        <f t="shared" si="218"/>
        <v>publishing</v>
      </c>
      <c r="W1354" t="str">
        <f t="shared" si="219"/>
        <v>nonfiction</v>
      </c>
      <c r="X1354" s="8">
        <f t="shared" si="210"/>
        <v>2015</v>
      </c>
      <c r="Y1354" s="8">
        <f t="shared" si="211"/>
        <v>7</v>
      </c>
    </row>
    <row r="1355" spans="1:25" ht="19" customHeight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212"/>
        <v>41308.909583333334</v>
      </c>
      <c r="L1355" s="12">
        <f t="shared" si="213"/>
        <v>2013</v>
      </c>
      <c r="M1355" s="12">
        <f t="shared" si="214"/>
        <v>2</v>
      </c>
      <c r="N1355" s="11"/>
      <c r="O1355" s="11">
        <f t="shared" si="215"/>
        <v>41343.791666666664</v>
      </c>
      <c r="P1355" t="b">
        <v>0</v>
      </c>
      <c r="Q1355">
        <v>42</v>
      </c>
      <c r="R1355" t="b">
        <v>1</v>
      </c>
      <c r="S1355" t="s">
        <v>8274</v>
      </c>
      <c r="T1355" s="5">
        <f t="shared" si="216"/>
        <v>133.6</v>
      </c>
      <c r="U1355" s="5">
        <f t="shared" si="217"/>
        <v>31.80952380952381</v>
      </c>
      <c r="V1355" t="str">
        <f t="shared" si="218"/>
        <v>publishing</v>
      </c>
      <c r="W1355" t="str">
        <f t="shared" si="219"/>
        <v>nonfiction</v>
      </c>
      <c r="X1355" s="8">
        <f t="shared" si="210"/>
        <v>2013</v>
      </c>
      <c r="Y1355" s="8">
        <f t="shared" si="211"/>
        <v>2</v>
      </c>
    </row>
    <row r="1356" spans="1:25" ht="19" customHeight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212"/>
        <v>42502.599293981482</v>
      </c>
      <c r="L1356" s="12">
        <f t="shared" si="213"/>
        <v>2016</v>
      </c>
      <c r="M1356" s="12">
        <f t="shared" si="214"/>
        <v>5</v>
      </c>
      <c r="N1356" s="11"/>
      <c r="O1356" s="11">
        <f t="shared" si="215"/>
        <v>42532.599293981482</v>
      </c>
      <c r="P1356" t="b">
        <v>0</v>
      </c>
      <c r="Q1356">
        <v>64</v>
      </c>
      <c r="R1356" t="b">
        <v>1</v>
      </c>
      <c r="S1356" t="s">
        <v>8274</v>
      </c>
      <c r="T1356" s="5">
        <f t="shared" si="216"/>
        <v>130.25</v>
      </c>
      <c r="U1356" s="5">
        <f t="shared" si="217"/>
        <v>24.421875</v>
      </c>
      <c r="V1356" t="str">
        <f t="shared" si="218"/>
        <v>publishing</v>
      </c>
      <c r="W1356" t="str">
        <f t="shared" si="219"/>
        <v>nonfiction</v>
      </c>
      <c r="X1356" s="8">
        <f t="shared" si="210"/>
        <v>2016</v>
      </c>
      <c r="Y1356" s="8">
        <f t="shared" si="211"/>
        <v>5</v>
      </c>
    </row>
    <row r="1357" spans="1:25" ht="19" customHeight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212"/>
        <v>41213.046354166661</v>
      </c>
      <c r="L1357" s="12">
        <f t="shared" si="213"/>
        <v>2012</v>
      </c>
      <c r="M1357" s="12">
        <f t="shared" si="214"/>
        <v>10</v>
      </c>
      <c r="N1357" s="11"/>
      <c r="O1357" s="11">
        <f t="shared" si="215"/>
        <v>41243.208333333328</v>
      </c>
      <c r="P1357" t="b">
        <v>0</v>
      </c>
      <c r="Q1357">
        <v>121</v>
      </c>
      <c r="R1357" t="b">
        <v>1</v>
      </c>
      <c r="S1357" t="s">
        <v>8274</v>
      </c>
      <c r="T1357" s="5">
        <f t="shared" si="216"/>
        <v>122.67999999999999</v>
      </c>
      <c r="U1357" s="5">
        <f t="shared" si="217"/>
        <v>25.347107438016529</v>
      </c>
      <c r="V1357" t="str">
        <f t="shared" si="218"/>
        <v>publishing</v>
      </c>
      <c r="W1357" t="str">
        <f t="shared" si="219"/>
        <v>nonfiction</v>
      </c>
      <c r="X1357" s="8">
        <f t="shared" si="210"/>
        <v>2012</v>
      </c>
      <c r="Y1357" s="8">
        <f t="shared" si="211"/>
        <v>10</v>
      </c>
    </row>
    <row r="1358" spans="1:25" ht="19" customHeight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212"/>
        <v>41429.830555555549</v>
      </c>
      <c r="L1358" s="12">
        <f t="shared" si="213"/>
        <v>2013</v>
      </c>
      <c r="M1358" s="12">
        <f t="shared" si="214"/>
        <v>6</v>
      </c>
      <c r="N1358" s="11"/>
      <c r="O1358" s="11">
        <f t="shared" si="215"/>
        <v>41459.830555555549</v>
      </c>
      <c r="P1358" t="b">
        <v>0</v>
      </c>
      <c r="Q1358">
        <v>87</v>
      </c>
      <c r="R1358" t="b">
        <v>1</v>
      </c>
      <c r="S1358" t="s">
        <v>8274</v>
      </c>
      <c r="T1358" s="5">
        <f t="shared" si="216"/>
        <v>182.81058823529412</v>
      </c>
      <c r="U1358" s="5">
        <f t="shared" si="217"/>
        <v>71.443218390804603</v>
      </c>
      <c r="V1358" t="str">
        <f t="shared" si="218"/>
        <v>publishing</v>
      </c>
      <c r="W1358" t="str">
        <f t="shared" si="219"/>
        <v>nonfiction</v>
      </c>
      <c r="X1358" s="8">
        <f t="shared" si="210"/>
        <v>2013</v>
      </c>
      <c r="Y1358" s="8">
        <f t="shared" si="211"/>
        <v>6</v>
      </c>
    </row>
    <row r="1359" spans="1:25" ht="19" customHeight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212"/>
        <v>41304.753900462958</v>
      </c>
      <c r="L1359" s="12">
        <f t="shared" si="213"/>
        <v>2013</v>
      </c>
      <c r="M1359" s="12">
        <f t="shared" si="214"/>
        <v>1</v>
      </c>
      <c r="N1359" s="11"/>
      <c r="O1359" s="11">
        <f t="shared" si="215"/>
        <v>41334.040972222218</v>
      </c>
      <c r="P1359" t="b">
        <v>0</v>
      </c>
      <c r="Q1359">
        <v>65</v>
      </c>
      <c r="R1359" t="b">
        <v>1</v>
      </c>
      <c r="S1359" t="s">
        <v>8274</v>
      </c>
      <c r="T1359" s="5">
        <f t="shared" si="216"/>
        <v>125.29999999999998</v>
      </c>
      <c r="U1359" s="5">
        <f t="shared" si="217"/>
        <v>38.553846153846152</v>
      </c>
      <c r="V1359" t="str">
        <f t="shared" si="218"/>
        <v>publishing</v>
      </c>
      <c r="W1359" t="str">
        <f t="shared" si="219"/>
        <v>nonfiction</v>
      </c>
      <c r="X1359" s="8">
        <f t="shared" si="210"/>
        <v>2013</v>
      </c>
      <c r="Y1359" s="8">
        <f t="shared" si="211"/>
        <v>1</v>
      </c>
    </row>
    <row r="1360" spans="1:25" ht="19" customHeight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212"/>
        <v>40689.362534722219</v>
      </c>
      <c r="L1360" s="12">
        <f t="shared" si="213"/>
        <v>2011</v>
      </c>
      <c r="M1360" s="12">
        <f t="shared" si="214"/>
        <v>5</v>
      </c>
      <c r="N1360" s="11"/>
      <c r="O1360" s="11">
        <f t="shared" si="215"/>
        <v>40719.362534722219</v>
      </c>
      <c r="P1360" t="b">
        <v>0</v>
      </c>
      <c r="Q1360">
        <v>49</v>
      </c>
      <c r="R1360" t="b">
        <v>1</v>
      </c>
      <c r="S1360" t="s">
        <v>8274</v>
      </c>
      <c r="T1360" s="5">
        <f t="shared" si="216"/>
        <v>111.66666666666667</v>
      </c>
      <c r="U1360" s="5">
        <f t="shared" si="217"/>
        <v>68.367346938775512</v>
      </c>
      <c r="V1360" t="str">
        <f t="shared" si="218"/>
        <v>publishing</v>
      </c>
      <c r="W1360" t="str">
        <f t="shared" si="219"/>
        <v>nonfiction</v>
      </c>
      <c r="X1360" s="8">
        <f t="shared" si="210"/>
        <v>2011</v>
      </c>
      <c r="Y1360" s="8">
        <f t="shared" si="211"/>
        <v>5</v>
      </c>
    </row>
    <row r="1361" spans="1:25" ht="19" customHeight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212"/>
        <v>40668.606365740736</v>
      </c>
      <c r="L1361" s="12">
        <f t="shared" si="213"/>
        <v>2011</v>
      </c>
      <c r="M1361" s="12">
        <f t="shared" si="214"/>
        <v>5</v>
      </c>
      <c r="N1361" s="11"/>
      <c r="O1361" s="11">
        <f t="shared" si="215"/>
        <v>40730.606365740736</v>
      </c>
      <c r="P1361" t="b">
        <v>0</v>
      </c>
      <c r="Q1361">
        <v>19</v>
      </c>
      <c r="R1361" t="b">
        <v>1</v>
      </c>
      <c r="S1361" t="s">
        <v>8274</v>
      </c>
      <c r="T1361" s="5">
        <f t="shared" si="216"/>
        <v>115.75757575757575</v>
      </c>
      <c r="U1361" s="5">
        <f t="shared" si="217"/>
        <v>40.210526315789473</v>
      </c>
      <c r="V1361" t="str">
        <f t="shared" si="218"/>
        <v>publishing</v>
      </c>
      <c r="W1361" t="str">
        <f t="shared" si="219"/>
        <v>nonfiction</v>
      </c>
      <c r="X1361" s="8">
        <f t="shared" si="210"/>
        <v>2011</v>
      </c>
      <c r="Y1361" s="8">
        <f t="shared" si="211"/>
        <v>5</v>
      </c>
    </row>
    <row r="1362" spans="1:25" ht="19" customHeight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212"/>
        <v>41095.692361111105</v>
      </c>
      <c r="L1362" s="12">
        <f t="shared" si="213"/>
        <v>2012</v>
      </c>
      <c r="M1362" s="12">
        <f t="shared" si="214"/>
        <v>7</v>
      </c>
      <c r="N1362" s="11"/>
      <c r="O1362" s="11">
        <f t="shared" si="215"/>
        <v>41123.692361111105</v>
      </c>
      <c r="P1362" t="b">
        <v>0</v>
      </c>
      <c r="Q1362">
        <v>81</v>
      </c>
      <c r="R1362" t="b">
        <v>1</v>
      </c>
      <c r="S1362" t="s">
        <v>8274</v>
      </c>
      <c r="T1362" s="5">
        <f t="shared" si="216"/>
        <v>173.2</v>
      </c>
      <c r="U1362" s="5">
        <f t="shared" si="217"/>
        <v>32.074074074074076</v>
      </c>
      <c r="V1362" t="str">
        <f t="shared" si="218"/>
        <v>publishing</v>
      </c>
      <c r="W1362" t="str">
        <f t="shared" si="219"/>
        <v>nonfiction</v>
      </c>
      <c r="X1362" s="8">
        <f t="shared" si="210"/>
        <v>2012</v>
      </c>
      <c r="Y1362" s="8">
        <f t="shared" si="211"/>
        <v>7</v>
      </c>
    </row>
    <row r="1363" spans="1:25" ht="19" customHeight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212"/>
        <v>41781.508935185186</v>
      </c>
      <c r="L1363" s="12">
        <f t="shared" si="213"/>
        <v>2014</v>
      </c>
      <c r="M1363" s="12">
        <f t="shared" si="214"/>
        <v>5</v>
      </c>
      <c r="N1363" s="11"/>
      <c r="O1363" s="11">
        <f t="shared" si="215"/>
        <v>41811.508935185186</v>
      </c>
      <c r="P1363" t="b">
        <v>0</v>
      </c>
      <c r="Q1363">
        <v>264</v>
      </c>
      <c r="R1363" t="b">
        <v>1</v>
      </c>
      <c r="S1363" t="s">
        <v>8274</v>
      </c>
      <c r="T1363" s="5">
        <f t="shared" si="216"/>
        <v>125.98333333333333</v>
      </c>
      <c r="U1363" s="5">
        <f t="shared" si="217"/>
        <v>28.632575757575758</v>
      </c>
      <c r="V1363" t="str">
        <f t="shared" si="218"/>
        <v>publishing</v>
      </c>
      <c r="W1363" t="str">
        <f t="shared" si="219"/>
        <v>nonfiction</v>
      </c>
      <c r="X1363" s="8">
        <f t="shared" si="210"/>
        <v>2014</v>
      </c>
      <c r="Y1363" s="8">
        <f t="shared" si="211"/>
        <v>5</v>
      </c>
    </row>
    <row r="1364" spans="1:25" ht="19" customHeight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212"/>
        <v>41464.726053240738</v>
      </c>
      <c r="L1364" s="12">
        <f t="shared" si="213"/>
        <v>2013</v>
      </c>
      <c r="M1364" s="12">
        <f t="shared" si="214"/>
        <v>7</v>
      </c>
      <c r="N1364" s="11"/>
      <c r="O1364" s="11">
        <f t="shared" si="215"/>
        <v>41524.726053240738</v>
      </c>
      <c r="P1364" t="b">
        <v>0</v>
      </c>
      <c r="Q1364">
        <v>25</v>
      </c>
      <c r="R1364" t="b">
        <v>1</v>
      </c>
      <c r="S1364" t="s">
        <v>8274</v>
      </c>
      <c r="T1364" s="5">
        <f t="shared" si="216"/>
        <v>109.1</v>
      </c>
      <c r="U1364" s="5">
        <f t="shared" si="217"/>
        <v>43.64</v>
      </c>
      <c r="V1364" t="str">
        <f t="shared" si="218"/>
        <v>publishing</v>
      </c>
      <c r="W1364" t="str">
        <f t="shared" si="219"/>
        <v>nonfiction</v>
      </c>
      <c r="X1364" s="8">
        <f t="shared" si="210"/>
        <v>2013</v>
      </c>
      <c r="Y1364" s="8">
        <f t="shared" si="211"/>
        <v>7</v>
      </c>
    </row>
    <row r="1365" spans="1:25" ht="19" customHeight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212"/>
        <v>42396.635729166665</v>
      </c>
      <c r="L1365" s="12">
        <f t="shared" si="213"/>
        <v>2016</v>
      </c>
      <c r="M1365" s="12">
        <f t="shared" si="214"/>
        <v>1</v>
      </c>
      <c r="N1365" s="11"/>
      <c r="O1365" s="11">
        <f t="shared" si="215"/>
        <v>42415.124305555553</v>
      </c>
      <c r="P1365" t="b">
        <v>0</v>
      </c>
      <c r="Q1365">
        <v>5</v>
      </c>
      <c r="R1365" t="b">
        <v>1</v>
      </c>
      <c r="S1365" t="s">
        <v>8274</v>
      </c>
      <c r="T1365" s="5">
        <f t="shared" si="216"/>
        <v>100</v>
      </c>
      <c r="U1365" s="5">
        <f t="shared" si="217"/>
        <v>40</v>
      </c>
      <c r="V1365" t="str">
        <f t="shared" si="218"/>
        <v>publishing</v>
      </c>
      <c r="W1365" t="str">
        <f t="shared" si="219"/>
        <v>nonfiction</v>
      </c>
      <c r="X1365" s="8">
        <f t="shared" si="210"/>
        <v>2016</v>
      </c>
      <c r="Y1365" s="8">
        <f t="shared" si="211"/>
        <v>1</v>
      </c>
    </row>
    <row r="1366" spans="1:25" ht="19" customHeight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212"/>
        <v>41951.487337962964</v>
      </c>
      <c r="L1366" s="12">
        <f t="shared" si="213"/>
        <v>2014</v>
      </c>
      <c r="M1366" s="12">
        <f t="shared" si="214"/>
        <v>11</v>
      </c>
      <c r="N1366" s="11"/>
      <c r="O1366" s="11">
        <f t="shared" si="215"/>
        <v>42011.487337962964</v>
      </c>
      <c r="P1366" t="b">
        <v>0</v>
      </c>
      <c r="Q1366">
        <v>144</v>
      </c>
      <c r="R1366" t="b">
        <v>1</v>
      </c>
      <c r="S1366" t="s">
        <v>8276</v>
      </c>
      <c r="T1366" s="5">
        <f t="shared" si="216"/>
        <v>118.64285714285714</v>
      </c>
      <c r="U1366" s="5">
        <f t="shared" si="217"/>
        <v>346.04166666666669</v>
      </c>
      <c r="V1366" t="str">
        <f t="shared" si="218"/>
        <v>music</v>
      </c>
      <c r="W1366" t="str">
        <f t="shared" si="219"/>
        <v>rock</v>
      </c>
      <c r="X1366" s="8">
        <f t="shared" si="210"/>
        <v>2014</v>
      </c>
      <c r="Y1366" s="8">
        <f t="shared" si="211"/>
        <v>11</v>
      </c>
    </row>
    <row r="1367" spans="1:25" ht="19" customHeight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212"/>
        <v>42049.524907407402</v>
      </c>
      <c r="L1367" s="12">
        <f t="shared" si="213"/>
        <v>2015</v>
      </c>
      <c r="M1367" s="12">
        <f t="shared" si="214"/>
        <v>2</v>
      </c>
      <c r="N1367" s="11"/>
      <c r="O1367" s="11">
        <f t="shared" si="215"/>
        <v>42079.483240740738</v>
      </c>
      <c r="P1367" t="b">
        <v>0</v>
      </c>
      <c r="Q1367">
        <v>92</v>
      </c>
      <c r="R1367" t="b">
        <v>1</v>
      </c>
      <c r="S1367" t="s">
        <v>8276</v>
      </c>
      <c r="T1367" s="5">
        <f t="shared" si="216"/>
        <v>100.26666666666667</v>
      </c>
      <c r="U1367" s="5">
        <f t="shared" si="217"/>
        <v>81.739130434782609</v>
      </c>
      <c r="V1367" t="str">
        <f t="shared" si="218"/>
        <v>music</v>
      </c>
      <c r="W1367" t="str">
        <f t="shared" si="219"/>
        <v>rock</v>
      </c>
      <c r="X1367" s="8">
        <f t="shared" si="210"/>
        <v>2015</v>
      </c>
      <c r="Y1367" s="8">
        <f t="shared" si="211"/>
        <v>2</v>
      </c>
    </row>
    <row r="1368" spans="1:25" ht="19" customHeight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212"/>
        <v>41924.787766203699</v>
      </c>
      <c r="L1368" s="12">
        <f t="shared" si="213"/>
        <v>2014</v>
      </c>
      <c r="M1368" s="12">
        <f t="shared" si="214"/>
        <v>10</v>
      </c>
      <c r="N1368" s="11"/>
      <c r="O1368" s="11">
        <f t="shared" si="215"/>
        <v>41969.829432870371</v>
      </c>
      <c r="P1368" t="b">
        <v>0</v>
      </c>
      <c r="Q1368">
        <v>147</v>
      </c>
      <c r="R1368" t="b">
        <v>1</v>
      </c>
      <c r="S1368" t="s">
        <v>8276</v>
      </c>
      <c r="T1368" s="5">
        <f t="shared" si="216"/>
        <v>126.48920000000001</v>
      </c>
      <c r="U1368" s="5">
        <f t="shared" si="217"/>
        <v>64.535306122448986</v>
      </c>
      <c r="V1368" t="str">
        <f t="shared" si="218"/>
        <v>music</v>
      </c>
      <c r="W1368" t="str">
        <f t="shared" si="219"/>
        <v>rock</v>
      </c>
      <c r="X1368" s="8">
        <f t="shared" si="210"/>
        <v>2014</v>
      </c>
      <c r="Y1368" s="8">
        <f t="shared" si="211"/>
        <v>10</v>
      </c>
    </row>
    <row r="1369" spans="1:25" ht="19" customHeight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212"/>
        <v>42291.794560185182</v>
      </c>
      <c r="L1369" s="12">
        <f t="shared" si="213"/>
        <v>2015</v>
      </c>
      <c r="M1369" s="12">
        <f t="shared" si="214"/>
        <v>10</v>
      </c>
      <c r="N1369" s="11"/>
      <c r="O1369" s="11">
        <f t="shared" si="215"/>
        <v>42321.836226851847</v>
      </c>
      <c r="P1369" t="b">
        <v>0</v>
      </c>
      <c r="Q1369">
        <v>90</v>
      </c>
      <c r="R1369" t="b">
        <v>1</v>
      </c>
      <c r="S1369" t="s">
        <v>8276</v>
      </c>
      <c r="T1369" s="5">
        <f t="shared" si="216"/>
        <v>114.26</v>
      </c>
      <c r="U1369" s="5">
        <f t="shared" si="217"/>
        <v>63.477777777777774</v>
      </c>
      <c r="V1369" t="str">
        <f t="shared" si="218"/>
        <v>music</v>
      </c>
      <c r="W1369" t="str">
        <f t="shared" si="219"/>
        <v>rock</v>
      </c>
      <c r="X1369" s="8">
        <f t="shared" si="210"/>
        <v>2015</v>
      </c>
      <c r="Y1369" s="8">
        <f t="shared" si="211"/>
        <v>10</v>
      </c>
    </row>
    <row r="1370" spans="1:25" ht="19" customHeight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212"/>
        <v>42145.982569444437</v>
      </c>
      <c r="L1370" s="12">
        <f t="shared" si="213"/>
        <v>2015</v>
      </c>
      <c r="M1370" s="12">
        <f t="shared" si="214"/>
        <v>5</v>
      </c>
      <c r="N1370" s="11"/>
      <c r="O1370" s="11">
        <f t="shared" si="215"/>
        <v>42169.982569444437</v>
      </c>
      <c r="P1370" t="b">
        <v>0</v>
      </c>
      <c r="Q1370">
        <v>87</v>
      </c>
      <c r="R1370" t="b">
        <v>1</v>
      </c>
      <c r="S1370" t="s">
        <v>8276</v>
      </c>
      <c r="T1370" s="5">
        <f t="shared" si="216"/>
        <v>110.7</v>
      </c>
      <c r="U1370" s="5">
        <f t="shared" si="217"/>
        <v>63.620689655172413</v>
      </c>
      <c r="V1370" t="str">
        <f t="shared" si="218"/>
        <v>music</v>
      </c>
      <c r="W1370" t="str">
        <f t="shared" si="219"/>
        <v>rock</v>
      </c>
      <c r="X1370" s="8">
        <f t="shared" si="210"/>
        <v>2015</v>
      </c>
      <c r="Y1370" s="8">
        <f t="shared" si="211"/>
        <v>5</v>
      </c>
    </row>
    <row r="1371" spans="1:25" ht="19" customHeight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212"/>
        <v>41710.385949074072</v>
      </c>
      <c r="L1371" s="12">
        <f t="shared" si="213"/>
        <v>2014</v>
      </c>
      <c r="M1371" s="12">
        <f t="shared" si="214"/>
        <v>3</v>
      </c>
      <c r="N1371" s="11"/>
      <c r="O1371" s="11">
        <f t="shared" si="215"/>
        <v>41740.385949074072</v>
      </c>
      <c r="P1371" t="b">
        <v>0</v>
      </c>
      <c r="Q1371">
        <v>406</v>
      </c>
      <c r="R1371" t="b">
        <v>1</v>
      </c>
      <c r="S1371" t="s">
        <v>8276</v>
      </c>
      <c r="T1371" s="5">
        <f t="shared" si="216"/>
        <v>105.34805315203954</v>
      </c>
      <c r="U1371" s="5">
        <f t="shared" si="217"/>
        <v>83.967068965517228</v>
      </c>
      <c r="V1371" t="str">
        <f t="shared" si="218"/>
        <v>music</v>
      </c>
      <c r="W1371" t="str">
        <f t="shared" si="219"/>
        <v>rock</v>
      </c>
      <c r="X1371" s="8">
        <f t="shared" si="210"/>
        <v>2014</v>
      </c>
      <c r="Y1371" s="8">
        <f t="shared" si="211"/>
        <v>3</v>
      </c>
    </row>
    <row r="1372" spans="1:25" ht="19" customHeight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212"/>
        <v>41547.795023148145</v>
      </c>
      <c r="L1372" s="12">
        <f t="shared" si="213"/>
        <v>2013</v>
      </c>
      <c r="M1372" s="12">
        <f t="shared" si="214"/>
        <v>9</v>
      </c>
      <c r="N1372" s="11"/>
      <c r="O1372" s="11">
        <f t="shared" si="215"/>
        <v>41562.795023148145</v>
      </c>
      <c r="P1372" t="b">
        <v>0</v>
      </c>
      <c r="Q1372">
        <v>20</v>
      </c>
      <c r="R1372" t="b">
        <v>1</v>
      </c>
      <c r="S1372" t="s">
        <v>8276</v>
      </c>
      <c r="T1372" s="5">
        <f t="shared" si="216"/>
        <v>103.66666666666666</v>
      </c>
      <c r="U1372" s="5">
        <f t="shared" si="217"/>
        <v>77.75</v>
      </c>
      <c r="V1372" t="str">
        <f t="shared" si="218"/>
        <v>music</v>
      </c>
      <c r="W1372" t="str">
        <f t="shared" si="219"/>
        <v>rock</v>
      </c>
      <c r="X1372" s="8">
        <f t="shared" si="210"/>
        <v>2013</v>
      </c>
      <c r="Y1372" s="8">
        <f t="shared" si="211"/>
        <v>9</v>
      </c>
    </row>
    <row r="1373" spans="1:25" ht="19" customHeight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212"/>
        <v>42101.550254629627</v>
      </c>
      <c r="L1373" s="12">
        <f t="shared" si="213"/>
        <v>2015</v>
      </c>
      <c r="M1373" s="12">
        <f t="shared" si="214"/>
        <v>4</v>
      </c>
      <c r="N1373" s="11"/>
      <c r="O1373" s="11">
        <f t="shared" si="215"/>
        <v>42131.550254629627</v>
      </c>
      <c r="P1373" t="b">
        <v>0</v>
      </c>
      <c r="Q1373">
        <v>70</v>
      </c>
      <c r="R1373" t="b">
        <v>1</v>
      </c>
      <c r="S1373" t="s">
        <v>8276</v>
      </c>
      <c r="T1373" s="5">
        <f t="shared" si="216"/>
        <v>107.08672667523933</v>
      </c>
      <c r="U1373" s="5">
        <f t="shared" si="217"/>
        <v>107.07142857142857</v>
      </c>
      <c r="V1373" t="str">
        <f t="shared" si="218"/>
        <v>music</v>
      </c>
      <c r="W1373" t="str">
        <f t="shared" si="219"/>
        <v>rock</v>
      </c>
      <c r="X1373" s="8">
        <f t="shared" si="210"/>
        <v>2015</v>
      </c>
      <c r="Y1373" s="8">
        <f t="shared" si="211"/>
        <v>4</v>
      </c>
    </row>
    <row r="1374" spans="1:25" ht="19" customHeight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212"/>
        <v>41072.53162037037</v>
      </c>
      <c r="L1374" s="12">
        <f t="shared" si="213"/>
        <v>2012</v>
      </c>
      <c r="M1374" s="12">
        <f t="shared" si="214"/>
        <v>6</v>
      </c>
      <c r="N1374" s="11"/>
      <c r="O1374" s="11">
        <f t="shared" si="215"/>
        <v>41102.53162037037</v>
      </c>
      <c r="P1374" t="b">
        <v>0</v>
      </c>
      <c r="Q1374">
        <v>16</v>
      </c>
      <c r="R1374" t="b">
        <v>1</v>
      </c>
      <c r="S1374" t="s">
        <v>8276</v>
      </c>
      <c r="T1374" s="5">
        <f t="shared" si="216"/>
        <v>124</v>
      </c>
      <c r="U1374" s="5">
        <f t="shared" si="217"/>
        <v>38.75</v>
      </c>
      <c r="V1374" t="str">
        <f t="shared" si="218"/>
        <v>music</v>
      </c>
      <c r="W1374" t="str">
        <f t="shared" si="219"/>
        <v>rock</v>
      </c>
      <c r="X1374" s="8">
        <f t="shared" si="210"/>
        <v>2012</v>
      </c>
      <c r="Y1374" s="8">
        <f t="shared" si="211"/>
        <v>6</v>
      </c>
    </row>
    <row r="1375" spans="1:25" ht="19" customHeight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212"/>
        <v>42704.743437499994</v>
      </c>
      <c r="L1375" s="12">
        <f t="shared" si="213"/>
        <v>2016</v>
      </c>
      <c r="M1375" s="12">
        <f t="shared" si="214"/>
        <v>11</v>
      </c>
      <c r="N1375" s="11"/>
      <c r="O1375" s="11">
        <f t="shared" si="215"/>
        <v>42734.743437499994</v>
      </c>
      <c r="P1375" t="b">
        <v>0</v>
      </c>
      <c r="Q1375">
        <v>52</v>
      </c>
      <c r="R1375" t="b">
        <v>1</v>
      </c>
      <c r="S1375" t="s">
        <v>8276</v>
      </c>
      <c r="T1375" s="5">
        <f t="shared" si="216"/>
        <v>105.01</v>
      </c>
      <c r="U1375" s="5">
        <f t="shared" si="217"/>
        <v>201.94230769230768</v>
      </c>
      <c r="V1375" t="str">
        <f t="shared" si="218"/>
        <v>music</v>
      </c>
      <c r="W1375" t="str">
        <f t="shared" si="219"/>
        <v>rock</v>
      </c>
      <c r="X1375" s="8">
        <f t="shared" si="210"/>
        <v>2016</v>
      </c>
      <c r="Y1375" s="8">
        <f t="shared" si="211"/>
        <v>11</v>
      </c>
    </row>
    <row r="1376" spans="1:25" ht="19" customHeight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212"/>
        <v>42423.953564814808</v>
      </c>
      <c r="L1376" s="12">
        <f t="shared" si="213"/>
        <v>2016</v>
      </c>
      <c r="M1376" s="12">
        <f t="shared" si="214"/>
        <v>2</v>
      </c>
      <c r="N1376" s="11"/>
      <c r="O1376" s="11">
        <f t="shared" si="215"/>
        <v>42453.911898148144</v>
      </c>
      <c r="P1376" t="b">
        <v>0</v>
      </c>
      <c r="Q1376">
        <v>66</v>
      </c>
      <c r="R1376" t="b">
        <v>1</v>
      </c>
      <c r="S1376" t="s">
        <v>8276</v>
      </c>
      <c r="T1376" s="5">
        <f t="shared" si="216"/>
        <v>189.46666666666667</v>
      </c>
      <c r="U1376" s="5">
        <f t="shared" si="217"/>
        <v>43.060606060606062</v>
      </c>
      <c r="V1376" t="str">
        <f t="shared" si="218"/>
        <v>music</v>
      </c>
      <c r="W1376" t="str">
        <f t="shared" si="219"/>
        <v>rock</v>
      </c>
      <c r="X1376" s="8">
        <f t="shared" si="210"/>
        <v>2016</v>
      </c>
      <c r="Y1376" s="8">
        <f t="shared" si="211"/>
        <v>2</v>
      </c>
    </row>
    <row r="1377" spans="1:25" ht="19" customHeight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212"/>
        <v>42719.857858796291</v>
      </c>
      <c r="L1377" s="12">
        <f t="shared" si="213"/>
        <v>2016</v>
      </c>
      <c r="M1377" s="12">
        <f t="shared" si="214"/>
        <v>12</v>
      </c>
      <c r="N1377" s="11"/>
      <c r="O1377" s="11">
        <f t="shared" si="215"/>
        <v>42749.857858796291</v>
      </c>
      <c r="P1377" t="b">
        <v>0</v>
      </c>
      <c r="Q1377">
        <v>109</v>
      </c>
      <c r="R1377" t="b">
        <v>1</v>
      </c>
      <c r="S1377" t="s">
        <v>8276</v>
      </c>
      <c r="T1377" s="5">
        <f t="shared" si="216"/>
        <v>171.32499999999999</v>
      </c>
      <c r="U1377" s="5">
        <f t="shared" si="217"/>
        <v>62.871559633027523</v>
      </c>
      <c r="V1377" t="str">
        <f t="shared" si="218"/>
        <v>music</v>
      </c>
      <c r="W1377" t="str">
        <f t="shared" si="219"/>
        <v>rock</v>
      </c>
      <c r="X1377" s="8">
        <f t="shared" si="210"/>
        <v>2016</v>
      </c>
      <c r="Y1377" s="8">
        <f t="shared" si="211"/>
        <v>12</v>
      </c>
    </row>
    <row r="1378" spans="1:25" ht="19" customHeight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212"/>
        <v>42677.460717592585</v>
      </c>
      <c r="L1378" s="12">
        <f t="shared" si="213"/>
        <v>2016</v>
      </c>
      <c r="M1378" s="12">
        <f t="shared" si="214"/>
        <v>11</v>
      </c>
      <c r="N1378" s="11"/>
      <c r="O1378" s="11">
        <f t="shared" si="215"/>
        <v>42707.502384259256</v>
      </c>
      <c r="P1378" t="b">
        <v>0</v>
      </c>
      <c r="Q1378">
        <v>168</v>
      </c>
      <c r="R1378" t="b">
        <v>1</v>
      </c>
      <c r="S1378" t="s">
        <v>8276</v>
      </c>
      <c r="T1378" s="5">
        <f t="shared" si="216"/>
        <v>252.48648648648651</v>
      </c>
      <c r="U1378" s="5">
        <f t="shared" si="217"/>
        <v>55.607142857142854</v>
      </c>
      <c r="V1378" t="str">
        <f t="shared" si="218"/>
        <v>music</v>
      </c>
      <c r="W1378" t="str">
        <f t="shared" si="219"/>
        <v>rock</v>
      </c>
      <c r="X1378" s="8">
        <f t="shared" si="210"/>
        <v>2016</v>
      </c>
      <c r="Y1378" s="8">
        <f t="shared" si="211"/>
        <v>11</v>
      </c>
    </row>
    <row r="1379" spans="1:25" ht="19" customHeight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212"/>
        <v>42747.01122685185</v>
      </c>
      <c r="L1379" s="12">
        <f t="shared" si="213"/>
        <v>2017</v>
      </c>
      <c r="M1379" s="12">
        <f t="shared" si="214"/>
        <v>1</v>
      </c>
      <c r="N1379" s="11"/>
      <c r="O1379" s="11">
        <f t="shared" si="215"/>
        <v>42768.96597222222</v>
      </c>
      <c r="P1379" t="b">
        <v>0</v>
      </c>
      <c r="Q1379">
        <v>31</v>
      </c>
      <c r="R1379" t="b">
        <v>1</v>
      </c>
      <c r="S1379" t="s">
        <v>8276</v>
      </c>
      <c r="T1379" s="5">
        <f t="shared" si="216"/>
        <v>116.15384615384616</v>
      </c>
      <c r="U1379" s="5">
        <f t="shared" si="217"/>
        <v>48.70967741935484</v>
      </c>
      <c r="V1379" t="str">
        <f t="shared" si="218"/>
        <v>music</v>
      </c>
      <c r="W1379" t="str">
        <f t="shared" si="219"/>
        <v>rock</v>
      </c>
      <c r="X1379" s="8">
        <f t="shared" si="210"/>
        <v>2017</v>
      </c>
      <c r="Y1379" s="8">
        <f t="shared" si="211"/>
        <v>1</v>
      </c>
    </row>
    <row r="1380" spans="1:25" ht="19" customHeight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212"/>
        <v>42568.551041666666</v>
      </c>
      <c r="L1380" s="12">
        <f t="shared" si="213"/>
        <v>2016</v>
      </c>
      <c r="M1380" s="12">
        <f t="shared" si="214"/>
        <v>7</v>
      </c>
      <c r="N1380" s="11"/>
      <c r="O1380" s="11">
        <f t="shared" si="215"/>
        <v>42583.551041666666</v>
      </c>
      <c r="P1380" t="b">
        <v>0</v>
      </c>
      <c r="Q1380">
        <v>133</v>
      </c>
      <c r="R1380" t="b">
        <v>1</v>
      </c>
      <c r="S1380" t="s">
        <v>8276</v>
      </c>
      <c r="T1380" s="5">
        <f t="shared" si="216"/>
        <v>203.35000000000002</v>
      </c>
      <c r="U1380" s="5">
        <f t="shared" si="217"/>
        <v>30.578947368421051</v>
      </c>
      <c r="V1380" t="str">
        <f t="shared" si="218"/>
        <v>music</v>
      </c>
      <c r="W1380" t="str">
        <f t="shared" si="219"/>
        <v>rock</v>
      </c>
      <c r="X1380" s="8">
        <f t="shared" si="210"/>
        <v>2016</v>
      </c>
      <c r="Y1380" s="8">
        <f t="shared" si="211"/>
        <v>7</v>
      </c>
    </row>
    <row r="1381" spans="1:25" ht="19" customHeight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212"/>
        <v>42130.283287037033</v>
      </c>
      <c r="L1381" s="12">
        <f t="shared" si="213"/>
        <v>2015</v>
      </c>
      <c r="M1381" s="12">
        <f t="shared" si="214"/>
        <v>5</v>
      </c>
      <c r="N1381" s="11"/>
      <c r="O1381" s="11">
        <f t="shared" si="215"/>
        <v>42160.283287037033</v>
      </c>
      <c r="P1381" t="b">
        <v>0</v>
      </c>
      <c r="Q1381">
        <v>151</v>
      </c>
      <c r="R1381" t="b">
        <v>1</v>
      </c>
      <c r="S1381" t="s">
        <v>8276</v>
      </c>
      <c r="T1381" s="5">
        <f t="shared" si="216"/>
        <v>111.60000000000001</v>
      </c>
      <c r="U1381" s="5">
        <f t="shared" si="217"/>
        <v>73.907284768211923</v>
      </c>
      <c r="V1381" t="str">
        <f t="shared" si="218"/>
        <v>music</v>
      </c>
      <c r="W1381" t="str">
        <f t="shared" si="219"/>
        <v>rock</v>
      </c>
      <c r="X1381" s="8">
        <f t="shared" si="210"/>
        <v>2015</v>
      </c>
      <c r="Y1381" s="8">
        <f t="shared" si="211"/>
        <v>5</v>
      </c>
    </row>
    <row r="1382" spans="1:25" ht="19" customHeight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212"/>
        <v>42141.554467592585</v>
      </c>
      <c r="L1382" s="12">
        <f t="shared" si="213"/>
        <v>2015</v>
      </c>
      <c r="M1382" s="12">
        <f t="shared" si="214"/>
        <v>5</v>
      </c>
      <c r="N1382" s="11"/>
      <c r="O1382" s="11">
        <f t="shared" si="215"/>
        <v>42163.874999999993</v>
      </c>
      <c r="P1382" t="b">
        <v>0</v>
      </c>
      <c r="Q1382">
        <v>5</v>
      </c>
      <c r="R1382" t="b">
        <v>1</v>
      </c>
      <c r="S1382" t="s">
        <v>8276</v>
      </c>
      <c r="T1382" s="5">
        <f t="shared" si="216"/>
        <v>424</v>
      </c>
      <c r="U1382" s="5">
        <f t="shared" si="217"/>
        <v>21.2</v>
      </c>
      <c r="V1382" t="str">
        <f t="shared" si="218"/>
        <v>music</v>
      </c>
      <c r="W1382" t="str">
        <f t="shared" si="219"/>
        <v>rock</v>
      </c>
      <c r="X1382" s="8">
        <f t="shared" si="210"/>
        <v>2015</v>
      </c>
      <c r="Y1382" s="8">
        <f t="shared" si="211"/>
        <v>5</v>
      </c>
    </row>
    <row r="1383" spans="1:25" ht="19" customHeight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212"/>
        <v>42703.006076388883</v>
      </c>
      <c r="L1383" s="12">
        <f t="shared" si="213"/>
        <v>2016</v>
      </c>
      <c r="M1383" s="12">
        <f t="shared" si="214"/>
        <v>11</v>
      </c>
      <c r="N1383" s="11"/>
      <c r="O1383" s="11">
        <f t="shared" si="215"/>
        <v>42733.006076388883</v>
      </c>
      <c r="P1383" t="b">
        <v>0</v>
      </c>
      <c r="Q1383">
        <v>73</v>
      </c>
      <c r="R1383" t="b">
        <v>1</v>
      </c>
      <c r="S1383" t="s">
        <v>8276</v>
      </c>
      <c r="T1383" s="5">
        <f t="shared" si="216"/>
        <v>107.1</v>
      </c>
      <c r="U1383" s="5">
        <f t="shared" si="217"/>
        <v>73.356164383561648</v>
      </c>
      <c r="V1383" t="str">
        <f t="shared" si="218"/>
        <v>music</v>
      </c>
      <c r="W1383" t="str">
        <f t="shared" si="219"/>
        <v>rock</v>
      </c>
      <c r="X1383" s="8">
        <f t="shared" si="210"/>
        <v>2016</v>
      </c>
      <c r="Y1383" s="8">
        <f t="shared" si="211"/>
        <v>11</v>
      </c>
    </row>
    <row r="1384" spans="1:25" ht="19" customHeight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212"/>
        <v>41370.591851851852</v>
      </c>
      <c r="L1384" s="12">
        <f t="shared" si="213"/>
        <v>2013</v>
      </c>
      <c r="M1384" s="12">
        <f t="shared" si="214"/>
        <v>4</v>
      </c>
      <c r="N1384" s="11"/>
      <c r="O1384" s="11">
        <f t="shared" si="215"/>
        <v>41400.591851851852</v>
      </c>
      <c r="P1384" t="b">
        <v>0</v>
      </c>
      <c r="Q1384">
        <v>148</v>
      </c>
      <c r="R1384" t="b">
        <v>1</v>
      </c>
      <c r="S1384" t="s">
        <v>8276</v>
      </c>
      <c r="T1384" s="5">
        <f t="shared" si="216"/>
        <v>104.3625</v>
      </c>
      <c r="U1384" s="5">
        <f t="shared" si="217"/>
        <v>56.412162162162161</v>
      </c>
      <c r="V1384" t="str">
        <f t="shared" si="218"/>
        <v>music</v>
      </c>
      <c r="W1384" t="str">
        <f t="shared" si="219"/>
        <v>rock</v>
      </c>
      <c r="X1384" s="8">
        <f t="shared" si="210"/>
        <v>2013</v>
      </c>
      <c r="Y1384" s="8">
        <f t="shared" si="211"/>
        <v>4</v>
      </c>
    </row>
    <row r="1385" spans="1:25" ht="19" customHeight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212"/>
        <v>42706.866643518515</v>
      </c>
      <c r="L1385" s="12">
        <f t="shared" si="213"/>
        <v>2016</v>
      </c>
      <c r="M1385" s="12">
        <f t="shared" si="214"/>
        <v>12</v>
      </c>
      <c r="N1385" s="11"/>
      <c r="O1385" s="11">
        <f t="shared" si="215"/>
        <v>42726.866643518515</v>
      </c>
      <c r="P1385" t="b">
        <v>0</v>
      </c>
      <c r="Q1385">
        <v>93</v>
      </c>
      <c r="R1385" t="b">
        <v>1</v>
      </c>
      <c r="S1385" t="s">
        <v>8276</v>
      </c>
      <c r="T1385" s="5">
        <f t="shared" si="216"/>
        <v>212.40909090909091</v>
      </c>
      <c r="U1385" s="5">
        <f t="shared" si="217"/>
        <v>50.247311827956992</v>
      </c>
      <c r="V1385" t="str">
        <f t="shared" si="218"/>
        <v>music</v>
      </c>
      <c r="W1385" t="str">
        <f t="shared" si="219"/>
        <v>rock</v>
      </c>
      <c r="X1385" s="8">
        <f t="shared" si="210"/>
        <v>2016</v>
      </c>
      <c r="Y1385" s="8">
        <f t="shared" si="211"/>
        <v>12</v>
      </c>
    </row>
    <row r="1386" spans="1:25" ht="19" customHeight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212"/>
        <v>42160.526874999996</v>
      </c>
      <c r="L1386" s="12">
        <f t="shared" si="213"/>
        <v>2015</v>
      </c>
      <c r="M1386" s="12">
        <f t="shared" si="214"/>
        <v>6</v>
      </c>
      <c r="N1386" s="11"/>
      <c r="O1386" s="11">
        <f t="shared" si="215"/>
        <v>42190.526874999996</v>
      </c>
      <c r="P1386" t="b">
        <v>0</v>
      </c>
      <c r="Q1386">
        <v>63</v>
      </c>
      <c r="R1386" t="b">
        <v>1</v>
      </c>
      <c r="S1386" t="s">
        <v>8276</v>
      </c>
      <c r="T1386" s="5">
        <f t="shared" si="216"/>
        <v>124.08571428571429</v>
      </c>
      <c r="U1386" s="5">
        <f t="shared" si="217"/>
        <v>68.936507936507937</v>
      </c>
      <c r="V1386" t="str">
        <f t="shared" si="218"/>
        <v>music</v>
      </c>
      <c r="W1386" t="str">
        <f t="shared" si="219"/>
        <v>rock</v>
      </c>
      <c r="X1386" s="8">
        <f t="shared" si="210"/>
        <v>2015</v>
      </c>
      <c r="Y1386" s="8">
        <f t="shared" si="211"/>
        <v>6</v>
      </c>
    </row>
    <row r="1387" spans="1:25" ht="19" customHeight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212"/>
        <v>42433.480567129627</v>
      </c>
      <c r="L1387" s="12">
        <f t="shared" si="213"/>
        <v>2016</v>
      </c>
      <c r="M1387" s="12">
        <f t="shared" si="214"/>
        <v>3</v>
      </c>
      <c r="N1387" s="11"/>
      <c r="O1387" s="11">
        <f t="shared" si="215"/>
        <v>42489.299305555549</v>
      </c>
      <c r="P1387" t="b">
        <v>0</v>
      </c>
      <c r="Q1387">
        <v>134</v>
      </c>
      <c r="R1387" t="b">
        <v>1</v>
      </c>
      <c r="S1387" t="s">
        <v>8276</v>
      </c>
      <c r="T1387" s="5">
        <f t="shared" si="216"/>
        <v>110.406125</v>
      </c>
      <c r="U1387" s="5">
        <f t="shared" si="217"/>
        <v>65.914104477611943</v>
      </c>
      <c r="V1387" t="str">
        <f t="shared" si="218"/>
        <v>music</v>
      </c>
      <c r="W1387" t="str">
        <f t="shared" si="219"/>
        <v>rock</v>
      </c>
      <c r="X1387" s="8">
        <f t="shared" si="210"/>
        <v>2016</v>
      </c>
      <c r="Y1387" s="8">
        <f t="shared" si="211"/>
        <v>3</v>
      </c>
    </row>
    <row r="1388" spans="1:25" ht="19" customHeight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212"/>
        <v>42184.438530092586</v>
      </c>
      <c r="L1388" s="12">
        <f t="shared" si="213"/>
        <v>2015</v>
      </c>
      <c r="M1388" s="12">
        <f t="shared" si="214"/>
        <v>6</v>
      </c>
      <c r="N1388" s="11"/>
      <c r="O1388" s="11">
        <f t="shared" si="215"/>
        <v>42214.438530092586</v>
      </c>
      <c r="P1388" t="b">
        <v>0</v>
      </c>
      <c r="Q1388">
        <v>14</v>
      </c>
      <c r="R1388" t="b">
        <v>1</v>
      </c>
      <c r="S1388" t="s">
        <v>8276</v>
      </c>
      <c r="T1388" s="5">
        <f t="shared" si="216"/>
        <v>218.75</v>
      </c>
      <c r="U1388" s="5">
        <f t="shared" si="217"/>
        <v>62.5</v>
      </c>
      <c r="V1388" t="str">
        <f t="shared" si="218"/>
        <v>music</v>
      </c>
      <c r="W1388" t="str">
        <f t="shared" si="219"/>
        <v>rock</v>
      </c>
      <c r="X1388" s="8">
        <f t="shared" si="210"/>
        <v>2015</v>
      </c>
      <c r="Y1388" s="8">
        <f t="shared" si="211"/>
        <v>6</v>
      </c>
    </row>
    <row r="1389" spans="1:25" ht="19" customHeight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212"/>
        <v>42126.712905092594</v>
      </c>
      <c r="L1389" s="12">
        <f t="shared" si="213"/>
        <v>2015</v>
      </c>
      <c r="M1389" s="12">
        <f t="shared" si="214"/>
        <v>5</v>
      </c>
      <c r="N1389" s="11"/>
      <c r="O1389" s="11">
        <f t="shared" si="215"/>
        <v>42157.979166666664</v>
      </c>
      <c r="P1389" t="b">
        <v>0</v>
      </c>
      <c r="Q1389">
        <v>78</v>
      </c>
      <c r="R1389" t="b">
        <v>1</v>
      </c>
      <c r="S1389" t="s">
        <v>8276</v>
      </c>
      <c r="T1389" s="5">
        <f t="shared" si="216"/>
        <v>136.625</v>
      </c>
      <c r="U1389" s="5">
        <f t="shared" si="217"/>
        <v>70.064102564102569</v>
      </c>
      <c r="V1389" t="str">
        <f t="shared" si="218"/>
        <v>music</v>
      </c>
      <c r="W1389" t="str">
        <f t="shared" si="219"/>
        <v>rock</v>
      </c>
      <c r="X1389" s="8">
        <f t="shared" si="210"/>
        <v>2015</v>
      </c>
      <c r="Y1389" s="8">
        <f t="shared" si="211"/>
        <v>5</v>
      </c>
    </row>
    <row r="1390" spans="1:25" ht="19" customHeight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212"/>
        <v>42634.406446759262</v>
      </c>
      <c r="L1390" s="12">
        <f t="shared" si="213"/>
        <v>2016</v>
      </c>
      <c r="M1390" s="12">
        <f t="shared" si="214"/>
        <v>9</v>
      </c>
      <c r="N1390" s="11"/>
      <c r="O1390" s="11">
        <f t="shared" si="215"/>
        <v>42660.468055555553</v>
      </c>
      <c r="P1390" t="b">
        <v>0</v>
      </c>
      <c r="Q1390">
        <v>112</v>
      </c>
      <c r="R1390" t="b">
        <v>1</v>
      </c>
      <c r="S1390" t="s">
        <v>8276</v>
      </c>
      <c r="T1390" s="5">
        <f t="shared" si="216"/>
        <v>134.8074</v>
      </c>
      <c r="U1390" s="5">
        <f t="shared" si="217"/>
        <v>60.181874999999998</v>
      </c>
      <c r="V1390" t="str">
        <f t="shared" si="218"/>
        <v>music</v>
      </c>
      <c r="W1390" t="str">
        <f t="shared" si="219"/>
        <v>rock</v>
      </c>
      <c r="X1390" s="8">
        <f t="shared" si="210"/>
        <v>2016</v>
      </c>
      <c r="Y1390" s="8">
        <f t="shared" si="211"/>
        <v>9</v>
      </c>
    </row>
    <row r="1391" spans="1:25" ht="19" customHeight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212"/>
        <v>42565.272650462961</v>
      </c>
      <c r="L1391" s="12">
        <f t="shared" si="213"/>
        <v>2016</v>
      </c>
      <c r="M1391" s="12">
        <f t="shared" si="214"/>
        <v>7</v>
      </c>
      <c r="N1391" s="11"/>
      <c r="O1391" s="11">
        <f t="shared" si="215"/>
        <v>42595.272650462961</v>
      </c>
      <c r="P1391" t="b">
        <v>0</v>
      </c>
      <c r="Q1391">
        <v>34</v>
      </c>
      <c r="R1391" t="b">
        <v>1</v>
      </c>
      <c r="S1391" t="s">
        <v>8276</v>
      </c>
      <c r="T1391" s="5">
        <f t="shared" si="216"/>
        <v>145.4</v>
      </c>
      <c r="U1391" s="5">
        <f t="shared" si="217"/>
        <v>21.382352941176471</v>
      </c>
      <c r="V1391" t="str">
        <f t="shared" si="218"/>
        <v>music</v>
      </c>
      <c r="W1391" t="str">
        <f t="shared" si="219"/>
        <v>rock</v>
      </c>
      <c r="X1391" s="8">
        <f t="shared" si="210"/>
        <v>2016</v>
      </c>
      <c r="Y1391" s="8">
        <f t="shared" si="211"/>
        <v>7</v>
      </c>
    </row>
    <row r="1392" spans="1:25" ht="19" customHeight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212"/>
        <v>42087.594976851855</v>
      </c>
      <c r="L1392" s="12">
        <f t="shared" si="213"/>
        <v>2015</v>
      </c>
      <c r="M1392" s="12">
        <f t="shared" si="214"/>
        <v>3</v>
      </c>
      <c r="N1392" s="11"/>
      <c r="O1392" s="11">
        <f t="shared" si="215"/>
        <v>42121.508333333331</v>
      </c>
      <c r="P1392" t="b">
        <v>0</v>
      </c>
      <c r="Q1392">
        <v>19</v>
      </c>
      <c r="R1392" t="b">
        <v>1</v>
      </c>
      <c r="S1392" t="s">
        <v>8276</v>
      </c>
      <c r="T1392" s="5">
        <f t="shared" si="216"/>
        <v>109.10714285714285</v>
      </c>
      <c r="U1392" s="5">
        <f t="shared" si="217"/>
        <v>160.78947368421052</v>
      </c>
      <c r="V1392" t="str">
        <f t="shared" si="218"/>
        <v>music</v>
      </c>
      <c r="W1392" t="str">
        <f t="shared" si="219"/>
        <v>rock</v>
      </c>
      <c r="X1392" s="8">
        <f t="shared" si="210"/>
        <v>2015</v>
      </c>
      <c r="Y1392" s="8">
        <f t="shared" si="211"/>
        <v>3</v>
      </c>
    </row>
    <row r="1393" spans="1:25" ht="19" customHeight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212"/>
        <v>42193.442337962959</v>
      </c>
      <c r="L1393" s="12">
        <f t="shared" si="213"/>
        <v>2015</v>
      </c>
      <c r="M1393" s="12">
        <f t="shared" si="214"/>
        <v>7</v>
      </c>
      <c r="N1393" s="11"/>
      <c r="O1393" s="11">
        <f t="shared" si="215"/>
        <v>42237.999305555553</v>
      </c>
      <c r="P1393" t="b">
        <v>0</v>
      </c>
      <c r="Q1393">
        <v>13</v>
      </c>
      <c r="R1393" t="b">
        <v>1</v>
      </c>
      <c r="S1393" t="s">
        <v>8276</v>
      </c>
      <c r="T1393" s="5">
        <f t="shared" si="216"/>
        <v>110.2</v>
      </c>
      <c r="U1393" s="5">
        <f t="shared" si="217"/>
        <v>42.384615384615387</v>
      </c>
      <c r="V1393" t="str">
        <f t="shared" si="218"/>
        <v>music</v>
      </c>
      <c r="W1393" t="str">
        <f t="shared" si="219"/>
        <v>rock</v>
      </c>
      <c r="X1393" s="8">
        <f t="shared" si="210"/>
        <v>2015</v>
      </c>
      <c r="Y1393" s="8">
        <f t="shared" si="211"/>
        <v>7</v>
      </c>
    </row>
    <row r="1394" spans="1:25" ht="19" customHeight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212"/>
        <v>42400.946597222217</v>
      </c>
      <c r="L1394" s="12">
        <f t="shared" si="213"/>
        <v>2016</v>
      </c>
      <c r="M1394" s="12">
        <f t="shared" si="214"/>
        <v>1</v>
      </c>
      <c r="N1394" s="11"/>
      <c r="O1394" s="11">
        <f t="shared" si="215"/>
        <v>42431.946597222217</v>
      </c>
      <c r="P1394" t="b">
        <v>0</v>
      </c>
      <c r="Q1394">
        <v>104</v>
      </c>
      <c r="R1394" t="b">
        <v>1</v>
      </c>
      <c r="S1394" t="s">
        <v>8276</v>
      </c>
      <c r="T1394" s="5">
        <f t="shared" si="216"/>
        <v>113.64000000000001</v>
      </c>
      <c r="U1394" s="5">
        <f t="shared" si="217"/>
        <v>27.317307692307693</v>
      </c>
      <c r="V1394" t="str">
        <f t="shared" si="218"/>
        <v>music</v>
      </c>
      <c r="W1394" t="str">
        <f t="shared" si="219"/>
        <v>rock</v>
      </c>
      <c r="X1394" s="8">
        <f t="shared" si="210"/>
        <v>2016</v>
      </c>
      <c r="Y1394" s="8">
        <f t="shared" si="211"/>
        <v>1</v>
      </c>
    </row>
    <row r="1395" spans="1:25" ht="19" customHeight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212"/>
        <v>42553.473645833328</v>
      </c>
      <c r="L1395" s="12">
        <f t="shared" si="213"/>
        <v>2016</v>
      </c>
      <c r="M1395" s="12">
        <f t="shared" si="214"/>
        <v>7</v>
      </c>
      <c r="N1395" s="11"/>
      <c r="O1395" s="11">
        <f t="shared" si="215"/>
        <v>42583.473645833328</v>
      </c>
      <c r="P1395" t="b">
        <v>0</v>
      </c>
      <c r="Q1395">
        <v>52</v>
      </c>
      <c r="R1395" t="b">
        <v>1</v>
      </c>
      <c r="S1395" t="s">
        <v>8276</v>
      </c>
      <c r="T1395" s="5">
        <f t="shared" si="216"/>
        <v>102.35000000000001</v>
      </c>
      <c r="U1395" s="5">
        <f t="shared" si="217"/>
        <v>196.82692307692307</v>
      </c>
      <c r="V1395" t="str">
        <f t="shared" si="218"/>
        <v>music</v>
      </c>
      <c r="W1395" t="str">
        <f t="shared" si="219"/>
        <v>rock</v>
      </c>
      <c r="X1395" s="8">
        <f t="shared" si="210"/>
        <v>2016</v>
      </c>
      <c r="Y1395" s="8">
        <f t="shared" si="211"/>
        <v>7</v>
      </c>
    </row>
    <row r="1396" spans="1:25" ht="19" customHeight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212"/>
        <v>42751.936643518515</v>
      </c>
      <c r="L1396" s="12">
        <f t="shared" si="213"/>
        <v>2017</v>
      </c>
      <c r="M1396" s="12">
        <f t="shared" si="214"/>
        <v>1</v>
      </c>
      <c r="N1396" s="11"/>
      <c r="O1396" s="11">
        <f t="shared" si="215"/>
        <v>42794.916666666664</v>
      </c>
      <c r="P1396" t="b">
        <v>0</v>
      </c>
      <c r="Q1396">
        <v>17</v>
      </c>
      <c r="R1396" t="b">
        <v>1</v>
      </c>
      <c r="S1396" t="s">
        <v>8276</v>
      </c>
      <c r="T1396" s="5">
        <f t="shared" si="216"/>
        <v>122.13333333333334</v>
      </c>
      <c r="U1396" s="5">
        <f t="shared" si="217"/>
        <v>53.882352941176471</v>
      </c>
      <c r="V1396" t="str">
        <f t="shared" si="218"/>
        <v>music</v>
      </c>
      <c r="W1396" t="str">
        <f t="shared" si="219"/>
        <v>rock</v>
      </c>
      <c r="X1396" s="8">
        <f t="shared" si="210"/>
        <v>2017</v>
      </c>
      <c r="Y1396" s="8">
        <f t="shared" si="211"/>
        <v>1</v>
      </c>
    </row>
    <row r="1397" spans="1:25" ht="19" customHeight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212"/>
        <v>42719.700011574074</v>
      </c>
      <c r="L1397" s="12">
        <f t="shared" si="213"/>
        <v>2016</v>
      </c>
      <c r="M1397" s="12">
        <f t="shared" si="214"/>
        <v>12</v>
      </c>
      <c r="N1397" s="11"/>
      <c r="O1397" s="11">
        <f t="shared" si="215"/>
        <v>42749.700011574074</v>
      </c>
      <c r="P1397" t="b">
        <v>0</v>
      </c>
      <c r="Q1397">
        <v>82</v>
      </c>
      <c r="R1397" t="b">
        <v>1</v>
      </c>
      <c r="S1397" t="s">
        <v>8276</v>
      </c>
      <c r="T1397" s="5">
        <f t="shared" si="216"/>
        <v>111.88571428571427</v>
      </c>
      <c r="U1397" s="5">
        <f t="shared" si="217"/>
        <v>47.756097560975611</v>
      </c>
      <c r="V1397" t="str">
        <f t="shared" si="218"/>
        <v>music</v>
      </c>
      <c r="W1397" t="str">
        <f t="shared" si="219"/>
        <v>rock</v>
      </c>
      <c r="X1397" s="8">
        <f t="shared" si="210"/>
        <v>2016</v>
      </c>
      <c r="Y1397" s="8">
        <f t="shared" si="211"/>
        <v>12</v>
      </c>
    </row>
    <row r="1398" spans="1:25" ht="19" customHeight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212"/>
        <v>42018.790300925924</v>
      </c>
      <c r="L1398" s="12">
        <f t="shared" si="213"/>
        <v>2015</v>
      </c>
      <c r="M1398" s="12">
        <f t="shared" si="214"/>
        <v>1</v>
      </c>
      <c r="N1398" s="11"/>
      <c r="O1398" s="11">
        <f t="shared" si="215"/>
        <v>42048.790300925924</v>
      </c>
      <c r="P1398" t="b">
        <v>0</v>
      </c>
      <c r="Q1398">
        <v>73</v>
      </c>
      <c r="R1398" t="b">
        <v>1</v>
      </c>
      <c r="S1398" t="s">
        <v>8276</v>
      </c>
      <c r="T1398" s="5">
        <f t="shared" si="216"/>
        <v>107.3</v>
      </c>
      <c r="U1398" s="5">
        <f t="shared" si="217"/>
        <v>88.191780821917803</v>
      </c>
      <c r="V1398" t="str">
        <f t="shared" si="218"/>
        <v>music</v>
      </c>
      <c r="W1398" t="str">
        <f t="shared" si="219"/>
        <v>rock</v>
      </c>
      <c r="X1398" s="8">
        <f t="shared" si="210"/>
        <v>2015</v>
      </c>
      <c r="Y1398" s="8">
        <f t="shared" si="211"/>
        <v>1</v>
      </c>
    </row>
    <row r="1399" spans="1:25" ht="19" customHeight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212"/>
        <v>42640.709606481476</v>
      </c>
      <c r="L1399" s="12">
        <f t="shared" si="213"/>
        <v>2016</v>
      </c>
      <c r="M1399" s="12">
        <f t="shared" si="214"/>
        <v>9</v>
      </c>
      <c r="N1399" s="11"/>
      <c r="O1399" s="11">
        <f t="shared" si="215"/>
        <v>42670.679861111108</v>
      </c>
      <c r="P1399" t="b">
        <v>0</v>
      </c>
      <c r="Q1399">
        <v>158</v>
      </c>
      <c r="R1399" t="b">
        <v>1</v>
      </c>
      <c r="S1399" t="s">
        <v>8276</v>
      </c>
      <c r="T1399" s="5">
        <f t="shared" si="216"/>
        <v>113.85000000000001</v>
      </c>
      <c r="U1399" s="5">
        <f t="shared" si="217"/>
        <v>72.056962025316452</v>
      </c>
      <c r="V1399" t="str">
        <f t="shared" si="218"/>
        <v>music</v>
      </c>
      <c r="W1399" t="str">
        <f t="shared" si="219"/>
        <v>rock</v>
      </c>
      <c r="X1399" s="8">
        <f t="shared" si="210"/>
        <v>2016</v>
      </c>
      <c r="Y1399" s="8">
        <f t="shared" si="211"/>
        <v>9</v>
      </c>
    </row>
    <row r="1400" spans="1:25" ht="19" customHeight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212"/>
        <v>42526.665902777771</v>
      </c>
      <c r="L1400" s="12">
        <f t="shared" si="213"/>
        <v>2016</v>
      </c>
      <c r="M1400" s="12">
        <f t="shared" si="214"/>
        <v>6</v>
      </c>
      <c r="N1400" s="11"/>
      <c r="O1400" s="11">
        <f t="shared" si="215"/>
        <v>42556.665902777771</v>
      </c>
      <c r="P1400" t="b">
        <v>0</v>
      </c>
      <c r="Q1400">
        <v>65</v>
      </c>
      <c r="R1400" t="b">
        <v>1</v>
      </c>
      <c r="S1400" t="s">
        <v>8276</v>
      </c>
      <c r="T1400" s="5">
        <f t="shared" si="216"/>
        <v>109.68181818181819</v>
      </c>
      <c r="U1400" s="5">
        <f t="shared" si="217"/>
        <v>74.246153846153845</v>
      </c>
      <c r="V1400" t="str">
        <f t="shared" si="218"/>
        <v>music</v>
      </c>
      <c r="W1400" t="str">
        <f t="shared" si="219"/>
        <v>rock</v>
      </c>
      <c r="X1400" s="8">
        <f t="shared" si="210"/>
        <v>2016</v>
      </c>
      <c r="Y1400" s="8">
        <f t="shared" si="211"/>
        <v>6</v>
      </c>
    </row>
    <row r="1401" spans="1:25" ht="19" customHeight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212"/>
        <v>41888.795983796292</v>
      </c>
      <c r="L1401" s="12">
        <f t="shared" si="213"/>
        <v>2014</v>
      </c>
      <c r="M1401" s="12">
        <f t="shared" si="214"/>
        <v>9</v>
      </c>
      <c r="N1401" s="11"/>
      <c r="O1401" s="11">
        <f t="shared" si="215"/>
        <v>41918.795983796292</v>
      </c>
      <c r="P1401" t="b">
        <v>0</v>
      </c>
      <c r="Q1401">
        <v>184</v>
      </c>
      <c r="R1401" t="b">
        <v>1</v>
      </c>
      <c r="S1401" t="s">
        <v>8276</v>
      </c>
      <c r="T1401" s="5">
        <f t="shared" si="216"/>
        <v>126.14444444444443</v>
      </c>
      <c r="U1401" s="5">
        <f t="shared" si="217"/>
        <v>61.701086956521742</v>
      </c>
      <c r="V1401" t="str">
        <f t="shared" si="218"/>
        <v>music</v>
      </c>
      <c r="W1401" t="str">
        <f t="shared" si="219"/>
        <v>rock</v>
      </c>
      <c r="X1401" s="8">
        <f t="shared" si="210"/>
        <v>2014</v>
      </c>
      <c r="Y1401" s="8">
        <f t="shared" si="211"/>
        <v>9</v>
      </c>
    </row>
    <row r="1402" spans="1:25" ht="19" customHeight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212"/>
        <v>42498.132789351854</v>
      </c>
      <c r="L1402" s="12">
        <f t="shared" si="213"/>
        <v>2016</v>
      </c>
      <c r="M1402" s="12">
        <f t="shared" si="214"/>
        <v>5</v>
      </c>
      <c r="N1402" s="11"/>
      <c r="O1402" s="11">
        <f t="shared" si="215"/>
        <v>42533.020833333336</v>
      </c>
      <c r="P1402" t="b">
        <v>0</v>
      </c>
      <c r="Q1402">
        <v>34</v>
      </c>
      <c r="R1402" t="b">
        <v>1</v>
      </c>
      <c r="S1402" t="s">
        <v>8276</v>
      </c>
      <c r="T1402" s="5">
        <f t="shared" si="216"/>
        <v>167.42857142857144</v>
      </c>
      <c r="U1402" s="5">
        <f t="shared" si="217"/>
        <v>17.235294117647058</v>
      </c>
      <c r="V1402" t="str">
        <f t="shared" si="218"/>
        <v>music</v>
      </c>
      <c r="W1402" t="str">
        <f t="shared" si="219"/>
        <v>rock</v>
      </c>
      <c r="X1402" s="8">
        <f t="shared" si="210"/>
        <v>2016</v>
      </c>
      <c r="Y1402" s="8">
        <f t="shared" si="211"/>
        <v>5</v>
      </c>
    </row>
    <row r="1403" spans="1:25" ht="19" customHeight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212"/>
        <v>41399.787893518514</v>
      </c>
      <c r="L1403" s="12">
        <f t="shared" si="213"/>
        <v>2013</v>
      </c>
      <c r="M1403" s="12">
        <f t="shared" si="214"/>
        <v>5</v>
      </c>
      <c r="N1403" s="11"/>
      <c r="O1403" s="11">
        <f t="shared" si="215"/>
        <v>41420.787893518514</v>
      </c>
      <c r="P1403" t="b">
        <v>0</v>
      </c>
      <c r="Q1403">
        <v>240</v>
      </c>
      <c r="R1403" t="b">
        <v>1</v>
      </c>
      <c r="S1403" t="s">
        <v>8276</v>
      </c>
      <c r="T1403" s="5">
        <f t="shared" si="216"/>
        <v>496.52000000000004</v>
      </c>
      <c r="U1403" s="5">
        <f t="shared" si="217"/>
        <v>51.720833333333331</v>
      </c>
      <c r="V1403" t="str">
        <f t="shared" si="218"/>
        <v>music</v>
      </c>
      <c r="W1403" t="str">
        <f t="shared" si="219"/>
        <v>rock</v>
      </c>
      <c r="X1403" s="8">
        <f t="shared" si="210"/>
        <v>2013</v>
      </c>
      <c r="Y1403" s="8">
        <f t="shared" si="211"/>
        <v>5</v>
      </c>
    </row>
    <row r="1404" spans="1:25" ht="19" customHeight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212"/>
        <v>42064.845034722217</v>
      </c>
      <c r="L1404" s="12">
        <f t="shared" si="213"/>
        <v>2015</v>
      </c>
      <c r="M1404" s="12">
        <f t="shared" si="214"/>
        <v>3</v>
      </c>
      <c r="N1404" s="11"/>
      <c r="O1404" s="11">
        <f t="shared" si="215"/>
        <v>42124.803368055553</v>
      </c>
      <c r="P1404" t="b">
        <v>0</v>
      </c>
      <c r="Q1404">
        <v>113</v>
      </c>
      <c r="R1404" t="b">
        <v>1</v>
      </c>
      <c r="S1404" t="s">
        <v>8276</v>
      </c>
      <c r="T1404" s="5">
        <f t="shared" si="216"/>
        <v>109.16</v>
      </c>
      <c r="U1404" s="5">
        <f t="shared" si="217"/>
        <v>24.150442477876105</v>
      </c>
      <c r="V1404" t="str">
        <f t="shared" si="218"/>
        <v>music</v>
      </c>
      <c r="W1404" t="str">
        <f t="shared" si="219"/>
        <v>rock</v>
      </c>
      <c r="X1404" s="8">
        <f t="shared" si="210"/>
        <v>2015</v>
      </c>
      <c r="Y1404" s="8">
        <f t="shared" si="211"/>
        <v>3</v>
      </c>
    </row>
    <row r="1405" spans="1:25" ht="19" customHeight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212"/>
        <v>41450.854571759257</v>
      </c>
      <c r="L1405" s="12">
        <f t="shared" si="213"/>
        <v>2013</v>
      </c>
      <c r="M1405" s="12">
        <f t="shared" si="214"/>
        <v>6</v>
      </c>
      <c r="N1405" s="11"/>
      <c r="O1405" s="11">
        <f t="shared" si="215"/>
        <v>41480.854571759257</v>
      </c>
      <c r="P1405" t="b">
        <v>0</v>
      </c>
      <c r="Q1405">
        <v>66</v>
      </c>
      <c r="R1405" t="b">
        <v>1</v>
      </c>
      <c r="S1405" t="s">
        <v>8276</v>
      </c>
      <c r="T1405" s="5">
        <f t="shared" si="216"/>
        <v>102.57499999999999</v>
      </c>
      <c r="U1405" s="5">
        <f t="shared" si="217"/>
        <v>62.166666666666664</v>
      </c>
      <c r="V1405" t="str">
        <f t="shared" si="218"/>
        <v>music</v>
      </c>
      <c r="W1405" t="str">
        <f t="shared" si="219"/>
        <v>rock</v>
      </c>
      <c r="X1405" s="8">
        <f t="shared" si="210"/>
        <v>2013</v>
      </c>
      <c r="Y1405" s="8">
        <f t="shared" si="211"/>
        <v>6</v>
      </c>
    </row>
    <row r="1406" spans="1:25" ht="19" customHeight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212"/>
        <v>42032.30190972222</v>
      </c>
      <c r="L1406" s="12">
        <f t="shared" si="213"/>
        <v>2015</v>
      </c>
      <c r="M1406" s="12">
        <f t="shared" si="214"/>
        <v>1</v>
      </c>
      <c r="N1406" s="11"/>
      <c r="O1406" s="11">
        <f t="shared" si="215"/>
        <v>42057.30190972222</v>
      </c>
      <c r="P1406" t="b">
        <v>1</v>
      </c>
      <c r="Q1406">
        <v>5</v>
      </c>
      <c r="R1406" t="b">
        <v>0</v>
      </c>
      <c r="S1406" t="s">
        <v>8287</v>
      </c>
      <c r="T1406" s="5">
        <f t="shared" si="216"/>
        <v>1.6620689655172414</v>
      </c>
      <c r="U1406" s="5">
        <f t="shared" si="217"/>
        <v>48.2</v>
      </c>
      <c r="V1406" t="str">
        <f t="shared" si="218"/>
        <v>publishing</v>
      </c>
      <c r="W1406" t="str">
        <f t="shared" si="219"/>
        <v>translations</v>
      </c>
      <c r="X1406" s="8">
        <f t="shared" si="210"/>
        <v>2015</v>
      </c>
      <c r="Y1406" s="8">
        <f t="shared" si="211"/>
        <v>1</v>
      </c>
    </row>
    <row r="1407" spans="1:25" ht="19" customHeight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212"/>
        <v>41941.472233796296</v>
      </c>
      <c r="L1407" s="12">
        <f t="shared" si="213"/>
        <v>2014</v>
      </c>
      <c r="M1407" s="12">
        <f t="shared" si="214"/>
        <v>10</v>
      </c>
      <c r="N1407" s="11"/>
      <c r="O1407" s="11">
        <f t="shared" si="215"/>
        <v>41971.51390046296</v>
      </c>
      <c r="P1407" t="b">
        <v>1</v>
      </c>
      <c r="Q1407">
        <v>17</v>
      </c>
      <c r="R1407" t="b">
        <v>0</v>
      </c>
      <c r="S1407" t="s">
        <v>8287</v>
      </c>
      <c r="T1407" s="5">
        <f t="shared" si="216"/>
        <v>0.42</v>
      </c>
      <c r="U1407" s="5">
        <f t="shared" si="217"/>
        <v>6.1764705882352944</v>
      </c>
      <c r="V1407" t="str">
        <f t="shared" si="218"/>
        <v>publishing</v>
      </c>
      <c r="W1407" t="str">
        <f t="shared" si="219"/>
        <v>translations</v>
      </c>
      <c r="X1407" s="8">
        <f t="shared" si="210"/>
        <v>2014</v>
      </c>
      <c r="Y1407" s="8">
        <f t="shared" si="211"/>
        <v>10</v>
      </c>
    </row>
    <row r="1408" spans="1:25" ht="19" customHeight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212"/>
        <v>42297.224618055552</v>
      </c>
      <c r="L1408" s="12">
        <f t="shared" si="213"/>
        <v>2015</v>
      </c>
      <c r="M1408" s="12">
        <f t="shared" si="214"/>
        <v>10</v>
      </c>
      <c r="N1408" s="11"/>
      <c r="O1408" s="11">
        <f t="shared" si="215"/>
        <v>42350.208333333336</v>
      </c>
      <c r="P1408" t="b">
        <v>0</v>
      </c>
      <c r="Q1408">
        <v>3</v>
      </c>
      <c r="R1408" t="b">
        <v>0</v>
      </c>
      <c r="S1408" t="s">
        <v>8287</v>
      </c>
      <c r="T1408" s="5">
        <f t="shared" si="216"/>
        <v>0.125</v>
      </c>
      <c r="U1408" s="5">
        <f t="shared" si="217"/>
        <v>5</v>
      </c>
      <c r="V1408" t="str">
        <f t="shared" si="218"/>
        <v>publishing</v>
      </c>
      <c r="W1408" t="str">
        <f t="shared" si="219"/>
        <v>translations</v>
      </c>
      <c r="X1408" s="8">
        <f t="shared" si="210"/>
        <v>2015</v>
      </c>
      <c r="Y1408" s="8">
        <f t="shared" si="211"/>
        <v>10</v>
      </c>
    </row>
    <row r="1409" spans="1:25" ht="19" customHeight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212"/>
        <v>41838.32844907407</v>
      </c>
      <c r="L1409" s="12">
        <f t="shared" si="213"/>
        <v>2014</v>
      </c>
      <c r="M1409" s="12">
        <f t="shared" si="214"/>
        <v>7</v>
      </c>
      <c r="N1409" s="11"/>
      <c r="O1409" s="11">
        <f t="shared" si="215"/>
        <v>41863.32844907407</v>
      </c>
      <c r="P1409" t="b">
        <v>0</v>
      </c>
      <c r="Q1409">
        <v>2</v>
      </c>
      <c r="R1409" t="b">
        <v>0</v>
      </c>
      <c r="S1409" t="s">
        <v>8287</v>
      </c>
      <c r="T1409" s="5">
        <f t="shared" si="216"/>
        <v>0.5</v>
      </c>
      <c r="U1409" s="5">
        <f t="shared" si="217"/>
        <v>7.5</v>
      </c>
      <c r="V1409" t="str">
        <f t="shared" si="218"/>
        <v>publishing</v>
      </c>
      <c r="W1409" t="str">
        <f t="shared" si="219"/>
        <v>translations</v>
      </c>
      <c r="X1409" s="8">
        <f t="shared" si="210"/>
        <v>2014</v>
      </c>
      <c r="Y1409" s="8">
        <f t="shared" si="211"/>
        <v>7</v>
      </c>
    </row>
    <row r="1410" spans="1:25" ht="19" customHeight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si="212"/>
        <v>42291.663842592585</v>
      </c>
      <c r="L1410" s="12">
        <f t="shared" si="213"/>
        <v>2015</v>
      </c>
      <c r="M1410" s="12">
        <f t="shared" si="214"/>
        <v>10</v>
      </c>
      <c r="N1410" s="11"/>
      <c r="O1410" s="11">
        <f t="shared" si="215"/>
        <v>42321.705509259256</v>
      </c>
      <c r="P1410" t="b">
        <v>0</v>
      </c>
      <c r="Q1410">
        <v>6</v>
      </c>
      <c r="R1410" t="b">
        <v>0</v>
      </c>
      <c r="S1410" t="s">
        <v>8287</v>
      </c>
      <c r="T1410" s="5">
        <f t="shared" si="216"/>
        <v>7.1999999999999993</v>
      </c>
      <c r="U1410" s="5">
        <f t="shared" si="217"/>
        <v>12</v>
      </c>
      <c r="V1410" t="str">
        <f t="shared" si="218"/>
        <v>publishing</v>
      </c>
      <c r="W1410" t="str">
        <f t="shared" si="219"/>
        <v>translations</v>
      </c>
      <c r="X1410" s="8">
        <f t="shared" ref="X1410:X1473" si="220">L1410</f>
        <v>2015</v>
      </c>
      <c r="Y1410" s="8">
        <f t="shared" ref="Y1410:Y1473" si="221">M1410</f>
        <v>10</v>
      </c>
    </row>
    <row r="1411" spans="1:25" ht="19" customHeight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ref="K1411:K1474" si="222">(J1411/86400)+25569+(-5/24)</f>
        <v>41944.925173611111</v>
      </c>
      <c r="L1411" s="12">
        <f t="shared" ref="L1411:L1474" si="223">YEAR(K1411)</f>
        <v>2014</v>
      </c>
      <c r="M1411" s="12">
        <f t="shared" ref="M1411:M1474" si="224">MONTH(K1411)</f>
        <v>11</v>
      </c>
      <c r="N1411" s="11"/>
      <c r="O1411" s="11">
        <f t="shared" ref="O1411:O1474" si="225">(I1411/86400)+25569+(-5/24)</f>
        <v>42004.966840277775</v>
      </c>
      <c r="P1411" t="b">
        <v>0</v>
      </c>
      <c r="Q1411">
        <v>0</v>
      </c>
      <c r="R1411" t="b">
        <v>0</v>
      </c>
      <c r="S1411" t="s">
        <v>8287</v>
      </c>
      <c r="T1411" s="5">
        <f t="shared" ref="T1411:T1474" si="226">E1411/D1411*100</f>
        <v>0</v>
      </c>
      <c r="U1411" s="5">
        <f t="shared" ref="U1411:U1474" si="227">IF(Q1411&gt;0,E1411/Q1411,0)</f>
        <v>0</v>
      </c>
      <c r="V1411" t="str">
        <f t="shared" ref="V1411:V1474" si="228">LEFT(S1411,SEARCH("/",S1411)-1)</f>
        <v>publishing</v>
      </c>
      <c r="W1411" t="str">
        <f t="shared" ref="W1411:W1474" si="229">RIGHT($S1411,LEN($S1411)-SEARCH("/",$S1411))</f>
        <v>translations</v>
      </c>
      <c r="X1411" s="8">
        <f t="shared" si="220"/>
        <v>2014</v>
      </c>
      <c r="Y1411" s="8">
        <f t="shared" si="221"/>
        <v>11</v>
      </c>
    </row>
    <row r="1412" spans="1:25" ht="19" customHeight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222"/>
        <v>42479.110185185178</v>
      </c>
      <c r="L1412" s="12">
        <f t="shared" si="223"/>
        <v>2016</v>
      </c>
      <c r="M1412" s="12">
        <f t="shared" si="224"/>
        <v>4</v>
      </c>
      <c r="N1412" s="11"/>
      <c r="O1412" s="11">
        <f t="shared" si="225"/>
        <v>42524.110185185178</v>
      </c>
      <c r="P1412" t="b">
        <v>0</v>
      </c>
      <c r="Q1412">
        <v>1</v>
      </c>
      <c r="R1412" t="b">
        <v>0</v>
      </c>
      <c r="S1412" t="s">
        <v>8287</v>
      </c>
      <c r="T1412" s="5">
        <f t="shared" si="226"/>
        <v>1.6666666666666666E-2</v>
      </c>
      <c r="U1412" s="5">
        <f t="shared" si="227"/>
        <v>1</v>
      </c>
      <c r="V1412" t="str">
        <f t="shared" si="228"/>
        <v>publishing</v>
      </c>
      <c r="W1412" t="str">
        <f t="shared" si="229"/>
        <v>translations</v>
      </c>
      <c r="X1412" s="8">
        <f t="shared" si="220"/>
        <v>2016</v>
      </c>
      <c r="Y1412" s="8">
        <f t="shared" si="221"/>
        <v>4</v>
      </c>
    </row>
    <row r="1413" spans="1:25" ht="19" customHeight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222"/>
        <v>42012.850694444445</v>
      </c>
      <c r="L1413" s="12">
        <f t="shared" si="223"/>
        <v>2015</v>
      </c>
      <c r="M1413" s="12">
        <f t="shared" si="224"/>
        <v>1</v>
      </c>
      <c r="N1413" s="11"/>
      <c r="O1413" s="11">
        <f t="shared" si="225"/>
        <v>42040.850694444445</v>
      </c>
      <c r="P1413" t="b">
        <v>0</v>
      </c>
      <c r="Q1413">
        <v>3</v>
      </c>
      <c r="R1413" t="b">
        <v>0</v>
      </c>
      <c r="S1413" t="s">
        <v>8287</v>
      </c>
      <c r="T1413" s="5">
        <f t="shared" si="226"/>
        <v>0.23333333333333336</v>
      </c>
      <c r="U1413" s="5">
        <f t="shared" si="227"/>
        <v>2.3333333333333335</v>
      </c>
      <c r="V1413" t="str">
        <f t="shared" si="228"/>
        <v>publishing</v>
      </c>
      <c r="W1413" t="str">
        <f t="shared" si="229"/>
        <v>translations</v>
      </c>
      <c r="X1413" s="8">
        <f t="shared" si="220"/>
        <v>2015</v>
      </c>
      <c r="Y1413" s="8">
        <f t="shared" si="221"/>
        <v>1</v>
      </c>
    </row>
    <row r="1414" spans="1:25" ht="19" customHeight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222"/>
        <v>41946.855312499996</v>
      </c>
      <c r="L1414" s="12">
        <f t="shared" si="223"/>
        <v>2014</v>
      </c>
      <c r="M1414" s="12">
        <f t="shared" si="224"/>
        <v>11</v>
      </c>
      <c r="N1414" s="11"/>
      <c r="O1414" s="11">
        <f t="shared" si="225"/>
        <v>41976.855312499996</v>
      </c>
      <c r="P1414" t="b">
        <v>0</v>
      </c>
      <c r="Q1414">
        <v>13</v>
      </c>
      <c r="R1414" t="b">
        <v>0</v>
      </c>
      <c r="S1414" t="s">
        <v>8287</v>
      </c>
      <c r="T1414" s="5">
        <f t="shared" si="226"/>
        <v>4.5714285714285712</v>
      </c>
      <c r="U1414" s="5">
        <f t="shared" si="227"/>
        <v>24.615384615384617</v>
      </c>
      <c r="V1414" t="str">
        <f t="shared" si="228"/>
        <v>publishing</v>
      </c>
      <c r="W1414" t="str">
        <f t="shared" si="229"/>
        <v>translations</v>
      </c>
      <c r="X1414" s="8">
        <f t="shared" si="220"/>
        <v>2014</v>
      </c>
      <c r="Y1414" s="8">
        <f t="shared" si="221"/>
        <v>11</v>
      </c>
    </row>
    <row r="1415" spans="1:25" ht="19" customHeight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222"/>
        <v>42360.228819444441</v>
      </c>
      <c r="L1415" s="12">
        <f t="shared" si="223"/>
        <v>2015</v>
      </c>
      <c r="M1415" s="12">
        <f t="shared" si="224"/>
        <v>12</v>
      </c>
      <c r="N1415" s="11"/>
      <c r="O1415" s="11">
        <f t="shared" si="225"/>
        <v>42420.228819444441</v>
      </c>
      <c r="P1415" t="b">
        <v>0</v>
      </c>
      <c r="Q1415">
        <v>1</v>
      </c>
      <c r="R1415" t="b">
        <v>0</v>
      </c>
      <c r="S1415" t="s">
        <v>8287</v>
      </c>
      <c r="T1415" s="5">
        <f t="shared" si="226"/>
        <v>5</v>
      </c>
      <c r="U1415" s="5">
        <f t="shared" si="227"/>
        <v>100</v>
      </c>
      <c r="V1415" t="str">
        <f t="shared" si="228"/>
        <v>publishing</v>
      </c>
      <c r="W1415" t="str">
        <f t="shared" si="229"/>
        <v>translations</v>
      </c>
      <c r="X1415" s="8">
        <f t="shared" si="220"/>
        <v>2015</v>
      </c>
      <c r="Y1415" s="8">
        <f t="shared" si="221"/>
        <v>12</v>
      </c>
    </row>
    <row r="1416" spans="1:25" ht="19" customHeight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222"/>
        <v>42708.044756944444</v>
      </c>
      <c r="L1416" s="12">
        <f t="shared" si="223"/>
        <v>2016</v>
      </c>
      <c r="M1416" s="12">
        <f t="shared" si="224"/>
        <v>12</v>
      </c>
      <c r="N1416" s="11"/>
      <c r="O1416" s="11">
        <f t="shared" si="225"/>
        <v>42738.044756944444</v>
      </c>
      <c r="P1416" t="b">
        <v>0</v>
      </c>
      <c r="Q1416">
        <v>1</v>
      </c>
      <c r="R1416" t="b">
        <v>0</v>
      </c>
      <c r="S1416" t="s">
        <v>8287</v>
      </c>
      <c r="T1416" s="5">
        <f t="shared" si="226"/>
        <v>0.2</v>
      </c>
      <c r="U1416" s="5">
        <f t="shared" si="227"/>
        <v>1</v>
      </c>
      <c r="V1416" t="str">
        <f t="shared" si="228"/>
        <v>publishing</v>
      </c>
      <c r="W1416" t="str">
        <f t="shared" si="229"/>
        <v>translations</v>
      </c>
      <c r="X1416" s="8">
        <f t="shared" si="220"/>
        <v>2016</v>
      </c>
      <c r="Y1416" s="8">
        <f t="shared" si="221"/>
        <v>12</v>
      </c>
    </row>
    <row r="1417" spans="1:25" ht="19" customHeight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222"/>
        <v>42192.467488425922</v>
      </c>
      <c r="L1417" s="12">
        <f t="shared" si="223"/>
        <v>2015</v>
      </c>
      <c r="M1417" s="12">
        <f t="shared" si="224"/>
        <v>7</v>
      </c>
      <c r="N1417" s="11"/>
      <c r="O1417" s="11">
        <f t="shared" si="225"/>
        <v>42232.467488425922</v>
      </c>
      <c r="P1417" t="b">
        <v>0</v>
      </c>
      <c r="Q1417">
        <v>9</v>
      </c>
      <c r="R1417" t="b">
        <v>0</v>
      </c>
      <c r="S1417" t="s">
        <v>8287</v>
      </c>
      <c r="T1417" s="5">
        <f t="shared" si="226"/>
        <v>18.181818181818183</v>
      </c>
      <c r="U1417" s="5">
        <f t="shared" si="227"/>
        <v>88.888888888888886</v>
      </c>
      <c r="V1417" t="str">
        <f t="shared" si="228"/>
        <v>publishing</v>
      </c>
      <c r="W1417" t="str">
        <f t="shared" si="229"/>
        <v>translations</v>
      </c>
      <c r="X1417" s="8">
        <f t="shared" si="220"/>
        <v>2015</v>
      </c>
      <c r="Y1417" s="8">
        <f t="shared" si="221"/>
        <v>7</v>
      </c>
    </row>
    <row r="1418" spans="1:25" ht="19" customHeight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222"/>
        <v>42299.717812499999</v>
      </c>
      <c r="L1418" s="12">
        <f t="shared" si="223"/>
        <v>2015</v>
      </c>
      <c r="M1418" s="12">
        <f t="shared" si="224"/>
        <v>10</v>
      </c>
      <c r="N1418" s="11"/>
      <c r="O1418" s="11">
        <f t="shared" si="225"/>
        <v>42329.759479166663</v>
      </c>
      <c r="P1418" t="b">
        <v>0</v>
      </c>
      <c r="Q1418">
        <v>0</v>
      </c>
      <c r="R1418" t="b">
        <v>0</v>
      </c>
      <c r="S1418" t="s">
        <v>8287</v>
      </c>
      <c r="T1418" s="5">
        <f t="shared" si="226"/>
        <v>0</v>
      </c>
      <c r="U1418" s="5">
        <f t="shared" si="227"/>
        <v>0</v>
      </c>
      <c r="V1418" t="str">
        <f t="shared" si="228"/>
        <v>publishing</v>
      </c>
      <c r="W1418" t="str">
        <f t="shared" si="229"/>
        <v>translations</v>
      </c>
      <c r="X1418" s="8">
        <f t="shared" si="220"/>
        <v>2015</v>
      </c>
      <c r="Y1418" s="8">
        <f t="shared" si="221"/>
        <v>10</v>
      </c>
    </row>
    <row r="1419" spans="1:25" ht="19" customHeight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222"/>
        <v>42231.941828703704</v>
      </c>
      <c r="L1419" s="12">
        <f t="shared" si="223"/>
        <v>2015</v>
      </c>
      <c r="M1419" s="12">
        <f t="shared" si="224"/>
        <v>8</v>
      </c>
      <c r="N1419" s="11"/>
      <c r="O1419" s="11">
        <f t="shared" si="225"/>
        <v>42262.257638888885</v>
      </c>
      <c r="P1419" t="b">
        <v>0</v>
      </c>
      <c r="Q1419">
        <v>2</v>
      </c>
      <c r="R1419" t="b">
        <v>0</v>
      </c>
      <c r="S1419" t="s">
        <v>8287</v>
      </c>
      <c r="T1419" s="5">
        <f t="shared" si="226"/>
        <v>1.2222222222222223</v>
      </c>
      <c r="U1419" s="5">
        <f t="shared" si="227"/>
        <v>27.5</v>
      </c>
      <c r="V1419" t="str">
        <f t="shared" si="228"/>
        <v>publishing</v>
      </c>
      <c r="W1419" t="str">
        <f t="shared" si="229"/>
        <v>translations</v>
      </c>
      <c r="X1419" s="8">
        <f t="shared" si="220"/>
        <v>2015</v>
      </c>
      <c r="Y1419" s="8">
        <f t="shared" si="221"/>
        <v>8</v>
      </c>
    </row>
    <row r="1420" spans="1:25" ht="19" customHeight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222"/>
        <v>42395.248078703698</v>
      </c>
      <c r="L1420" s="12">
        <f t="shared" si="223"/>
        <v>2016</v>
      </c>
      <c r="M1420" s="12">
        <f t="shared" si="224"/>
        <v>1</v>
      </c>
      <c r="N1420" s="11"/>
      <c r="O1420" s="11">
        <f t="shared" si="225"/>
        <v>42425.248078703698</v>
      </c>
      <c r="P1420" t="b">
        <v>0</v>
      </c>
      <c r="Q1420">
        <v>1</v>
      </c>
      <c r="R1420" t="b">
        <v>0</v>
      </c>
      <c r="S1420" t="s">
        <v>8287</v>
      </c>
      <c r="T1420" s="5">
        <f t="shared" si="226"/>
        <v>0.2</v>
      </c>
      <c r="U1420" s="5">
        <f t="shared" si="227"/>
        <v>6</v>
      </c>
      <c r="V1420" t="str">
        <f t="shared" si="228"/>
        <v>publishing</v>
      </c>
      <c r="W1420" t="str">
        <f t="shared" si="229"/>
        <v>translations</v>
      </c>
      <c r="X1420" s="8">
        <f t="shared" si="220"/>
        <v>2016</v>
      </c>
      <c r="Y1420" s="8">
        <f t="shared" si="221"/>
        <v>1</v>
      </c>
    </row>
    <row r="1421" spans="1:25" ht="19" customHeight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222"/>
        <v>42622.24790509259</v>
      </c>
      <c r="L1421" s="12">
        <f t="shared" si="223"/>
        <v>2016</v>
      </c>
      <c r="M1421" s="12">
        <f t="shared" si="224"/>
        <v>9</v>
      </c>
      <c r="N1421" s="11"/>
      <c r="O1421" s="11">
        <f t="shared" si="225"/>
        <v>42652.24790509259</v>
      </c>
      <c r="P1421" t="b">
        <v>0</v>
      </c>
      <c r="Q1421">
        <v>10</v>
      </c>
      <c r="R1421" t="b">
        <v>0</v>
      </c>
      <c r="S1421" t="s">
        <v>8287</v>
      </c>
      <c r="T1421" s="5">
        <f t="shared" si="226"/>
        <v>7.0634920634920633</v>
      </c>
      <c r="U1421" s="5">
        <f t="shared" si="227"/>
        <v>44.5</v>
      </c>
      <c r="V1421" t="str">
        <f t="shared" si="228"/>
        <v>publishing</v>
      </c>
      <c r="W1421" t="str">
        <f t="shared" si="229"/>
        <v>translations</v>
      </c>
      <c r="X1421" s="8">
        <f t="shared" si="220"/>
        <v>2016</v>
      </c>
      <c r="Y1421" s="8">
        <f t="shared" si="221"/>
        <v>9</v>
      </c>
    </row>
    <row r="1422" spans="1:25" ht="19" customHeight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222"/>
        <v>42524.459328703706</v>
      </c>
      <c r="L1422" s="12">
        <f t="shared" si="223"/>
        <v>2016</v>
      </c>
      <c r="M1422" s="12">
        <f t="shared" si="224"/>
        <v>6</v>
      </c>
      <c r="N1422" s="11"/>
      <c r="O1422" s="11">
        <f t="shared" si="225"/>
        <v>42549.459328703706</v>
      </c>
      <c r="P1422" t="b">
        <v>0</v>
      </c>
      <c r="Q1422">
        <v>3</v>
      </c>
      <c r="R1422" t="b">
        <v>0</v>
      </c>
      <c r="S1422" t="s">
        <v>8287</v>
      </c>
      <c r="T1422" s="5">
        <f t="shared" si="226"/>
        <v>2.7272727272727271</v>
      </c>
      <c r="U1422" s="5">
        <f t="shared" si="227"/>
        <v>1</v>
      </c>
      <c r="V1422" t="str">
        <f t="shared" si="228"/>
        <v>publishing</v>
      </c>
      <c r="W1422" t="str">
        <f t="shared" si="229"/>
        <v>translations</v>
      </c>
      <c r="X1422" s="8">
        <f t="shared" si="220"/>
        <v>2016</v>
      </c>
      <c r="Y1422" s="8">
        <f t="shared" si="221"/>
        <v>6</v>
      </c>
    </row>
    <row r="1423" spans="1:25" ht="19" customHeight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222"/>
        <v>42013.707280092589</v>
      </c>
      <c r="L1423" s="12">
        <f t="shared" si="223"/>
        <v>2015</v>
      </c>
      <c r="M1423" s="12">
        <f t="shared" si="224"/>
        <v>1</v>
      </c>
      <c r="N1423" s="11"/>
      <c r="O1423" s="11">
        <f t="shared" si="225"/>
        <v>42043.707280092589</v>
      </c>
      <c r="P1423" t="b">
        <v>0</v>
      </c>
      <c r="Q1423">
        <v>2</v>
      </c>
      <c r="R1423" t="b">
        <v>0</v>
      </c>
      <c r="S1423" t="s">
        <v>8287</v>
      </c>
      <c r="T1423" s="5">
        <f t="shared" si="226"/>
        <v>0.1</v>
      </c>
      <c r="U1423" s="5">
        <f t="shared" si="227"/>
        <v>100</v>
      </c>
      <c r="V1423" t="str">
        <f t="shared" si="228"/>
        <v>publishing</v>
      </c>
      <c r="W1423" t="str">
        <f t="shared" si="229"/>
        <v>translations</v>
      </c>
      <c r="X1423" s="8">
        <f t="shared" si="220"/>
        <v>2015</v>
      </c>
      <c r="Y1423" s="8">
        <f t="shared" si="221"/>
        <v>1</v>
      </c>
    </row>
    <row r="1424" spans="1:25" ht="19" customHeight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222"/>
        <v>42604.031296296293</v>
      </c>
      <c r="L1424" s="12">
        <f t="shared" si="223"/>
        <v>2016</v>
      </c>
      <c r="M1424" s="12">
        <f t="shared" si="224"/>
        <v>8</v>
      </c>
      <c r="N1424" s="11"/>
      <c r="O1424" s="11">
        <f t="shared" si="225"/>
        <v>42634.031296296293</v>
      </c>
      <c r="P1424" t="b">
        <v>0</v>
      </c>
      <c r="Q1424">
        <v>2</v>
      </c>
      <c r="R1424" t="b">
        <v>0</v>
      </c>
      <c r="S1424" t="s">
        <v>8287</v>
      </c>
      <c r="T1424" s="5">
        <f t="shared" si="226"/>
        <v>0.104</v>
      </c>
      <c r="U1424" s="5">
        <f t="shared" si="227"/>
        <v>13</v>
      </c>
      <c r="V1424" t="str">
        <f t="shared" si="228"/>
        <v>publishing</v>
      </c>
      <c r="W1424" t="str">
        <f t="shared" si="229"/>
        <v>translations</v>
      </c>
      <c r="X1424" s="8">
        <f t="shared" si="220"/>
        <v>2016</v>
      </c>
      <c r="Y1424" s="8">
        <f t="shared" si="221"/>
        <v>8</v>
      </c>
    </row>
    <row r="1425" spans="1:25" ht="19" customHeight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222"/>
        <v>42340.151979166665</v>
      </c>
      <c r="L1425" s="12">
        <f t="shared" si="223"/>
        <v>2015</v>
      </c>
      <c r="M1425" s="12">
        <f t="shared" si="224"/>
        <v>12</v>
      </c>
      <c r="N1425" s="11"/>
      <c r="O1425" s="11">
        <f t="shared" si="225"/>
        <v>42370.151979166665</v>
      </c>
      <c r="P1425" t="b">
        <v>0</v>
      </c>
      <c r="Q1425">
        <v>1</v>
      </c>
      <c r="R1425" t="b">
        <v>0</v>
      </c>
      <c r="S1425" t="s">
        <v>8287</v>
      </c>
      <c r="T1425" s="5">
        <f t="shared" si="226"/>
        <v>0.33333333333333337</v>
      </c>
      <c r="U1425" s="5">
        <f t="shared" si="227"/>
        <v>100</v>
      </c>
      <c r="V1425" t="str">
        <f t="shared" si="228"/>
        <v>publishing</v>
      </c>
      <c r="W1425" t="str">
        <f t="shared" si="229"/>
        <v>translations</v>
      </c>
      <c r="X1425" s="8">
        <f t="shared" si="220"/>
        <v>2015</v>
      </c>
      <c r="Y1425" s="8">
        <f t="shared" si="221"/>
        <v>12</v>
      </c>
    </row>
    <row r="1426" spans="1:25" ht="19" customHeight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222"/>
        <v>42676.509282407402</v>
      </c>
      <c r="L1426" s="12">
        <f t="shared" si="223"/>
        <v>2016</v>
      </c>
      <c r="M1426" s="12">
        <f t="shared" si="224"/>
        <v>11</v>
      </c>
      <c r="N1426" s="11"/>
      <c r="O1426" s="11">
        <f t="shared" si="225"/>
        <v>42689.550949074073</v>
      </c>
      <c r="P1426" t="b">
        <v>0</v>
      </c>
      <c r="Q1426">
        <v>14</v>
      </c>
      <c r="R1426" t="b">
        <v>0</v>
      </c>
      <c r="S1426" t="s">
        <v>8287</v>
      </c>
      <c r="T1426" s="5">
        <f t="shared" si="226"/>
        <v>20.36</v>
      </c>
      <c r="U1426" s="5">
        <f t="shared" si="227"/>
        <v>109.07142857142857</v>
      </c>
      <c r="V1426" t="str">
        <f t="shared" si="228"/>
        <v>publishing</v>
      </c>
      <c r="W1426" t="str">
        <f t="shared" si="229"/>
        <v>translations</v>
      </c>
      <c r="X1426" s="8">
        <f t="shared" si="220"/>
        <v>2016</v>
      </c>
      <c r="Y1426" s="8">
        <f t="shared" si="221"/>
        <v>11</v>
      </c>
    </row>
    <row r="1427" spans="1:25" ht="19" customHeight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222"/>
        <v>42092.923136574071</v>
      </c>
      <c r="L1427" s="12">
        <f t="shared" si="223"/>
        <v>2015</v>
      </c>
      <c r="M1427" s="12">
        <f t="shared" si="224"/>
        <v>3</v>
      </c>
      <c r="N1427" s="11"/>
      <c r="O1427" s="11">
        <f t="shared" si="225"/>
        <v>42122.923136574071</v>
      </c>
      <c r="P1427" t="b">
        <v>0</v>
      </c>
      <c r="Q1427">
        <v>0</v>
      </c>
      <c r="R1427" t="b">
        <v>0</v>
      </c>
      <c r="S1427" t="s">
        <v>8287</v>
      </c>
      <c r="T1427" s="5">
        <f t="shared" si="226"/>
        <v>0</v>
      </c>
      <c r="U1427" s="5">
        <f t="shared" si="227"/>
        <v>0</v>
      </c>
      <c r="V1427" t="str">
        <f t="shared" si="228"/>
        <v>publishing</v>
      </c>
      <c r="W1427" t="str">
        <f t="shared" si="229"/>
        <v>translations</v>
      </c>
      <c r="X1427" s="8">
        <f t="shared" si="220"/>
        <v>2015</v>
      </c>
      <c r="Y1427" s="8">
        <f t="shared" si="221"/>
        <v>3</v>
      </c>
    </row>
    <row r="1428" spans="1:25" ht="19" customHeight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222"/>
        <v>42180.181944444441</v>
      </c>
      <c r="L1428" s="12">
        <f t="shared" si="223"/>
        <v>2015</v>
      </c>
      <c r="M1428" s="12">
        <f t="shared" si="224"/>
        <v>6</v>
      </c>
      <c r="N1428" s="11"/>
      <c r="O1428" s="11">
        <f t="shared" si="225"/>
        <v>42240.181944444441</v>
      </c>
      <c r="P1428" t="b">
        <v>0</v>
      </c>
      <c r="Q1428">
        <v>0</v>
      </c>
      <c r="R1428" t="b">
        <v>0</v>
      </c>
      <c r="S1428" t="s">
        <v>8287</v>
      </c>
      <c r="T1428" s="5">
        <f t="shared" si="226"/>
        <v>0</v>
      </c>
      <c r="U1428" s="5">
        <f t="shared" si="227"/>
        <v>0</v>
      </c>
      <c r="V1428" t="str">
        <f t="shared" si="228"/>
        <v>publishing</v>
      </c>
      <c r="W1428" t="str">
        <f t="shared" si="229"/>
        <v>translations</v>
      </c>
      <c r="X1428" s="8">
        <f t="shared" si="220"/>
        <v>2015</v>
      </c>
      <c r="Y1428" s="8">
        <f t="shared" si="221"/>
        <v>6</v>
      </c>
    </row>
    <row r="1429" spans="1:25" ht="19" customHeight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222"/>
        <v>42601.643344907403</v>
      </c>
      <c r="L1429" s="12">
        <f t="shared" si="223"/>
        <v>2016</v>
      </c>
      <c r="M1429" s="12">
        <f t="shared" si="224"/>
        <v>8</v>
      </c>
      <c r="N1429" s="11"/>
      <c r="O1429" s="11">
        <f t="shared" si="225"/>
        <v>42631.643344907403</v>
      </c>
      <c r="P1429" t="b">
        <v>0</v>
      </c>
      <c r="Q1429">
        <v>4</v>
      </c>
      <c r="R1429" t="b">
        <v>0</v>
      </c>
      <c r="S1429" t="s">
        <v>8287</v>
      </c>
      <c r="T1429" s="5">
        <f t="shared" si="226"/>
        <v>8.3800000000000008</v>
      </c>
      <c r="U1429" s="5">
        <f t="shared" si="227"/>
        <v>104.75</v>
      </c>
      <c r="V1429" t="str">
        <f t="shared" si="228"/>
        <v>publishing</v>
      </c>
      <c r="W1429" t="str">
        <f t="shared" si="229"/>
        <v>translations</v>
      </c>
      <c r="X1429" s="8">
        <f t="shared" si="220"/>
        <v>2016</v>
      </c>
      <c r="Y1429" s="8">
        <f t="shared" si="221"/>
        <v>8</v>
      </c>
    </row>
    <row r="1430" spans="1:25" ht="19" customHeight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222"/>
        <v>42432.171493055554</v>
      </c>
      <c r="L1430" s="12">
        <f t="shared" si="223"/>
        <v>2016</v>
      </c>
      <c r="M1430" s="12">
        <f t="shared" si="224"/>
        <v>3</v>
      </c>
      <c r="N1430" s="11"/>
      <c r="O1430" s="11">
        <f t="shared" si="225"/>
        <v>42462.129826388882</v>
      </c>
      <c r="P1430" t="b">
        <v>0</v>
      </c>
      <c r="Q1430">
        <v>3</v>
      </c>
      <c r="R1430" t="b">
        <v>0</v>
      </c>
      <c r="S1430" t="s">
        <v>8287</v>
      </c>
      <c r="T1430" s="5">
        <f t="shared" si="226"/>
        <v>4.5</v>
      </c>
      <c r="U1430" s="5">
        <f t="shared" si="227"/>
        <v>15</v>
      </c>
      <c r="V1430" t="str">
        <f t="shared" si="228"/>
        <v>publishing</v>
      </c>
      <c r="W1430" t="str">
        <f t="shared" si="229"/>
        <v>translations</v>
      </c>
      <c r="X1430" s="8">
        <f t="shared" si="220"/>
        <v>2016</v>
      </c>
      <c r="Y1430" s="8">
        <f t="shared" si="221"/>
        <v>3</v>
      </c>
    </row>
    <row r="1431" spans="1:25" ht="19" customHeight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222"/>
        <v>42073.852337962962</v>
      </c>
      <c r="L1431" s="12">
        <f t="shared" si="223"/>
        <v>2015</v>
      </c>
      <c r="M1431" s="12">
        <f t="shared" si="224"/>
        <v>3</v>
      </c>
      <c r="N1431" s="11"/>
      <c r="O1431" s="11">
        <f t="shared" si="225"/>
        <v>42103.852337962962</v>
      </c>
      <c r="P1431" t="b">
        <v>0</v>
      </c>
      <c r="Q1431">
        <v>0</v>
      </c>
      <c r="R1431" t="b">
        <v>0</v>
      </c>
      <c r="S1431" t="s">
        <v>8287</v>
      </c>
      <c r="T1431" s="5">
        <f t="shared" si="226"/>
        <v>0</v>
      </c>
      <c r="U1431" s="5">
        <f t="shared" si="227"/>
        <v>0</v>
      </c>
      <c r="V1431" t="str">
        <f t="shared" si="228"/>
        <v>publishing</v>
      </c>
      <c r="W1431" t="str">
        <f t="shared" si="229"/>
        <v>translations</v>
      </c>
      <c r="X1431" s="8">
        <f t="shared" si="220"/>
        <v>2015</v>
      </c>
      <c r="Y1431" s="8">
        <f t="shared" si="221"/>
        <v>3</v>
      </c>
    </row>
    <row r="1432" spans="1:25" ht="19" customHeight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222"/>
        <v>41961.605185185188</v>
      </c>
      <c r="L1432" s="12">
        <f t="shared" si="223"/>
        <v>2014</v>
      </c>
      <c r="M1432" s="12">
        <f t="shared" si="224"/>
        <v>11</v>
      </c>
      <c r="N1432" s="11"/>
      <c r="O1432" s="11">
        <f t="shared" si="225"/>
        <v>41992.605185185188</v>
      </c>
      <c r="P1432" t="b">
        <v>0</v>
      </c>
      <c r="Q1432">
        <v>5</v>
      </c>
      <c r="R1432" t="b">
        <v>0</v>
      </c>
      <c r="S1432" t="s">
        <v>8287</v>
      </c>
      <c r="T1432" s="5">
        <f t="shared" si="226"/>
        <v>8.06</v>
      </c>
      <c r="U1432" s="5">
        <f t="shared" si="227"/>
        <v>80.599999999999994</v>
      </c>
      <c r="V1432" t="str">
        <f t="shared" si="228"/>
        <v>publishing</v>
      </c>
      <c r="W1432" t="str">
        <f t="shared" si="229"/>
        <v>translations</v>
      </c>
      <c r="X1432" s="8">
        <f t="shared" si="220"/>
        <v>2014</v>
      </c>
      <c r="Y1432" s="8">
        <f t="shared" si="221"/>
        <v>11</v>
      </c>
    </row>
    <row r="1433" spans="1:25" ht="19" customHeight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222"/>
        <v>42304.002499999995</v>
      </c>
      <c r="L1433" s="12">
        <f t="shared" si="223"/>
        <v>2015</v>
      </c>
      <c r="M1433" s="12">
        <f t="shared" si="224"/>
        <v>10</v>
      </c>
      <c r="N1433" s="11"/>
      <c r="O1433" s="11">
        <f t="shared" si="225"/>
        <v>42334.044166666667</v>
      </c>
      <c r="P1433" t="b">
        <v>0</v>
      </c>
      <c r="Q1433">
        <v>47</v>
      </c>
      <c r="R1433" t="b">
        <v>0</v>
      </c>
      <c r="S1433" t="s">
        <v>8287</v>
      </c>
      <c r="T1433" s="5">
        <f t="shared" si="226"/>
        <v>31.94705882352941</v>
      </c>
      <c r="U1433" s="5">
        <f t="shared" si="227"/>
        <v>115.55319148936171</v>
      </c>
      <c r="V1433" t="str">
        <f t="shared" si="228"/>
        <v>publishing</v>
      </c>
      <c r="W1433" t="str">
        <f t="shared" si="229"/>
        <v>translations</v>
      </c>
      <c r="X1433" s="8">
        <f t="shared" si="220"/>
        <v>2015</v>
      </c>
      <c r="Y1433" s="8">
        <f t="shared" si="221"/>
        <v>10</v>
      </c>
    </row>
    <row r="1434" spans="1:25" ht="19" customHeight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222"/>
        <v>42175.572083333333</v>
      </c>
      <c r="L1434" s="12">
        <f t="shared" si="223"/>
        <v>2015</v>
      </c>
      <c r="M1434" s="12">
        <f t="shared" si="224"/>
        <v>6</v>
      </c>
      <c r="N1434" s="11"/>
      <c r="O1434" s="11">
        <f t="shared" si="225"/>
        <v>42205.572083333333</v>
      </c>
      <c r="P1434" t="b">
        <v>0</v>
      </c>
      <c r="Q1434">
        <v>0</v>
      </c>
      <c r="R1434" t="b">
        <v>0</v>
      </c>
      <c r="S1434" t="s">
        <v>8287</v>
      </c>
      <c r="T1434" s="5">
        <f t="shared" si="226"/>
        <v>0</v>
      </c>
      <c r="U1434" s="5">
        <f t="shared" si="227"/>
        <v>0</v>
      </c>
      <c r="V1434" t="str">
        <f t="shared" si="228"/>
        <v>publishing</v>
      </c>
      <c r="W1434" t="str">
        <f t="shared" si="229"/>
        <v>translations</v>
      </c>
      <c r="X1434" s="8">
        <f t="shared" si="220"/>
        <v>2015</v>
      </c>
      <c r="Y1434" s="8">
        <f t="shared" si="221"/>
        <v>6</v>
      </c>
    </row>
    <row r="1435" spans="1:25" ht="19" customHeight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222"/>
        <v>42673.417534722219</v>
      </c>
      <c r="L1435" s="12">
        <f t="shared" si="223"/>
        <v>2016</v>
      </c>
      <c r="M1435" s="12">
        <f t="shared" si="224"/>
        <v>10</v>
      </c>
      <c r="N1435" s="11"/>
      <c r="O1435" s="11">
        <f t="shared" si="225"/>
        <v>42714.249999999993</v>
      </c>
      <c r="P1435" t="b">
        <v>0</v>
      </c>
      <c r="Q1435">
        <v>10</v>
      </c>
      <c r="R1435" t="b">
        <v>0</v>
      </c>
      <c r="S1435" t="s">
        <v>8287</v>
      </c>
      <c r="T1435" s="5">
        <f t="shared" si="226"/>
        <v>6.708333333333333</v>
      </c>
      <c r="U1435" s="5">
        <f t="shared" si="227"/>
        <v>80.5</v>
      </c>
      <c r="V1435" t="str">
        <f t="shared" si="228"/>
        <v>publishing</v>
      </c>
      <c r="W1435" t="str">
        <f t="shared" si="229"/>
        <v>translations</v>
      </c>
      <c r="X1435" s="8">
        <f t="shared" si="220"/>
        <v>2016</v>
      </c>
      <c r="Y1435" s="8">
        <f t="shared" si="221"/>
        <v>10</v>
      </c>
    </row>
    <row r="1436" spans="1:25" ht="19" customHeight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222"/>
        <v>42142.558773148143</v>
      </c>
      <c r="L1436" s="12">
        <f t="shared" si="223"/>
        <v>2015</v>
      </c>
      <c r="M1436" s="12">
        <f t="shared" si="224"/>
        <v>5</v>
      </c>
      <c r="N1436" s="11"/>
      <c r="O1436" s="11">
        <f t="shared" si="225"/>
        <v>42163.416666666664</v>
      </c>
      <c r="P1436" t="b">
        <v>0</v>
      </c>
      <c r="Q1436">
        <v>11</v>
      </c>
      <c r="R1436" t="b">
        <v>0</v>
      </c>
      <c r="S1436" t="s">
        <v>8287</v>
      </c>
      <c r="T1436" s="5">
        <f t="shared" si="226"/>
        <v>9.9878048780487809</v>
      </c>
      <c r="U1436" s="5">
        <f t="shared" si="227"/>
        <v>744.5454545454545</v>
      </c>
      <c r="V1436" t="str">
        <f t="shared" si="228"/>
        <v>publishing</v>
      </c>
      <c r="W1436" t="str">
        <f t="shared" si="229"/>
        <v>translations</v>
      </c>
      <c r="X1436" s="8">
        <f t="shared" si="220"/>
        <v>2015</v>
      </c>
      <c r="Y1436" s="8">
        <f t="shared" si="221"/>
        <v>5</v>
      </c>
    </row>
    <row r="1437" spans="1:25" ht="19" customHeight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222"/>
        <v>42258.57199074074</v>
      </c>
      <c r="L1437" s="12">
        <f t="shared" si="223"/>
        <v>2015</v>
      </c>
      <c r="M1437" s="12">
        <f t="shared" si="224"/>
        <v>9</v>
      </c>
      <c r="N1437" s="11"/>
      <c r="O1437" s="11">
        <f t="shared" si="225"/>
        <v>42288.57199074074</v>
      </c>
      <c r="P1437" t="b">
        <v>0</v>
      </c>
      <c r="Q1437">
        <v>2</v>
      </c>
      <c r="R1437" t="b">
        <v>0</v>
      </c>
      <c r="S1437" t="s">
        <v>8287</v>
      </c>
      <c r="T1437" s="5">
        <f t="shared" si="226"/>
        <v>0.1</v>
      </c>
      <c r="U1437" s="5">
        <f t="shared" si="227"/>
        <v>7.5</v>
      </c>
      <c r="V1437" t="str">
        <f t="shared" si="228"/>
        <v>publishing</v>
      </c>
      <c r="W1437" t="str">
        <f t="shared" si="229"/>
        <v>translations</v>
      </c>
      <c r="X1437" s="8">
        <f t="shared" si="220"/>
        <v>2015</v>
      </c>
      <c r="Y1437" s="8">
        <f t="shared" si="221"/>
        <v>9</v>
      </c>
    </row>
    <row r="1438" spans="1:25" ht="19" customHeight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222"/>
        <v>42391.141863425924</v>
      </c>
      <c r="L1438" s="12">
        <f t="shared" si="223"/>
        <v>2016</v>
      </c>
      <c r="M1438" s="12">
        <f t="shared" si="224"/>
        <v>1</v>
      </c>
      <c r="N1438" s="11"/>
      <c r="O1438" s="11">
        <f t="shared" si="225"/>
        <v>42421.141863425924</v>
      </c>
      <c r="P1438" t="b">
        <v>0</v>
      </c>
      <c r="Q1438">
        <v>2</v>
      </c>
      <c r="R1438" t="b">
        <v>0</v>
      </c>
      <c r="S1438" t="s">
        <v>8287</v>
      </c>
      <c r="T1438" s="5">
        <f t="shared" si="226"/>
        <v>0.77</v>
      </c>
      <c r="U1438" s="5">
        <f t="shared" si="227"/>
        <v>38.5</v>
      </c>
      <c r="V1438" t="str">
        <f t="shared" si="228"/>
        <v>publishing</v>
      </c>
      <c r="W1438" t="str">
        <f t="shared" si="229"/>
        <v>translations</v>
      </c>
      <c r="X1438" s="8">
        <f t="shared" si="220"/>
        <v>2016</v>
      </c>
      <c r="Y1438" s="8">
        <f t="shared" si="221"/>
        <v>1</v>
      </c>
    </row>
    <row r="1439" spans="1:25" ht="19" customHeight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222"/>
        <v>41796.32336805555</v>
      </c>
      <c r="L1439" s="12">
        <f t="shared" si="223"/>
        <v>2014</v>
      </c>
      <c r="M1439" s="12">
        <f t="shared" si="224"/>
        <v>6</v>
      </c>
      <c r="N1439" s="11"/>
      <c r="O1439" s="11">
        <f t="shared" si="225"/>
        <v>41832.999305555553</v>
      </c>
      <c r="P1439" t="b">
        <v>0</v>
      </c>
      <c r="Q1439">
        <v>22</v>
      </c>
      <c r="R1439" t="b">
        <v>0</v>
      </c>
      <c r="S1439" t="s">
        <v>8287</v>
      </c>
      <c r="T1439" s="5">
        <f t="shared" si="226"/>
        <v>26.900000000000002</v>
      </c>
      <c r="U1439" s="5">
        <f t="shared" si="227"/>
        <v>36.68181818181818</v>
      </c>
      <c r="V1439" t="str">
        <f t="shared" si="228"/>
        <v>publishing</v>
      </c>
      <c r="W1439" t="str">
        <f t="shared" si="229"/>
        <v>translations</v>
      </c>
      <c r="X1439" s="8">
        <f t="shared" si="220"/>
        <v>2014</v>
      </c>
      <c r="Y1439" s="8">
        <f t="shared" si="221"/>
        <v>6</v>
      </c>
    </row>
    <row r="1440" spans="1:25" ht="19" customHeight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222"/>
        <v>42457.663182870368</v>
      </c>
      <c r="L1440" s="12">
        <f t="shared" si="223"/>
        <v>2016</v>
      </c>
      <c r="M1440" s="12">
        <f t="shared" si="224"/>
        <v>3</v>
      </c>
      <c r="N1440" s="11"/>
      <c r="O1440" s="11">
        <f t="shared" si="225"/>
        <v>42487.371527777774</v>
      </c>
      <c r="P1440" t="b">
        <v>0</v>
      </c>
      <c r="Q1440">
        <v>8</v>
      </c>
      <c r="R1440" t="b">
        <v>0</v>
      </c>
      <c r="S1440" t="s">
        <v>8287</v>
      </c>
      <c r="T1440" s="5">
        <f t="shared" si="226"/>
        <v>3</v>
      </c>
      <c r="U1440" s="5">
        <f t="shared" si="227"/>
        <v>75</v>
      </c>
      <c r="V1440" t="str">
        <f t="shared" si="228"/>
        <v>publishing</v>
      </c>
      <c r="W1440" t="str">
        <f t="shared" si="229"/>
        <v>translations</v>
      </c>
      <c r="X1440" s="8">
        <f t="shared" si="220"/>
        <v>2016</v>
      </c>
      <c r="Y1440" s="8">
        <f t="shared" si="221"/>
        <v>3</v>
      </c>
    </row>
    <row r="1441" spans="1:25" ht="19" customHeight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222"/>
        <v>42040.621539351851</v>
      </c>
      <c r="L1441" s="12">
        <f t="shared" si="223"/>
        <v>2015</v>
      </c>
      <c r="M1441" s="12">
        <f t="shared" si="224"/>
        <v>2</v>
      </c>
      <c r="N1441" s="11"/>
      <c r="O1441" s="11">
        <f t="shared" si="225"/>
        <v>42070.621539351851</v>
      </c>
      <c r="P1441" t="b">
        <v>0</v>
      </c>
      <c r="Q1441">
        <v>6</v>
      </c>
      <c r="R1441" t="b">
        <v>0</v>
      </c>
      <c r="S1441" t="s">
        <v>8287</v>
      </c>
      <c r="T1441" s="5">
        <f t="shared" si="226"/>
        <v>6.6055045871559637</v>
      </c>
      <c r="U1441" s="5">
        <f t="shared" si="227"/>
        <v>30</v>
      </c>
      <c r="V1441" t="str">
        <f t="shared" si="228"/>
        <v>publishing</v>
      </c>
      <c r="W1441" t="str">
        <f t="shared" si="229"/>
        <v>translations</v>
      </c>
      <c r="X1441" s="8">
        <f t="shared" si="220"/>
        <v>2015</v>
      </c>
      <c r="Y1441" s="8">
        <f t="shared" si="221"/>
        <v>2</v>
      </c>
    </row>
    <row r="1442" spans="1:25" ht="19" customHeight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222"/>
        <v>42486.540081018517</v>
      </c>
      <c r="L1442" s="12">
        <f t="shared" si="223"/>
        <v>2016</v>
      </c>
      <c r="M1442" s="12">
        <f t="shared" si="224"/>
        <v>4</v>
      </c>
      <c r="N1442" s="11"/>
      <c r="O1442" s="11">
        <f t="shared" si="225"/>
        <v>42516.540081018517</v>
      </c>
      <c r="P1442" t="b">
        <v>0</v>
      </c>
      <c r="Q1442">
        <v>1</v>
      </c>
      <c r="R1442" t="b">
        <v>0</v>
      </c>
      <c r="S1442" t="s">
        <v>8287</v>
      </c>
      <c r="T1442" s="5">
        <f t="shared" si="226"/>
        <v>7.6923076923076927E-3</v>
      </c>
      <c r="U1442" s="5">
        <f t="shared" si="227"/>
        <v>1</v>
      </c>
      <c r="V1442" t="str">
        <f t="shared" si="228"/>
        <v>publishing</v>
      </c>
      <c r="W1442" t="str">
        <f t="shared" si="229"/>
        <v>translations</v>
      </c>
      <c r="X1442" s="8">
        <f t="shared" si="220"/>
        <v>2016</v>
      </c>
      <c r="Y1442" s="8">
        <f t="shared" si="221"/>
        <v>4</v>
      </c>
    </row>
    <row r="1443" spans="1:25" ht="19" customHeight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222"/>
        <v>42198.557511574072</v>
      </c>
      <c r="L1443" s="12">
        <f t="shared" si="223"/>
        <v>2015</v>
      </c>
      <c r="M1443" s="12">
        <f t="shared" si="224"/>
        <v>7</v>
      </c>
      <c r="N1443" s="11"/>
      <c r="O1443" s="11">
        <f t="shared" si="225"/>
        <v>42258.557511574072</v>
      </c>
      <c r="P1443" t="b">
        <v>0</v>
      </c>
      <c r="Q1443">
        <v>3</v>
      </c>
      <c r="R1443" t="b">
        <v>0</v>
      </c>
      <c r="S1443" t="s">
        <v>8287</v>
      </c>
      <c r="T1443" s="5">
        <f t="shared" si="226"/>
        <v>1.1222222222222222</v>
      </c>
      <c r="U1443" s="5">
        <f t="shared" si="227"/>
        <v>673.33333333333337</v>
      </c>
      <c r="V1443" t="str">
        <f t="shared" si="228"/>
        <v>publishing</v>
      </c>
      <c r="W1443" t="str">
        <f t="shared" si="229"/>
        <v>translations</v>
      </c>
      <c r="X1443" s="8">
        <f t="shared" si="220"/>
        <v>2015</v>
      </c>
      <c r="Y1443" s="8">
        <f t="shared" si="221"/>
        <v>7</v>
      </c>
    </row>
    <row r="1444" spans="1:25" ht="19" customHeight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222"/>
        <v>42485.437013888884</v>
      </c>
      <c r="L1444" s="12">
        <f t="shared" si="223"/>
        <v>2016</v>
      </c>
      <c r="M1444" s="12">
        <f t="shared" si="224"/>
        <v>4</v>
      </c>
      <c r="N1444" s="11"/>
      <c r="O1444" s="11">
        <f t="shared" si="225"/>
        <v>42515.437013888884</v>
      </c>
      <c r="P1444" t="b">
        <v>0</v>
      </c>
      <c r="Q1444">
        <v>0</v>
      </c>
      <c r="R1444" t="b">
        <v>0</v>
      </c>
      <c r="S1444" t="s">
        <v>8287</v>
      </c>
      <c r="T1444" s="5">
        <f t="shared" si="226"/>
        <v>0</v>
      </c>
      <c r="U1444" s="5">
        <f t="shared" si="227"/>
        <v>0</v>
      </c>
      <c r="V1444" t="str">
        <f t="shared" si="228"/>
        <v>publishing</v>
      </c>
      <c r="W1444" t="str">
        <f t="shared" si="229"/>
        <v>translations</v>
      </c>
      <c r="X1444" s="8">
        <f t="shared" si="220"/>
        <v>2016</v>
      </c>
      <c r="Y1444" s="8">
        <f t="shared" si="221"/>
        <v>4</v>
      </c>
    </row>
    <row r="1445" spans="1:25" ht="19" customHeight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222"/>
        <v>42707.71769675926</v>
      </c>
      <c r="L1445" s="12">
        <f t="shared" si="223"/>
        <v>2016</v>
      </c>
      <c r="M1445" s="12">
        <f t="shared" si="224"/>
        <v>12</v>
      </c>
      <c r="N1445" s="11"/>
      <c r="O1445" s="11">
        <f t="shared" si="225"/>
        <v>42737.71769675926</v>
      </c>
      <c r="P1445" t="b">
        <v>0</v>
      </c>
      <c r="Q1445">
        <v>0</v>
      </c>
      <c r="R1445" t="b">
        <v>0</v>
      </c>
      <c r="S1445" t="s">
        <v>8287</v>
      </c>
      <c r="T1445" s="5">
        <f t="shared" si="226"/>
        <v>0</v>
      </c>
      <c r="U1445" s="5">
        <f t="shared" si="227"/>
        <v>0</v>
      </c>
      <c r="V1445" t="str">
        <f t="shared" si="228"/>
        <v>publishing</v>
      </c>
      <c r="W1445" t="str">
        <f t="shared" si="229"/>
        <v>translations</v>
      </c>
      <c r="X1445" s="8">
        <f t="shared" si="220"/>
        <v>2016</v>
      </c>
      <c r="Y1445" s="8">
        <f t="shared" si="221"/>
        <v>12</v>
      </c>
    </row>
    <row r="1446" spans="1:25" ht="19" customHeight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222"/>
        <v>42199.665069444447</v>
      </c>
      <c r="L1446" s="12">
        <f t="shared" si="223"/>
        <v>2015</v>
      </c>
      <c r="M1446" s="12">
        <f t="shared" si="224"/>
        <v>7</v>
      </c>
      <c r="N1446" s="11"/>
      <c r="O1446" s="11">
        <f t="shared" si="225"/>
        <v>42259.665069444447</v>
      </c>
      <c r="P1446" t="b">
        <v>0</v>
      </c>
      <c r="Q1446">
        <v>0</v>
      </c>
      <c r="R1446" t="b">
        <v>0</v>
      </c>
      <c r="S1446" t="s">
        <v>8287</v>
      </c>
      <c r="T1446" s="5">
        <f t="shared" si="226"/>
        <v>0</v>
      </c>
      <c r="U1446" s="5">
        <f t="shared" si="227"/>
        <v>0</v>
      </c>
      <c r="V1446" t="str">
        <f t="shared" si="228"/>
        <v>publishing</v>
      </c>
      <c r="W1446" t="str">
        <f t="shared" si="229"/>
        <v>translations</v>
      </c>
      <c r="X1446" s="8">
        <f t="shared" si="220"/>
        <v>2015</v>
      </c>
      <c r="Y1446" s="8">
        <f t="shared" si="221"/>
        <v>7</v>
      </c>
    </row>
    <row r="1447" spans="1:25" ht="19" customHeight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222"/>
        <v>42139.333969907406</v>
      </c>
      <c r="L1447" s="12">
        <f t="shared" si="223"/>
        <v>2015</v>
      </c>
      <c r="M1447" s="12">
        <f t="shared" si="224"/>
        <v>5</v>
      </c>
      <c r="N1447" s="11"/>
      <c r="O1447" s="11">
        <f t="shared" si="225"/>
        <v>42169.333969907406</v>
      </c>
      <c r="P1447" t="b">
        <v>0</v>
      </c>
      <c r="Q1447">
        <v>0</v>
      </c>
      <c r="R1447" t="b">
        <v>0</v>
      </c>
      <c r="S1447" t="s">
        <v>8287</v>
      </c>
      <c r="T1447" s="5">
        <f t="shared" si="226"/>
        <v>0</v>
      </c>
      <c r="U1447" s="5">
        <f t="shared" si="227"/>
        <v>0</v>
      </c>
      <c r="V1447" t="str">
        <f t="shared" si="228"/>
        <v>publishing</v>
      </c>
      <c r="W1447" t="str">
        <f t="shared" si="229"/>
        <v>translations</v>
      </c>
      <c r="X1447" s="8">
        <f t="shared" si="220"/>
        <v>2015</v>
      </c>
      <c r="Y1447" s="8">
        <f t="shared" si="221"/>
        <v>5</v>
      </c>
    </row>
    <row r="1448" spans="1:25" ht="19" customHeight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222"/>
        <v>42461.239328703705</v>
      </c>
      <c r="L1448" s="12">
        <f t="shared" si="223"/>
        <v>2016</v>
      </c>
      <c r="M1448" s="12">
        <f t="shared" si="224"/>
        <v>4</v>
      </c>
      <c r="N1448" s="11"/>
      <c r="O1448" s="11">
        <f t="shared" si="225"/>
        <v>42481.239328703705</v>
      </c>
      <c r="P1448" t="b">
        <v>0</v>
      </c>
      <c r="Q1448">
        <v>0</v>
      </c>
      <c r="R1448" t="b">
        <v>0</v>
      </c>
      <c r="S1448" t="s">
        <v>8287</v>
      </c>
      <c r="T1448" s="5">
        <f t="shared" si="226"/>
        <v>0</v>
      </c>
      <c r="U1448" s="5">
        <f t="shared" si="227"/>
        <v>0</v>
      </c>
      <c r="V1448" t="str">
        <f t="shared" si="228"/>
        <v>publishing</v>
      </c>
      <c r="W1448" t="str">
        <f t="shared" si="229"/>
        <v>translations</v>
      </c>
      <c r="X1448" s="8">
        <f t="shared" si="220"/>
        <v>2016</v>
      </c>
      <c r="Y1448" s="8">
        <f t="shared" si="221"/>
        <v>4</v>
      </c>
    </row>
    <row r="1449" spans="1:25" ht="19" customHeight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222"/>
        <v>42529.52238425926</v>
      </c>
      <c r="L1449" s="12">
        <f t="shared" si="223"/>
        <v>2016</v>
      </c>
      <c r="M1449" s="12">
        <f t="shared" si="224"/>
        <v>6</v>
      </c>
      <c r="N1449" s="11"/>
      <c r="O1449" s="11">
        <f t="shared" si="225"/>
        <v>42559.52238425926</v>
      </c>
      <c r="P1449" t="b">
        <v>0</v>
      </c>
      <c r="Q1449">
        <v>3</v>
      </c>
      <c r="R1449" t="b">
        <v>0</v>
      </c>
      <c r="S1449" t="s">
        <v>8287</v>
      </c>
      <c r="T1449" s="5">
        <f t="shared" si="226"/>
        <v>1.4999999999999999E-2</v>
      </c>
      <c r="U1449" s="5">
        <f t="shared" si="227"/>
        <v>25</v>
      </c>
      <c r="V1449" t="str">
        <f t="shared" si="228"/>
        <v>publishing</v>
      </c>
      <c r="W1449" t="str">
        <f t="shared" si="229"/>
        <v>translations</v>
      </c>
      <c r="X1449" s="8">
        <f t="shared" si="220"/>
        <v>2016</v>
      </c>
      <c r="Y1449" s="8">
        <f t="shared" si="221"/>
        <v>6</v>
      </c>
    </row>
    <row r="1450" spans="1:25" ht="19" customHeight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222"/>
        <v>42115.728217592587</v>
      </c>
      <c r="L1450" s="12">
        <f t="shared" si="223"/>
        <v>2015</v>
      </c>
      <c r="M1450" s="12">
        <f t="shared" si="224"/>
        <v>4</v>
      </c>
      <c r="N1450" s="11"/>
      <c r="O1450" s="11">
        <f t="shared" si="225"/>
        <v>42146.017361111109</v>
      </c>
      <c r="P1450" t="b">
        <v>0</v>
      </c>
      <c r="Q1450">
        <v>0</v>
      </c>
      <c r="R1450" t="b">
        <v>0</v>
      </c>
      <c r="S1450" t="s">
        <v>8287</v>
      </c>
      <c r="T1450" s="5">
        <f t="shared" si="226"/>
        <v>0</v>
      </c>
      <c r="U1450" s="5">
        <f t="shared" si="227"/>
        <v>0</v>
      </c>
      <c r="V1450" t="str">
        <f t="shared" si="228"/>
        <v>publishing</v>
      </c>
      <c r="W1450" t="str">
        <f t="shared" si="229"/>
        <v>translations</v>
      </c>
      <c r="X1450" s="8">
        <f t="shared" si="220"/>
        <v>2015</v>
      </c>
      <c r="Y1450" s="8">
        <f t="shared" si="221"/>
        <v>4</v>
      </c>
    </row>
    <row r="1451" spans="1:25" ht="19" customHeight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222"/>
        <v>42086.603067129625</v>
      </c>
      <c r="L1451" s="12">
        <f t="shared" si="223"/>
        <v>2015</v>
      </c>
      <c r="M1451" s="12">
        <f t="shared" si="224"/>
        <v>3</v>
      </c>
      <c r="N1451" s="11"/>
      <c r="O1451" s="11">
        <f t="shared" si="225"/>
        <v>42134.603067129625</v>
      </c>
      <c r="P1451" t="b">
        <v>0</v>
      </c>
      <c r="Q1451">
        <v>0</v>
      </c>
      <c r="R1451" t="b">
        <v>0</v>
      </c>
      <c r="S1451" t="s">
        <v>8287</v>
      </c>
      <c r="T1451" s="5">
        <f t="shared" si="226"/>
        <v>0</v>
      </c>
      <c r="U1451" s="5">
        <f t="shared" si="227"/>
        <v>0</v>
      </c>
      <c r="V1451" t="str">
        <f t="shared" si="228"/>
        <v>publishing</v>
      </c>
      <c r="W1451" t="str">
        <f t="shared" si="229"/>
        <v>translations</v>
      </c>
      <c r="X1451" s="8">
        <f t="shared" si="220"/>
        <v>2015</v>
      </c>
      <c r="Y1451" s="8">
        <f t="shared" si="221"/>
        <v>3</v>
      </c>
    </row>
    <row r="1452" spans="1:25" ht="19" customHeight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222"/>
        <v>42389.962928240733</v>
      </c>
      <c r="L1452" s="12">
        <f t="shared" si="223"/>
        <v>2016</v>
      </c>
      <c r="M1452" s="12">
        <f t="shared" si="224"/>
        <v>1</v>
      </c>
      <c r="N1452" s="11"/>
      <c r="O1452" s="11">
        <f t="shared" si="225"/>
        <v>42419.962928240733</v>
      </c>
      <c r="P1452" t="b">
        <v>0</v>
      </c>
      <c r="Q1452">
        <v>1</v>
      </c>
      <c r="R1452" t="b">
        <v>0</v>
      </c>
      <c r="S1452" t="s">
        <v>8287</v>
      </c>
      <c r="T1452" s="5">
        <f t="shared" si="226"/>
        <v>1E-3</v>
      </c>
      <c r="U1452" s="5">
        <f t="shared" si="227"/>
        <v>1</v>
      </c>
      <c r="V1452" t="str">
        <f t="shared" si="228"/>
        <v>publishing</v>
      </c>
      <c r="W1452" t="str">
        <f t="shared" si="229"/>
        <v>translations</v>
      </c>
      <c r="X1452" s="8">
        <f t="shared" si="220"/>
        <v>2016</v>
      </c>
      <c r="Y1452" s="8">
        <f t="shared" si="221"/>
        <v>1</v>
      </c>
    </row>
    <row r="1453" spans="1:25" ht="19" customHeight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222"/>
        <v>41931.75068287037</v>
      </c>
      <c r="L1453" s="12">
        <f t="shared" si="223"/>
        <v>2014</v>
      </c>
      <c r="M1453" s="12">
        <f t="shared" si="224"/>
        <v>10</v>
      </c>
      <c r="N1453" s="11"/>
      <c r="O1453" s="11">
        <f t="shared" si="225"/>
        <v>41961.792349537034</v>
      </c>
      <c r="P1453" t="b">
        <v>0</v>
      </c>
      <c r="Q1453">
        <v>2</v>
      </c>
      <c r="R1453" t="b">
        <v>0</v>
      </c>
      <c r="S1453" t="s">
        <v>8287</v>
      </c>
      <c r="T1453" s="5">
        <f t="shared" si="226"/>
        <v>1.0554089709762533E-2</v>
      </c>
      <c r="U1453" s="5">
        <f t="shared" si="227"/>
        <v>1</v>
      </c>
      <c r="V1453" t="str">
        <f t="shared" si="228"/>
        <v>publishing</v>
      </c>
      <c r="W1453" t="str">
        <f t="shared" si="229"/>
        <v>translations</v>
      </c>
      <c r="X1453" s="8">
        <f t="shared" si="220"/>
        <v>2014</v>
      </c>
      <c r="Y1453" s="8">
        <f t="shared" si="221"/>
        <v>10</v>
      </c>
    </row>
    <row r="1454" spans="1:25" ht="19" customHeight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222"/>
        <v>41818.494942129626</v>
      </c>
      <c r="L1454" s="12">
        <f t="shared" si="223"/>
        <v>2014</v>
      </c>
      <c r="M1454" s="12">
        <f t="shared" si="224"/>
        <v>6</v>
      </c>
      <c r="N1454" s="11"/>
      <c r="O1454" s="11">
        <f t="shared" si="225"/>
        <v>41848.494942129626</v>
      </c>
      <c r="P1454" t="b">
        <v>0</v>
      </c>
      <c r="Q1454">
        <v>0</v>
      </c>
      <c r="R1454" t="b">
        <v>0</v>
      </c>
      <c r="S1454" t="s">
        <v>8287</v>
      </c>
      <c r="T1454" s="5">
        <f t="shared" si="226"/>
        <v>0</v>
      </c>
      <c r="U1454" s="5">
        <f t="shared" si="227"/>
        <v>0</v>
      </c>
      <c r="V1454" t="str">
        <f t="shared" si="228"/>
        <v>publishing</v>
      </c>
      <c r="W1454" t="str">
        <f t="shared" si="229"/>
        <v>translations</v>
      </c>
      <c r="X1454" s="8">
        <f t="shared" si="220"/>
        <v>2014</v>
      </c>
      <c r="Y1454" s="8">
        <f t="shared" si="221"/>
        <v>6</v>
      </c>
    </row>
    <row r="1455" spans="1:25" ht="19" customHeight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222"/>
        <v>42795.487812499996</v>
      </c>
      <c r="L1455" s="12">
        <f t="shared" si="223"/>
        <v>2017</v>
      </c>
      <c r="M1455" s="12">
        <f t="shared" si="224"/>
        <v>3</v>
      </c>
      <c r="N1455" s="11"/>
      <c r="O1455" s="11">
        <f t="shared" si="225"/>
        <v>42840.446145833332</v>
      </c>
      <c r="P1455" t="b">
        <v>0</v>
      </c>
      <c r="Q1455">
        <v>0</v>
      </c>
      <c r="R1455" t="b">
        <v>0</v>
      </c>
      <c r="S1455" t="s">
        <v>8287</v>
      </c>
      <c r="T1455" s="5">
        <f t="shared" si="226"/>
        <v>0</v>
      </c>
      <c r="U1455" s="5">
        <f t="shared" si="227"/>
        <v>0</v>
      </c>
      <c r="V1455" t="str">
        <f t="shared" si="228"/>
        <v>publishing</v>
      </c>
      <c r="W1455" t="str">
        <f t="shared" si="229"/>
        <v>translations</v>
      </c>
      <c r="X1455" s="8">
        <f t="shared" si="220"/>
        <v>2017</v>
      </c>
      <c r="Y1455" s="8">
        <f t="shared" si="221"/>
        <v>3</v>
      </c>
    </row>
    <row r="1456" spans="1:25" ht="19" customHeight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222"/>
        <v>42463.658333333333</v>
      </c>
      <c r="L1456" s="12">
        <f t="shared" si="223"/>
        <v>2016</v>
      </c>
      <c r="M1456" s="12">
        <f t="shared" si="224"/>
        <v>4</v>
      </c>
      <c r="N1456" s="11"/>
      <c r="O1456" s="11">
        <f t="shared" si="225"/>
        <v>42484.707638888889</v>
      </c>
      <c r="P1456" t="b">
        <v>0</v>
      </c>
      <c r="Q1456">
        <v>1</v>
      </c>
      <c r="R1456" t="b">
        <v>0</v>
      </c>
      <c r="S1456" t="s">
        <v>8287</v>
      </c>
      <c r="T1456" s="5">
        <f t="shared" si="226"/>
        <v>0.85714285714285721</v>
      </c>
      <c r="U1456" s="5">
        <f t="shared" si="227"/>
        <v>15</v>
      </c>
      <c r="V1456" t="str">
        <f t="shared" si="228"/>
        <v>publishing</v>
      </c>
      <c r="W1456" t="str">
        <f t="shared" si="229"/>
        <v>translations</v>
      </c>
      <c r="X1456" s="8">
        <f t="shared" si="220"/>
        <v>2016</v>
      </c>
      <c r="Y1456" s="8">
        <f t="shared" si="221"/>
        <v>4</v>
      </c>
    </row>
    <row r="1457" spans="1:25" ht="19" customHeight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222"/>
        <v>41832.46435185185</v>
      </c>
      <c r="L1457" s="12">
        <f t="shared" si="223"/>
        <v>2014</v>
      </c>
      <c r="M1457" s="12">
        <f t="shared" si="224"/>
        <v>7</v>
      </c>
      <c r="N1457" s="11"/>
      <c r="O1457" s="11">
        <f t="shared" si="225"/>
        <v>41887.360416666663</v>
      </c>
      <c r="P1457" t="b">
        <v>0</v>
      </c>
      <c r="Q1457">
        <v>7</v>
      </c>
      <c r="R1457" t="b">
        <v>0</v>
      </c>
      <c r="S1457" t="s">
        <v>8287</v>
      </c>
      <c r="T1457" s="5">
        <f t="shared" si="226"/>
        <v>10.5</v>
      </c>
      <c r="U1457" s="5">
        <f t="shared" si="227"/>
        <v>225</v>
      </c>
      <c r="V1457" t="str">
        <f t="shared" si="228"/>
        <v>publishing</v>
      </c>
      <c r="W1457" t="str">
        <f t="shared" si="229"/>
        <v>translations</v>
      </c>
      <c r="X1457" s="8">
        <f t="shared" si="220"/>
        <v>2014</v>
      </c>
      <c r="Y1457" s="8">
        <f t="shared" si="221"/>
        <v>7</v>
      </c>
    </row>
    <row r="1458" spans="1:25" ht="19" customHeight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222"/>
        <v>42708.460243055553</v>
      </c>
      <c r="L1458" s="12">
        <f t="shared" si="223"/>
        <v>2016</v>
      </c>
      <c r="M1458" s="12">
        <f t="shared" si="224"/>
        <v>12</v>
      </c>
      <c r="N1458" s="11"/>
      <c r="O1458" s="11">
        <f t="shared" si="225"/>
        <v>42738.460243055553</v>
      </c>
      <c r="P1458" t="b">
        <v>0</v>
      </c>
      <c r="Q1458">
        <v>3</v>
      </c>
      <c r="R1458" t="b">
        <v>0</v>
      </c>
      <c r="S1458" t="s">
        <v>8287</v>
      </c>
      <c r="T1458" s="5">
        <f t="shared" si="226"/>
        <v>2.9000000000000004</v>
      </c>
      <c r="U1458" s="5">
        <f t="shared" si="227"/>
        <v>48.333333333333336</v>
      </c>
      <c r="V1458" t="str">
        <f t="shared" si="228"/>
        <v>publishing</v>
      </c>
      <c r="W1458" t="str">
        <f t="shared" si="229"/>
        <v>translations</v>
      </c>
      <c r="X1458" s="8">
        <f t="shared" si="220"/>
        <v>2016</v>
      </c>
      <c r="Y1458" s="8">
        <f t="shared" si="221"/>
        <v>12</v>
      </c>
    </row>
    <row r="1459" spans="1:25" ht="19" customHeight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222"/>
        <v>42289.688009259255</v>
      </c>
      <c r="L1459" s="12">
        <f t="shared" si="223"/>
        <v>2015</v>
      </c>
      <c r="M1459" s="12">
        <f t="shared" si="224"/>
        <v>10</v>
      </c>
      <c r="N1459" s="11"/>
      <c r="O1459" s="11">
        <f t="shared" si="225"/>
        <v>42319.729675925926</v>
      </c>
      <c r="P1459" t="b">
        <v>0</v>
      </c>
      <c r="Q1459">
        <v>0</v>
      </c>
      <c r="R1459" t="b">
        <v>0</v>
      </c>
      <c r="S1459" t="s">
        <v>8287</v>
      </c>
      <c r="T1459" s="5">
        <f t="shared" si="226"/>
        <v>0</v>
      </c>
      <c r="U1459" s="5">
        <f t="shared" si="227"/>
        <v>0</v>
      </c>
      <c r="V1459" t="str">
        <f t="shared" si="228"/>
        <v>publishing</v>
      </c>
      <c r="W1459" t="str">
        <f t="shared" si="229"/>
        <v>translations</v>
      </c>
      <c r="X1459" s="8">
        <f t="shared" si="220"/>
        <v>2015</v>
      </c>
      <c r="Y1459" s="8">
        <f t="shared" si="221"/>
        <v>10</v>
      </c>
    </row>
    <row r="1460" spans="1:25" ht="19" customHeight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222"/>
        <v>41831.49722222222</v>
      </c>
      <c r="L1460" s="12">
        <f t="shared" si="223"/>
        <v>2014</v>
      </c>
      <c r="M1460" s="12">
        <f t="shared" si="224"/>
        <v>7</v>
      </c>
      <c r="N1460" s="11"/>
      <c r="O1460" s="11">
        <f t="shared" si="225"/>
        <v>41861.958333333328</v>
      </c>
      <c r="P1460" t="b">
        <v>0</v>
      </c>
      <c r="Q1460">
        <v>0</v>
      </c>
      <c r="R1460" t="b">
        <v>0</v>
      </c>
      <c r="S1460" t="s">
        <v>8287</v>
      </c>
      <c r="T1460" s="5">
        <f t="shared" si="226"/>
        <v>0</v>
      </c>
      <c r="U1460" s="5">
        <f t="shared" si="227"/>
        <v>0</v>
      </c>
      <c r="V1460" t="str">
        <f t="shared" si="228"/>
        <v>publishing</v>
      </c>
      <c r="W1460" t="str">
        <f t="shared" si="229"/>
        <v>translations</v>
      </c>
      <c r="X1460" s="8">
        <f t="shared" si="220"/>
        <v>2014</v>
      </c>
      <c r="Y1460" s="8">
        <f t="shared" si="221"/>
        <v>7</v>
      </c>
    </row>
    <row r="1461" spans="1:25" ht="19" customHeight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222"/>
        <v>42311.996481481481</v>
      </c>
      <c r="L1461" s="12">
        <f t="shared" si="223"/>
        <v>2015</v>
      </c>
      <c r="M1461" s="12">
        <f t="shared" si="224"/>
        <v>11</v>
      </c>
      <c r="N1461" s="11"/>
      <c r="O1461" s="11">
        <f t="shared" si="225"/>
        <v>42340.517361111109</v>
      </c>
      <c r="P1461" t="b">
        <v>0</v>
      </c>
      <c r="Q1461">
        <v>0</v>
      </c>
      <c r="R1461" t="b">
        <v>0</v>
      </c>
      <c r="S1461" t="s">
        <v>8287</v>
      </c>
      <c r="T1461" s="5">
        <f t="shared" si="226"/>
        <v>0</v>
      </c>
      <c r="U1461" s="5">
        <f t="shared" si="227"/>
        <v>0</v>
      </c>
      <c r="V1461" t="str">
        <f t="shared" si="228"/>
        <v>publishing</v>
      </c>
      <c r="W1461" t="str">
        <f t="shared" si="229"/>
        <v>translations</v>
      </c>
      <c r="X1461" s="8">
        <f t="shared" si="220"/>
        <v>2015</v>
      </c>
      <c r="Y1461" s="8">
        <f t="shared" si="221"/>
        <v>11</v>
      </c>
    </row>
    <row r="1462" spans="1:25" ht="19" customHeight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222"/>
        <v>41915.688634259255</v>
      </c>
      <c r="L1462" s="12">
        <f t="shared" si="223"/>
        <v>2014</v>
      </c>
      <c r="M1462" s="12">
        <f t="shared" si="224"/>
        <v>10</v>
      </c>
      <c r="N1462" s="11"/>
      <c r="O1462" s="11">
        <f t="shared" si="225"/>
        <v>41973.781249999993</v>
      </c>
      <c r="P1462" t="b">
        <v>0</v>
      </c>
      <c r="Q1462">
        <v>0</v>
      </c>
      <c r="R1462" t="b">
        <v>0</v>
      </c>
      <c r="S1462" t="s">
        <v>8287</v>
      </c>
      <c r="T1462" s="5">
        <f t="shared" si="226"/>
        <v>0</v>
      </c>
      <c r="U1462" s="5">
        <f t="shared" si="227"/>
        <v>0</v>
      </c>
      <c r="V1462" t="str">
        <f t="shared" si="228"/>
        <v>publishing</v>
      </c>
      <c r="W1462" t="str">
        <f t="shared" si="229"/>
        <v>translations</v>
      </c>
      <c r="X1462" s="8">
        <f t="shared" si="220"/>
        <v>2014</v>
      </c>
      <c r="Y1462" s="8">
        <f t="shared" si="221"/>
        <v>10</v>
      </c>
    </row>
    <row r="1463" spans="1:25" ht="19" customHeight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222"/>
        <v>41899.436967592592</v>
      </c>
      <c r="L1463" s="12">
        <f t="shared" si="223"/>
        <v>2014</v>
      </c>
      <c r="M1463" s="12">
        <f t="shared" si="224"/>
        <v>9</v>
      </c>
      <c r="N1463" s="11"/>
      <c r="O1463" s="11">
        <f t="shared" si="225"/>
        <v>41932.791666666664</v>
      </c>
      <c r="P1463" t="b">
        <v>1</v>
      </c>
      <c r="Q1463">
        <v>340</v>
      </c>
      <c r="R1463" t="b">
        <v>1</v>
      </c>
      <c r="S1463" t="s">
        <v>8288</v>
      </c>
      <c r="T1463" s="5">
        <f t="shared" si="226"/>
        <v>101.24459999999999</v>
      </c>
      <c r="U1463" s="5">
        <f t="shared" si="227"/>
        <v>44.66673529411765</v>
      </c>
      <c r="V1463" t="str">
        <f t="shared" si="228"/>
        <v>publishing</v>
      </c>
      <c r="W1463" t="str">
        <f t="shared" si="229"/>
        <v>radio &amp; podcasts</v>
      </c>
      <c r="X1463" s="8">
        <f t="shared" si="220"/>
        <v>2014</v>
      </c>
      <c r="Y1463" s="8">
        <f t="shared" si="221"/>
        <v>9</v>
      </c>
    </row>
    <row r="1464" spans="1:25" ht="19" customHeight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222"/>
        <v>41344.454525462963</v>
      </c>
      <c r="L1464" s="12">
        <f t="shared" si="223"/>
        <v>2013</v>
      </c>
      <c r="M1464" s="12">
        <f t="shared" si="224"/>
        <v>3</v>
      </c>
      <c r="N1464" s="11"/>
      <c r="O1464" s="11">
        <f t="shared" si="225"/>
        <v>41374.454525462963</v>
      </c>
      <c r="P1464" t="b">
        <v>1</v>
      </c>
      <c r="Q1464">
        <v>150</v>
      </c>
      <c r="R1464" t="b">
        <v>1</v>
      </c>
      <c r="S1464" t="s">
        <v>8288</v>
      </c>
      <c r="T1464" s="5">
        <f t="shared" si="226"/>
        <v>108.5175</v>
      </c>
      <c r="U1464" s="5">
        <f t="shared" si="227"/>
        <v>28.937999999999999</v>
      </c>
      <c r="V1464" t="str">
        <f t="shared" si="228"/>
        <v>publishing</v>
      </c>
      <c r="W1464" t="str">
        <f t="shared" si="229"/>
        <v>radio &amp; podcasts</v>
      </c>
      <c r="X1464" s="8">
        <f t="shared" si="220"/>
        <v>2013</v>
      </c>
      <c r="Y1464" s="8">
        <f t="shared" si="221"/>
        <v>3</v>
      </c>
    </row>
    <row r="1465" spans="1:25" ht="19" customHeight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222"/>
        <v>41326.702986111108</v>
      </c>
      <c r="L1465" s="12">
        <f t="shared" si="223"/>
        <v>2013</v>
      </c>
      <c r="M1465" s="12">
        <f t="shared" si="224"/>
        <v>2</v>
      </c>
      <c r="N1465" s="11"/>
      <c r="O1465" s="11">
        <f t="shared" si="225"/>
        <v>41371.661319444444</v>
      </c>
      <c r="P1465" t="b">
        <v>1</v>
      </c>
      <c r="Q1465">
        <v>25</v>
      </c>
      <c r="R1465" t="b">
        <v>1</v>
      </c>
      <c r="S1465" t="s">
        <v>8288</v>
      </c>
      <c r="T1465" s="5">
        <f t="shared" si="226"/>
        <v>147.66666666666666</v>
      </c>
      <c r="U1465" s="5">
        <f t="shared" si="227"/>
        <v>35.44</v>
      </c>
      <c r="V1465" t="str">
        <f t="shared" si="228"/>
        <v>publishing</v>
      </c>
      <c r="W1465" t="str">
        <f t="shared" si="229"/>
        <v>radio &amp; podcasts</v>
      </c>
      <c r="X1465" s="8">
        <f t="shared" si="220"/>
        <v>2013</v>
      </c>
      <c r="Y1465" s="8">
        <f t="shared" si="221"/>
        <v>2</v>
      </c>
    </row>
    <row r="1466" spans="1:25" ht="19" customHeight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222"/>
        <v>41291.453217592592</v>
      </c>
      <c r="L1466" s="12">
        <f t="shared" si="223"/>
        <v>2013</v>
      </c>
      <c r="M1466" s="12">
        <f t="shared" si="224"/>
        <v>1</v>
      </c>
      <c r="N1466" s="11"/>
      <c r="O1466" s="11">
        <f t="shared" si="225"/>
        <v>41321.453217592592</v>
      </c>
      <c r="P1466" t="b">
        <v>1</v>
      </c>
      <c r="Q1466">
        <v>234</v>
      </c>
      <c r="R1466" t="b">
        <v>1</v>
      </c>
      <c r="S1466" t="s">
        <v>8288</v>
      </c>
      <c r="T1466" s="5">
        <f t="shared" si="226"/>
        <v>163.19999999999999</v>
      </c>
      <c r="U1466" s="5">
        <f t="shared" si="227"/>
        <v>34.871794871794869</v>
      </c>
      <c r="V1466" t="str">
        <f t="shared" si="228"/>
        <v>publishing</v>
      </c>
      <c r="W1466" t="str">
        <f t="shared" si="229"/>
        <v>radio &amp; podcasts</v>
      </c>
      <c r="X1466" s="8">
        <f t="shared" si="220"/>
        <v>2013</v>
      </c>
      <c r="Y1466" s="8">
        <f t="shared" si="221"/>
        <v>1</v>
      </c>
    </row>
    <row r="1467" spans="1:25" ht="19" customHeight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222"/>
        <v>40959.526064814811</v>
      </c>
      <c r="L1467" s="12">
        <f t="shared" si="223"/>
        <v>2012</v>
      </c>
      <c r="M1467" s="12">
        <f t="shared" si="224"/>
        <v>2</v>
      </c>
      <c r="N1467" s="11"/>
      <c r="O1467" s="11">
        <f t="shared" si="225"/>
        <v>40989.916666666664</v>
      </c>
      <c r="P1467" t="b">
        <v>1</v>
      </c>
      <c r="Q1467">
        <v>2602</v>
      </c>
      <c r="R1467" t="b">
        <v>1</v>
      </c>
      <c r="S1467" t="s">
        <v>8288</v>
      </c>
      <c r="T1467" s="5">
        <f t="shared" si="226"/>
        <v>456.41449999999998</v>
      </c>
      <c r="U1467" s="5">
        <f t="shared" si="227"/>
        <v>52.622732513451197</v>
      </c>
      <c r="V1467" t="str">
        <f t="shared" si="228"/>
        <v>publishing</v>
      </c>
      <c r="W1467" t="str">
        <f t="shared" si="229"/>
        <v>radio &amp; podcasts</v>
      </c>
      <c r="X1467" s="8">
        <f t="shared" si="220"/>
        <v>2012</v>
      </c>
      <c r="Y1467" s="8">
        <f t="shared" si="221"/>
        <v>2</v>
      </c>
    </row>
    <row r="1468" spans="1:25" ht="19" customHeight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222"/>
        <v>42339.963726851849</v>
      </c>
      <c r="L1468" s="12">
        <f t="shared" si="223"/>
        <v>2015</v>
      </c>
      <c r="M1468" s="12">
        <f t="shared" si="224"/>
        <v>12</v>
      </c>
      <c r="N1468" s="11"/>
      <c r="O1468" s="11">
        <f t="shared" si="225"/>
        <v>42380.999999999993</v>
      </c>
      <c r="P1468" t="b">
        <v>1</v>
      </c>
      <c r="Q1468">
        <v>248</v>
      </c>
      <c r="R1468" t="b">
        <v>1</v>
      </c>
      <c r="S1468" t="s">
        <v>8288</v>
      </c>
      <c r="T1468" s="5">
        <f t="shared" si="226"/>
        <v>107.87731249999999</v>
      </c>
      <c r="U1468" s="5">
        <f t="shared" si="227"/>
        <v>69.598266129032254</v>
      </c>
      <c r="V1468" t="str">
        <f t="shared" si="228"/>
        <v>publishing</v>
      </c>
      <c r="W1468" t="str">
        <f t="shared" si="229"/>
        <v>radio &amp; podcasts</v>
      </c>
      <c r="X1468" s="8">
        <f t="shared" si="220"/>
        <v>2015</v>
      </c>
      <c r="Y1468" s="8">
        <f t="shared" si="221"/>
        <v>12</v>
      </c>
    </row>
    <row r="1469" spans="1:25" ht="19" customHeight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222"/>
        <v>40933.593576388885</v>
      </c>
      <c r="L1469" s="12">
        <f t="shared" si="223"/>
        <v>2012</v>
      </c>
      <c r="M1469" s="12">
        <f t="shared" si="224"/>
        <v>1</v>
      </c>
      <c r="N1469" s="11"/>
      <c r="O1469" s="11">
        <f t="shared" si="225"/>
        <v>40993.55190972222</v>
      </c>
      <c r="P1469" t="b">
        <v>1</v>
      </c>
      <c r="Q1469">
        <v>600</v>
      </c>
      <c r="R1469" t="b">
        <v>1</v>
      </c>
      <c r="S1469" t="s">
        <v>8288</v>
      </c>
      <c r="T1469" s="5">
        <f t="shared" si="226"/>
        <v>115.08</v>
      </c>
      <c r="U1469" s="5">
        <f t="shared" si="227"/>
        <v>76.72</v>
      </c>
      <c r="V1469" t="str">
        <f t="shared" si="228"/>
        <v>publishing</v>
      </c>
      <c r="W1469" t="str">
        <f t="shared" si="229"/>
        <v>radio &amp; podcasts</v>
      </c>
      <c r="X1469" s="8">
        <f t="shared" si="220"/>
        <v>2012</v>
      </c>
      <c r="Y1469" s="8">
        <f t="shared" si="221"/>
        <v>1</v>
      </c>
    </row>
    <row r="1470" spans="1:25" ht="19" customHeight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222"/>
        <v>40645.806122685179</v>
      </c>
      <c r="L1470" s="12">
        <f t="shared" si="223"/>
        <v>2011</v>
      </c>
      <c r="M1470" s="12">
        <f t="shared" si="224"/>
        <v>4</v>
      </c>
      <c r="N1470" s="11"/>
      <c r="O1470" s="11">
        <f t="shared" si="225"/>
        <v>40705.806122685179</v>
      </c>
      <c r="P1470" t="b">
        <v>1</v>
      </c>
      <c r="Q1470">
        <v>293</v>
      </c>
      <c r="R1470" t="b">
        <v>1</v>
      </c>
      <c r="S1470" t="s">
        <v>8288</v>
      </c>
      <c r="T1470" s="5">
        <f t="shared" si="226"/>
        <v>102.36842105263158</v>
      </c>
      <c r="U1470" s="5">
        <f t="shared" si="227"/>
        <v>33.191126279863482</v>
      </c>
      <c r="V1470" t="str">
        <f t="shared" si="228"/>
        <v>publishing</v>
      </c>
      <c r="W1470" t="str">
        <f t="shared" si="229"/>
        <v>radio &amp; podcasts</v>
      </c>
      <c r="X1470" s="8">
        <f t="shared" si="220"/>
        <v>2011</v>
      </c>
      <c r="Y1470" s="8">
        <f t="shared" si="221"/>
        <v>4</v>
      </c>
    </row>
    <row r="1471" spans="1:25" ht="19" customHeight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222"/>
        <v>41290.390150462961</v>
      </c>
      <c r="L1471" s="12">
        <f t="shared" si="223"/>
        <v>2013</v>
      </c>
      <c r="M1471" s="12">
        <f t="shared" si="224"/>
        <v>1</v>
      </c>
      <c r="N1471" s="11"/>
      <c r="O1471" s="11">
        <f t="shared" si="225"/>
        <v>41320.390150462961</v>
      </c>
      <c r="P1471" t="b">
        <v>1</v>
      </c>
      <c r="Q1471">
        <v>321</v>
      </c>
      <c r="R1471" t="b">
        <v>1</v>
      </c>
      <c r="S1471" t="s">
        <v>8288</v>
      </c>
      <c r="T1471" s="5">
        <f t="shared" si="226"/>
        <v>108.42485875706214</v>
      </c>
      <c r="U1471" s="5">
        <f t="shared" si="227"/>
        <v>149.46417445482865</v>
      </c>
      <c r="V1471" t="str">
        <f t="shared" si="228"/>
        <v>publishing</v>
      </c>
      <c r="W1471" t="str">
        <f t="shared" si="229"/>
        <v>radio &amp; podcasts</v>
      </c>
      <c r="X1471" s="8">
        <f t="shared" si="220"/>
        <v>2013</v>
      </c>
      <c r="Y1471" s="8">
        <f t="shared" si="221"/>
        <v>1</v>
      </c>
    </row>
    <row r="1472" spans="1:25" ht="19" customHeight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222"/>
        <v>41250.618784722217</v>
      </c>
      <c r="L1472" s="12">
        <f t="shared" si="223"/>
        <v>2012</v>
      </c>
      <c r="M1472" s="12">
        <f t="shared" si="224"/>
        <v>12</v>
      </c>
      <c r="N1472" s="11"/>
      <c r="O1472" s="11">
        <f t="shared" si="225"/>
        <v>41271.618784722217</v>
      </c>
      <c r="P1472" t="b">
        <v>1</v>
      </c>
      <c r="Q1472">
        <v>81</v>
      </c>
      <c r="R1472" t="b">
        <v>1</v>
      </c>
      <c r="S1472" t="s">
        <v>8288</v>
      </c>
      <c r="T1472" s="5">
        <f t="shared" si="226"/>
        <v>125.13333333333334</v>
      </c>
      <c r="U1472" s="5">
        <f t="shared" si="227"/>
        <v>23.172839506172838</v>
      </c>
      <c r="V1472" t="str">
        <f t="shared" si="228"/>
        <v>publishing</v>
      </c>
      <c r="W1472" t="str">
        <f t="shared" si="229"/>
        <v>radio &amp; podcasts</v>
      </c>
      <c r="X1472" s="8">
        <f t="shared" si="220"/>
        <v>2012</v>
      </c>
      <c r="Y1472" s="8">
        <f t="shared" si="221"/>
        <v>12</v>
      </c>
    </row>
    <row r="1473" spans="1:25" ht="19" customHeight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222"/>
        <v>42073.749236111107</v>
      </c>
      <c r="L1473" s="12">
        <f t="shared" si="223"/>
        <v>2015</v>
      </c>
      <c r="M1473" s="12">
        <f t="shared" si="224"/>
        <v>3</v>
      </c>
      <c r="N1473" s="11"/>
      <c r="O1473" s="11">
        <f t="shared" si="225"/>
        <v>42103.749236111107</v>
      </c>
      <c r="P1473" t="b">
        <v>1</v>
      </c>
      <c r="Q1473">
        <v>343</v>
      </c>
      <c r="R1473" t="b">
        <v>1</v>
      </c>
      <c r="S1473" t="s">
        <v>8288</v>
      </c>
      <c r="T1473" s="5">
        <f t="shared" si="226"/>
        <v>103.840625</v>
      </c>
      <c r="U1473" s="5">
        <f t="shared" si="227"/>
        <v>96.877551020408163</v>
      </c>
      <c r="V1473" t="str">
        <f t="shared" si="228"/>
        <v>publishing</v>
      </c>
      <c r="W1473" t="str">
        <f t="shared" si="229"/>
        <v>radio &amp; podcasts</v>
      </c>
      <c r="X1473" s="8">
        <f t="shared" si="220"/>
        <v>2015</v>
      </c>
      <c r="Y1473" s="8">
        <f t="shared" si="221"/>
        <v>3</v>
      </c>
    </row>
    <row r="1474" spans="1:25" ht="19" customHeight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si="222"/>
        <v>41533.33452546296</v>
      </c>
      <c r="L1474" s="12">
        <f t="shared" si="223"/>
        <v>2013</v>
      </c>
      <c r="M1474" s="12">
        <f t="shared" si="224"/>
        <v>9</v>
      </c>
      <c r="N1474" s="11"/>
      <c r="O1474" s="11">
        <f t="shared" si="225"/>
        <v>41563.33452546296</v>
      </c>
      <c r="P1474" t="b">
        <v>1</v>
      </c>
      <c r="Q1474">
        <v>336</v>
      </c>
      <c r="R1474" t="b">
        <v>1</v>
      </c>
      <c r="S1474" t="s">
        <v>8288</v>
      </c>
      <c r="T1474" s="5">
        <f t="shared" si="226"/>
        <v>138.70400000000001</v>
      </c>
      <c r="U1474" s="5">
        <f t="shared" si="227"/>
        <v>103.20238095238095</v>
      </c>
      <c r="V1474" t="str">
        <f t="shared" si="228"/>
        <v>publishing</v>
      </c>
      <c r="W1474" t="str">
        <f t="shared" si="229"/>
        <v>radio &amp; podcasts</v>
      </c>
      <c r="X1474" s="8">
        <f t="shared" ref="X1474:X1537" si="230">L1474</f>
        <v>2013</v>
      </c>
      <c r="Y1474" s="8">
        <f t="shared" ref="Y1474:Y1537" si="231">M1474</f>
        <v>9</v>
      </c>
    </row>
    <row r="1475" spans="1:25" ht="19" customHeight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ref="K1475:K1538" si="232">(J1475/86400)+25569+(-5/24)</f>
        <v>40939.771284722221</v>
      </c>
      <c r="L1475" s="12">
        <f t="shared" ref="L1475:L1538" si="233">YEAR(K1475)</f>
        <v>2012</v>
      </c>
      <c r="M1475" s="12">
        <f t="shared" ref="M1475:M1538" si="234">MONTH(K1475)</f>
        <v>1</v>
      </c>
      <c r="N1475" s="11"/>
      <c r="O1475" s="11">
        <f t="shared" ref="O1475:O1538" si="235">(I1475/86400)+25569+(-5/24)</f>
        <v>40969.771284722221</v>
      </c>
      <c r="P1475" t="b">
        <v>1</v>
      </c>
      <c r="Q1475">
        <v>47</v>
      </c>
      <c r="R1475" t="b">
        <v>1</v>
      </c>
      <c r="S1475" t="s">
        <v>8288</v>
      </c>
      <c r="T1475" s="5">
        <f t="shared" ref="T1475:T1538" si="236">E1475/D1475*100</f>
        <v>120.51600000000001</v>
      </c>
      <c r="U1475" s="5">
        <f t="shared" ref="U1475:U1538" si="237">IF(Q1475&gt;0,E1475/Q1475,0)</f>
        <v>38.462553191489363</v>
      </c>
      <c r="V1475" t="str">
        <f t="shared" ref="V1475:V1538" si="238">LEFT(S1475,SEARCH("/",S1475)-1)</f>
        <v>publishing</v>
      </c>
      <c r="W1475" t="str">
        <f t="shared" ref="W1475:W1538" si="239">RIGHT($S1475,LEN($S1475)-SEARCH("/",$S1475))</f>
        <v>radio &amp; podcasts</v>
      </c>
      <c r="X1475" s="8">
        <f t="shared" si="230"/>
        <v>2012</v>
      </c>
      <c r="Y1475" s="8">
        <f t="shared" si="231"/>
        <v>1</v>
      </c>
    </row>
    <row r="1476" spans="1:25" ht="19" customHeight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232"/>
        <v>41500.519583333335</v>
      </c>
      <c r="L1476" s="12">
        <f t="shared" si="233"/>
        <v>2013</v>
      </c>
      <c r="M1476" s="12">
        <f t="shared" si="234"/>
        <v>8</v>
      </c>
      <c r="N1476" s="11"/>
      <c r="O1476" s="11">
        <f t="shared" si="235"/>
        <v>41530.519583333335</v>
      </c>
      <c r="P1476" t="b">
        <v>1</v>
      </c>
      <c r="Q1476">
        <v>76</v>
      </c>
      <c r="R1476" t="b">
        <v>1</v>
      </c>
      <c r="S1476" t="s">
        <v>8288</v>
      </c>
      <c r="T1476" s="5">
        <f t="shared" si="236"/>
        <v>112.26666666666667</v>
      </c>
      <c r="U1476" s="5">
        <f t="shared" si="237"/>
        <v>44.315789473684212</v>
      </c>
      <c r="V1476" t="str">
        <f t="shared" si="238"/>
        <v>publishing</v>
      </c>
      <c r="W1476" t="str">
        <f t="shared" si="239"/>
        <v>radio &amp; podcasts</v>
      </c>
      <c r="X1476" s="8">
        <f t="shared" si="230"/>
        <v>2013</v>
      </c>
      <c r="Y1476" s="8">
        <f t="shared" si="231"/>
        <v>8</v>
      </c>
    </row>
    <row r="1477" spans="1:25" ht="19" customHeight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232"/>
        <v>41960.514618055553</v>
      </c>
      <c r="L1477" s="12">
        <f t="shared" si="233"/>
        <v>2014</v>
      </c>
      <c r="M1477" s="12">
        <f t="shared" si="234"/>
        <v>11</v>
      </c>
      <c r="N1477" s="11"/>
      <c r="O1477" s="11">
        <f t="shared" si="235"/>
        <v>41992.999305555553</v>
      </c>
      <c r="P1477" t="b">
        <v>1</v>
      </c>
      <c r="Q1477">
        <v>441</v>
      </c>
      <c r="R1477" t="b">
        <v>1</v>
      </c>
      <c r="S1477" t="s">
        <v>8288</v>
      </c>
      <c r="T1477" s="5">
        <f t="shared" si="236"/>
        <v>188.66966666666667</v>
      </c>
      <c r="U1477" s="5">
        <f t="shared" si="237"/>
        <v>64.173356009070289</v>
      </c>
      <c r="V1477" t="str">
        <f t="shared" si="238"/>
        <v>publishing</v>
      </c>
      <c r="W1477" t="str">
        <f t="shared" si="239"/>
        <v>radio &amp; podcasts</v>
      </c>
      <c r="X1477" s="8">
        <f t="shared" si="230"/>
        <v>2014</v>
      </c>
      <c r="Y1477" s="8">
        <f t="shared" si="231"/>
        <v>11</v>
      </c>
    </row>
    <row r="1478" spans="1:25" ht="19" customHeight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232"/>
        <v>40765.833587962959</v>
      </c>
      <c r="L1478" s="12">
        <f t="shared" si="233"/>
        <v>2011</v>
      </c>
      <c r="M1478" s="12">
        <f t="shared" si="234"/>
        <v>8</v>
      </c>
      <c r="N1478" s="11"/>
      <c r="O1478" s="11">
        <f t="shared" si="235"/>
        <v>40795.833587962959</v>
      </c>
      <c r="P1478" t="b">
        <v>1</v>
      </c>
      <c r="Q1478">
        <v>916</v>
      </c>
      <c r="R1478" t="b">
        <v>1</v>
      </c>
      <c r="S1478" t="s">
        <v>8288</v>
      </c>
      <c r="T1478" s="5">
        <f t="shared" si="236"/>
        <v>661.55466666666666</v>
      </c>
      <c r="U1478" s="5">
        <f t="shared" si="237"/>
        <v>43.333275109170302</v>
      </c>
      <c r="V1478" t="str">
        <f t="shared" si="238"/>
        <v>publishing</v>
      </c>
      <c r="W1478" t="str">
        <f t="shared" si="239"/>
        <v>radio &amp; podcasts</v>
      </c>
      <c r="X1478" s="8">
        <f t="shared" si="230"/>
        <v>2011</v>
      </c>
      <c r="Y1478" s="8">
        <f t="shared" si="231"/>
        <v>8</v>
      </c>
    </row>
    <row r="1479" spans="1:25" ht="19" customHeight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232"/>
        <v>40840.407453703701</v>
      </c>
      <c r="L1479" s="12">
        <f t="shared" si="233"/>
        <v>2011</v>
      </c>
      <c r="M1479" s="12">
        <f t="shared" si="234"/>
        <v>10</v>
      </c>
      <c r="N1479" s="11"/>
      <c r="O1479" s="11">
        <f t="shared" si="235"/>
        <v>40899.916666666664</v>
      </c>
      <c r="P1479" t="b">
        <v>1</v>
      </c>
      <c r="Q1479">
        <v>369</v>
      </c>
      <c r="R1479" t="b">
        <v>1</v>
      </c>
      <c r="S1479" t="s">
        <v>8288</v>
      </c>
      <c r="T1479" s="5">
        <f t="shared" si="236"/>
        <v>111.31</v>
      </c>
      <c r="U1479" s="5">
        <f t="shared" si="237"/>
        <v>90.495934959349597</v>
      </c>
      <c r="V1479" t="str">
        <f t="shared" si="238"/>
        <v>publishing</v>
      </c>
      <c r="W1479" t="str">
        <f t="shared" si="239"/>
        <v>radio &amp; podcasts</v>
      </c>
      <c r="X1479" s="8">
        <f t="shared" si="230"/>
        <v>2011</v>
      </c>
      <c r="Y1479" s="8">
        <f t="shared" si="231"/>
        <v>10</v>
      </c>
    </row>
    <row r="1480" spans="1:25" ht="19" customHeight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232"/>
        <v>41394.663344907407</v>
      </c>
      <c r="L1480" s="12">
        <f t="shared" si="233"/>
        <v>2013</v>
      </c>
      <c r="M1480" s="12">
        <f t="shared" si="234"/>
        <v>4</v>
      </c>
      <c r="N1480" s="11"/>
      <c r="O1480" s="11">
        <f t="shared" si="235"/>
        <v>41408.663344907407</v>
      </c>
      <c r="P1480" t="b">
        <v>1</v>
      </c>
      <c r="Q1480">
        <v>20242</v>
      </c>
      <c r="R1480" t="b">
        <v>1</v>
      </c>
      <c r="S1480" t="s">
        <v>8288</v>
      </c>
      <c r="T1480" s="5">
        <f t="shared" si="236"/>
        <v>1181.6142199999999</v>
      </c>
      <c r="U1480" s="5">
        <f t="shared" si="237"/>
        <v>29.187190495010373</v>
      </c>
      <c r="V1480" t="str">
        <f t="shared" si="238"/>
        <v>publishing</v>
      </c>
      <c r="W1480" t="str">
        <f t="shared" si="239"/>
        <v>radio &amp; podcasts</v>
      </c>
      <c r="X1480" s="8">
        <f t="shared" si="230"/>
        <v>2013</v>
      </c>
      <c r="Y1480" s="8">
        <f t="shared" si="231"/>
        <v>4</v>
      </c>
    </row>
    <row r="1481" spans="1:25" ht="19" customHeight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232"/>
        <v>41754.536909722221</v>
      </c>
      <c r="L1481" s="12">
        <f t="shared" si="233"/>
        <v>2014</v>
      </c>
      <c r="M1481" s="12">
        <f t="shared" si="234"/>
        <v>4</v>
      </c>
      <c r="N1481" s="11"/>
      <c r="O1481" s="11">
        <f t="shared" si="235"/>
        <v>41768.957638888889</v>
      </c>
      <c r="P1481" t="b">
        <v>1</v>
      </c>
      <c r="Q1481">
        <v>71</v>
      </c>
      <c r="R1481" t="b">
        <v>1</v>
      </c>
      <c r="S1481" t="s">
        <v>8288</v>
      </c>
      <c r="T1481" s="5">
        <f t="shared" si="236"/>
        <v>137.375</v>
      </c>
      <c r="U1481" s="5">
        <f t="shared" si="237"/>
        <v>30.95774647887324</v>
      </c>
      <c r="V1481" t="str">
        <f t="shared" si="238"/>
        <v>publishing</v>
      </c>
      <c r="W1481" t="str">
        <f t="shared" si="239"/>
        <v>radio &amp; podcasts</v>
      </c>
      <c r="X1481" s="8">
        <f t="shared" si="230"/>
        <v>2014</v>
      </c>
      <c r="Y1481" s="8">
        <f t="shared" si="231"/>
        <v>4</v>
      </c>
    </row>
    <row r="1482" spans="1:25" ht="19" customHeight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232"/>
        <v>41464.725682870368</v>
      </c>
      <c r="L1482" s="12">
        <f t="shared" si="233"/>
        <v>2013</v>
      </c>
      <c r="M1482" s="12">
        <f t="shared" si="234"/>
        <v>7</v>
      </c>
      <c r="N1482" s="11"/>
      <c r="O1482" s="11">
        <f t="shared" si="235"/>
        <v>41481.5</v>
      </c>
      <c r="P1482" t="b">
        <v>1</v>
      </c>
      <c r="Q1482">
        <v>635</v>
      </c>
      <c r="R1482" t="b">
        <v>1</v>
      </c>
      <c r="S1482" t="s">
        <v>8288</v>
      </c>
      <c r="T1482" s="5">
        <f t="shared" si="236"/>
        <v>117.04040000000001</v>
      </c>
      <c r="U1482" s="5">
        <f t="shared" si="237"/>
        <v>92.157795275590544</v>
      </c>
      <c r="V1482" t="str">
        <f t="shared" si="238"/>
        <v>publishing</v>
      </c>
      <c r="W1482" t="str">
        <f t="shared" si="239"/>
        <v>radio &amp; podcasts</v>
      </c>
      <c r="X1482" s="8">
        <f t="shared" si="230"/>
        <v>2013</v>
      </c>
      <c r="Y1482" s="8">
        <f t="shared" si="231"/>
        <v>7</v>
      </c>
    </row>
    <row r="1483" spans="1:25" ht="19" customHeight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232"/>
        <v>41550.714641203704</v>
      </c>
      <c r="L1483" s="12">
        <f t="shared" si="233"/>
        <v>2013</v>
      </c>
      <c r="M1483" s="12">
        <f t="shared" si="234"/>
        <v>10</v>
      </c>
      <c r="N1483" s="11"/>
      <c r="O1483" s="11">
        <f t="shared" si="235"/>
        <v>41580.714641203704</v>
      </c>
      <c r="P1483" t="b">
        <v>0</v>
      </c>
      <c r="Q1483">
        <v>6</v>
      </c>
      <c r="R1483" t="b">
        <v>0</v>
      </c>
      <c r="S1483" t="s">
        <v>8275</v>
      </c>
      <c r="T1483" s="5">
        <f t="shared" si="236"/>
        <v>2.1</v>
      </c>
      <c r="U1483" s="5">
        <f t="shared" si="237"/>
        <v>17.5</v>
      </c>
      <c r="V1483" t="str">
        <f t="shared" si="238"/>
        <v>publishing</v>
      </c>
      <c r="W1483" t="str">
        <f t="shared" si="239"/>
        <v>fiction</v>
      </c>
      <c r="X1483" s="8">
        <f t="shared" si="230"/>
        <v>2013</v>
      </c>
      <c r="Y1483" s="8">
        <f t="shared" si="231"/>
        <v>10</v>
      </c>
    </row>
    <row r="1484" spans="1:25" ht="19" customHeight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232"/>
        <v>41136.649722222217</v>
      </c>
      <c r="L1484" s="12">
        <f t="shared" si="233"/>
        <v>2012</v>
      </c>
      <c r="M1484" s="12">
        <f t="shared" si="234"/>
        <v>8</v>
      </c>
      <c r="N1484" s="11"/>
      <c r="O1484" s="11">
        <f t="shared" si="235"/>
        <v>41159.118750000001</v>
      </c>
      <c r="P1484" t="b">
        <v>0</v>
      </c>
      <c r="Q1484">
        <v>1</v>
      </c>
      <c r="R1484" t="b">
        <v>0</v>
      </c>
      <c r="S1484" t="s">
        <v>8275</v>
      </c>
      <c r="T1484" s="5">
        <f t="shared" si="236"/>
        <v>0.1</v>
      </c>
      <c r="U1484" s="5">
        <f t="shared" si="237"/>
        <v>5</v>
      </c>
      <c r="V1484" t="str">
        <f t="shared" si="238"/>
        <v>publishing</v>
      </c>
      <c r="W1484" t="str">
        <f t="shared" si="239"/>
        <v>fiction</v>
      </c>
      <c r="X1484" s="8">
        <f t="shared" si="230"/>
        <v>2012</v>
      </c>
      <c r="Y1484" s="8">
        <f t="shared" si="231"/>
        <v>8</v>
      </c>
    </row>
    <row r="1485" spans="1:25" ht="19" customHeight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232"/>
        <v>42547.984664351847</v>
      </c>
      <c r="L1485" s="12">
        <f t="shared" si="233"/>
        <v>2016</v>
      </c>
      <c r="M1485" s="12">
        <f t="shared" si="234"/>
        <v>6</v>
      </c>
      <c r="N1485" s="11"/>
      <c r="O1485" s="11">
        <f t="shared" si="235"/>
        <v>42572.984664351847</v>
      </c>
      <c r="P1485" t="b">
        <v>0</v>
      </c>
      <c r="Q1485">
        <v>2</v>
      </c>
      <c r="R1485" t="b">
        <v>0</v>
      </c>
      <c r="S1485" t="s">
        <v>8275</v>
      </c>
      <c r="T1485" s="5">
        <f t="shared" si="236"/>
        <v>0.7142857142857143</v>
      </c>
      <c r="U1485" s="5">
        <f t="shared" si="237"/>
        <v>25</v>
      </c>
      <c r="V1485" t="str">
        <f t="shared" si="238"/>
        <v>publishing</v>
      </c>
      <c r="W1485" t="str">
        <f t="shared" si="239"/>
        <v>fiction</v>
      </c>
      <c r="X1485" s="8">
        <f t="shared" si="230"/>
        <v>2016</v>
      </c>
      <c r="Y1485" s="8">
        <f t="shared" si="231"/>
        <v>6</v>
      </c>
    </row>
    <row r="1486" spans="1:25" ht="19" customHeight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232"/>
        <v>41052.992627314808</v>
      </c>
      <c r="L1486" s="12">
        <f t="shared" si="233"/>
        <v>2012</v>
      </c>
      <c r="M1486" s="12">
        <f t="shared" si="234"/>
        <v>5</v>
      </c>
      <c r="N1486" s="11"/>
      <c r="O1486" s="11">
        <f t="shared" si="235"/>
        <v>41111.410416666666</v>
      </c>
      <c r="P1486" t="b">
        <v>0</v>
      </c>
      <c r="Q1486">
        <v>0</v>
      </c>
      <c r="R1486" t="b">
        <v>0</v>
      </c>
      <c r="S1486" t="s">
        <v>8275</v>
      </c>
      <c r="T1486" s="5">
        <f t="shared" si="236"/>
        <v>0</v>
      </c>
      <c r="U1486" s="5">
        <f t="shared" si="237"/>
        <v>0</v>
      </c>
      <c r="V1486" t="str">
        <f t="shared" si="238"/>
        <v>publishing</v>
      </c>
      <c r="W1486" t="str">
        <f t="shared" si="239"/>
        <v>fiction</v>
      </c>
      <c r="X1486" s="8">
        <f t="shared" si="230"/>
        <v>2012</v>
      </c>
      <c r="Y1486" s="8">
        <f t="shared" si="231"/>
        <v>5</v>
      </c>
    </row>
    <row r="1487" spans="1:25" ht="19" customHeight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232"/>
        <v>42130.587650462963</v>
      </c>
      <c r="L1487" s="12">
        <f t="shared" si="233"/>
        <v>2015</v>
      </c>
      <c r="M1487" s="12">
        <f t="shared" si="234"/>
        <v>5</v>
      </c>
      <c r="N1487" s="11"/>
      <c r="O1487" s="11">
        <f t="shared" si="235"/>
        <v>42175.587650462963</v>
      </c>
      <c r="P1487" t="b">
        <v>0</v>
      </c>
      <c r="Q1487">
        <v>3</v>
      </c>
      <c r="R1487" t="b">
        <v>0</v>
      </c>
      <c r="S1487" t="s">
        <v>8275</v>
      </c>
      <c r="T1487" s="5">
        <f t="shared" si="236"/>
        <v>2.2388059701492535</v>
      </c>
      <c r="U1487" s="5">
        <f t="shared" si="237"/>
        <v>50</v>
      </c>
      <c r="V1487" t="str">
        <f t="shared" si="238"/>
        <v>publishing</v>
      </c>
      <c r="W1487" t="str">
        <f t="shared" si="239"/>
        <v>fiction</v>
      </c>
      <c r="X1487" s="8">
        <f t="shared" si="230"/>
        <v>2015</v>
      </c>
      <c r="Y1487" s="8">
        <f t="shared" si="231"/>
        <v>5</v>
      </c>
    </row>
    <row r="1488" spans="1:25" ht="19" customHeight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232"/>
        <v>42031.960196759253</v>
      </c>
      <c r="L1488" s="12">
        <f t="shared" si="233"/>
        <v>2015</v>
      </c>
      <c r="M1488" s="12">
        <f t="shared" si="234"/>
        <v>1</v>
      </c>
      <c r="N1488" s="11"/>
      <c r="O1488" s="11">
        <f t="shared" si="235"/>
        <v>42061.960196759253</v>
      </c>
      <c r="P1488" t="b">
        <v>0</v>
      </c>
      <c r="Q1488">
        <v>3</v>
      </c>
      <c r="R1488" t="b">
        <v>0</v>
      </c>
      <c r="S1488" t="s">
        <v>8275</v>
      </c>
      <c r="T1488" s="5">
        <f t="shared" si="236"/>
        <v>0.24</v>
      </c>
      <c r="U1488" s="5">
        <f t="shared" si="237"/>
        <v>16</v>
      </c>
      <c r="V1488" t="str">
        <f t="shared" si="238"/>
        <v>publishing</v>
      </c>
      <c r="W1488" t="str">
        <f t="shared" si="239"/>
        <v>fiction</v>
      </c>
      <c r="X1488" s="8">
        <f t="shared" si="230"/>
        <v>2015</v>
      </c>
      <c r="Y1488" s="8">
        <f t="shared" si="231"/>
        <v>1</v>
      </c>
    </row>
    <row r="1489" spans="1:25" ht="19" customHeight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232"/>
        <v>42554.709155092591</v>
      </c>
      <c r="L1489" s="12">
        <f t="shared" si="233"/>
        <v>2016</v>
      </c>
      <c r="M1489" s="12">
        <f t="shared" si="234"/>
        <v>7</v>
      </c>
      <c r="N1489" s="11"/>
      <c r="O1489" s="11">
        <f t="shared" si="235"/>
        <v>42584.709155092591</v>
      </c>
      <c r="P1489" t="b">
        <v>0</v>
      </c>
      <c r="Q1489">
        <v>0</v>
      </c>
      <c r="R1489" t="b">
        <v>0</v>
      </c>
      <c r="S1489" t="s">
        <v>8275</v>
      </c>
      <c r="T1489" s="5">
        <f t="shared" si="236"/>
        <v>0</v>
      </c>
      <c r="U1489" s="5">
        <f t="shared" si="237"/>
        <v>0</v>
      </c>
      <c r="V1489" t="str">
        <f t="shared" si="238"/>
        <v>publishing</v>
      </c>
      <c r="W1489" t="str">
        <f t="shared" si="239"/>
        <v>fiction</v>
      </c>
      <c r="X1489" s="8">
        <f t="shared" si="230"/>
        <v>2016</v>
      </c>
      <c r="Y1489" s="8">
        <f t="shared" si="231"/>
        <v>7</v>
      </c>
    </row>
    <row r="1490" spans="1:25" ht="19" customHeight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232"/>
        <v>41614.354861111111</v>
      </c>
      <c r="L1490" s="12">
        <f t="shared" si="233"/>
        <v>2013</v>
      </c>
      <c r="M1490" s="12">
        <f t="shared" si="234"/>
        <v>12</v>
      </c>
      <c r="N1490" s="11"/>
      <c r="O1490" s="11">
        <f t="shared" si="235"/>
        <v>41644.354861111111</v>
      </c>
      <c r="P1490" t="b">
        <v>0</v>
      </c>
      <c r="Q1490">
        <v>6</v>
      </c>
      <c r="R1490" t="b">
        <v>0</v>
      </c>
      <c r="S1490" t="s">
        <v>8275</v>
      </c>
      <c r="T1490" s="5">
        <f t="shared" si="236"/>
        <v>2.4</v>
      </c>
      <c r="U1490" s="5">
        <f t="shared" si="237"/>
        <v>60</v>
      </c>
      <c r="V1490" t="str">
        <f t="shared" si="238"/>
        <v>publishing</v>
      </c>
      <c r="W1490" t="str">
        <f t="shared" si="239"/>
        <v>fiction</v>
      </c>
      <c r="X1490" s="8">
        <f t="shared" si="230"/>
        <v>2013</v>
      </c>
      <c r="Y1490" s="8">
        <f t="shared" si="231"/>
        <v>12</v>
      </c>
    </row>
    <row r="1491" spans="1:25" ht="19" customHeight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232"/>
        <v>41198.403379629628</v>
      </c>
      <c r="L1491" s="12">
        <f t="shared" si="233"/>
        <v>2012</v>
      </c>
      <c r="M1491" s="12">
        <f t="shared" si="234"/>
        <v>10</v>
      </c>
      <c r="N1491" s="11"/>
      <c r="O1491" s="11">
        <f t="shared" si="235"/>
        <v>41228.445046296292</v>
      </c>
      <c r="P1491" t="b">
        <v>0</v>
      </c>
      <c r="Q1491">
        <v>0</v>
      </c>
      <c r="R1491" t="b">
        <v>0</v>
      </c>
      <c r="S1491" t="s">
        <v>8275</v>
      </c>
      <c r="T1491" s="5">
        <f t="shared" si="236"/>
        <v>0</v>
      </c>
      <c r="U1491" s="5">
        <f t="shared" si="237"/>
        <v>0</v>
      </c>
      <c r="V1491" t="str">
        <f t="shared" si="238"/>
        <v>publishing</v>
      </c>
      <c r="W1491" t="str">
        <f t="shared" si="239"/>
        <v>fiction</v>
      </c>
      <c r="X1491" s="8">
        <f t="shared" si="230"/>
        <v>2012</v>
      </c>
      <c r="Y1491" s="8">
        <f t="shared" si="231"/>
        <v>10</v>
      </c>
    </row>
    <row r="1492" spans="1:25" ht="19" customHeight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232"/>
        <v>41520.352708333332</v>
      </c>
      <c r="L1492" s="12">
        <f t="shared" si="233"/>
        <v>2013</v>
      </c>
      <c r="M1492" s="12">
        <f t="shared" si="234"/>
        <v>9</v>
      </c>
      <c r="N1492" s="11"/>
      <c r="O1492" s="11">
        <f t="shared" si="235"/>
        <v>41549.352708333332</v>
      </c>
      <c r="P1492" t="b">
        <v>0</v>
      </c>
      <c r="Q1492">
        <v>19</v>
      </c>
      <c r="R1492" t="b">
        <v>0</v>
      </c>
      <c r="S1492" t="s">
        <v>8275</v>
      </c>
      <c r="T1492" s="5">
        <f t="shared" si="236"/>
        <v>30.862068965517242</v>
      </c>
      <c r="U1492" s="5">
        <f t="shared" si="237"/>
        <v>47.10526315789474</v>
      </c>
      <c r="V1492" t="str">
        <f t="shared" si="238"/>
        <v>publishing</v>
      </c>
      <c r="W1492" t="str">
        <f t="shared" si="239"/>
        <v>fiction</v>
      </c>
      <c r="X1492" s="8">
        <f t="shared" si="230"/>
        <v>2013</v>
      </c>
      <c r="Y1492" s="8">
        <f t="shared" si="231"/>
        <v>9</v>
      </c>
    </row>
    <row r="1493" spans="1:25" ht="19" customHeight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232"/>
        <v>41991.505127314813</v>
      </c>
      <c r="L1493" s="12">
        <f t="shared" si="233"/>
        <v>2014</v>
      </c>
      <c r="M1493" s="12">
        <f t="shared" si="234"/>
        <v>12</v>
      </c>
      <c r="N1493" s="11"/>
      <c r="O1493" s="11">
        <f t="shared" si="235"/>
        <v>42050.443055555552</v>
      </c>
      <c r="P1493" t="b">
        <v>0</v>
      </c>
      <c r="Q1493">
        <v>1</v>
      </c>
      <c r="R1493" t="b">
        <v>0</v>
      </c>
      <c r="S1493" t="s">
        <v>8275</v>
      </c>
      <c r="T1493" s="5">
        <f t="shared" si="236"/>
        <v>8.3333333333333321</v>
      </c>
      <c r="U1493" s="5">
        <f t="shared" si="237"/>
        <v>100</v>
      </c>
      <c r="V1493" t="str">
        <f t="shared" si="238"/>
        <v>publishing</v>
      </c>
      <c r="W1493" t="str">
        <f t="shared" si="239"/>
        <v>fiction</v>
      </c>
      <c r="X1493" s="8">
        <f t="shared" si="230"/>
        <v>2014</v>
      </c>
      <c r="Y1493" s="8">
        <f t="shared" si="231"/>
        <v>12</v>
      </c>
    </row>
    <row r="1494" spans="1:25" ht="19" customHeight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232"/>
        <v>40682.676458333335</v>
      </c>
      <c r="L1494" s="12">
        <f t="shared" si="233"/>
        <v>2011</v>
      </c>
      <c r="M1494" s="12">
        <f t="shared" si="234"/>
        <v>5</v>
      </c>
      <c r="N1494" s="11"/>
      <c r="O1494" s="11">
        <f t="shared" si="235"/>
        <v>40712.676458333335</v>
      </c>
      <c r="P1494" t="b">
        <v>0</v>
      </c>
      <c r="Q1494">
        <v>2</v>
      </c>
      <c r="R1494" t="b">
        <v>0</v>
      </c>
      <c r="S1494" t="s">
        <v>8275</v>
      </c>
      <c r="T1494" s="5">
        <f t="shared" si="236"/>
        <v>0.75</v>
      </c>
      <c r="U1494" s="5">
        <f t="shared" si="237"/>
        <v>15</v>
      </c>
      <c r="V1494" t="str">
        <f t="shared" si="238"/>
        <v>publishing</v>
      </c>
      <c r="W1494" t="str">
        <f t="shared" si="239"/>
        <v>fiction</v>
      </c>
      <c r="X1494" s="8">
        <f t="shared" si="230"/>
        <v>2011</v>
      </c>
      <c r="Y1494" s="8">
        <f t="shared" si="231"/>
        <v>5</v>
      </c>
    </row>
    <row r="1495" spans="1:25" ht="19" customHeight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232"/>
        <v>41411.658275462956</v>
      </c>
      <c r="L1495" s="12">
        <f t="shared" si="233"/>
        <v>2013</v>
      </c>
      <c r="M1495" s="12">
        <f t="shared" si="234"/>
        <v>5</v>
      </c>
      <c r="N1495" s="11"/>
      <c r="O1495" s="11">
        <f t="shared" si="235"/>
        <v>41441.658275462956</v>
      </c>
      <c r="P1495" t="b">
        <v>0</v>
      </c>
      <c r="Q1495">
        <v>0</v>
      </c>
      <c r="R1495" t="b">
        <v>0</v>
      </c>
      <c r="S1495" t="s">
        <v>8275</v>
      </c>
      <c r="T1495" s="5">
        <f t="shared" si="236"/>
        <v>0</v>
      </c>
      <c r="U1495" s="5">
        <f t="shared" si="237"/>
        <v>0</v>
      </c>
      <c r="V1495" t="str">
        <f t="shared" si="238"/>
        <v>publishing</v>
      </c>
      <c r="W1495" t="str">
        <f t="shared" si="239"/>
        <v>fiction</v>
      </c>
      <c r="X1495" s="8">
        <f t="shared" si="230"/>
        <v>2013</v>
      </c>
      <c r="Y1495" s="8">
        <f t="shared" si="231"/>
        <v>5</v>
      </c>
    </row>
    <row r="1496" spans="1:25" ht="19" customHeight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232"/>
        <v>42067.514039351845</v>
      </c>
      <c r="L1496" s="12">
        <f t="shared" si="233"/>
        <v>2015</v>
      </c>
      <c r="M1496" s="12">
        <f t="shared" si="234"/>
        <v>3</v>
      </c>
      <c r="N1496" s="11"/>
      <c r="O1496" s="11">
        <f t="shared" si="235"/>
        <v>42097.443055555552</v>
      </c>
      <c r="P1496" t="b">
        <v>0</v>
      </c>
      <c r="Q1496">
        <v>11</v>
      </c>
      <c r="R1496" t="b">
        <v>0</v>
      </c>
      <c r="S1496" t="s">
        <v>8275</v>
      </c>
      <c r="T1496" s="5">
        <f t="shared" si="236"/>
        <v>8.9</v>
      </c>
      <c r="U1496" s="5">
        <f t="shared" si="237"/>
        <v>40.454545454545453</v>
      </c>
      <c r="V1496" t="str">
        <f t="shared" si="238"/>
        <v>publishing</v>
      </c>
      <c r="W1496" t="str">
        <f t="shared" si="239"/>
        <v>fiction</v>
      </c>
      <c r="X1496" s="8">
        <f t="shared" si="230"/>
        <v>2015</v>
      </c>
      <c r="Y1496" s="8">
        <f t="shared" si="231"/>
        <v>3</v>
      </c>
    </row>
    <row r="1497" spans="1:25" ht="19" customHeight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232"/>
        <v>40752.581377314811</v>
      </c>
      <c r="L1497" s="12">
        <f t="shared" si="233"/>
        <v>2011</v>
      </c>
      <c r="M1497" s="12">
        <f t="shared" si="234"/>
        <v>7</v>
      </c>
      <c r="N1497" s="11"/>
      <c r="O1497" s="11">
        <f t="shared" si="235"/>
        <v>40782.581377314811</v>
      </c>
      <c r="P1497" t="b">
        <v>0</v>
      </c>
      <c r="Q1497">
        <v>0</v>
      </c>
      <c r="R1497" t="b">
        <v>0</v>
      </c>
      <c r="S1497" t="s">
        <v>8275</v>
      </c>
      <c r="T1497" s="5">
        <f t="shared" si="236"/>
        <v>0</v>
      </c>
      <c r="U1497" s="5">
        <f t="shared" si="237"/>
        <v>0</v>
      </c>
      <c r="V1497" t="str">
        <f t="shared" si="238"/>
        <v>publishing</v>
      </c>
      <c r="W1497" t="str">
        <f t="shared" si="239"/>
        <v>fiction</v>
      </c>
      <c r="X1497" s="8">
        <f t="shared" si="230"/>
        <v>2011</v>
      </c>
      <c r="Y1497" s="8">
        <f t="shared" si="231"/>
        <v>7</v>
      </c>
    </row>
    <row r="1498" spans="1:25" ht="19" customHeight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232"/>
        <v>41838.266886574071</v>
      </c>
      <c r="L1498" s="12">
        <f t="shared" si="233"/>
        <v>2014</v>
      </c>
      <c r="M1498" s="12">
        <f t="shared" si="234"/>
        <v>7</v>
      </c>
      <c r="N1498" s="11"/>
      <c r="O1498" s="11">
        <f t="shared" si="235"/>
        <v>41898.266886574071</v>
      </c>
      <c r="P1498" t="b">
        <v>0</v>
      </c>
      <c r="Q1498">
        <v>0</v>
      </c>
      <c r="R1498" t="b">
        <v>0</v>
      </c>
      <c r="S1498" t="s">
        <v>8275</v>
      </c>
      <c r="T1498" s="5">
        <f t="shared" si="236"/>
        <v>0</v>
      </c>
      <c r="U1498" s="5">
        <f t="shared" si="237"/>
        <v>0</v>
      </c>
      <c r="V1498" t="str">
        <f t="shared" si="238"/>
        <v>publishing</v>
      </c>
      <c r="W1498" t="str">
        <f t="shared" si="239"/>
        <v>fiction</v>
      </c>
      <c r="X1498" s="8">
        <f t="shared" si="230"/>
        <v>2014</v>
      </c>
      <c r="Y1498" s="8">
        <f t="shared" si="231"/>
        <v>7</v>
      </c>
    </row>
    <row r="1499" spans="1:25" ht="19" customHeight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232"/>
        <v>41444.434282407405</v>
      </c>
      <c r="L1499" s="12">
        <f t="shared" si="233"/>
        <v>2013</v>
      </c>
      <c r="M1499" s="12">
        <f t="shared" si="234"/>
        <v>6</v>
      </c>
      <c r="N1499" s="11"/>
      <c r="O1499" s="11">
        <f t="shared" si="235"/>
        <v>41486.613194444442</v>
      </c>
      <c r="P1499" t="b">
        <v>0</v>
      </c>
      <c r="Q1499">
        <v>1</v>
      </c>
      <c r="R1499" t="b">
        <v>0</v>
      </c>
      <c r="S1499" t="s">
        <v>8275</v>
      </c>
      <c r="T1499" s="5">
        <f t="shared" si="236"/>
        <v>6.6666666666666671E-3</v>
      </c>
      <c r="U1499" s="5">
        <f t="shared" si="237"/>
        <v>1</v>
      </c>
      <c r="V1499" t="str">
        <f t="shared" si="238"/>
        <v>publishing</v>
      </c>
      <c r="W1499" t="str">
        <f t="shared" si="239"/>
        <v>fiction</v>
      </c>
      <c r="X1499" s="8">
        <f t="shared" si="230"/>
        <v>2013</v>
      </c>
      <c r="Y1499" s="8">
        <f t="shared" si="231"/>
        <v>6</v>
      </c>
    </row>
    <row r="1500" spans="1:25" ht="19" customHeight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232"/>
        <v>41840.775208333333</v>
      </c>
      <c r="L1500" s="12">
        <f t="shared" si="233"/>
        <v>2014</v>
      </c>
      <c r="M1500" s="12">
        <f t="shared" si="234"/>
        <v>7</v>
      </c>
      <c r="N1500" s="11"/>
      <c r="O1500" s="11">
        <f t="shared" si="235"/>
        <v>41885.775208333333</v>
      </c>
      <c r="P1500" t="b">
        <v>0</v>
      </c>
      <c r="Q1500">
        <v>3</v>
      </c>
      <c r="R1500" t="b">
        <v>0</v>
      </c>
      <c r="S1500" t="s">
        <v>8275</v>
      </c>
      <c r="T1500" s="5">
        <f t="shared" si="236"/>
        <v>1.9</v>
      </c>
      <c r="U1500" s="5">
        <f t="shared" si="237"/>
        <v>19</v>
      </c>
      <c r="V1500" t="str">
        <f t="shared" si="238"/>
        <v>publishing</v>
      </c>
      <c r="W1500" t="str">
        <f t="shared" si="239"/>
        <v>fiction</v>
      </c>
      <c r="X1500" s="8">
        <f t="shared" si="230"/>
        <v>2014</v>
      </c>
      <c r="Y1500" s="8">
        <f t="shared" si="231"/>
        <v>7</v>
      </c>
    </row>
    <row r="1501" spans="1:25" ht="19" customHeight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232"/>
        <v>42526.798993055556</v>
      </c>
      <c r="L1501" s="12">
        <f t="shared" si="233"/>
        <v>2016</v>
      </c>
      <c r="M1501" s="12">
        <f t="shared" si="234"/>
        <v>6</v>
      </c>
      <c r="N1501" s="11"/>
      <c r="O1501" s="11">
        <f t="shared" si="235"/>
        <v>42586.798993055556</v>
      </c>
      <c r="P1501" t="b">
        <v>0</v>
      </c>
      <c r="Q1501">
        <v>1</v>
      </c>
      <c r="R1501" t="b">
        <v>0</v>
      </c>
      <c r="S1501" t="s">
        <v>8275</v>
      </c>
      <c r="T1501" s="5">
        <f t="shared" si="236"/>
        <v>0.25</v>
      </c>
      <c r="U1501" s="5">
        <f t="shared" si="237"/>
        <v>5</v>
      </c>
      <c r="V1501" t="str">
        <f t="shared" si="238"/>
        <v>publishing</v>
      </c>
      <c r="W1501" t="str">
        <f t="shared" si="239"/>
        <v>fiction</v>
      </c>
      <c r="X1501" s="8">
        <f t="shared" si="230"/>
        <v>2016</v>
      </c>
      <c r="Y1501" s="8">
        <f t="shared" si="231"/>
        <v>6</v>
      </c>
    </row>
    <row r="1502" spans="1:25" ht="19" customHeight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232"/>
        <v>41365.69626157407</v>
      </c>
      <c r="L1502" s="12">
        <f t="shared" si="233"/>
        <v>2013</v>
      </c>
      <c r="M1502" s="12">
        <f t="shared" si="234"/>
        <v>4</v>
      </c>
      <c r="N1502" s="11"/>
      <c r="O1502" s="11">
        <f t="shared" si="235"/>
        <v>41395.69626157407</v>
      </c>
      <c r="P1502" t="b">
        <v>0</v>
      </c>
      <c r="Q1502">
        <v>15</v>
      </c>
      <c r="R1502" t="b">
        <v>0</v>
      </c>
      <c r="S1502" t="s">
        <v>8275</v>
      </c>
      <c r="T1502" s="5">
        <f t="shared" si="236"/>
        <v>25.035714285714285</v>
      </c>
      <c r="U1502" s="5">
        <f t="shared" si="237"/>
        <v>46.733333333333334</v>
      </c>
      <c r="V1502" t="str">
        <f t="shared" si="238"/>
        <v>publishing</v>
      </c>
      <c r="W1502" t="str">
        <f t="shared" si="239"/>
        <v>fiction</v>
      </c>
      <c r="X1502" s="8">
        <f t="shared" si="230"/>
        <v>2013</v>
      </c>
      <c r="Y1502" s="8">
        <f t="shared" si="231"/>
        <v>4</v>
      </c>
    </row>
    <row r="1503" spans="1:25" ht="19" customHeight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232"/>
        <v>42163.3752662037</v>
      </c>
      <c r="L1503" s="12">
        <f t="shared" si="233"/>
        <v>2015</v>
      </c>
      <c r="M1503" s="12">
        <f t="shared" si="234"/>
        <v>6</v>
      </c>
      <c r="N1503" s="11"/>
      <c r="O1503" s="11">
        <f t="shared" si="235"/>
        <v>42193.3752662037</v>
      </c>
      <c r="P1503" t="b">
        <v>1</v>
      </c>
      <c r="Q1503">
        <v>885</v>
      </c>
      <c r="R1503" t="b">
        <v>1</v>
      </c>
      <c r="S1503" t="s">
        <v>8285</v>
      </c>
      <c r="T1503" s="5">
        <f t="shared" si="236"/>
        <v>166.33076923076925</v>
      </c>
      <c r="U1503" s="5">
        <f t="shared" si="237"/>
        <v>97.731073446327684</v>
      </c>
      <c r="V1503" t="str">
        <f t="shared" si="238"/>
        <v>photography</v>
      </c>
      <c r="W1503" t="str">
        <f t="shared" si="239"/>
        <v>photobooks</v>
      </c>
      <c r="X1503" s="8">
        <f t="shared" si="230"/>
        <v>2015</v>
      </c>
      <c r="Y1503" s="8">
        <f t="shared" si="231"/>
        <v>6</v>
      </c>
    </row>
    <row r="1504" spans="1:25" ht="19" customHeight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232"/>
        <v>42426.33425925926</v>
      </c>
      <c r="L1504" s="12">
        <f t="shared" si="233"/>
        <v>2016</v>
      </c>
      <c r="M1504" s="12">
        <f t="shared" si="234"/>
        <v>2</v>
      </c>
      <c r="N1504" s="11"/>
      <c r="O1504" s="11">
        <f t="shared" si="235"/>
        <v>42454.708333333336</v>
      </c>
      <c r="P1504" t="b">
        <v>1</v>
      </c>
      <c r="Q1504">
        <v>329</v>
      </c>
      <c r="R1504" t="b">
        <v>1</v>
      </c>
      <c r="S1504" t="s">
        <v>8285</v>
      </c>
      <c r="T1504" s="5">
        <f t="shared" si="236"/>
        <v>101.44545454545455</v>
      </c>
      <c r="U1504" s="5">
        <f t="shared" si="237"/>
        <v>67.835866261398181</v>
      </c>
      <c r="V1504" t="str">
        <f t="shared" si="238"/>
        <v>photography</v>
      </c>
      <c r="W1504" t="str">
        <f t="shared" si="239"/>
        <v>photobooks</v>
      </c>
      <c r="X1504" s="8">
        <f t="shared" si="230"/>
        <v>2016</v>
      </c>
      <c r="Y1504" s="8">
        <f t="shared" si="231"/>
        <v>2</v>
      </c>
    </row>
    <row r="1505" spans="1:25" ht="19" customHeight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232"/>
        <v>42606.13890046296</v>
      </c>
      <c r="L1505" s="12">
        <f t="shared" si="233"/>
        <v>2016</v>
      </c>
      <c r="M1505" s="12">
        <f t="shared" si="234"/>
        <v>8</v>
      </c>
      <c r="N1505" s="11"/>
      <c r="O1505" s="11">
        <f t="shared" si="235"/>
        <v>42666.13890046296</v>
      </c>
      <c r="P1505" t="b">
        <v>1</v>
      </c>
      <c r="Q1505">
        <v>71</v>
      </c>
      <c r="R1505" t="b">
        <v>1</v>
      </c>
      <c r="S1505" t="s">
        <v>8285</v>
      </c>
      <c r="T1505" s="5">
        <f t="shared" si="236"/>
        <v>107.89146666666667</v>
      </c>
      <c r="U1505" s="5">
        <f t="shared" si="237"/>
        <v>56.98492957746479</v>
      </c>
      <c r="V1505" t="str">
        <f t="shared" si="238"/>
        <v>photography</v>
      </c>
      <c r="W1505" t="str">
        <f t="shared" si="239"/>
        <v>photobooks</v>
      </c>
      <c r="X1505" s="8">
        <f t="shared" si="230"/>
        <v>2016</v>
      </c>
      <c r="Y1505" s="8">
        <f t="shared" si="231"/>
        <v>8</v>
      </c>
    </row>
    <row r="1506" spans="1:25" ht="19" customHeight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232"/>
        <v>41772.44935185185</v>
      </c>
      <c r="L1506" s="12">
        <f t="shared" si="233"/>
        <v>2014</v>
      </c>
      <c r="M1506" s="12">
        <f t="shared" si="234"/>
        <v>5</v>
      </c>
      <c r="N1506" s="11"/>
      <c r="O1506" s="11">
        <f t="shared" si="235"/>
        <v>41800.147916666661</v>
      </c>
      <c r="P1506" t="b">
        <v>1</v>
      </c>
      <c r="Q1506">
        <v>269</v>
      </c>
      <c r="R1506" t="b">
        <v>1</v>
      </c>
      <c r="S1506" t="s">
        <v>8285</v>
      </c>
      <c r="T1506" s="5">
        <f t="shared" si="236"/>
        <v>277.93846153846158</v>
      </c>
      <c r="U1506" s="5">
        <f t="shared" si="237"/>
        <v>67.159851301115239</v>
      </c>
      <c r="V1506" t="str">
        <f t="shared" si="238"/>
        <v>photography</v>
      </c>
      <c r="W1506" t="str">
        <f t="shared" si="239"/>
        <v>photobooks</v>
      </c>
      <c r="X1506" s="8">
        <f t="shared" si="230"/>
        <v>2014</v>
      </c>
      <c r="Y1506" s="8">
        <f t="shared" si="231"/>
        <v>5</v>
      </c>
    </row>
    <row r="1507" spans="1:25" ht="19" customHeight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232"/>
        <v>42414.234988425924</v>
      </c>
      <c r="L1507" s="12">
        <f t="shared" si="233"/>
        <v>2016</v>
      </c>
      <c r="M1507" s="12">
        <f t="shared" si="234"/>
        <v>2</v>
      </c>
      <c r="N1507" s="11"/>
      <c r="O1507" s="11">
        <f t="shared" si="235"/>
        <v>42451.625694444439</v>
      </c>
      <c r="P1507" t="b">
        <v>1</v>
      </c>
      <c r="Q1507">
        <v>345</v>
      </c>
      <c r="R1507" t="b">
        <v>1</v>
      </c>
      <c r="S1507" t="s">
        <v>8285</v>
      </c>
      <c r="T1507" s="5">
        <f t="shared" si="236"/>
        <v>103.58125</v>
      </c>
      <c r="U1507" s="5">
        <f t="shared" si="237"/>
        <v>48.037681159420288</v>
      </c>
      <c r="V1507" t="str">
        <f t="shared" si="238"/>
        <v>photography</v>
      </c>
      <c r="W1507" t="str">
        <f t="shared" si="239"/>
        <v>photobooks</v>
      </c>
      <c r="X1507" s="8">
        <f t="shared" si="230"/>
        <v>2016</v>
      </c>
      <c r="Y1507" s="8">
        <f t="shared" si="231"/>
        <v>2</v>
      </c>
    </row>
    <row r="1508" spans="1:25" ht="19" customHeight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232"/>
        <v>41814.577592592592</v>
      </c>
      <c r="L1508" s="12">
        <f t="shared" si="233"/>
        <v>2014</v>
      </c>
      <c r="M1508" s="12">
        <f t="shared" si="234"/>
        <v>6</v>
      </c>
      <c r="N1508" s="11"/>
      <c r="O1508" s="11">
        <f t="shared" si="235"/>
        <v>41844.577592592592</v>
      </c>
      <c r="P1508" t="b">
        <v>1</v>
      </c>
      <c r="Q1508">
        <v>43</v>
      </c>
      <c r="R1508" t="b">
        <v>1</v>
      </c>
      <c r="S1508" t="s">
        <v>8285</v>
      </c>
      <c r="T1508" s="5">
        <f t="shared" si="236"/>
        <v>111.4</v>
      </c>
      <c r="U1508" s="5">
        <f t="shared" si="237"/>
        <v>38.860465116279073</v>
      </c>
      <c r="V1508" t="str">
        <f t="shared" si="238"/>
        <v>photography</v>
      </c>
      <c r="W1508" t="str">
        <f t="shared" si="239"/>
        <v>photobooks</v>
      </c>
      <c r="X1508" s="8">
        <f t="shared" si="230"/>
        <v>2014</v>
      </c>
      <c r="Y1508" s="8">
        <f t="shared" si="231"/>
        <v>6</v>
      </c>
    </row>
    <row r="1509" spans="1:25" ht="19" customHeight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232"/>
        <v>40254.242002314808</v>
      </c>
      <c r="L1509" s="12">
        <f t="shared" si="233"/>
        <v>2010</v>
      </c>
      <c r="M1509" s="12">
        <f t="shared" si="234"/>
        <v>3</v>
      </c>
      <c r="N1509" s="11"/>
      <c r="O1509" s="11">
        <f t="shared" si="235"/>
        <v>40313.131944444445</v>
      </c>
      <c r="P1509" t="b">
        <v>1</v>
      </c>
      <c r="Q1509">
        <v>33</v>
      </c>
      <c r="R1509" t="b">
        <v>1</v>
      </c>
      <c r="S1509" t="s">
        <v>8285</v>
      </c>
      <c r="T1509" s="5">
        <f t="shared" si="236"/>
        <v>215</v>
      </c>
      <c r="U1509" s="5">
        <f t="shared" si="237"/>
        <v>78.181818181818187</v>
      </c>
      <c r="V1509" t="str">
        <f t="shared" si="238"/>
        <v>photography</v>
      </c>
      <c r="W1509" t="str">
        <f t="shared" si="239"/>
        <v>photobooks</v>
      </c>
      <c r="X1509" s="8">
        <f t="shared" si="230"/>
        <v>2010</v>
      </c>
      <c r="Y1509" s="8">
        <f t="shared" si="231"/>
        <v>3</v>
      </c>
    </row>
    <row r="1510" spans="1:25" ht="19" customHeight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232"/>
        <v>41786.406030092592</v>
      </c>
      <c r="L1510" s="12">
        <f t="shared" si="233"/>
        <v>2014</v>
      </c>
      <c r="M1510" s="12">
        <f t="shared" si="234"/>
        <v>5</v>
      </c>
      <c r="N1510" s="11"/>
      <c r="O1510" s="11">
        <f t="shared" si="235"/>
        <v>41817.406030092592</v>
      </c>
      <c r="P1510" t="b">
        <v>1</v>
      </c>
      <c r="Q1510">
        <v>211</v>
      </c>
      <c r="R1510" t="b">
        <v>1</v>
      </c>
      <c r="S1510" t="s">
        <v>8285</v>
      </c>
      <c r="T1510" s="5">
        <f t="shared" si="236"/>
        <v>110.76216216216217</v>
      </c>
      <c r="U1510" s="5">
        <f t="shared" si="237"/>
        <v>97.113744075829388</v>
      </c>
      <c r="V1510" t="str">
        <f t="shared" si="238"/>
        <v>photography</v>
      </c>
      <c r="W1510" t="str">
        <f t="shared" si="239"/>
        <v>photobooks</v>
      </c>
      <c r="X1510" s="8">
        <f t="shared" si="230"/>
        <v>2014</v>
      </c>
      <c r="Y1510" s="8">
        <f t="shared" si="231"/>
        <v>5</v>
      </c>
    </row>
    <row r="1511" spans="1:25" ht="19" customHeight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232"/>
        <v>42751.325057870366</v>
      </c>
      <c r="L1511" s="12">
        <f t="shared" si="233"/>
        <v>2017</v>
      </c>
      <c r="M1511" s="12">
        <f t="shared" si="234"/>
        <v>1</v>
      </c>
      <c r="N1511" s="11"/>
      <c r="O1511" s="11">
        <f t="shared" si="235"/>
        <v>42780.749305555553</v>
      </c>
      <c r="P1511" t="b">
        <v>1</v>
      </c>
      <c r="Q1511">
        <v>196</v>
      </c>
      <c r="R1511" t="b">
        <v>1</v>
      </c>
      <c r="S1511" t="s">
        <v>8285</v>
      </c>
      <c r="T1511" s="5">
        <f t="shared" si="236"/>
        <v>123.64125714285714</v>
      </c>
      <c r="U1511" s="5">
        <f t="shared" si="237"/>
        <v>110.39397959183674</v>
      </c>
      <c r="V1511" t="str">
        <f t="shared" si="238"/>
        <v>photography</v>
      </c>
      <c r="W1511" t="str">
        <f t="shared" si="239"/>
        <v>photobooks</v>
      </c>
      <c r="X1511" s="8">
        <f t="shared" si="230"/>
        <v>2017</v>
      </c>
      <c r="Y1511" s="8">
        <f t="shared" si="231"/>
        <v>1</v>
      </c>
    </row>
    <row r="1512" spans="1:25" ht="19" customHeight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232"/>
        <v>41809.176828703705</v>
      </c>
      <c r="L1512" s="12">
        <f t="shared" si="233"/>
        <v>2014</v>
      </c>
      <c r="M1512" s="12">
        <f t="shared" si="234"/>
        <v>6</v>
      </c>
      <c r="N1512" s="11"/>
      <c r="O1512" s="11">
        <f t="shared" si="235"/>
        <v>41839.176828703705</v>
      </c>
      <c r="P1512" t="b">
        <v>1</v>
      </c>
      <c r="Q1512">
        <v>405</v>
      </c>
      <c r="R1512" t="b">
        <v>1</v>
      </c>
      <c r="S1512" t="s">
        <v>8285</v>
      </c>
      <c r="T1512" s="5">
        <f t="shared" si="236"/>
        <v>101.03500000000001</v>
      </c>
      <c r="U1512" s="5">
        <f t="shared" si="237"/>
        <v>39.91506172839506</v>
      </c>
      <c r="V1512" t="str">
        <f t="shared" si="238"/>
        <v>photography</v>
      </c>
      <c r="W1512" t="str">
        <f t="shared" si="239"/>
        <v>photobooks</v>
      </c>
      <c r="X1512" s="8">
        <f t="shared" si="230"/>
        <v>2014</v>
      </c>
      <c r="Y1512" s="8">
        <f t="shared" si="231"/>
        <v>6</v>
      </c>
    </row>
    <row r="1513" spans="1:25" ht="19" customHeight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232"/>
        <v>42296.375046296293</v>
      </c>
      <c r="L1513" s="12">
        <f t="shared" si="233"/>
        <v>2015</v>
      </c>
      <c r="M1513" s="12">
        <f t="shared" si="234"/>
        <v>10</v>
      </c>
      <c r="N1513" s="11"/>
      <c r="O1513" s="11">
        <f t="shared" si="235"/>
        <v>42326.416712962957</v>
      </c>
      <c r="P1513" t="b">
        <v>1</v>
      </c>
      <c r="Q1513">
        <v>206</v>
      </c>
      <c r="R1513" t="b">
        <v>1</v>
      </c>
      <c r="S1513" t="s">
        <v>8285</v>
      </c>
      <c r="T1513" s="5">
        <f t="shared" si="236"/>
        <v>111.79285714285714</v>
      </c>
      <c r="U1513" s="5">
        <f t="shared" si="237"/>
        <v>75.975728155339809</v>
      </c>
      <c r="V1513" t="str">
        <f t="shared" si="238"/>
        <v>photography</v>
      </c>
      <c r="W1513" t="str">
        <f t="shared" si="239"/>
        <v>photobooks</v>
      </c>
      <c r="X1513" s="8">
        <f t="shared" si="230"/>
        <v>2015</v>
      </c>
      <c r="Y1513" s="8">
        <f t="shared" si="231"/>
        <v>10</v>
      </c>
    </row>
    <row r="1514" spans="1:25" ht="19" customHeight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232"/>
        <v>42741.476145833331</v>
      </c>
      <c r="L1514" s="12">
        <f t="shared" si="233"/>
        <v>2017</v>
      </c>
      <c r="M1514" s="12">
        <f t="shared" si="234"/>
        <v>1</v>
      </c>
      <c r="N1514" s="11"/>
      <c r="O1514" s="11">
        <f t="shared" si="235"/>
        <v>42771.476145833331</v>
      </c>
      <c r="P1514" t="b">
        <v>1</v>
      </c>
      <c r="Q1514">
        <v>335</v>
      </c>
      <c r="R1514" t="b">
        <v>1</v>
      </c>
      <c r="S1514" t="s">
        <v>8285</v>
      </c>
      <c r="T1514" s="5">
        <f t="shared" si="236"/>
        <v>558.7714285714286</v>
      </c>
      <c r="U1514" s="5">
        <f t="shared" si="237"/>
        <v>58.379104477611939</v>
      </c>
      <c r="V1514" t="str">
        <f t="shared" si="238"/>
        <v>photography</v>
      </c>
      <c r="W1514" t="str">
        <f t="shared" si="239"/>
        <v>photobooks</v>
      </c>
      <c r="X1514" s="8">
        <f t="shared" si="230"/>
        <v>2017</v>
      </c>
      <c r="Y1514" s="8">
        <f t="shared" si="231"/>
        <v>1</v>
      </c>
    </row>
    <row r="1515" spans="1:25" ht="19" customHeight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232"/>
        <v>41806.42900462963</v>
      </c>
      <c r="L1515" s="12">
        <f t="shared" si="233"/>
        <v>2014</v>
      </c>
      <c r="M1515" s="12">
        <f t="shared" si="234"/>
        <v>6</v>
      </c>
      <c r="N1515" s="11"/>
      <c r="O1515" s="11">
        <f t="shared" si="235"/>
        <v>41836.42900462963</v>
      </c>
      <c r="P1515" t="b">
        <v>1</v>
      </c>
      <c r="Q1515">
        <v>215</v>
      </c>
      <c r="R1515" t="b">
        <v>1</v>
      </c>
      <c r="S1515" t="s">
        <v>8285</v>
      </c>
      <c r="T1515" s="5">
        <f t="shared" si="236"/>
        <v>150.01875000000001</v>
      </c>
      <c r="U1515" s="5">
        <f t="shared" si="237"/>
        <v>55.82093023255814</v>
      </c>
      <c r="V1515" t="str">
        <f t="shared" si="238"/>
        <v>photography</v>
      </c>
      <c r="W1515" t="str">
        <f t="shared" si="239"/>
        <v>photobooks</v>
      </c>
      <c r="X1515" s="8">
        <f t="shared" si="230"/>
        <v>2014</v>
      </c>
      <c r="Y1515" s="8">
        <f t="shared" si="231"/>
        <v>6</v>
      </c>
    </row>
    <row r="1516" spans="1:25" ht="19" customHeight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232"/>
        <v>42234.389351851853</v>
      </c>
      <c r="L1516" s="12">
        <f t="shared" si="233"/>
        <v>2015</v>
      </c>
      <c r="M1516" s="12">
        <f t="shared" si="234"/>
        <v>8</v>
      </c>
      <c r="N1516" s="11"/>
      <c r="O1516" s="11">
        <f t="shared" si="235"/>
        <v>42274.389351851853</v>
      </c>
      <c r="P1516" t="b">
        <v>1</v>
      </c>
      <c r="Q1516">
        <v>176</v>
      </c>
      <c r="R1516" t="b">
        <v>1</v>
      </c>
      <c r="S1516" t="s">
        <v>8285</v>
      </c>
      <c r="T1516" s="5">
        <f t="shared" si="236"/>
        <v>106.476</v>
      </c>
      <c r="U1516" s="5">
        <f t="shared" si="237"/>
        <v>151.24431818181819</v>
      </c>
      <c r="V1516" t="str">
        <f t="shared" si="238"/>
        <v>photography</v>
      </c>
      <c r="W1516" t="str">
        <f t="shared" si="239"/>
        <v>photobooks</v>
      </c>
      <c r="X1516" s="8">
        <f t="shared" si="230"/>
        <v>2015</v>
      </c>
      <c r="Y1516" s="8">
        <f t="shared" si="231"/>
        <v>8</v>
      </c>
    </row>
    <row r="1517" spans="1:25" ht="19" customHeight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232"/>
        <v>42415.04510416666</v>
      </c>
      <c r="L1517" s="12">
        <f t="shared" si="233"/>
        <v>2016</v>
      </c>
      <c r="M1517" s="12">
        <f t="shared" si="234"/>
        <v>2</v>
      </c>
      <c r="N1517" s="11"/>
      <c r="O1517" s="11">
        <f t="shared" si="235"/>
        <v>42445.003437499996</v>
      </c>
      <c r="P1517" t="b">
        <v>1</v>
      </c>
      <c r="Q1517">
        <v>555</v>
      </c>
      <c r="R1517" t="b">
        <v>1</v>
      </c>
      <c r="S1517" t="s">
        <v>8285</v>
      </c>
      <c r="T1517" s="5">
        <f t="shared" si="236"/>
        <v>157.18899999999999</v>
      </c>
      <c r="U1517" s="5">
        <f t="shared" si="237"/>
        <v>849.67027027027029</v>
      </c>
      <c r="V1517" t="str">
        <f t="shared" si="238"/>
        <v>photography</v>
      </c>
      <c r="W1517" t="str">
        <f t="shared" si="239"/>
        <v>photobooks</v>
      </c>
      <c r="X1517" s="8">
        <f t="shared" si="230"/>
        <v>2016</v>
      </c>
      <c r="Y1517" s="8">
        <f t="shared" si="231"/>
        <v>2</v>
      </c>
    </row>
    <row r="1518" spans="1:25" ht="19" customHeight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232"/>
        <v>42619.258009259262</v>
      </c>
      <c r="L1518" s="12">
        <f t="shared" si="233"/>
        <v>2016</v>
      </c>
      <c r="M1518" s="12">
        <f t="shared" si="234"/>
        <v>9</v>
      </c>
      <c r="N1518" s="11"/>
      <c r="O1518" s="11">
        <f t="shared" si="235"/>
        <v>42649.374999999993</v>
      </c>
      <c r="P1518" t="b">
        <v>1</v>
      </c>
      <c r="Q1518">
        <v>116</v>
      </c>
      <c r="R1518" t="b">
        <v>1</v>
      </c>
      <c r="S1518" t="s">
        <v>8285</v>
      </c>
      <c r="T1518" s="5">
        <f t="shared" si="236"/>
        <v>108.65882352941176</v>
      </c>
      <c r="U1518" s="5">
        <f t="shared" si="237"/>
        <v>159.24137931034483</v>
      </c>
      <c r="V1518" t="str">
        <f t="shared" si="238"/>
        <v>photography</v>
      </c>
      <c r="W1518" t="str">
        <f t="shared" si="239"/>
        <v>photobooks</v>
      </c>
      <c r="X1518" s="8">
        <f t="shared" si="230"/>
        <v>2016</v>
      </c>
      <c r="Y1518" s="8">
        <f t="shared" si="231"/>
        <v>9</v>
      </c>
    </row>
    <row r="1519" spans="1:25" ht="19" customHeight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232"/>
        <v>41948.358252314814</v>
      </c>
      <c r="L1519" s="12">
        <f t="shared" si="233"/>
        <v>2014</v>
      </c>
      <c r="M1519" s="12">
        <f t="shared" si="234"/>
        <v>11</v>
      </c>
      <c r="N1519" s="11"/>
      <c r="O1519" s="11">
        <f t="shared" si="235"/>
        <v>41979.041666666664</v>
      </c>
      <c r="P1519" t="b">
        <v>1</v>
      </c>
      <c r="Q1519">
        <v>615</v>
      </c>
      <c r="R1519" t="b">
        <v>1</v>
      </c>
      <c r="S1519" t="s">
        <v>8285</v>
      </c>
      <c r="T1519" s="5">
        <f t="shared" si="236"/>
        <v>161.97999999999999</v>
      </c>
      <c r="U1519" s="5">
        <f t="shared" si="237"/>
        <v>39.507317073170732</v>
      </c>
      <c r="V1519" t="str">
        <f t="shared" si="238"/>
        <v>photography</v>
      </c>
      <c r="W1519" t="str">
        <f t="shared" si="239"/>
        <v>photobooks</v>
      </c>
      <c r="X1519" s="8">
        <f t="shared" si="230"/>
        <v>2014</v>
      </c>
      <c r="Y1519" s="8">
        <f t="shared" si="231"/>
        <v>11</v>
      </c>
    </row>
    <row r="1520" spans="1:25" ht="19" customHeight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232"/>
        <v>41760.611712962964</v>
      </c>
      <c r="L1520" s="12">
        <f t="shared" si="233"/>
        <v>2014</v>
      </c>
      <c r="M1520" s="12">
        <f t="shared" si="234"/>
        <v>5</v>
      </c>
      <c r="N1520" s="11"/>
      <c r="O1520" s="11">
        <f t="shared" si="235"/>
        <v>41790.611712962964</v>
      </c>
      <c r="P1520" t="b">
        <v>1</v>
      </c>
      <c r="Q1520">
        <v>236</v>
      </c>
      <c r="R1520" t="b">
        <v>1</v>
      </c>
      <c r="S1520" t="s">
        <v>8285</v>
      </c>
      <c r="T1520" s="5">
        <f t="shared" si="236"/>
        <v>205.36666666666665</v>
      </c>
      <c r="U1520" s="5">
        <f t="shared" si="237"/>
        <v>130.52966101694915</v>
      </c>
      <c r="V1520" t="str">
        <f t="shared" si="238"/>
        <v>photography</v>
      </c>
      <c r="W1520" t="str">
        <f t="shared" si="239"/>
        <v>photobooks</v>
      </c>
      <c r="X1520" s="8">
        <f t="shared" si="230"/>
        <v>2014</v>
      </c>
      <c r="Y1520" s="8">
        <f t="shared" si="231"/>
        <v>5</v>
      </c>
    </row>
    <row r="1521" spans="1:25" ht="19" customHeight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232"/>
        <v>41782.533368055556</v>
      </c>
      <c r="L1521" s="12">
        <f t="shared" si="233"/>
        <v>2014</v>
      </c>
      <c r="M1521" s="12">
        <f t="shared" si="234"/>
        <v>5</v>
      </c>
      <c r="N1521" s="11"/>
      <c r="O1521" s="11">
        <f t="shared" si="235"/>
        <v>41810.707638888889</v>
      </c>
      <c r="P1521" t="b">
        <v>1</v>
      </c>
      <c r="Q1521">
        <v>145</v>
      </c>
      <c r="R1521" t="b">
        <v>1</v>
      </c>
      <c r="S1521" t="s">
        <v>8285</v>
      </c>
      <c r="T1521" s="5">
        <f t="shared" si="236"/>
        <v>103.36388888888889</v>
      </c>
      <c r="U1521" s="5">
        <f t="shared" si="237"/>
        <v>64.156896551724131</v>
      </c>
      <c r="V1521" t="str">
        <f t="shared" si="238"/>
        <v>photography</v>
      </c>
      <c r="W1521" t="str">
        <f t="shared" si="239"/>
        <v>photobooks</v>
      </c>
      <c r="X1521" s="8">
        <f t="shared" si="230"/>
        <v>2014</v>
      </c>
      <c r="Y1521" s="8">
        <f t="shared" si="231"/>
        <v>5</v>
      </c>
    </row>
    <row r="1522" spans="1:25" ht="19" customHeight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232"/>
        <v>41955.649456018517</v>
      </c>
      <c r="L1522" s="12">
        <f t="shared" si="233"/>
        <v>2014</v>
      </c>
      <c r="M1522" s="12">
        <f t="shared" si="234"/>
        <v>11</v>
      </c>
      <c r="N1522" s="11"/>
      <c r="O1522" s="11">
        <f t="shared" si="235"/>
        <v>41991.958333333336</v>
      </c>
      <c r="P1522" t="b">
        <v>1</v>
      </c>
      <c r="Q1522">
        <v>167</v>
      </c>
      <c r="R1522" t="b">
        <v>1</v>
      </c>
      <c r="S1522" t="s">
        <v>8285</v>
      </c>
      <c r="T1522" s="5">
        <f t="shared" si="236"/>
        <v>103.47222222222223</v>
      </c>
      <c r="U1522" s="5">
        <f t="shared" si="237"/>
        <v>111.52694610778443</v>
      </c>
      <c r="V1522" t="str">
        <f t="shared" si="238"/>
        <v>photography</v>
      </c>
      <c r="W1522" t="str">
        <f t="shared" si="239"/>
        <v>photobooks</v>
      </c>
      <c r="X1522" s="8">
        <f t="shared" si="230"/>
        <v>2014</v>
      </c>
      <c r="Y1522" s="8">
        <f t="shared" si="231"/>
        <v>11</v>
      </c>
    </row>
    <row r="1523" spans="1:25" ht="19" customHeight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232"/>
        <v>42492.959386574068</v>
      </c>
      <c r="L1523" s="12">
        <f t="shared" si="233"/>
        <v>2016</v>
      </c>
      <c r="M1523" s="12">
        <f t="shared" si="234"/>
        <v>5</v>
      </c>
      <c r="N1523" s="11"/>
      <c r="O1523" s="11">
        <f t="shared" si="235"/>
        <v>42527.959386574068</v>
      </c>
      <c r="P1523" t="b">
        <v>1</v>
      </c>
      <c r="Q1523">
        <v>235</v>
      </c>
      <c r="R1523" t="b">
        <v>1</v>
      </c>
      <c r="S1523" t="s">
        <v>8285</v>
      </c>
      <c r="T1523" s="5">
        <f t="shared" si="236"/>
        <v>106.81333333333333</v>
      </c>
      <c r="U1523" s="5">
        <f t="shared" si="237"/>
        <v>170.44680851063831</v>
      </c>
      <c r="V1523" t="str">
        <f t="shared" si="238"/>
        <v>photography</v>
      </c>
      <c r="W1523" t="str">
        <f t="shared" si="239"/>
        <v>photobooks</v>
      </c>
      <c r="X1523" s="8">
        <f t="shared" si="230"/>
        <v>2016</v>
      </c>
      <c r="Y1523" s="8">
        <f t="shared" si="231"/>
        <v>5</v>
      </c>
    </row>
    <row r="1524" spans="1:25" ht="19" customHeight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232"/>
        <v>41899.621979166666</v>
      </c>
      <c r="L1524" s="12">
        <f t="shared" si="233"/>
        <v>2014</v>
      </c>
      <c r="M1524" s="12">
        <f t="shared" si="234"/>
        <v>9</v>
      </c>
      <c r="N1524" s="11"/>
      <c r="O1524" s="11">
        <f t="shared" si="235"/>
        <v>41929.621979166666</v>
      </c>
      <c r="P1524" t="b">
        <v>1</v>
      </c>
      <c r="Q1524">
        <v>452</v>
      </c>
      <c r="R1524" t="b">
        <v>1</v>
      </c>
      <c r="S1524" t="s">
        <v>8285</v>
      </c>
      <c r="T1524" s="5">
        <f t="shared" si="236"/>
        <v>138.96574712643678</v>
      </c>
      <c r="U1524" s="5">
        <f t="shared" si="237"/>
        <v>133.7391592920354</v>
      </c>
      <c r="V1524" t="str">
        <f t="shared" si="238"/>
        <v>photography</v>
      </c>
      <c r="W1524" t="str">
        <f t="shared" si="239"/>
        <v>photobooks</v>
      </c>
      <c r="X1524" s="8">
        <f t="shared" si="230"/>
        <v>2014</v>
      </c>
      <c r="Y1524" s="8">
        <f t="shared" si="231"/>
        <v>9</v>
      </c>
    </row>
    <row r="1525" spans="1:25" ht="19" customHeight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232"/>
        <v>41964.543009259258</v>
      </c>
      <c r="L1525" s="12">
        <f t="shared" si="233"/>
        <v>2014</v>
      </c>
      <c r="M1525" s="12">
        <f t="shared" si="234"/>
        <v>11</v>
      </c>
      <c r="N1525" s="11"/>
      <c r="O1525" s="11">
        <f t="shared" si="235"/>
        <v>41995.791666666664</v>
      </c>
      <c r="P1525" t="b">
        <v>1</v>
      </c>
      <c r="Q1525">
        <v>241</v>
      </c>
      <c r="R1525" t="b">
        <v>1</v>
      </c>
      <c r="S1525" t="s">
        <v>8285</v>
      </c>
      <c r="T1525" s="5">
        <f t="shared" si="236"/>
        <v>124.84324324324325</v>
      </c>
      <c r="U1525" s="5">
        <f t="shared" si="237"/>
        <v>95.834024896265561</v>
      </c>
      <c r="V1525" t="str">
        <f t="shared" si="238"/>
        <v>photography</v>
      </c>
      <c r="W1525" t="str">
        <f t="shared" si="239"/>
        <v>photobooks</v>
      </c>
      <c r="X1525" s="8">
        <f t="shared" si="230"/>
        <v>2014</v>
      </c>
      <c r="Y1525" s="8">
        <f t="shared" si="231"/>
        <v>11</v>
      </c>
    </row>
    <row r="1526" spans="1:25" ht="19" customHeight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232"/>
        <v>42756.292708333327</v>
      </c>
      <c r="L1526" s="12">
        <f t="shared" si="233"/>
        <v>2017</v>
      </c>
      <c r="M1526" s="12">
        <f t="shared" si="234"/>
        <v>1</v>
      </c>
      <c r="N1526" s="11"/>
      <c r="O1526" s="11">
        <f t="shared" si="235"/>
        <v>42786.292708333327</v>
      </c>
      <c r="P1526" t="b">
        <v>1</v>
      </c>
      <c r="Q1526">
        <v>28</v>
      </c>
      <c r="R1526" t="b">
        <v>1</v>
      </c>
      <c r="S1526" t="s">
        <v>8285</v>
      </c>
      <c r="T1526" s="5">
        <f t="shared" si="236"/>
        <v>206.99999999999997</v>
      </c>
      <c r="U1526" s="5">
        <f t="shared" si="237"/>
        <v>221.78571428571428</v>
      </c>
      <c r="V1526" t="str">
        <f t="shared" si="238"/>
        <v>photography</v>
      </c>
      <c r="W1526" t="str">
        <f t="shared" si="239"/>
        <v>photobooks</v>
      </c>
      <c r="X1526" s="8">
        <f t="shared" si="230"/>
        <v>2017</v>
      </c>
      <c r="Y1526" s="8">
        <f t="shared" si="231"/>
        <v>1</v>
      </c>
    </row>
    <row r="1527" spans="1:25" ht="19" customHeight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232"/>
        <v>42570.494652777772</v>
      </c>
      <c r="L1527" s="12">
        <f t="shared" si="233"/>
        <v>2016</v>
      </c>
      <c r="M1527" s="12">
        <f t="shared" si="234"/>
        <v>7</v>
      </c>
      <c r="N1527" s="11"/>
      <c r="O1527" s="11">
        <f t="shared" si="235"/>
        <v>42600.494652777772</v>
      </c>
      <c r="P1527" t="b">
        <v>1</v>
      </c>
      <c r="Q1527">
        <v>140</v>
      </c>
      <c r="R1527" t="b">
        <v>1</v>
      </c>
      <c r="S1527" t="s">
        <v>8285</v>
      </c>
      <c r="T1527" s="5">
        <f t="shared" si="236"/>
        <v>174.00576923076923</v>
      </c>
      <c r="U1527" s="5">
        <f t="shared" si="237"/>
        <v>32.315357142857138</v>
      </c>
      <c r="V1527" t="str">
        <f t="shared" si="238"/>
        <v>photography</v>
      </c>
      <c r="W1527" t="str">
        <f t="shared" si="239"/>
        <v>photobooks</v>
      </c>
      <c r="X1527" s="8">
        <f t="shared" si="230"/>
        <v>2016</v>
      </c>
      <c r="Y1527" s="8">
        <f t="shared" si="231"/>
        <v>7</v>
      </c>
    </row>
    <row r="1528" spans="1:25" ht="19" customHeight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232"/>
        <v>42339.067673611113</v>
      </c>
      <c r="L1528" s="12">
        <f t="shared" si="233"/>
        <v>2015</v>
      </c>
      <c r="M1528" s="12">
        <f t="shared" si="234"/>
        <v>12</v>
      </c>
      <c r="N1528" s="11"/>
      <c r="O1528" s="11">
        <f t="shared" si="235"/>
        <v>42388.067673611113</v>
      </c>
      <c r="P1528" t="b">
        <v>1</v>
      </c>
      <c r="Q1528">
        <v>280</v>
      </c>
      <c r="R1528" t="b">
        <v>1</v>
      </c>
      <c r="S1528" t="s">
        <v>8285</v>
      </c>
      <c r="T1528" s="5">
        <f t="shared" si="236"/>
        <v>120.32608695652173</v>
      </c>
      <c r="U1528" s="5">
        <f t="shared" si="237"/>
        <v>98.839285714285708</v>
      </c>
      <c r="V1528" t="str">
        <f t="shared" si="238"/>
        <v>photography</v>
      </c>
      <c r="W1528" t="str">
        <f t="shared" si="239"/>
        <v>photobooks</v>
      </c>
      <c r="X1528" s="8">
        <f t="shared" si="230"/>
        <v>2015</v>
      </c>
      <c r="Y1528" s="8">
        <f t="shared" si="231"/>
        <v>12</v>
      </c>
    </row>
    <row r="1529" spans="1:25" ht="19" customHeight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232"/>
        <v>42780.392199074071</v>
      </c>
      <c r="L1529" s="12">
        <f t="shared" si="233"/>
        <v>2017</v>
      </c>
      <c r="M1529" s="12">
        <f t="shared" si="234"/>
        <v>2</v>
      </c>
      <c r="N1529" s="11"/>
      <c r="O1529" s="11">
        <f t="shared" si="235"/>
        <v>42808.350532407407</v>
      </c>
      <c r="P1529" t="b">
        <v>1</v>
      </c>
      <c r="Q1529">
        <v>70</v>
      </c>
      <c r="R1529" t="b">
        <v>1</v>
      </c>
      <c r="S1529" t="s">
        <v>8285</v>
      </c>
      <c r="T1529" s="5">
        <f t="shared" si="236"/>
        <v>110.44428571428573</v>
      </c>
      <c r="U1529" s="5">
        <f t="shared" si="237"/>
        <v>55.222142857142863</v>
      </c>
      <c r="V1529" t="str">
        <f t="shared" si="238"/>
        <v>photography</v>
      </c>
      <c r="W1529" t="str">
        <f t="shared" si="239"/>
        <v>photobooks</v>
      </c>
      <c r="X1529" s="8">
        <f t="shared" si="230"/>
        <v>2017</v>
      </c>
      <c r="Y1529" s="8">
        <f t="shared" si="231"/>
        <v>2</v>
      </c>
    </row>
    <row r="1530" spans="1:25" ht="19" customHeight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232"/>
        <v>42736.524560185186</v>
      </c>
      <c r="L1530" s="12">
        <f t="shared" si="233"/>
        <v>2017</v>
      </c>
      <c r="M1530" s="12">
        <f t="shared" si="234"/>
        <v>1</v>
      </c>
      <c r="N1530" s="11"/>
      <c r="O1530" s="11">
        <f t="shared" si="235"/>
        <v>42766.791666666664</v>
      </c>
      <c r="P1530" t="b">
        <v>1</v>
      </c>
      <c r="Q1530">
        <v>160</v>
      </c>
      <c r="R1530" t="b">
        <v>1</v>
      </c>
      <c r="S1530" t="s">
        <v>8285</v>
      </c>
      <c r="T1530" s="5">
        <f t="shared" si="236"/>
        <v>281.56666666666666</v>
      </c>
      <c r="U1530" s="5">
        <f t="shared" si="237"/>
        <v>52.793750000000003</v>
      </c>
      <c r="V1530" t="str">
        <f t="shared" si="238"/>
        <v>photography</v>
      </c>
      <c r="W1530" t="str">
        <f t="shared" si="239"/>
        <v>photobooks</v>
      </c>
      <c r="X1530" s="8">
        <f t="shared" si="230"/>
        <v>2017</v>
      </c>
      <c r="Y1530" s="8">
        <f t="shared" si="231"/>
        <v>1</v>
      </c>
    </row>
    <row r="1531" spans="1:25" ht="19" customHeight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232"/>
        <v>42052.420370370368</v>
      </c>
      <c r="L1531" s="12">
        <f t="shared" si="233"/>
        <v>2015</v>
      </c>
      <c r="M1531" s="12">
        <f t="shared" si="234"/>
        <v>2</v>
      </c>
      <c r="N1531" s="11"/>
      <c r="O1531" s="11">
        <f t="shared" si="235"/>
        <v>42082.378703703704</v>
      </c>
      <c r="P1531" t="b">
        <v>1</v>
      </c>
      <c r="Q1531">
        <v>141</v>
      </c>
      <c r="R1531" t="b">
        <v>1</v>
      </c>
      <c r="S1531" t="s">
        <v>8285</v>
      </c>
      <c r="T1531" s="5">
        <f t="shared" si="236"/>
        <v>100.67894736842105</v>
      </c>
      <c r="U1531" s="5">
        <f t="shared" si="237"/>
        <v>135.66666666666666</v>
      </c>
      <c r="V1531" t="str">
        <f t="shared" si="238"/>
        <v>photography</v>
      </c>
      <c r="W1531" t="str">
        <f t="shared" si="239"/>
        <v>photobooks</v>
      </c>
      <c r="X1531" s="8">
        <f t="shared" si="230"/>
        <v>2015</v>
      </c>
      <c r="Y1531" s="8">
        <f t="shared" si="231"/>
        <v>2</v>
      </c>
    </row>
    <row r="1532" spans="1:25" ht="19" customHeight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232"/>
        <v>42275.558969907404</v>
      </c>
      <c r="L1532" s="12">
        <f t="shared" si="233"/>
        <v>2015</v>
      </c>
      <c r="M1532" s="12">
        <f t="shared" si="234"/>
        <v>9</v>
      </c>
      <c r="N1532" s="11"/>
      <c r="O1532" s="11">
        <f t="shared" si="235"/>
        <v>42300.558969907404</v>
      </c>
      <c r="P1532" t="b">
        <v>1</v>
      </c>
      <c r="Q1532">
        <v>874</v>
      </c>
      <c r="R1532" t="b">
        <v>1</v>
      </c>
      <c r="S1532" t="s">
        <v>8285</v>
      </c>
      <c r="T1532" s="5">
        <f t="shared" si="236"/>
        <v>134.82571428571427</v>
      </c>
      <c r="U1532" s="5">
        <f t="shared" si="237"/>
        <v>53.991990846681922</v>
      </c>
      <c r="V1532" t="str">
        <f t="shared" si="238"/>
        <v>photography</v>
      </c>
      <c r="W1532" t="str">
        <f t="shared" si="239"/>
        <v>photobooks</v>
      </c>
      <c r="X1532" s="8">
        <f t="shared" si="230"/>
        <v>2015</v>
      </c>
      <c r="Y1532" s="8">
        <f t="shared" si="231"/>
        <v>9</v>
      </c>
    </row>
    <row r="1533" spans="1:25" ht="19" customHeight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232"/>
        <v>41941.594050925924</v>
      </c>
      <c r="L1533" s="12">
        <f t="shared" si="233"/>
        <v>2014</v>
      </c>
      <c r="M1533" s="12">
        <f t="shared" si="234"/>
        <v>10</v>
      </c>
      <c r="N1533" s="11"/>
      <c r="O1533" s="11">
        <f t="shared" si="235"/>
        <v>41973.916666666664</v>
      </c>
      <c r="P1533" t="b">
        <v>1</v>
      </c>
      <c r="Q1533">
        <v>73</v>
      </c>
      <c r="R1533" t="b">
        <v>1</v>
      </c>
      <c r="S1533" t="s">
        <v>8285</v>
      </c>
      <c r="T1533" s="5">
        <f t="shared" si="236"/>
        <v>175.95744680851064</v>
      </c>
      <c r="U1533" s="5">
        <f t="shared" si="237"/>
        <v>56.643835616438359</v>
      </c>
      <c r="V1533" t="str">
        <f t="shared" si="238"/>
        <v>photography</v>
      </c>
      <c r="W1533" t="str">
        <f t="shared" si="239"/>
        <v>photobooks</v>
      </c>
      <c r="X1533" s="8">
        <f t="shared" si="230"/>
        <v>2014</v>
      </c>
      <c r="Y1533" s="8">
        <f t="shared" si="231"/>
        <v>10</v>
      </c>
    </row>
    <row r="1534" spans="1:25" ht="19" customHeight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232"/>
        <v>42391.266956018517</v>
      </c>
      <c r="L1534" s="12">
        <f t="shared" si="233"/>
        <v>2016</v>
      </c>
      <c r="M1534" s="12">
        <f t="shared" si="234"/>
        <v>1</v>
      </c>
      <c r="N1534" s="11"/>
      <c r="O1534" s="11">
        <f t="shared" si="235"/>
        <v>42415.416666666664</v>
      </c>
      <c r="P1534" t="b">
        <v>1</v>
      </c>
      <c r="Q1534">
        <v>294</v>
      </c>
      <c r="R1534" t="b">
        <v>1</v>
      </c>
      <c r="S1534" t="s">
        <v>8285</v>
      </c>
      <c r="T1534" s="5">
        <f t="shared" si="236"/>
        <v>484.02000000000004</v>
      </c>
      <c r="U1534" s="5">
        <f t="shared" si="237"/>
        <v>82.316326530612244</v>
      </c>
      <c r="V1534" t="str">
        <f t="shared" si="238"/>
        <v>photography</v>
      </c>
      <c r="W1534" t="str">
        <f t="shared" si="239"/>
        <v>photobooks</v>
      </c>
      <c r="X1534" s="8">
        <f t="shared" si="230"/>
        <v>2016</v>
      </c>
      <c r="Y1534" s="8">
        <f t="shared" si="231"/>
        <v>1</v>
      </c>
    </row>
    <row r="1535" spans="1:25" ht="19" customHeight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232"/>
        <v>42442.793715277774</v>
      </c>
      <c r="L1535" s="12">
        <f t="shared" si="233"/>
        <v>2016</v>
      </c>
      <c r="M1535" s="12">
        <f t="shared" si="234"/>
        <v>3</v>
      </c>
      <c r="N1535" s="11"/>
      <c r="O1535" s="11">
        <f t="shared" si="235"/>
        <v>42491.957638888889</v>
      </c>
      <c r="P1535" t="b">
        <v>1</v>
      </c>
      <c r="Q1535">
        <v>740</v>
      </c>
      <c r="R1535" t="b">
        <v>1</v>
      </c>
      <c r="S1535" t="s">
        <v>8285</v>
      </c>
      <c r="T1535" s="5">
        <f t="shared" si="236"/>
        <v>145.14000000000001</v>
      </c>
      <c r="U1535" s="5">
        <f t="shared" si="237"/>
        <v>88.26081081081081</v>
      </c>
      <c r="V1535" t="str">
        <f t="shared" si="238"/>
        <v>photography</v>
      </c>
      <c r="W1535" t="str">
        <f t="shared" si="239"/>
        <v>photobooks</v>
      </c>
      <c r="X1535" s="8">
        <f t="shared" si="230"/>
        <v>2016</v>
      </c>
      <c r="Y1535" s="8">
        <f t="shared" si="231"/>
        <v>3</v>
      </c>
    </row>
    <row r="1536" spans="1:25" ht="19" customHeight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232"/>
        <v>42221.465995370367</v>
      </c>
      <c r="L1536" s="12">
        <f t="shared" si="233"/>
        <v>2015</v>
      </c>
      <c r="M1536" s="12">
        <f t="shared" si="234"/>
        <v>8</v>
      </c>
      <c r="N1536" s="11"/>
      <c r="O1536" s="11">
        <f t="shared" si="235"/>
        <v>42251.465995370367</v>
      </c>
      <c r="P1536" t="b">
        <v>1</v>
      </c>
      <c r="Q1536">
        <v>369</v>
      </c>
      <c r="R1536" t="b">
        <v>1</v>
      </c>
      <c r="S1536" t="s">
        <v>8285</v>
      </c>
      <c r="T1536" s="5">
        <f t="shared" si="236"/>
        <v>417.73333333333335</v>
      </c>
      <c r="U1536" s="5">
        <f t="shared" si="237"/>
        <v>84.905149051490511</v>
      </c>
      <c r="V1536" t="str">
        <f t="shared" si="238"/>
        <v>photography</v>
      </c>
      <c r="W1536" t="str">
        <f t="shared" si="239"/>
        <v>photobooks</v>
      </c>
      <c r="X1536" s="8">
        <f t="shared" si="230"/>
        <v>2015</v>
      </c>
      <c r="Y1536" s="8">
        <f t="shared" si="231"/>
        <v>8</v>
      </c>
    </row>
    <row r="1537" spans="1:25" ht="19" customHeight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232"/>
        <v>42484.620729166665</v>
      </c>
      <c r="L1537" s="12">
        <f t="shared" si="233"/>
        <v>2016</v>
      </c>
      <c r="M1537" s="12">
        <f t="shared" si="234"/>
        <v>4</v>
      </c>
      <c r="N1537" s="11"/>
      <c r="O1537" s="11">
        <f t="shared" si="235"/>
        <v>42513.708333333336</v>
      </c>
      <c r="P1537" t="b">
        <v>1</v>
      </c>
      <c r="Q1537">
        <v>110</v>
      </c>
      <c r="R1537" t="b">
        <v>1</v>
      </c>
      <c r="S1537" t="s">
        <v>8285</v>
      </c>
      <c r="T1537" s="5">
        <f t="shared" si="236"/>
        <v>132.42499999999998</v>
      </c>
      <c r="U1537" s="5">
        <f t="shared" si="237"/>
        <v>48.154545454545456</v>
      </c>
      <c r="V1537" t="str">
        <f t="shared" si="238"/>
        <v>photography</v>
      </c>
      <c r="W1537" t="str">
        <f t="shared" si="239"/>
        <v>photobooks</v>
      </c>
      <c r="X1537" s="8">
        <f t="shared" si="230"/>
        <v>2016</v>
      </c>
      <c r="Y1537" s="8">
        <f t="shared" si="231"/>
        <v>4</v>
      </c>
    </row>
    <row r="1538" spans="1:25" ht="19" customHeight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si="232"/>
        <v>42213.593865740739</v>
      </c>
      <c r="L1538" s="12">
        <f t="shared" si="233"/>
        <v>2015</v>
      </c>
      <c r="M1538" s="12">
        <f t="shared" si="234"/>
        <v>7</v>
      </c>
      <c r="N1538" s="11"/>
      <c r="O1538" s="11">
        <f t="shared" si="235"/>
        <v>42243.593865740739</v>
      </c>
      <c r="P1538" t="b">
        <v>1</v>
      </c>
      <c r="Q1538">
        <v>455</v>
      </c>
      <c r="R1538" t="b">
        <v>1</v>
      </c>
      <c r="S1538" t="s">
        <v>8285</v>
      </c>
      <c r="T1538" s="5">
        <f t="shared" si="236"/>
        <v>250.30841666666666</v>
      </c>
      <c r="U1538" s="5">
        <f t="shared" si="237"/>
        <v>66.015406593406595</v>
      </c>
      <c r="V1538" t="str">
        <f t="shared" si="238"/>
        <v>photography</v>
      </c>
      <c r="W1538" t="str">
        <f t="shared" si="239"/>
        <v>photobooks</v>
      </c>
      <c r="X1538" s="8">
        <f t="shared" ref="X1538:X1601" si="240">L1538</f>
        <v>2015</v>
      </c>
      <c r="Y1538" s="8">
        <f t="shared" ref="Y1538:Y1601" si="241">M1538</f>
        <v>7</v>
      </c>
    </row>
    <row r="1539" spans="1:25" ht="19" customHeight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ref="K1539:K1602" si="242">(J1539/86400)+25569+(-5/24)</f>
        <v>42552.106793981475</v>
      </c>
      <c r="L1539" s="12">
        <f t="shared" ref="L1539:L1602" si="243">YEAR(K1539)</f>
        <v>2016</v>
      </c>
      <c r="M1539" s="12">
        <f t="shared" ref="M1539:M1602" si="244">MONTH(K1539)</f>
        <v>7</v>
      </c>
      <c r="N1539" s="11"/>
      <c r="O1539" s="11">
        <f t="shared" ref="O1539:O1602" si="245">(I1539/86400)+25569+(-5/24)</f>
        <v>42588.541666666664</v>
      </c>
      <c r="P1539" t="b">
        <v>1</v>
      </c>
      <c r="Q1539">
        <v>224</v>
      </c>
      <c r="R1539" t="b">
        <v>1</v>
      </c>
      <c r="S1539" t="s">
        <v>8285</v>
      </c>
      <c r="T1539" s="5">
        <f t="shared" ref="T1539:T1602" si="246">E1539/D1539*100</f>
        <v>179.9</v>
      </c>
      <c r="U1539" s="5">
        <f t="shared" ref="U1539:U1602" si="247">IF(Q1539&gt;0,E1539/Q1539,0)</f>
        <v>96.375</v>
      </c>
      <c r="V1539" t="str">
        <f t="shared" ref="V1539:V1602" si="248">LEFT(S1539,SEARCH("/",S1539)-1)</f>
        <v>photography</v>
      </c>
      <c r="W1539" t="str">
        <f t="shared" ref="W1539:W1602" si="249">RIGHT($S1539,LEN($S1539)-SEARCH("/",$S1539))</f>
        <v>photobooks</v>
      </c>
      <c r="X1539" s="8">
        <f t="shared" si="240"/>
        <v>2016</v>
      </c>
      <c r="Y1539" s="8">
        <f t="shared" si="241"/>
        <v>7</v>
      </c>
    </row>
    <row r="1540" spans="1:25" ht="19" customHeight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242"/>
        <v>41981.57372685185</v>
      </c>
      <c r="L1540" s="12">
        <f t="shared" si="243"/>
        <v>2014</v>
      </c>
      <c r="M1540" s="12">
        <f t="shared" si="244"/>
        <v>12</v>
      </c>
      <c r="N1540" s="11"/>
      <c r="O1540" s="11">
        <f t="shared" si="245"/>
        <v>42026.57372685185</v>
      </c>
      <c r="P1540" t="b">
        <v>1</v>
      </c>
      <c r="Q1540">
        <v>46</v>
      </c>
      <c r="R1540" t="b">
        <v>1</v>
      </c>
      <c r="S1540" t="s">
        <v>8285</v>
      </c>
      <c r="T1540" s="5">
        <f t="shared" si="246"/>
        <v>102.62857142857142</v>
      </c>
      <c r="U1540" s="5">
        <f t="shared" si="247"/>
        <v>156.17391304347825</v>
      </c>
      <c r="V1540" t="str">
        <f t="shared" si="248"/>
        <v>photography</v>
      </c>
      <c r="W1540" t="str">
        <f t="shared" si="249"/>
        <v>photobooks</v>
      </c>
      <c r="X1540" s="8">
        <f t="shared" si="240"/>
        <v>2014</v>
      </c>
      <c r="Y1540" s="8">
        <f t="shared" si="241"/>
        <v>12</v>
      </c>
    </row>
    <row r="1541" spans="1:25" ht="19" customHeight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242"/>
        <v>42705.710868055554</v>
      </c>
      <c r="L1541" s="12">
        <f t="shared" si="243"/>
        <v>2016</v>
      </c>
      <c r="M1541" s="12">
        <f t="shared" si="244"/>
        <v>12</v>
      </c>
      <c r="N1541" s="11"/>
      <c r="O1541" s="11">
        <f t="shared" si="245"/>
        <v>42738.710868055554</v>
      </c>
      <c r="P1541" t="b">
        <v>0</v>
      </c>
      <c r="Q1541">
        <v>284</v>
      </c>
      <c r="R1541" t="b">
        <v>1</v>
      </c>
      <c r="S1541" t="s">
        <v>8285</v>
      </c>
      <c r="T1541" s="5">
        <f t="shared" si="246"/>
        <v>135.98609999999999</v>
      </c>
      <c r="U1541" s="5">
        <f t="shared" si="247"/>
        <v>95.764859154929582</v>
      </c>
      <c r="V1541" t="str">
        <f t="shared" si="248"/>
        <v>photography</v>
      </c>
      <c r="W1541" t="str">
        <f t="shared" si="249"/>
        <v>photobooks</v>
      </c>
      <c r="X1541" s="8">
        <f t="shared" si="240"/>
        <v>2016</v>
      </c>
      <c r="Y1541" s="8">
        <f t="shared" si="241"/>
        <v>12</v>
      </c>
    </row>
    <row r="1542" spans="1:25" ht="19" customHeight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242"/>
        <v>41938.798796296294</v>
      </c>
      <c r="L1542" s="12">
        <f t="shared" si="243"/>
        <v>2014</v>
      </c>
      <c r="M1542" s="12">
        <f t="shared" si="244"/>
        <v>10</v>
      </c>
      <c r="N1542" s="11"/>
      <c r="O1542" s="11">
        <f t="shared" si="245"/>
        <v>41968.843749999993</v>
      </c>
      <c r="P1542" t="b">
        <v>1</v>
      </c>
      <c r="Q1542">
        <v>98</v>
      </c>
      <c r="R1542" t="b">
        <v>1</v>
      </c>
      <c r="S1542" t="s">
        <v>8285</v>
      </c>
      <c r="T1542" s="5">
        <f t="shared" si="246"/>
        <v>117.86666666666667</v>
      </c>
      <c r="U1542" s="5">
        <f t="shared" si="247"/>
        <v>180.40816326530611</v>
      </c>
      <c r="V1542" t="str">
        <f t="shared" si="248"/>
        <v>photography</v>
      </c>
      <c r="W1542" t="str">
        <f t="shared" si="249"/>
        <v>photobooks</v>
      </c>
      <c r="X1542" s="8">
        <f t="shared" si="240"/>
        <v>2014</v>
      </c>
      <c r="Y1542" s="8">
        <f t="shared" si="241"/>
        <v>10</v>
      </c>
    </row>
    <row r="1543" spans="1:25" ht="19" customHeight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242"/>
        <v>41974.503912037035</v>
      </c>
      <c r="L1543" s="12">
        <f t="shared" si="243"/>
        <v>2014</v>
      </c>
      <c r="M1543" s="12">
        <f t="shared" si="244"/>
        <v>12</v>
      </c>
      <c r="N1543" s="11"/>
      <c r="O1543" s="11">
        <f t="shared" si="245"/>
        <v>42004.503912037035</v>
      </c>
      <c r="P1543" t="b">
        <v>0</v>
      </c>
      <c r="Q1543">
        <v>2</v>
      </c>
      <c r="R1543" t="b">
        <v>0</v>
      </c>
      <c r="S1543" t="s">
        <v>8289</v>
      </c>
      <c r="T1543" s="5">
        <f t="shared" si="246"/>
        <v>3.3333333333333333E-2</v>
      </c>
      <c r="U1543" s="5">
        <f t="shared" si="247"/>
        <v>3</v>
      </c>
      <c r="V1543" t="str">
        <f t="shared" si="248"/>
        <v>photography</v>
      </c>
      <c r="W1543" t="str">
        <f t="shared" si="249"/>
        <v>nature</v>
      </c>
      <c r="X1543" s="8">
        <f t="shared" si="240"/>
        <v>2014</v>
      </c>
      <c r="Y1543" s="8">
        <f t="shared" si="241"/>
        <v>12</v>
      </c>
    </row>
    <row r="1544" spans="1:25" ht="19" customHeight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242"/>
        <v>42170.788194444445</v>
      </c>
      <c r="L1544" s="12">
        <f t="shared" si="243"/>
        <v>2015</v>
      </c>
      <c r="M1544" s="12">
        <f t="shared" si="244"/>
        <v>6</v>
      </c>
      <c r="N1544" s="11"/>
      <c r="O1544" s="11">
        <f t="shared" si="245"/>
        <v>42185.788194444445</v>
      </c>
      <c r="P1544" t="b">
        <v>0</v>
      </c>
      <c r="Q1544">
        <v>1</v>
      </c>
      <c r="R1544" t="b">
        <v>0</v>
      </c>
      <c r="S1544" t="s">
        <v>8289</v>
      </c>
      <c r="T1544" s="5">
        <f t="shared" si="246"/>
        <v>4</v>
      </c>
      <c r="U1544" s="5">
        <f t="shared" si="247"/>
        <v>20</v>
      </c>
      <c r="V1544" t="str">
        <f t="shared" si="248"/>
        <v>photography</v>
      </c>
      <c r="W1544" t="str">
        <f t="shared" si="249"/>
        <v>nature</v>
      </c>
      <c r="X1544" s="8">
        <f t="shared" si="240"/>
        <v>2015</v>
      </c>
      <c r="Y1544" s="8">
        <f t="shared" si="241"/>
        <v>6</v>
      </c>
    </row>
    <row r="1545" spans="1:25" ht="19" customHeight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242"/>
        <v>41935.301319444443</v>
      </c>
      <c r="L1545" s="12">
        <f t="shared" si="243"/>
        <v>2014</v>
      </c>
      <c r="M1545" s="12">
        <f t="shared" si="244"/>
        <v>10</v>
      </c>
      <c r="N1545" s="11"/>
      <c r="O1545" s="11">
        <f t="shared" si="245"/>
        <v>41965.342986111107</v>
      </c>
      <c r="P1545" t="b">
        <v>0</v>
      </c>
      <c r="Q1545">
        <v>1</v>
      </c>
      <c r="R1545" t="b">
        <v>0</v>
      </c>
      <c r="S1545" t="s">
        <v>8289</v>
      </c>
      <c r="T1545" s="5">
        <f t="shared" si="246"/>
        <v>0.44444444444444442</v>
      </c>
      <c r="U1545" s="5">
        <f t="shared" si="247"/>
        <v>10</v>
      </c>
      <c r="V1545" t="str">
        <f t="shared" si="248"/>
        <v>photography</v>
      </c>
      <c r="W1545" t="str">
        <f t="shared" si="249"/>
        <v>nature</v>
      </c>
      <c r="X1545" s="8">
        <f t="shared" si="240"/>
        <v>2014</v>
      </c>
      <c r="Y1545" s="8">
        <f t="shared" si="241"/>
        <v>10</v>
      </c>
    </row>
    <row r="1546" spans="1:25" ht="19" customHeight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242"/>
        <v>42052.842870370368</v>
      </c>
      <c r="L1546" s="12">
        <f t="shared" si="243"/>
        <v>2015</v>
      </c>
      <c r="M1546" s="12">
        <f t="shared" si="244"/>
        <v>2</v>
      </c>
      <c r="N1546" s="11"/>
      <c r="O1546" s="11">
        <f t="shared" si="245"/>
        <v>42094.804166666661</v>
      </c>
      <c r="P1546" t="b">
        <v>0</v>
      </c>
      <c r="Q1546">
        <v>0</v>
      </c>
      <c r="R1546" t="b">
        <v>0</v>
      </c>
      <c r="S1546" t="s">
        <v>8289</v>
      </c>
      <c r="T1546" s="5">
        <f t="shared" si="246"/>
        <v>0</v>
      </c>
      <c r="U1546" s="5">
        <f t="shared" si="247"/>
        <v>0</v>
      </c>
      <c r="V1546" t="str">
        <f t="shared" si="248"/>
        <v>photography</v>
      </c>
      <c r="W1546" t="str">
        <f t="shared" si="249"/>
        <v>nature</v>
      </c>
      <c r="X1546" s="8">
        <f t="shared" si="240"/>
        <v>2015</v>
      </c>
      <c r="Y1546" s="8">
        <f t="shared" si="241"/>
        <v>2</v>
      </c>
    </row>
    <row r="1547" spans="1:25" ht="19" customHeight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242"/>
        <v>42031.676319444443</v>
      </c>
      <c r="L1547" s="12">
        <f t="shared" si="243"/>
        <v>2015</v>
      </c>
      <c r="M1547" s="12">
        <f t="shared" si="244"/>
        <v>1</v>
      </c>
      <c r="N1547" s="11"/>
      <c r="O1547" s="11">
        <f t="shared" si="245"/>
        <v>42065.677777777775</v>
      </c>
      <c r="P1547" t="b">
        <v>0</v>
      </c>
      <c r="Q1547">
        <v>1</v>
      </c>
      <c r="R1547" t="b">
        <v>0</v>
      </c>
      <c r="S1547" t="s">
        <v>8289</v>
      </c>
      <c r="T1547" s="5">
        <f t="shared" si="246"/>
        <v>3.3333333333333333E-2</v>
      </c>
      <c r="U1547" s="5">
        <f t="shared" si="247"/>
        <v>1</v>
      </c>
      <c r="V1547" t="str">
        <f t="shared" si="248"/>
        <v>photography</v>
      </c>
      <c r="W1547" t="str">
        <f t="shared" si="249"/>
        <v>nature</v>
      </c>
      <c r="X1547" s="8">
        <f t="shared" si="240"/>
        <v>2015</v>
      </c>
      <c r="Y1547" s="8">
        <f t="shared" si="241"/>
        <v>1</v>
      </c>
    </row>
    <row r="1548" spans="1:25" ht="19" customHeight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242"/>
        <v>41839.004618055551</v>
      </c>
      <c r="L1548" s="12">
        <f t="shared" si="243"/>
        <v>2014</v>
      </c>
      <c r="M1548" s="12">
        <f t="shared" si="244"/>
        <v>7</v>
      </c>
      <c r="N1548" s="11"/>
      <c r="O1548" s="11">
        <f t="shared" si="245"/>
        <v>41899.004618055551</v>
      </c>
      <c r="P1548" t="b">
        <v>0</v>
      </c>
      <c r="Q1548">
        <v>11</v>
      </c>
      <c r="R1548" t="b">
        <v>0</v>
      </c>
      <c r="S1548" t="s">
        <v>8289</v>
      </c>
      <c r="T1548" s="5">
        <f t="shared" si="246"/>
        <v>28.9</v>
      </c>
      <c r="U1548" s="5">
        <f t="shared" si="247"/>
        <v>26.272727272727273</v>
      </c>
      <c r="V1548" t="str">
        <f t="shared" si="248"/>
        <v>photography</v>
      </c>
      <c r="W1548" t="str">
        <f t="shared" si="249"/>
        <v>nature</v>
      </c>
      <c r="X1548" s="8">
        <f t="shared" si="240"/>
        <v>2014</v>
      </c>
      <c r="Y1548" s="8">
        <f t="shared" si="241"/>
        <v>7</v>
      </c>
    </row>
    <row r="1549" spans="1:25" ht="19" customHeight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242"/>
        <v>42782.218541666669</v>
      </c>
      <c r="L1549" s="12">
        <f t="shared" si="243"/>
        <v>2017</v>
      </c>
      <c r="M1549" s="12">
        <f t="shared" si="244"/>
        <v>2</v>
      </c>
      <c r="N1549" s="11"/>
      <c r="O1549" s="11">
        <f t="shared" si="245"/>
        <v>42789.218541666669</v>
      </c>
      <c r="P1549" t="b">
        <v>0</v>
      </c>
      <c r="Q1549">
        <v>0</v>
      </c>
      <c r="R1549" t="b">
        <v>0</v>
      </c>
      <c r="S1549" t="s">
        <v>8289</v>
      </c>
      <c r="T1549" s="5">
        <f t="shared" si="246"/>
        <v>0</v>
      </c>
      <c r="U1549" s="5">
        <f t="shared" si="247"/>
        <v>0</v>
      </c>
      <c r="V1549" t="str">
        <f t="shared" si="248"/>
        <v>photography</v>
      </c>
      <c r="W1549" t="str">
        <f t="shared" si="249"/>
        <v>nature</v>
      </c>
      <c r="X1549" s="8">
        <f t="shared" si="240"/>
        <v>2017</v>
      </c>
      <c r="Y1549" s="8">
        <f t="shared" si="241"/>
        <v>2</v>
      </c>
    </row>
    <row r="1550" spans="1:25" ht="19" customHeight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242"/>
        <v>42286.673842592594</v>
      </c>
      <c r="L1550" s="12">
        <f t="shared" si="243"/>
        <v>2015</v>
      </c>
      <c r="M1550" s="12">
        <f t="shared" si="244"/>
        <v>10</v>
      </c>
      <c r="N1550" s="11"/>
      <c r="O1550" s="11">
        <f t="shared" si="245"/>
        <v>42316.715509259258</v>
      </c>
      <c r="P1550" t="b">
        <v>0</v>
      </c>
      <c r="Q1550">
        <v>1</v>
      </c>
      <c r="R1550" t="b">
        <v>0</v>
      </c>
      <c r="S1550" t="s">
        <v>8289</v>
      </c>
      <c r="T1550" s="5">
        <f t="shared" si="246"/>
        <v>8.5714285714285712</v>
      </c>
      <c r="U1550" s="5">
        <f t="shared" si="247"/>
        <v>60</v>
      </c>
      <c r="V1550" t="str">
        <f t="shared" si="248"/>
        <v>photography</v>
      </c>
      <c r="W1550" t="str">
        <f t="shared" si="249"/>
        <v>nature</v>
      </c>
      <c r="X1550" s="8">
        <f t="shared" si="240"/>
        <v>2015</v>
      </c>
      <c r="Y1550" s="8">
        <f t="shared" si="241"/>
        <v>10</v>
      </c>
    </row>
    <row r="1551" spans="1:25" ht="19" customHeight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242"/>
        <v>42280.927766203698</v>
      </c>
      <c r="L1551" s="12">
        <f t="shared" si="243"/>
        <v>2015</v>
      </c>
      <c r="M1551" s="12">
        <f t="shared" si="244"/>
        <v>10</v>
      </c>
      <c r="N1551" s="11"/>
      <c r="O1551" s="11">
        <f t="shared" si="245"/>
        <v>42310.96943287037</v>
      </c>
      <c r="P1551" t="b">
        <v>0</v>
      </c>
      <c r="Q1551">
        <v>6</v>
      </c>
      <c r="R1551" t="b">
        <v>0</v>
      </c>
      <c r="S1551" t="s">
        <v>8289</v>
      </c>
      <c r="T1551" s="5">
        <f t="shared" si="246"/>
        <v>34</v>
      </c>
      <c r="U1551" s="5">
        <f t="shared" si="247"/>
        <v>28.333333333333332</v>
      </c>
      <c r="V1551" t="str">
        <f t="shared" si="248"/>
        <v>photography</v>
      </c>
      <c r="W1551" t="str">
        <f t="shared" si="249"/>
        <v>nature</v>
      </c>
      <c r="X1551" s="8">
        <f t="shared" si="240"/>
        <v>2015</v>
      </c>
      <c r="Y1551" s="8">
        <f t="shared" si="241"/>
        <v>10</v>
      </c>
    </row>
    <row r="1552" spans="1:25" ht="19" customHeight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242"/>
        <v>42472.24113425926</v>
      </c>
      <c r="L1552" s="12">
        <f t="shared" si="243"/>
        <v>2016</v>
      </c>
      <c r="M1552" s="12">
        <f t="shared" si="244"/>
        <v>4</v>
      </c>
      <c r="N1552" s="11"/>
      <c r="O1552" s="11">
        <f t="shared" si="245"/>
        <v>42502.24113425926</v>
      </c>
      <c r="P1552" t="b">
        <v>0</v>
      </c>
      <c r="Q1552">
        <v>7</v>
      </c>
      <c r="R1552" t="b">
        <v>0</v>
      </c>
      <c r="S1552" t="s">
        <v>8289</v>
      </c>
      <c r="T1552" s="5">
        <f t="shared" si="246"/>
        <v>13.466666666666665</v>
      </c>
      <c r="U1552" s="5">
        <f t="shared" si="247"/>
        <v>14.428571428571429</v>
      </c>
      <c r="V1552" t="str">
        <f t="shared" si="248"/>
        <v>photography</v>
      </c>
      <c r="W1552" t="str">
        <f t="shared" si="249"/>
        <v>nature</v>
      </c>
      <c r="X1552" s="8">
        <f t="shared" si="240"/>
        <v>2016</v>
      </c>
      <c r="Y1552" s="8">
        <f t="shared" si="241"/>
        <v>4</v>
      </c>
    </row>
    <row r="1553" spans="1:25" ht="19" customHeight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242"/>
        <v>42121.616192129623</v>
      </c>
      <c r="L1553" s="12">
        <f t="shared" si="243"/>
        <v>2015</v>
      </c>
      <c r="M1553" s="12">
        <f t="shared" si="244"/>
        <v>4</v>
      </c>
      <c r="N1553" s="11"/>
      <c r="O1553" s="11">
        <f t="shared" si="245"/>
        <v>42151.616192129623</v>
      </c>
      <c r="P1553" t="b">
        <v>0</v>
      </c>
      <c r="Q1553">
        <v>0</v>
      </c>
      <c r="R1553" t="b">
        <v>0</v>
      </c>
      <c r="S1553" t="s">
        <v>8289</v>
      </c>
      <c r="T1553" s="5">
        <f t="shared" si="246"/>
        <v>0</v>
      </c>
      <c r="U1553" s="5">
        <f t="shared" si="247"/>
        <v>0</v>
      </c>
      <c r="V1553" t="str">
        <f t="shared" si="248"/>
        <v>photography</v>
      </c>
      <c r="W1553" t="str">
        <f t="shared" si="249"/>
        <v>nature</v>
      </c>
      <c r="X1553" s="8">
        <f t="shared" si="240"/>
        <v>2015</v>
      </c>
      <c r="Y1553" s="8">
        <f t="shared" si="241"/>
        <v>4</v>
      </c>
    </row>
    <row r="1554" spans="1:25" ht="19" customHeight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242"/>
        <v>41892.480416666665</v>
      </c>
      <c r="L1554" s="12">
        <f t="shared" si="243"/>
        <v>2014</v>
      </c>
      <c r="M1554" s="12">
        <f t="shared" si="244"/>
        <v>9</v>
      </c>
      <c r="N1554" s="11"/>
      <c r="O1554" s="11">
        <f t="shared" si="245"/>
        <v>41912.957638888889</v>
      </c>
      <c r="P1554" t="b">
        <v>0</v>
      </c>
      <c r="Q1554">
        <v>16</v>
      </c>
      <c r="R1554" t="b">
        <v>0</v>
      </c>
      <c r="S1554" t="s">
        <v>8289</v>
      </c>
      <c r="T1554" s="5">
        <f t="shared" si="246"/>
        <v>49.186046511627907</v>
      </c>
      <c r="U1554" s="5">
        <f t="shared" si="247"/>
        <v>132.1875</v>
      </c>
      <c r="V1554" t="str">
        <f t="shared" si="248"/>
        <v>photography</v>
      </c>
      <c r="W1554" t="str">
        <f t="shared" si="249"/>
        <v>nature</v>
      </c>
      <c r="X1554" s="8">
        <f t="shared" si="240"/>
        <v>2014</v>
      </c>
      <c r="Y1554" s="8">
        <f t="shared" si="241"/>
        <v>9</v>
      </c>
    </row>
    <row r="1555" spans="1:25" ht="19" customHeight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242"/>
        <v>42219.074618055551</v>
      </c>
      <c r="L1555" s="12">
        <f t="shared" si="243"/>
        <v>2015</v>
      </c>
      <c r="M1555" s="12">
        <f t="shared" si="244"/>
        <v>8</v>
      </c>
      <c r="N1555" s="11"/>
      <c r="O1555" s="11">
        <f t="shared" si="245"/>
        <v>42249.074618055551</v>
      </c>
      <c r="P1555" t="b">
        <v>0</v>
      </c>
      <c r="Q1555">
        <v>0</v>
      </c>
      <c r="R1555" t="b">
        <v>0</v>
      </c>
      <c r="S1555" t="s">
        <v>8289</v>
      </c>
      <c r="T1555" s="5">
        <f t="shared" si="246"/>
        <v>0</v>
      </c>
      <c r="U1555" s="5">
        <f t="shared" si="247"/>
        <v>0</v>
      </c>
      <c r="V1555" t="str">
        <f t="shared" si="248"/>
        <v>photography</v>
      </c>
      <c r="W1555" t="str">
        <f t="shared" si="249"/>
        <v>nature</v>
      </c>
      <c r="X1555" s="8">
        <f t="shared" si="240"/>
        <v>2015</v>
      </c>
      <c r="Y1555" s="8">
        <f t="shared" si="241"/>
        <v>8</v>
      </c>
    </row>
    <row r="1556" spans="1:25" ht="19" customHeight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242"/>
        <v>42188.043865740743</v>
      </c>
      <c r="L1556" s="12">
        <f t="shared" si="243"/>
        <v>2015</v>
      </c>
      <c r="M1556" s="12">
        <f t="shared" si="244"/>
        <v>7</v>
      </c>
      <c r="N1556" s="11"/>
      <c r="O1556" s="11">
        <f t="shared" si="245"/>
        <v>42218.043865740743</v>
      </c>
      <c r="P1556" t="b">
        <v>0</v>
      </c>
      <c r="Q1556">
        <v>0</v>
      </c>
      <c r="R1556" t="b">
        <v>0</v>
      </c>
      <c r="S1556" t="s">
        <v>8289</v>
      </c>
      <c r="T1556" s="5">
        <f t="shared" si="246"/>
        <v>0</v>
      </c>
      <c r="U1556" s="5">
        <f t="shared" si="247"/>
        <v>0</v>
      </c>
      <c r="V1556" t="str">
        <f t="shared" si="248"/>
        <v>photography</v>
      </c>
      <c r="W1556" t="str">
        <f t="shared" si="249"/>
        <v>nature</v>
      </c>
      <c r="X1556" s="8">
        <f t="shared" si="240"/>
        <v>2015</v>
      </c>
      <c r="Y1556" s="8">
        <f t="shared" si="241"/>
        <v>7</v>
      </c>
    </row>
    <row r="1557" spans="1:25" ht="19" customHeight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242"/>
        <v>42241.405462962961</v>
      </c>
      <c r="L1557" s="12">
        <f t="shared" si="243"/>
        <v>2015</v>
      </c>
      <c r="M1557" s="12">
        <f t="shared" si="244"/>
        <v>8</v>
      </c>
      <c r="N1557" s="11"/>
      <c r="O1557" s="11">
        <f t="shared" si="245"/>
        <v>42264.499999999993</v>
      </c>
      <c r="P1557" t="b">
        <v>0</v>
      </c>
      <c r="Q1557">
        <v>0</v>
      </c>
      <c r="R1557" t="b">
        <v>0</v>
      </c>
      <c r="S1557" t="s">
        <v>8289</v>
      </c>
      <c r="T1557" s="5">
        <f t="shared" si="246"/>
        <v>0</v>
      </c>
      <c r="U1557" s="5">
        <f t="shared" si="247"/>
        <v>0</v>
      </c>
      <c r="V1557" t="str">
        <f t="shared" si="248"/>
        <v>photography</v>
      </c>
      <c r="W1557" t="str">
        <f t="shared" si="249"/>
        <v>nature</v>
      </c>
      <c r="X1557" s="8">
        <f t="shared" si="240"/>
        <v>2015</v>
      </c>
      <c r="Y1557" s="8">
        <f t="shared" si="241"/>
        <v>8</v>
      </c>
    </row>
    <row r="1558" spans="1:25" ht="19" customHeight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242"/>
        <v>42524.944722222215</v>
      </c>
      <c r="L1558" s="12">
        <f t="shared" si="243"/>
        <v>2016</v>
      </c>
      <c r="M1558" s="12">
        <f t="shared" si="244"/>
        <v>6</v>
      </c>
      <c r="N1558" s="11"/>
      <c r="O1558" s="11">
        <f t="shared" si="245"/>
        <v>42554.944722222215</v>
      </c>
      <c r="P1558" t="b">
        <v>0</v>
      </c>
      <c r="Q1558">
        <v>12</v>
      </c>
      <c r="R1558" t="b">
        <v>0</v>
      </c>
      <c r="S1558" t="s">
        <v>8289</v>
      </c>
      <c r="T1558" s="5">
        <f t="shared" si="246"/>
        <v>45.133333333333333</v>
      </c>
      <c r="U1558" s="5">
        <f t="shared" si="247"/>
        <v>56.416666666666664</v>
      </c>
      <c r="V1558" t="str">
        <f t="shared" si="248"/>
        <v>photography</v>
      </c>
      <c r="W1558" t="str">
        <f t="shared" si="249"/>
        <v>nature</v>
      </c>
      <c r="X1558" s="8">
        <f t="shared" si="240"/>
        <v>2016</v>
      </c>
      <c r="Y1558" s="8">
        <f t="shared" si="241"/>
        <v>6</v>
      </c>
    </row>
    <row r="1559" spans="1:25" ht="19" customHeight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242"/>
        <v>41871.444826388884</v>
      </c>
      <c r="L1559" s="12">
        <f t="shared" si="243"/>
        <v>2014</v>
      </c>
      <c r="M1559" s="12">
        <f t="shared" si="244"/>
        <v>8</v>
      </c>
      <c r="N1559" s="11"/>
      <c r="O1559" s="11">
        <f t="shared" si="245"/>
        <v>41902.444826388884</v>
      </c>
      <c r="P1559" t="b">
        <v>0</v>
      </c>
      <c r="Q1559">
        <v>1</v>
      </c>
      <c r="R1559" t="b">
        <v>0</v>
      </c>
      <c r="S1559" t="s">
        <v>8289</v>
      </c>
      <c r="T1559" s="5">
        <f t="shared" si="246"/>
        <v>4</v>
      </c>
      <c r="U1559" s="5">
        <f t="shared" si="247"/>
        <v>100</v>
      </c>
      <c r="V1559" t="str">
        <f t="shared" si="248"/>
        <v>photography</v>
      </c>
      <c r="W1559" t="str">
        <f t="shared" si="249"/>
        <v>nature</v>
      </c>
      <c r="X1559" s="8">
        <f t="shared" si="240"/>
        <v>2014</v>
      </c>
      <c r="Y1559" s="8">
        <f t="shared" si="241"/>
        <v>8</v>
      </c>
    </row>
    <row r="1560" spans="1:25" ht="19" customHeight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242"/>
        <v>42185.189340277771</v>
      </c>
      <c r="L1560" s="12">
        <f t="shared" si="243"/>
        <v>2015</v>
      </c>
      <c r="M1560" s="12">
        <f t="shared" si="244"/>
        <v>6</v>
      </c>
      <c r="N1560" s="11"/>
      <c r="O1560" s="11">
        <f t="shared" si="245"/>
        <v>42244.299999999996</v>
      </c>
      <c r="P1560" t="b">
        <v>0</v>
      </c>
      <c r="Q1560">
        <v>3</v>
      </c>
      <c r="R1560" t="b">
        <v>0</v>
      </c>
      <c r="S1560" t="s">
        <v>8289</v>
      </c>
      <c r="T1560" s="5">
        <f t="shared" si="246"/>
        <v>4.666666666666667</v>
      </c>
      <c r="U1560" s="5">
        <f t="shared" si="247"/>
        <v>11.666666666666666</v>
      </c>
      <c r="V1560" t="str">
        <f t="shared" si="248"/>
        <v>photography</v>
      </c>
      <c r="W1560" t="str">
        <f t="shared" si="249"/>
        <v>nature</v>
      </c>
      <c r="X1560" s="8">
        <f t="shared" si="240"/>
        <v>2015</v>
      </c>
      <c r="Y1560" s="8">
        <f t="shared" si="241"/>
        <v>6</v>
      </c>
    </row>
    <row r="1561" spans="1:25" ht="19" customHeight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242"/>
        <v>42107.844895833332</v>
      </c>
      <c r="L1561" s="12">
        <f t="shared" si="243"/>
        <v>2015</v>
      </c>
      <c r="M1561" s="12">
        <f t="shared" si="244"/>
        <v>4</v>
      </c>
      <c r="N1561" s="11"/>
      <c r="O1561" s="11">
        <f t="shared" si="245"/>
        <v>42122.844895833332</v>
      </c>
      <c r="P1561" t="b">
        <v>0</v>
      </c>
      <c r="Q1561">
        <v>1</v>
      </c>
      <c r="R1561" t="b">
        <v>0</v>
      </c>
      <c r="S1561" t="s">
        <v>8289</v>
      </c>
      <c r="T1561" s="5">
        <f t="shared" si="246"/>
        <v>0.33333333333333337</v>
      </c>
      <c r="U1561" s="5">
        <f t="shared" si="247"/>
        <v>50</v>
      </c>
      <c r="V1561" t="str">
        <f t="shared" si="248"/>
        <v>photography</v>
      </c>
      <c r="W1561" t="str">
        <f t="shared" si="249"/>
        <v>nature</v>
      </c>
      <c r="X1561" s="8">
        <f t="shared" si="240"/>
        <v>2015</v>
      </c>
      <c r="Y1561" s="8">
        <f t="shared" si="241"/>
        <v>4</v>
      </c>
    </row>
    <row r="1562" spans="1:25" ht="19" customHeight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242"/>
        <v>41935.812418981477</v>
      </c>
      <c r="L1562" s="12">
        <f t="shared" si="243"/>
        <v>2014</v>
      </c>
      <c r="M1562" s="12">
        <f t="shared" si="244"/>
        <v>10</v>
      </c>
      <c r="N1562" s="11"/>
      <c r="O1562" s="11">
        <f t="shared" si="245"/>
        <v>41955.854085648149</v>
      </c>
      <c r="P1562" t="b">
        <v>0</v>
      </c>
      <c r="Q1562">
        <v>4</v>
      </c>
      <c r="R1562" t="b">
        <v>0</v>
      </c>
      <c r="S1562" t="s">
        <v>8289</v>
      </c>
      <c r="T1562" s="5">
        <f t="shared" si="246"/>
        <v>3.7600000000000002</v>
      </c>
      <c r="U1562" s="5">
        <f t="shared" si="247"/>
        <v>23.5</v>
      </c>
      <c r="V1562" t="str">
        <f t="shared" si="248"/>
        <v>photography</v>
      </c>
      <c r="W1562" t="str">
        <f t="shared" si="249"/>
        <v>nature</v>
      </c>
      <c r="X1562" s="8">
        <f t="shared" si="240"/>
        <v>2014</v>
      </c>
      <c r="Y1562" s="8">
        <f t="shared" si="241"/>
        <v>10</v>
      </c>
    </row>
    <row r="1563" spans="1:25" ht="19" customHeight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242"/>
        <v>41554.833368055552</v>
      </c>
      <c r="L1563" s="12">
        <f t="shared" si="243"/>
        <v>2013</v>
      </c>
      <c r="M1563" s="12">
        <f t="shared" si="244"/>
        <v>10</v>
      </c>
      <c r="N1563" s="11"/>
      <c r="O1563" s="11">
        <f t="shared" si="245"/>
        <v>41584.875034722216</v>
      </c>
      <c r="P1563" t="b">
        <v>0</v>
      </c>
      <c r="Q1563">
        <v>1</v>
      </c>
      <c r="R1563" t="b">
        <v>0</v>
      </c>
      <c r="S1563" t="s">
        <v>8290</v>
      </c>
      <c r="T1563" s="5">
        <f t="shared" si="246"/>
        <v>0.67</v>
      </c>
      <c r="U1563" s="5">
        <f t="shared" si="247"/>
        <v>67</v>
      </c>
      <c r="V1563" t="str">
        <f t="shared" si="248"/>
        <v>publishing</v>
      </c>
      <c r="W1563" t="str">
        <f t="shared" si="249"/>
        <v>art books</v>
      </c>
      <c r="X1563" s="8">
        <f t="shared" si="240"/>
        <v>2013</v>
      </c>
      <c r="Y1563" s="8">
        <f t="shared" si="241"/>
        <v>10</v>
      </c>
    </row>
    <row r="1564" spans="1:25" ht="19" customHeight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242"/>
        <v>40079.357824074068</v>
      </c>
      <c r="L1564" s="12">
        <f t="shared" si="243"/>
        <v>2009</v>
      </c>
      <c r="M1564" s="12">
        <f t="shared" si="244"/>
        <v>9</v>
      </c>
      <c r="N1564" s="11"/>
      <c r="O1564" s="11">
        <f t="shared" si="245"/>
        <v>40148.826388888883</v>
      </c>
      <c r="P1564" t="b">
        <v>0</v>
      </c>
      <c r="Q1564">
        <v>0</v>
      </c>
      <c r="R1564" t="b">
        <v>0</v>
      </c>
      <c r="S1564" t="s">
        <v>8290</v>
      </c>
      <c r="T1564" s="5">
        <f t="shared" si="246"/>
        <v>0</v>
      </c>
      <c r="U1564" s="5">
        <f t="shared" si="247"/>
        <v>0</v>
      </c>
      <c r="V1564" t="str">
        <f t="shared" si="248"/>
        <v>publishing</v>
      </c>
      <c r="W1564" t="str">
        <f t="shared" si="249"/>
        <v>art books</v>
      </c>
      <c r="X1564" s="8">
        <f t="shared" si="240"/>
        <v>2009</v>
      </c>
      <c r="Y1564" s="8">
        <f t="shared" si="241"/>
        <v>9</v>
      </c>
    </row>
    <row r="1565" spans="1:25" ht="19" customHeight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242"/>
        <v>41652.534155092588</v>
      </c>
      <c r="L1565" s="12">
        <f t="shared" si="243"/>
        <v>2014</v>
      </c>
      <c r="M1565" s="12">
        <f t="shared" si="244"/>
        <v>1</v>
      </c>
      <c r="N1565" s="11"/>
      <c r="O1565" s="11">
        <f t="shared" si="245"/>
        <v>41712.492488425924</v>
      </c>
      <c r="P1565" t="b">
        <v>0</v>
      </c>
      <c r="Q1565">
        <v>2</v>
      </c>
      <c r="R1565" t="b">
        <v>0</v>
      </c>
      <c r="S1565" t="s">
        <v>8290</v>
      </c>
      <c r="T1565" s="5">
        <f t="shared" si="246"/>
        <v>1.4166666666666665</v>
      </c>
      <c r="U1565" s="5">
        <f t="shared" si="247"/>
        <v>42.5</v>
      </c>
      <c r="V1565" t="str">
        <f t="shared" si="248"/>
        <v>publishing</v>
      </c>
      <c r="W1565" t="str">
        <f t="shared" si="249"/>
        <v>art books</v>
      </c>
      <c r="X1565" s="8">
        <f t="shared" si="240"/>
        <v>2014</v>
      </c>
      <c r="Y1565" s="8">
        <f t="shared" si="241"/>
        <v>1</v>
      </c>
    </row>
    <row r="1566" spans="1:25" ht="19" customHeight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242"/>
        <v>42121.158668981479</v>
      </c>
      <c r="L1566" s="12">
        <f t="shared" si="243"/>
        <v>2015</v>
      </c>
      <c r="M1566" s="12">
        <f t="shared" si="244"/>
        <v>4</v>
      </c>
      <c r="N1566" s="11"/>
      <c r="O1566" s="11">
        <f t="shared" si="245"/>
        <v>42152.628472222219</v>
      </c>
      <c r="P1566" t="b">
        <v>0</v>
      </c>
      <c r="Q1566">
        <v>1</v>
      </c>
      <c r="R1566" t="b">
        <v>0</v>
      </c>
      <c r="S1566" t="s">
        <v>8290</v>
      </c>
      <c r="T1566" s="5">
        <f t="shared" si="246"/>
        <v>0.1</v>
      </c>
      <c r="U1566" s="5">
        <f t="shared" si="247"/>
        <v>10</v>
      </c>
      <c r="V1566" t="str">
        <f t="shared" si="248"/>
        <v>publishing</v>
      </c>
      <c r="W1566" t="str">
        <f t="shared" si="249"/>
        <v>art books</v>
      </c>
      <c r="X1566" s="8">
        <f t="shared" si="240"/>
        <v>2015</v>
      </c>
      <c r="Y1566" s="8">
        <f t="shared" si="241"/>
        <v>4</v>
      </c>
    </row>
    <row r="1567" spans="1:25" ht="19" customHeight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242"/>
        <v>40672.521539351852</v>
      </c>
      <c r="L1567" s="12">
        <f t="shared" si="243"/>
        <v>2011</v>
      </c>
      <c r="M1567" s="12">
        <f t="shared" si="244"/>
        <v>5</v>
      </c>
      <c r="N1567" s="11"/>
      <c r="O1567" s="11">
        <f t="shared" si="245"/>
        <v>40702.521539351852</v>
      </c>
      <c r="P1567" t="b">
        <v>0</v>
      </c>
      <c r="Q1567">
        <v>1</v>
      </c>
      <c r="R1567" t="b">
        <v>0</v>
      </c>
      <c r="S1567" t="s">
        <v>8290</v>
      </c>
      <c r="T1567" s="5">
        <f t="shared" si="246"/>
        <v>2.5</v>
      </c>
      <c r="U1567" s="5">
        <f t="shared" si="247"/>
        <v>100</v>
      </c>
      <c r="V1567" t="str">
        <f t="shared" si="248"/>
        <v>publishing</v>
      </c>
      <c r="W1567" t="str">
        <f t="shared" si="249"/>
        <v>art books</v>
      </c>
      <c r="X1567" s="8">
        <f t="shared" si="240"/>
        <v>2011</v>
      </c>
      <c r="Y1567" s="8">
        <f t="shared" si="241"/>
        <v>5</v>
      </c>
    </row>
    <row r="1568" spans="1:25" ht="19" customHeight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242"/>
        <v>42549.708379629628</v>
      </c>
      <c r="L1568" s="12">
        <f t="shared" si="243"/>
        <v>2016</v>
      </c>
      <c r="M1568" s="12">
        <f t="shared" si="244"/>
        <v>6</v>
      </c>
      <c r="N1568" s="11"/>
      <c r="O1568" s="11">
        <f t="shared" si="245"/>
        <v>42578.708333333336</v>
      </c>
      <c r="P1568" t="b">
        <v>0</v>
      </c>
      <c r="Q1568">
        <v>59</v>
      </c>
      <c r="R1568" t="b">
        <v>0</v>
      </c>
      <c r="S1568" t="s">
        <v>8290</v>
      </c>
      <c r="T1568" s="5">
        <f t="shared" si="246"/>
        <v>21.25</v>
      </c>
      <c r="U1568" s="5">
        <f t="shared" si="247"/>
        <v>108.05084745762711</v>
      </c>
      <c r="V1568" t="str">
        <f t="shared" si="248"/>
        <v>publishing</v>
      </c>
      <c r="W1568" t="str">
        <f t="shared" si="249"/>
        <v>art books</v>
      </c>
      <c r="X1568" s="8">
        <f t="shared" si="240"/>
        <v>2016</v>
      </c>
      <c r="Y1568" s="8">
        <f t="shared" si="241"/>
        <v>6</v>
      </c>
    </row>
    <row r="1569" spans="1:25" ht="19" customHeight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242"/>
        <v>41671.728530092594</v>
      </c>
      <c r="L1569" s="12">
        <f t="shared" si="243"/>
        <v>2014</v>
      </c>
      <c r="M1569" s="12">
        <f t="shared" si="244"/>
        <v>2</v>
      </c>
      <c r="N1569" s="11"/>
      <c r="O1569" s="11">
        <f t="shared" si="245"/>
        <v>41686.791666666664</v>
      </c>
      <c r="P1569" t="b">
        <v>0</v>
      </c>
      <c r="Q1569">
        <v>13</v>
      </c>
      <c r="R1569" t="b">
        <v>0</v>
      </c>
      <c r="S1569" t="s">
        <v>8290</v>
      </c>
      <c r="T1569" s="5">
        <f t="shared" si="246"/>
        <v>4.117647058823529</v>
      </c>
      <c r="U1569" s="5">
        <f t="shared" si="247"/>
        <v>26.923076923076923</v>
      </c>
      <c r="V1569" t="str">
        <f t="shared" si="248"/>
        <v>publishing</v>
      </c>
      <c r="W1569" t="str">
        <f t="shared" si="249"/>
        <v>art books</v>
      </c>
      <c r="X1569" s="8">
        <f t="shared" si="240"/>
        <v>2014</v>
      </c>
      <c r="Y1569" s="8">
        <f t="shared" si="241"/>
        <v>2</v>
      </c>
    </row>
    <row r="1570" spans="1:25" ht="19" customHeight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242"/>
        <v>41961.853993055549</v>
      </c>
      <c r="L1570" s="12">
        <f t="shared" si="243"/>
        <v>2014</v>
      </c>
      <c r="M1570" s="12">
        <f t="shared" si="244"/>
        <v>11</v>
      </c>
      <c r="N1570" s="11"/>
      <c r="O1570" s="11">
        <f t="shared" si="245"/>
        <v>41996.853993055549</v>
      </c>
      <c r="P1570" t="b">
        <v>0</v>
      </c>
      <c r="Q1570">
        <v>22</v>
      </c>
      <c r="R1570" t="b">
        <v>0</v>
      </c>
      <c r="S1570" t="s">
        <v>8290</v>
      </c>
      <c r="T1570" s="5">
        <f t="shared" si="246"/>
        <v>13.639999999999999</v>
      </c>
      <c r="U1570" s="5">
        <f t="shared" si="247"/>
        <v>155</v>
      </c>
      <c r="V1570" t="str">
        <f t="shared" si="248"/>
        <v>publishing</v>
      </c>
      <c r="W1570" t="str">
        <f t="shared" si="249"/>
        <v>art books</v>
      </c>
      <c r="X1570" s="8">
        <f t="shared" si="240"/>
        <v>2014</v>
      </c>
      <c r="Y1570" s="8">
        <f t="shared" si="241"/>
        <v>11</v>
      </c>
    </row>
    <row r="1571" spans="1:25" ht="19" customHeight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242"/>
        <v>41389.471226851849</v>
      </c>
      <c r="L1571" s="12">
        <f t="shared" si="243"/>
        <v>2013</v>
      </c>
      <c r="M1571" s="12">
        <f t="shared" si="244"/>
        <v>4</v>
      </c>
      <c r="N1571" s="11"/>
      <c r="O1571" s="11">
        <f t="shared" si="245"/>
        <v>41419.471226851849</v>
      </c>
      <c r="P1571" t="b">
        <v>0</v>
      </c>
      <c r="Q1571">
        <v>0</v>
      </c>
      <c r="R1571" t="b">
        <v>0</v>
      </c>
      <c r="S1571" t="s">
        <v>8290</v>
      </c>
      <c r="T1571" s="5">
        <f t="shared" si="246"/>
        <v>0</v>
      </c>
      <c r="U1571" s="5">
        <f t="shared" si="247"/>
        <v>0</v>
      </c>
      <c r="V1571" t="str">
        <f t="shared" si="248"/>
        <v>publishing</v>
      </c>
      <c r="W1571" t="str">
        <f t="shared" si="249"/>
        <v>art books</v>
      </c>
      <c r="X1571" s="8">
        <f t="shared" si="240"/>
        <v>2013</v>
      </c>
      <c r="Y1571" s="8">
        <f t="shared" si="241"/>
        <v>4</v>
      </c>
    </row>
    <row r="1572" spans="1:25" ht="19" customHeight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242"/>
        <v>42438.605115740742</v>
      </c>
      <c r="L1572" s="12">
        <f t="shared" si="243"/>
        <v>2016</v>
      </c>
      <c r="M1572" s="12">
        <f t="shared" si="244"/>
        <v>3</v>
      </c>
      <c r="N1572" s="11"/>
      <c r="O1572" s="11">
        <f t="shared" si="245"/>
        <v>42468.56344907407</v>
      </c>
      <c r="P1572" t="b">
        <v>0</v>
      </c>
      <c r="Q1572">
        <v>52</v>
      </c>
      <c r="R1572" t="b">
        <v>0</v>
      </c>
      <c r="S1572" t="s">
        <v>8290</v>
      </c>
      <c r="T1572" s="5">
        <f t="shared" si="246"/>
        <v>41.4</v>
      </c>
      <c r="U1572" s="5">
        <f t="shared" si="247"/>
        <v>47.769230769230766</v>
      </c>
      <c r="V1572" t="str">
        <f t="shared" si="248"/>
        <v>publishing</v>
      </c>
      <c r="W1572" t="str">
        <f t="shared" si="249"/>
        <v>art books</v>
      </c>
      <c r="X1572" s="8">
        <f t="shared" si="240"/>
        <v>2016</v>
      </c>
      <c r="Y1572" s="8">
        <f t="shared" si="241"/>
        <v>3</v>
      </c>
    </row>
    <row r="1573" spans="1:25" ht="19" customHeight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242"/>
        <v>42144.56114583333</v>
      </c>
      <c r="L1573" s="12">
        <f t="shared" si="243"/>
        <v>2015</v>
      </c>
      <c r="M1573" s="12">
        <f t="shared" si="244"/>
        <v>5</v>
      </c>
      <c r="N1573" s="11"/>
      <c r="O1573" s="11">
        <f t="shared" si="245"/>
        <v>42174.56114583333</v>
      </c>
      <c r="P1573" t="b">
        <v>0</v>
      </c>
      <c r="Q1573">
        <v>4</v>
      </c>
      <c r="R1573" t="b">
        <v>0</v>
      </c>
      <c r="S1573" t="s">
        <v>8290</v>
      </c>
      <c r="T1573" s="5">
        <f t="shared" si="246"/>
        <v>0.66115702479338845</v>
      </c>
      <c r="U1573" s="5">
        <f t="shared" si="247"/>
        <v>20</v>
      </c>
      <c r="V1573" t="str">
        <f t="shared" si="248"/>
        <v>publishing</v>
      </c>
      <c r="W1573" t="str">
        <f t="shared" si="249"/>
        <v>art books</v>
      </c>
      <c r="X1573" s="8">
        <f t="shared" si="240"/>
        <v>2015</v>
      </c>
      <c r="Y1573" s="8">
        <f t="shared" si="241"/>
        <v>5</v>
      </c>
    </row>
    <row r="1574" spans="1:25" ht="19" customHeight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242"/>
        <v>42403.824756944443</v>
      </c>
      <c r="L1574" s="12">
        <f t="shared" si="243"/>
        <v>2016</v>
      </c>
      <c r="M1574" s="12">
        <f t="shared" si="244"/>
        <v>2</v>
      </c>
      <c r="N1574" s="11"/>
      <c r="O1574" s="11">
        <f t="shared" si="245"/>
        <v>42428.790972222218</v>
      </c>
      <c r="P1574" t="b">
        <v>0</v>
      </c>
      <c r="Q1574">
        <v>3</v>
      </c>
      <c r="R1574" t="b">
        <v>0</v>
      </c>
      <c r="S1574" t="s">
        <v>8290</v>
      </c>
      <c r="T1574" s="5">
        <f t="shared" si="246"/>
        <v>5</v>
      </c>
      <c r="U1574" s="5">
        <f t="shared" si="247"/>
        <v>41.666666666666664</v>
      </c>
      <c r="V1574" t="str">
        <f t="shared" si="248"/>
        <v>publishing</v>
      </c>
      <c r="W1574" t="str">
        <f t="shared" si="249"/>
        <v>art books</v>
      </c>
      <c r="X1574" s="8">
        <f t="shared" si="240"/>
        <v>2016</v>
      </c>
      <c r="Y1574" s="8">
        <f t="shared" si="241"/>
        <v>2</v>
      </c>
    </row>
    <row r="1575" spans="1:25" ht="19" customHeight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242"/>
        <v>42785.791689814818</v>
      </c>
      <c r="L1575" s="12">
        <f t="shared" si="243"/>
        <v>2017</v>
      </c>
      <c r="M1575" s="12">
        <f t="shared" si="244"/>
        <v>2</v>
      </c>
      <c r="N1575" s="11"/>
      <c r="O1575" s="11">
        <f t="shared" si="245"/>
        <v>42825.957638888889</v>
      </c>
      <c r="P1575" t="b">
        <v>0</v>
      </c>
      <c r="Q1575">
        <v>3</v>
      </c>
      <c r="R1575" t="b">
        <v>0</v>
      </c>
      <c r="S1575" t="s">
        <v>8290</v>
      </c>
      <c r="T1575" s="5">
        <f t="shared" si="246"/>
        <v>2.4777777777777779</v>
      </c>
      <c r="U1575" s="5">
        <f t="shared" si="247"/>
        <v>74.333333333333329</v>
      </c>
      <c r="V1575" t="str">
        <f t="shared" si="248"/>
        <v>publishing</v>
      </c>
      <c r="W1575" t="str">
        <f t="shared" si="249"/>
        <v>art books</v>
      </c>
      <c r="X1575" s="8">
        <f t="shared" si="240"/>
        <v>2017</v>
      </c>
      <c r="Y1575" s="8">
        <f t="shared" si="241"/>
        <v>2</v>
      </c>
    </row>
    <row r="1576" spans="1:25" ht="19" customHeight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242"/>
        <v>42017.719085648147</v>
      </c>
      <c r="L1576" s="12">
        <f t="shared" si="243"/>
        <v>2015</v>
      </c>
      <c r="M1576" s="12">
        <f t="shared" si="244"/>
        <v>1</v>
      </c>
      <c r="N1576" s="11"/>
      <c r="O1576" s="11">
        <f t="shared" si="245"/>
        <v>42052.719085648147</v>
      </c>
      <c r="P1576" t="b">
        <v>0</v>
      </c>
      <c r="Q1576">
        <v>6</v>
      </c>
      <c r="R1576" t="b">
        <v>0</v>
      </c>
      <c r="S1576" t="s">
        <v>8290</v>
      </c>
      <c r="T1576" s="5">
        <f t="shared" si="246"/>
        <v>5.0599999999999996</v>
      </c>
      <c r="U1576" s="5">
        <f t="shared" si="247"/>
        <v>84.333333333333329</v>
      </c>
      <c r="V1576" t="str">
        <f t="shared" si="248"/>
        <v>publishing</v>
      </c>
      <c r="W1576" t="str">
        <f t="shared" si="249"/>
        <v>art books</v>
      </c>
      <c r="X1576" s="8">
        <f t="shared" si="240"/>
        <v>2015</v>
      </c>
      <c r="Y1576" s="8">
        <f t="shared" si="241"/>
        <v>1</v>
      </c>
    </row>
    <row r="1577" spans="1:25" ht="19" customHeight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242"/>
        <v>41799.315925925919</v>
      </c>
      <c r="L1577" s="12">
        <f t="shared" si="243"/>
        <v>2014</v>
      </c>
      <c r="M1577" s="12">
        <f t="shared" si="244"/>
        <v>6</v>
      </c>
      <c r="N1577" s="11"/>
      <c r="O1577" s="11">
        <f t="shared" si="245"/>
        <v>41829.315925925919</v>
      </c>
      <c r="P1577" t="b">
        <v>0</v>
      </c>
      <c r="Q1577">
        <v>35</v>
      </c>
      <c r="R1577" t="b">
        <v>0</v>
      </c>
      <c r="S1577" t="s">
        <v>8290</v>
      </c>
      <c r="T1577" s="5">
        <f t="shared" si="246"/>
        <v>22.91</v>
      </c>
      <c r="U1577" s="5">
        <f t="shared" si="247"/>
        <v>65.457142857142856</v>
      </c>
      <c r="V1577" t="str">
        <f t="shared" si="248"/>
        <v>publishing</v>
      </c>
      <c r="W1577" t="str">
        <f t="shared" si="249"/>
        <v>art books</v>
      </c>
      <c r="X1577" s="8">
        <f t="shared" si="240"/>
        <v>2014</v>
      </c>
      <c r="Y1577" s="8">
        <f t="shared" si="241"/>
        <v>6</v>
      </c>
    </row>
    <row r="1578" spans="1:25" ht="19" customHeight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242"/>
        <v>42140.670925925922</v>
      </c>
      <c r="L1578" s="12">
        <f t="shared" si="243"/>
        <v>2015</v>
      </c>
      <c r="M1578" s="12">
        <f t="shared" si="244"/>
        <v>5</v>
      </c>
      <c r="N1578" s="11"/>
      <c r="O1578" s="11">
        <f t="shared" si="245"/>
        <v>42185.670925925922</v>
      </c>
      <c r="P1578" t="b">
        <v>0</v>
      </c>
      <c r="Q1578">
        <v>10</v>
      </c>
      <c r="R1578" t="b">
        <v>0</v>
      </c>
      <c r="S1578" t="s">
        <v>8290</v>
      </c>
      <c r="T1578" s="5">
        <f t="shared" si="246"/>
        <v>13</v>
      </c>
      <c r="U1578" s="5">
        <f t="shared" si="247"/>
        <v>65</v>
      </c>
      <c r="V1578" t="str">
        <f t="shared" si="248"/>
        <v>publishing</v>
      </c>
      <c r="W1578" t="str">
        <f t="shared" si="249"/>
        <v>art books</v>
      </c>
      <c r="X1578" s="8">
        <f t="shared" si="240"/>
        <v>2015</v>
      </c>
      <c r="Y1578" s="8">
        <f t="shared" si="241"/>
        <v>5</v>
      </c>
    </row>
    <row r="1579" spans="1:25" ht="19" customHeight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242"/>
        <v>41054.639444444438</v>
      </c>
      <c r="L1579" s="12">
        <f t="shared" si="243"/>
        <v>2012</v>
      </c>
      <c r="M1579" s="12">
        <f t="shared" si="244"/>
        <v>5</v>
      </c>
      <c r="N1579" s="11"/>
      <c r="O1579" s="11">
        <f t="shared" si="245"/>
        <v>41114.639444444438</v>
      </c>
      <c r="P1579" t="b">
        <v>0</v>
      </c>
      <c r="Q1579">
        <v>2</v>
      </c>
      <c r="R1579" t="b">
        <v>0</v>
      </c>
      <c r="S1579" t="s">
        <v>8290</v>
      </c>
      <c r="T1579" s="5">
        <f t="shared" si="246"/>
        <v>0.54999999999999993</v>
      </c>
      <c r="U1579" s="5">
        <f t="shared" si="247"/>
        <v>27.5</v>
      </c>
      <c r="V1579" t="str">
        <f t="shared" si="248"/>
        <v>publishing</v>
      </c>
      <c r="W1579" t="str">
        <f t="shared" si="249"/>
        <v>art books</v>
      </c>
      <c r="X1579" s="8">
        <f t="shared" si="240"/>
        <v>2012</v>
      </c>
      <c r="Y1579" s="8">
        <f t="shared" si="241"/>
        <v>5</v>
      </c>
    </row>
    <row r="1580" spans="1:25" ht="19" customHeight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242"/>
        <v>40398.857534722221</v>
      </c>
      <c r="L1580" s="12">
        <f t="shared" si="243"/>
        <v>2010</v>
      </c>
      <c r="M1580" s="12">
        <f t="shared" si="244"/>
        <v>8</v>
      </c>
      <c r="N1580" s="11"/>
      <c r="O1580" s="11">
        <f t="shared" si="245"/>
        <v>40422.875</v>
      </c>
      <c r="P1580" t="b">
        <v>0</v>
      </c>
      <c r="Q1580">
        <v>4</v>
      </c>
      <c r="R1580" t="b">
        <v>0</v>
      </c>
      <c r="S1580" t="s">
        <v>8290</v>
      </c>
      <c r="T1580" s="5">
        <f t="shared" si="246"/>
        <v>10.806536636794938</v>
      </c>
      <c r="U1580" s="5">
        <f t="shared" si="247"/>
        <v>51.25</v>
      </c>
      <c r="V1580" t="str">
        <f t="shared" si="248"/>
        <v>publishing</v>
      </c>
      <c r="W1580" t="str">
        <f t="shared" si="249"/>
        <v>art books</v>
      </c>
      <c r="X1580" s="8">
        <f t="shared" si="240"/>
        <v>2010</v>
      </c>
      <c r="Y1580" s="8">
        <f t="shared" si="241"/>
        <v>8</v>
      </c>
    </row>
    <row r="1581" spans="1:25" ht="19" customHeight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242"/>
        <v>41481.788090277776</v>
      </c>
      <c r="L1581" s="12">
        <f t="shared" si="243"/>
        <v>2013</v>
      </c>
      <c r="M1581" s="12">
        <f t="shared" si="244"/>
        <v>7</v>
      </c>
      <c r="N1581" s="11"/>
      <c r="O1581" s="11">
        <f t="shared" si="245"/>
        <v>41514.788090277776</v>
      </c>
      <c r="P1581" t="b">
        <v>0</v>
      </c>
      <c r="Q1581">
        <v>2</v>
      </c>
      <c r="R1581" t="b">
        <v>0</v>
      </c>
      <c r="S1581" t="s">
        <v>8290</v>
      </c>
      <c r="T1581" s="5">
        <f t="shared" si="246"/>
        <v>0.84008400840084008</v>
      </c>
      <c r="U1581" s="5">
        <f t="shared" si="247"/>
        <v>14</v>
      </c>
      <c r="V1581" t="str">
        <f t="shared" si="248"/>
        <v>publishing</v>
      </c>
      <c r="W1581" t="str">
        <f t="shared" si="249"/>
        <v>art books</v>
      </c>
      <c r="X1581" s="8">
        <f t="shared" si="240"/>
        <v>2013</v>
      </c>
      <c r="Y1581" s="8">
        <f t="shared" si="241"/>
        <v>7</v>
      </c>
    </row>
    <row r="1582" spans="1:25" ht="19" customHeight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242"/>
        <v>40989.841736111106</v>
      </c>
      <c r="L1582" s="12">
        <f t="shared" si="243"/>
        <v>2012</v>
      </c>
      <c r="M1582" s="12">
        <f t="shared" si="244"/>
        <v>3</v>
      </c>
      <c r="N1582" s="11"/>
      <c r="O1582" s="11">
        <f t="shared" si="245"/>
        <v>41049.841736111106</v>
      </c>
      <c r="P1582" t="b">
        <v>0</v>
      </c>
      <c r="Q1582">
        <v>0</v>
      </c>
      <c r="R1582" t="b">
        <v>0</v>
      </c>
      <c r="S1582" t="s">
        <v>8290</v>
      </c>
      <c r="T1582" s="5">
        <f t="shared" si="246"/>
        <v>0</v>
      </c>
      <c r="U1582" s="5">
        <f t="shared" si="247"/>
        <v>0</v>
      </c>
      <c r="V1582" t="str">
        <f t="shared" si="248"/>
        <v>publishing</v>
      </c>
      <c r="W1582" t="str">
        <f t="shared" si="249"/>
        <v>art books</v>
      </c>
      <c r="X1582" s="8">
        <f t="shared" si="240"/>
        <v>2012</v>
      </c>
      <c r="Y1582" s="8">
        <f t="shared" si="241"/>
        <v>3</v>
      </c>
    </row>
    <row r="1583" spans="1:25" ht="19" customHeight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242"/>
        <v>42325.240624999999</v>
      </c>
      <c r="L1583" s="12">
        <f t="shared" si="243"/>
        <v>2015</v>
      </c>
      <c r="M1583" s="12">
        <f t="shared" si="244"/>
        <v>11</v>
      </c>
      <c r="N1583" s="11"/>
      <c r="O1583" s="11">
        <f t="shared" si="245"/>
        <v>42357.240624999999</v>
      </c>
      <c r="P1583" t="b">
        <v>0</v>
      </c>
      <c r="Q1583">
        <v>1</v>
      </c>
      <c r="R1583" t="b">
        <v>0</v>
      </c>
      <c r="S1583" t="s">
        <v>8291</v>
      </c>
      <c r="T1583" s="5">
        <f t="shared" si="246"/>
        <v>0.5</v>
      </c>
      <c r="U1583" s="5">
        <f t="shared" si="247"/>
        <v>5</v>
      </c>
      <c r="V1583" t="str">
        <f t="shared" si="248"/>
        <v>photography</v>
      </c>
      <c r="W1583" t="str">
        <f t="shared" si="249"/>
        <v>places</v>
      </c>
      <c r="X1583" s="8">
        <f t="shared" si="240"/>
        <v>2015</v>
      </c>
      <c r="Y1583" s="8">
        <f t="shared" si="241"/>
        <v>11</v>
      </c>
    </row>
    <row r="1584" spans="1:25" ht="19" customHeight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242"/>
        <v>42246.581631944442</v>
      </c>
      <c r="L1584" s="12">
        <f t="shared" si="243"/>
        <v>2015</v>
      </c>
      <c r="M1584" s="12">
        <f t="shared" si="244"/>
        <v>8</v>
      </c>
      <c r="N1584" s="11"/>
      <c r="O1584" s="11">
        <f t="shared" si="245"/>
        <v>42303.680555555555</v>
      </c>
      <c r="P1584" t="b">
        <v>0</v>
      </c>
      <c r="Q1584">
        <v>3</v>
      </c>
      <c r="R1584" t="b">
        <v>0</v>
      </c>
      <c r="S1584" t="s">
        <v>8291</v>
      </c>
      <c r="T1584" s="5">
        <f t="shared" si="246"/>
        <v>9.3000000000000007</v>
      </c>
      <c r="U1584" s="5">
        <f t="shared" si="247"/>
        <v>31</v>
      </c>
      <c r="V1584" t="str">
        <f t="shared" si="248"/>
        <v>photography</v>
      </c>
      <c r="W1584" t="str">
        <f t="shared" si="249"/>
        <v>places</v>
      </c>
      <c r="X1584" s="8">
        <f t="shared" si="240"/>
        <v>2015</v>
      </c>
      <c r="Y1584" s="8">
        <f t="shared" si="241"/>
        <v>8</v>
      </c>
    </row>
    <row r="1585" spans="1:25" ht="19" customHeight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242"/>
        <v>41877.696655092594</v>
      </c>
      <c r="L1585" s="12">
        <f t="shared" si="243"/>
        <v>2014</v>
      </c>
      <c r="M1585" s="12">
        <f t="shared" si="244"/>
        <v>8</v>
      </c>
      <c r="N1585" s="11"/>
      <c r="O1585" s="11">
        <f t="shared" si="245"/>
        <v>41907.696655092594</v>
      </c>
      <c r="P1585" t="b">
        <v>0</v>
      </c>
      <c r="Q1585">
        <v>1</v>
      </c>
      <c r="R1585" t="b">
        <v>0</v>
      </c>
      <c r="S1585" t="s">
        <v>8291</v>
      </c>
      <c r="T1585" s="5">
        <f t="shared" si="246"/>
        <v>7.4999999999999997E-2</v>
      </c>
      <c r="U1585" s="5">
        <f t="shared" si="247"/>
        <v>15</v>
      </c>
      <c r="V1585" t="str">
        <f t="shared" si="248"/>
        <v>photography</v>
      </c>
      <c r="W1585" t="str">
        <f t="shared" si="249"/>
        <v>places</v>
      </c>
      <c r="X1585" s="8">
        <f t="shared" si="240"/>
        <v>2014</v>
      </c>
      <c r="Y1585" s="8">
        <f t="shared" si="241"/>
        <v>8</v>
      </c>
    </row>
    <row r="1586" spans="1:25" ht="19" customHeight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242"/>
        <v>41779.440983796296</v>
      </c>
      <c r="L1586" s="12">
        <f t="shared" si="243"/>
        <v>2014</v>
      </c>
      <c r="M1586" s="12">
        <f t="shared" si="244"/>
        <v>5</v>
      </c>
      <c r="N1586" s="11"/>
      <c r="O1586" s="11">
        <f t="shared" si="245"/>
        <v>41789.440983796296</v>
      </c>
      <c r="P1586" t="b">
        <v>0</v>
      </c>
      <c r="Q1586">
        <v>0</v>
      </c>
      <c r="R1586" t="b">
        <v>0</v>
      </c>
      <c r="S1586" t="s">
        <v>8291</v>
      </c>
      <c r="T1586" s="5">
        <f t="shared" si="246"/>
        <v>0</v>
      </c>
      <c r="U1586" s="5">
        <f t="shared" si="247"/>
        <v>0</v>
      </c>
      <c r="V1586" t="str">
        <f t="shared" si="248"/>
        <v>photography</v>
      </c>
      <c r="W1586" t="str">
        <f t="shared" si="249"/>
        <v>places</v>
      </c>
      <c r="X1586" s="8">
        <f t="shared" si="240"/>
        <v>2014</v>
      </c>
      <c r="Y1586" s="8">
        <f t="shared" si="241"/>
        <v>5</v>
      </c>
    </row>
    <row r="1587" spans="1:25" ht="19" customHeight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242"/>
        <v>42707.687129629623</v>
      </c>
      <c r="L1587" s="12">
        <f t="shared" si="243"/>
        <v>2016</v>
      </c>
      <c r="M1587" s="12">
        <f t="shared" si="244"/>
        <v>12</v>
      </c>
      <c r="N1587" s="11"/>
      <c r="O1587" s="11">
        <f t="shared" si="245"/>
        <v>42729.249999999993</v>
      </c>
      <c r="P1587" t="b">
        <v>0</v>
      </c>
      <c r="Q1587">
        <v>12</v>
      </c>
      <c r="R1587" t="b">
        <v>0</v>
      </c>
      <c r="S1587" t="s">
        <v>8291</v>
      </c>
      <c r="T1587" s="5">
        <f t="shared" si="246"/>
        <v>79</v>
      </c>
      <c r="U1587" s="5">
        <f t="shared" si="247"/>
        <v>131.66666666666666</v>
      </c>
      <c r="V1587" t="str">
        <f t="shared" si="248"/>
        <v>photography</v>
      </c>
      <c r="W1587" t="str">
        <f t="shared" si="249"/>
        <v>places</v>
      </c>
      <c r="X1587" s="8">
        <f t="shared" si="240"/>
        <v>2016</v>
      </c>
      <c r="Y1587" s="8">
        <f t="shared" si="241"/>
        <v>12</v>
      </c>
    </row>
    <row r="1588" spans="1:25" ht="19" customHeight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242"/>
        <v>42068.896087962959</v>
      </c>
      <c r="L1588" s="12">
        <f t="shared" si="243"/>
        <v>2015</v>
      </c>
      <c r="M1588" s="12">
        <f t="shared" si="244"/>
        <v>3</v>
      </c>
      <c r="N1588" s="11"/>
      <c r="O1588" s="11">
        <f t="shared" si="245"/>
        <v>42098.854421296295</v>
      </c>
      <c r="P1588" t="b">
        <v>0</v>
      </c>
      <c r="Q1588">
        <v>0</v>
      </c>
      <c r="R1588" t="b">
        <v>0</v>
      </c>
      <c r="S1588" t="s">
        <v>8291</v>
      </c>
      <c r="T1588" s="5">
        <f t="shared" si="246"/>
        <v>0</v>
      </c>
      <c r="U1588" s="5">
        <f t="shared" si="247"/>
        <v>0</v>
      </c>
      <c r="V1588" t="str">
        <f t="shared" si="248"/>
        <v>photography</v>
      </c>
      <c r="W1588" t="str">
        <f t="shared" si="249"/>
        <v>places</v>
      </c>
      <c r="X1588" s="8">
        <f t="shared" si="240"/>
        <v>2015</v>
      </c>
      <c r="Y1588" s="8">
        <f t="shared" si="241"/>
        <v>3</v>
      </c>
    </row>
    <row r="1589" spans="1:25" ht="19" customHeight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242"/>
        <v>41956.742650462962</v>
      </c>
      <c r="L1589" s="12">
        <f t="shared" si="243"/>
        <v>2014</v>
      </c>
      <c r="M1589" s="12">
        <f t="shared" si="244"/>
        <v>11</v>
      </c>
      <c r="N1589" s="11"/>
      <c r="O1589" s="11">
        <f t="shared" si="245"/>
        <v>41986.742650462962</v>
      </c>
      <c r="P1589" t="b">
        <v>0</v>
      </c>
      <c r="Q1589">
        <v>1</v>
      </c>
      <c r="R1589" t="b">
        <v>0</v>
      </c>
      <c r="S1589" t="s">
        <v>8291</v>
      </c>
      <c r="T1589" s="5">
        <f t="shared" si="246"/>
        <v>1.3333333333333334E-2</v>
      </c>
      <c r="U1589" s="5">
        <f t="shared" si="247"/>
        <v>1</v>
      </c>
      <c r="V1589" t="str">
        <f t="shared" si="248"/>
        <v>photography</v>
      </c>
      <c r="W1589" t="str">
        <f t="shared" si="249"/>
        <v>places</v>
      </c>
      <c r="X1589" s="8">
        <f t="shared" si="240"/>
        <v>2014</v>
      </c>
      <c r="Y1589" s="8">
        <f t="shared" si="241"/>
        <v>11</v>
      </c>
    </row>
    <row r="1590" spans="1:25" ht="19" customHeight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242"/>
        <v>42005.041655092595</v>
      </c>
      <c r="L1590" s="12">
        <f t="shared" si="243"/>
        <v>2015</v>
      </c>
      <c r="M1590" s="12">
        <f t="shared" si="244"/>
        <v>1</v>
      </c>
      <c r="N1590" s="11"/>
      <c r="O1590" s="11">
        <f t="shared" si="245"/>
        <v>42035.633333333331</v>
      </c>
      <c r="P1590" t="b">
        <v>0</v>
      </c>
      <c r="Q1590">
        <v>0</v>
      </c>
      <c r="R1590" t="b">
        <v>0</v>
      </c>
      <c r="S1590" t="s">
        <v>8291</v>
      </c>
      <c r="T1590" s="5">
        <f t="shared" si="246"/>
        <v>0</v>
      </c>
      <c r="U1590" s="5">
        <f t="shared" si="247"/>
        <v>0</v>
      </c>
      <c r="V1590" t="str">
        <f t="shared" si="248"/>
        <v>photography</v>
      </c>
      <c r="W1590" t="str">
        <f t="shared" si="249"/>
        <v>places</v>
      </c>
      <c r="X1590" s="8">
        <f t="shared" si="240"/>
        <v>2015</v>
      </c>
      <c r="Y1590" s="8">
        <f t="shared" si="241"/>
        <v>1</v>
      </c>
    </row>
    <row r="1591" spans="1:25" ht="19" customHeight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242"/>
        <v>42256.776458333326</v>
      </c>
      <c r="L1591" s="12">
        <f t="shared" si="243"/>
        <v>2015</v>
      </c>
      <c r="M1591" s="12">
        <f t="shared" si="244"/>
        <v>9</v>
      </c>
      <c r="N1591" s="11"/>
      <c r="O1591" s="11">
        <f t="shared" si="245"/>
        <v>42286.776458333326</v>
      </c>
      <c r="P1591" t="b">
        <v>0</v>
      </c>
      <c r="Q1591">
        <v>0</v>
      </c>
      <c r="R1591" t="b">
        <v>0</v>
      </c>
      <c r="S1591" t="s">
        <v>8291</v>
      </c>
      <c r="T1591" s="5">
        <f t="shared" si="246"/>
        <v>0</v>
      </c>
      <c r="U1591" s="5">
        <f t="shared" si="247"/>
        <v>0</v>
      </c>
      <c r="V1591" t="str">
        <f t="shared" si="248"/>
        <v>photography</v>
      </c>
      <c r="W1591" t="str">
        <f t="shared" si="249"/>
        <v>places</v>
      </c>
      <c r="X1591" s="8">
        <f t="shared" si="240"/>
        <v>2015</v>
      </c>
      <c r="Y1591" s="8">
        <f t="shared" si="241"/>
        <v>9</v>
      </c>
    </row>
    <row r="1592" spans="1:25" ht="19" customHeight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242"/>
        <v>42240.648888888885</v>
      </c>
      <c r="L1592" s="12">
        <f t="shared" si="243"/>
        <v>2015</v>
      </c>
      <c r="M1592" s="12">
        <f t="shared" si="244"/>
        <v>8</v>
      </c>
      <c r="N1592" s="11"/>
      <c r="O1592" s="11">
        <f t="shared" si="245"/>
        <v>42270.648888888885</v>
      </c>
      <c r="P1592" t="b">
        <v>0</v>
      </c>
      <c r="Q1592">
        <v>2</v>
      </c>
      <c r="R1592" t="b">
        <v>0</v>
      </c>
      <c r="S1592" t="s">
        <v>8291</v>
      </c>
      <c r="T1592" s="5">
        <f t="shared" si="246"/>
        <v>1.7000000000000002</v>
      </c>
      <c r="U1592" s="5">
        <f t="shared" si="247"/>
        <v>510</v>
      </c>
      <c r="V1592" t="str">
        <f t="shared" si="248"/>
        <v>photography</v>
      </c>
      <c r="W1592" t="str">
        <f t="shared" si="249"/>
        <v>places</v>
      </c>
      <c r="X1592" s="8">
        <f t="shared" si="240"/>
        <v>2015</v>
      </c>
      <c r="Y1592" s="8">
        <f t="shared" si="241"/>
        <v>8</v>
      </c>
    </row>
    <row r="1593" spans="1:25" ht="19" customHeight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242"/>
        <v>42433.517835648141</v>
      </c>
      <c r="L1593" s="12">
        <f t="shared" si="243"/>
        <v>2016</v>
      </c>
      <c r="M1593" s="12">
        <f t="shared" si="244"/>
        <v>3</v>
      </c>
      <c r="N1593" s="11"/>
      <c r="O1593" s="11">
        <f t="shared" si="245"/>
        <v>42463.476168981484</v>
      </c>
      <c r="P1593" t="b">
        <v>0</v>
      </c>
      <c r="Q1593">
        <v>92</v>
      </c>
      <c r="R1593" t="b">
        <v>0</v>
      </c>
      <c r="S1593" t="s">
        <v>8291</v>
      </c>
      <c r="T1593" s="5">
        <f t="shared" si="246"/>
        <v>29.228571428571428</v>
      </c>
      <c r="U1593" s="5">
        <f t="shared" si="247"/>
        <v>44.478260869565219</v>
      </c>
      <c r="V1593" t="str">
        <f t="shared" si="248"/>
        <v>photography</v>
      </c>
      <c r="W1593" t="str">
        <f t="shared" si="249"/>
        <v>places</v>
      </c>
      <c r="X1593" s="8">
        <f t="shared" si="240"/>
        <v>2016</v>
      </c>
      <c r="Y1593" s="8">
        <f t="shared" si="241"/>
        <v>3</v>
      </c>
    </row>
    <row r="1594" spans="1:25" ht="19" customHeight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242"/>
        <v>42045.86440972222</v>
      </c>
      <c r="L1594" s="12">
        <f t="shared" si="243"/>
        <v>2015</v>
      </c>
      <c r="M1594" s="12">
        <f t="shared" si="244"/>
        <v>2</v>
      </c>
      <c r="N1594" s="11"/>
      <c r="O1594" s="11">
        <f t="shared" si="245"/>
        <v>42090.822743055549</v>
      </c>
      <c r="P1594" t="b">
        <v>0</v>
      </c>
      <c r="Q1594">
        <v>0</v>
      </c>
      <c r="R1594" t="b">
        <v>0</v>
      </c>
      <c r="S1594" t="s">
        <v>8291</v>
      </c>
      <c r="T1594" s="5">
        <f t="shared" si="246"/>
        <v>0</v>
      </c>
      <c r="U1594" s="5">
        <f t="shared" si="247"/>
        <v>0</v>
      </c>
      <c r="V1594" t="str">
        <f t="shared" si="248"/>
        <v>photography</v>
      </c>
      <c r="W1594" t="str">
        <f t="shared" si="249"/>
        <v>places</v>
      </c>
      <c r="X1594" s="8">
        <f t="shared" si="240"/>
        <v>2015</v>
      </c>
      <c r="Y1594" s="8">
        <f t="shared" si="241"/>
        <v>2</v>
      </c>
    </row>
    <row r="1595" spans="1:25" ht="19" customHeight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242"/>
        <v>42033.63721064815</v>
      </c>
      <c r="L1595" s="12">
        <f t="shared" si="243"/>
        <v>2015</v>
      </c>
      <c r="M1595" s="12">
        <f t="shared" si="244"/>
        <v>1</v>
      </c>
      <c r="N1595" s="11"/>
      <c r="O1595" s="11">
        <f t="shared" si="245"/>
        <v>42063.63721064815</v>
      </c>
      <c r="P1595" t="b">
        <v>0</v>
      </c>
      <c r="Q1595">
        <v>3</v>
      </c>
      <c r="R1595" t="b">
        <v>0</v>
      </c>
      <c r="S1595" t="s">
        <v>8291</v>
      </c>
      <c r="T1595" s="5">
        <f t="shared" si="246"/>
        <v>1.3636363636363637E-2</v>
      </c>
      <c r="U1595" s="5">
        <f t="shared" si="247"/>
        <v>1</v>
      </c>
      <c r="V1595" t="str">
        <f t="shared" si="248"/>
        <v>photography</v>
      </c>
      <c r="W1595" t="str">
        <f t="shared" si="249"/>
        <v>places</v>
      </c>
      <c r="X1595" s="8">
        <f t="shared" si="240"/>
        <v>2015</v>
      </c>
      <c r="Y1595" s="8">
        <f t="shared" si="241"/>
        <v>1</v>
      </c>
    </row>
    <row r="1596" spans="1:25" ht="19" customHeight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242"/>
        <v>42445.504421296289</v>
      </c>
      <c r="L1596" s="12">
        <f t="shared" si="243"/>
        <v>2016</v>
      </c>
      <c r="M1596" s="12">
        <f t="shared" si="244"/>
        <v>3</v>
      </c>
      <c r="N1596" s="11"/>
      <c r="O1596" s="11">
        <f t="shared" si="245"/>
        <v>42505.472916666666</v>
      </c>
      <c r="P1596" t="b">
        <v>0</v>
      </c>
      <c r="Q1596">
        <v>10</v>
      </c>
      <c r="R1596" t="b">
        <v>0</v>
      </c>
      <c r="S1596" t="s">
        <v>8291</v>
      </c>
      <c r="T1596" s="5">
        <f t="shared" si="246"/>
        <v>20.5</v>
      </c>
      <c r="U1596" s="5">
        <f t="shared" si="247"/>
        <v>20.5</v>
      </c>
      <c r="V1596" t="str">
        <f t="shared" si="248"/>
        <v>photography</v>
      </c>
      <c r="W1596" t="str">
        <f t="shared" si="249"/>
        <v>places</v>
      </c>
      <c r="X1596" s="8">
        <f t="shared" si="240"/>
        <v>2016</v>
      </c>
      <c r="Y1596" s="8">
        <f t="shared" si="241"/>
        <v>3</v>
      </c>
    </row>
    <row r="1597" spans="1:25" ht="19" customHeight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242"/>
        <v>41779.84175925926</v>
      </c>
      <c r="L1597" s="12">
        <f t="shared" si="243"/>
        <v>2014</v>
      </c>
      <c r="M1597" s="12">
        <f t="shared" si="244"/>
        <v>5</v>
      </c>
      <c r="N1597" s="11"/>
      <c r="O1597" s="11">
        <f t="shared" si="245"/>
        <v>41808.634027777771</v>
      </c>
      <c r="P1597" t="b">
        <v>0</v>
      </c>
      <c r="Q1597">
        <v>7</v>
      </c>
      <c r="R1597" t="b">
        <v>0</v>
      </c>
      <c r="S1597" t="s">
        <v>8291</v>
      </c>
      <c r="T1597" s="5">
        <f t="shared" si="246"/>
        <v>0.27999999999999997</v>
      </c>
      <c r="U1597" s="5">
        <f t="shared" si="247"/>
        <v>40</v>
      </c>
      <c r="V1597" t="str">
        <f t="shared" si="248"/>
        <v>photography</v>
      </c>
      <c r="W1597" t="str">
        <f t="shared" si="249"/>
        <v>places</v>
      </c>
      <c r="X1597" s="8">
        <f t="shared" si="240"/>
        <v>2014</v>
      </c>
      <c r="Y1597" s="8">
        <f t="shared" si="241"/>
        <v>5</v>
      </c>
    </row>
    <row r="1598" spans="1:25" ht="19" customHeight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242"/>
        <v>41941.221863425926</v>
      </c>
      <c r="L1598" s="12">
        <f t="shared" si="243"/>
        <v>2014</v>
      </c>
      <c r="M1598" s="12">
        <f t="shared" si="244"/>
        <v>10</v>
      </c>
      <c r="N1598" s="11"/>
      <c r="O1598" s="11">
        <f t="shared" si="245"/>
        <v>41986.26353009259</v>
      </c>
      <c r="P1598" t="b">
        <v>0</v>
      </c>
      <c r="Q1598">
        <v>3</v>
      </c>
      <c r="R1598" t="b">
        <v>0</v>
      </c>
      <c r="S1598" t="s">
        <v>8291</v>
      </c>
      <c r="T1598" s="5">
        <f t="shared" si="246"/>
        <v>2.3076923076923079</v>
      </c>
      <c r="U1598" s="5">
        <f t="shared" si="247"/>
        <v>25</v>
      </c>
      <c r="V1598" t="str">
        <f t="shared" si="248"/>
        <v>photography</v>
      </c>
      <c r="W1598" t="str">
        <f t="shared" si="249"/>
        <v>places</v>
      </c>
      <c r="X1598" s="8">
        <f t="shared" si="240"/>
        <v>2014</v>
      </c>
      <c r="Y1598" s="8">
        <f t="shared" si="241"/>
        <v>10</v>
      </c>
    </row>
    <row r="1599" spans="1:25" ht="19" customHeight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242"/>
        <v>42603.145798611113</v>
      </c>
      <c r="L1599" s="12">
        <f t="shared" si="243"/>
        <v>2016</v>
      </c>
      <c r="M1599" s="12">
        <f t="shared" si="244"/>
        <v>8</v>
      </c>
      <c r="N1599" s="11"/>
      <c r="O1599" s="11">
        <f t="shared" si="245"/>
        <v>42633.145798611113</v>
      </c>
      <c r="P1599" t="b">
        <v>0</v>
      </c>
      <c r="Q1599">
        <v>0</v>
      </c>
      <c r="R1599" t="b">
        <v>0</v>
      </c>
      <c r="S1599" t="s">
        <v>8291</v>
      </c>
      <c r="T1599" s="5">
        <f t="shared" si="246"/>
        <v>0</v>
      </c>
      <c r="U1599" s="5">
        <f t="shared" si="247"/>
        <v>0</v>
      </c>
      <c r="V1599" t="str">
        <f t="shared" si="248"/>
        <v>photography</v>
      </c>
      <c r="W1599" t="str">
        <f t="shared" si="249"/>
        <v>places</v>
      </c>
      <c r="X1599" s="8">
        <f t="shared" si="240"/>
        <v>2016</v>
      </c>
      <c r="Y1599" s="8">
        <f t="shared" si="241"/>
        <v>8</v>
      </c>
    </row>
    <row r="1600" spans="1:25" ht="19" customHeight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242"/>
        <v>42151.459004629629</v>
      </c>
      <c r="L1600" s="12">
        <f t="shared" si="243"/>
        <v>2015</v>
      </c>
      <c r="M1600" s="12">
        <f t="shared" si="244"/>
        <v>5</v>
      </c>
      <c r="N1600" s="11"/>
      <c r="O1600" s="11">
        <f t="shared" si="245"/>
        <v>42211.459004629629</v>
      </c>
      <c r="P1600" t="b">
        <v>0</v>
      </c>
      <c r="Q1600">
        <v>1</v>
      </c>
      <c r="R1600" t="b">
        <v>0</v>
      </c>
      <c r="S1600" t="s">
        <v>8291</v>
      </c>
      <c r="T1600" s="5">
        <f t="shared" si="246"/>
        <v>0.125</v>
      </c>
      <c r="U1600" s="5">
        <f t="shared" si="247"/>
        <v>1</v>
      </c>
      <c r="V1600" t="str">
        <f t="shared" si="248"/>
        <v>photography</v>
      </c>
      <c r="W1600" t="str">
        <f t="shared" si="249"/>
        <v>places</v>
      </c>
      <c r="X1600" s="8">
        <f t="shared" si="240"/>
        <v>2015</v>
      </c>
      <c r="Y1600" s="8">
        <f t="shared" si="241"/>
        <v>5</v>
      </c>
    </row>
    <row r="1601" spans="1:25" ht="19" customHeight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242"/>
        <v>42438.330740740734</v>
      </c>
      <c r="L1601" s="12">
        <f t="shared" si="243"/>
        <v>2016</v>
      </c>
      <c r="M1601" s="12">
        <f t="shared" si="244"/>
        <v>3</v>
      </c>
      <c r="N1601" s="11"/>
      <c r="O1601" s="11">
        <f t="shared" si="245"/>
        <v>42468.289074074077</v>
      </c>
      <c r="P1601" t="b">
        <v>0</v>
      </c>
      <c r="Q1601">
        <v>0</v>
      </c>
      <c r="R1601" t="b">
        <v>0</v>
      </c>
      <c r="S1601" t="s">
        <v>8291</v>
      </c>
      <c r="T1601" s="5">
        <f t="shared" si="246"/>
        <v>0</v>
      </c>
      <c r="U1601" s="5">
        <f t="shared" si="247"/>
        <v>0</v>
      </c>
      <c r="V1601" t="str">
        <f t="shared" si="248"/>
        <v>photography</v>
      </c>
      <c r="W1601" t="str">
        <f t="shared" si="249"/>
        <v>places</v>
      </c>
      <c r="X1601" s="8">
        <f t="shared" si="240"/>
        <v>2016</v>
      </c>
      <c r="Y1601" s="8">
        <f t="shared" si="241"/>
        <v>3</v>
      </c>
    </row>
    <row r="1602" spans="1:25" ht="19" customHeight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si="242"/>
        <v>41790.848981481475</v>
      </c>
      <c r="L1602" s="12">
        <f t="shared" si="243"/>
        <v>2014</v>
      </c>
      <c r="M1602" s="12">
        <f t="shared" si="244"/>
        <v>5</v>
      </c>
      <c r="N1602" s="11"/>
      <c r="O1602" s="11">
        <f t="shared" si="245"/>
        <v>41835.007638888885</v>
      </c>
      <c r="P1602" t="b">
        <v>0</v>
      </c>
      <c r="Q1602">
        <v>9</v>
      </c>
      <c r="R1602" t="b">
        <v>0</v>
      </c>
      <c r="S1602" t="s">
        <v>8291</v>
      </c>
      <c r="T1602" s="5">
        <f t="shared" si="246"/>
        <v>7.3400000000000007</v>
      </c>
      <c r="U1602" s="5">
        <f t="shared" si="247"/>
        <v>40.777777777777779</v>
      </c>
      <c r="V1602" t="str">
        <f t="shared" si="248"/>
        <v>photography</v>
      </c>
      <c r="W1602" t="str">
        <f t="shared" si="249"/>
        <v>places</v>
      </c>
      <c r="X1602" s="8">
        <f t="shared" ref="X1602:X1665" si="250">L1602</f>
        <v>2014</v>
      </c>
      <c r="Y1602" s="8">
        <f t="shared" ref="Y1602:Y1665" si="251">M1602</f>
        <v>5</v>
      </c>
    </row>
    <row r="1603" spans="1:25" ht="19" customHeight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ref="K1603:K1666" si="252">(J1603/86400)+25569+(-5/24)</f>
        <v>40637.884641203702</v>
      </c>
      <c r="L1603" s="12">
        <f t="shared" ref="L1603:L1666" si="253">YEAR(K1603)</f>
        <v>2011</v>
      </c>
      <c r="M1603" s="12">
        <f t="shared" ref="M1603:M1666" si="254">MONTH(K1603)</f>
        <v>4</v>
      </c>
      <c r="N1603" s="11"/>
      <c r="O1603" s="11">
        <f t="shared" ref="O1603:O1666" si="255">(I1603/86400)+25569+(-5/24)</f>
        <v>40667.884641203702</v>
      </c>
      <c r="P1603" t="b">
        <v>0</v>
      </c>
      <c r="Q1603">
        <v>56</v>
      </c>
      <c r="R1603" t="b">
        <v>1</v>
      </c>
      <c r="S1603" t="s">
        <v>8276</v>
      </c>
      <c r="T1603" s="5">
        <f t="shared" ref="T1603:T1666" si="256">E1603/D1603*100</f>
        <v>108.2492</v>
      </c>
      <c r="U1603" s="5">
        <f t="shared" ref="U1603:U1666" si="257">IF(Q1603&gt;0,E1603/Q1603,0)</f>
        <v>48.325535714285714</v>
      </c>
      <c r="V1603" t="str">
        <f t="shared" ref="V1603:V1666" si="258">LEFT(S1603,SEARCH("/",S1603)-1)</f>
        <v>music</v>
      </c>
      <c r="W1603" t="str">
        <f t="shared" ref="W1603:W1666" si="259">RIGHT($S1603,LEN($S1603)-SEARCH("/",$S1603))</f>
        <v>rock</v>
      </c>
      <c r="X1603" s="8">
        <f t="shared" si="250"/>
        <v>2011</v>
      </c>
      <c r="Y1603" s="8">
        <f t="shared" si="251"/>
        <v>4</v>
      </c>
    </row>
    <row r="1604" spans="1:25" ht="19" customHeight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252"/>
        <v>40788.089317129627</v>
      </c>
      <c r="L1604" s="12">
        <f t="shared" si="253"/>
        <v>2011</v>
      </c>
      <c r="M1604" s="12">
        <f t="shared" si="254"/>
        <v>9</v>
      </c>
      <c r="N1604" s="11"/>
      <c r="O1604" s="11">
        <f t="shared" si="255"/>
        <v>40830.75</v>
      </c>
      <c r="P1604" t="b">
        <v>0</v>
      </c>
      <c r="Q1604">
        <v>32</v>
      </c>
      <c r="R1604" t="b">
        <v>1</v>
      </c>
      <c r="S1604" t="s">
        <v>8276</v>
      </c>
      <c r="T1604" s="5">
        <f t="shared" si="256"/>
        <v>100.16666666666667</v>
      </c>
      <c r="U1604" s="5">
        <f t="shared" si="257"/>
        <v>46.953125</v>
      </c>
      <c r="V1604" t="str">
        <f t="shared" si="258"/>
        <v>music</v>
      </c>
      <c r="W1604" t="str">
        <f t="shared" si="259"/>
        <v>rock</v>
      </c>
      <c r="X1604" s="8">
        <f t="shared" si="250"/>
        <v>2011</v>
      </c>
      <c r="Y1604" s="8">
        <f t="shared" si="251"/>
        <v>9</v>
      </c>
    </row>
    <row r="1605" spans="1:25" ht="19" customHeight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252"/>
        <v>40875.961331018516</v>
      </c>
      <c r="L1605" s="12">
        <f t="shared" si="253"/>
        <v>2011</v>
      </c>
      <c r="M1605" s="12">
        <f t="shared" si="254"/>
        <v>11</v>
      </c>
      <c r="N1605" s="11"/>
      <c r="O1605" s="11">
        <f t="shared" si="255"/>
        <v>40935.961331018516</v>
      </c>
      <c r="P1605" t="b">
        <v>0</v>
      </c>
      <c r="Q1605">
        <v>30</v>
      </c>
      <c r="R1605" t="b">
        <v>1</v>
      </c>
      <c r="S1605" t="s">
        <v>8276</v>
      </c>
      <c r="T1605" s="5">
        <f t="shared" si="256"/>
        <v>100.03299999999999</v>
      </c>
      <c r="U1605" s="5">
        <f t="shared" si="257"/>
        <v>66.688666666666663</v>
      </c>
      <c r="V1605" t="str">
        <f t="shared" si="258"/>
        <v>music</v>
      </c>
      <c r="W1605" t="str">
        <f t="shared" si="259"/>
        <v>rock</v>
      </c>
      <c r="X1605" s="8">
        <f t="shared" si="250"/>
        <v>2011</v>
      </c>
      <c r="Y1605" s="8">
        <f t="shared" si="251"/>
        <v>11</v>
      </c>
    </row>
    <row r="1606" spans="1:25" ht="19" customHeight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252"/>
        <v>40945.636979166666</v>
      </c>
      <c r="L1606" s="12">
        <f t="shared" si="253"/>
        <v>2012</v>
      </c>
      <c r="M1606" s="12">
        <f t="shared" si="254"/>
        <v>2</v>
      </c>
      <c r="N1606" s="11"/>
      <c r="O1606" s="11">
        <f t="shared" si="255"/>
        <v>40985.595312500001</v>
      </c>
      <c r="P1606" t="b">
        <v>0</v>
      </c>
      <c r="Q1606">
        <v>70</v>
      </c>
      <c r="R1606" t="b">
        <v>1</v>
      </c>
      <c r="S1606" t="s">
        <v>8276</v>
      </c>
      <c r="T1606" s="5">
        <f t="shared" si="256"/>
        <v>122.10714285714286</v>
      </c>
      <c r="U1606" s="5">
        <f t="shared" si="257"/>
        <v>48.842857142857142</v>
      </c>
      <c r="V1606" t="str">
        <f t="shared" si="258"/>
        <v>music</v>
      </c>
      <c r="W1606" t="str">
        <f t="shared" si="259"/>
        <v>rock</v>
      </c>
      <c r="X1606" s="8">
        <f t="shared" si="250"/>
        <v>2012</v>
      </c>
      <c r="Y1606" s="8">
        <f t="shared" si="251"/>
        <v>2</v>
      </c>
    </row>
    <row r="1607" spans="1:25" ht="19" customHeight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252"/>
        <v>40746.804548611108</v>
      </c>
      <c r="L1607" s="12">
        <f t="shared" si="253"/>
        <v>2011</v>
      </c>
      <c r="M1607" s="12">
        <f t="shared" si="254"/>
        <v>7</v>
      </c>
      <c r="N1607" s="11"/>
      <c r="O1607" s="11">
        <f t="shared" si="255"/>
        <v>40756.083333333328</v>
      </c>
      <c r="P1607" t="b">
        <v>0</v>
      </c>
      <c r="Q1607">
        <v>44</v>
      </c>
      <c r="R1607" t="b">
        <v>1</v>
      </c>
      <c r="S1607" t="s">
        <v>8276</v>
      </c>
      <c r="T1607" s="5">
        <f t="shared" si="256"/>
        <v>100.69333333333334</v>
      </c>
      <c r="U1607" s="5">
        <f t="shared" si="257"/>
        <v>137.30909090909091</v>
      </c>
      <c r="V1607" t="str">
        <f t="shared" si="258"/>
        <v>music</v>
      </c>
      <c r="W1607" t="str">
        <f t="shared" si="259"/>
        <v>rock</v>
      </c>
      <c r="X1607" s="8">
        <f t="shared" si="250"/>
        <v>2011</v>
      </c>
      <c r="Y1607" s="8">
        <f t="shared" si="251"/>
        <v>7</v>
      </c>
    </row>
    <row r="1608" spans="1:25" ht="19" customHeight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252"/>
        <v>40535.903217592589</v>
      </c>
      <c r="L1608" s="12">
        <f t="shared" si="253"/>
        <v>2010</v>
      </c>
      <c r="M1608" s="12">
        <f t="shared" si="254"/>
        <v>12</v>
      </c>
      <c r="N1608" s="11"/>
      <c r="O1608" s="11">
        <f t="shared" si="255"/>
        <v>40625.861550925925</v>
      </c>
      <c r="P1608" t="b">
        <v>0</v>
      </c>
      <c r="Q1608">
        <v>92</v>
      </c>
      <c r="R1608" t="b">
        <v>1</v>
      </c>
      <c r="S1608" t="s">
        <v>8276</v>
      </c>
      <c r="T1608" s="5">
        <f t="shared" si="256"/>
        <v>101.004125</v>
      </c>
      <c r="U1608" s="5">
        <f t="shared" si="257"/>
        <v>87.829673913043479</v>
      </c>
      <c r="V1608" t="str">
        <f t="shared" si="258"/>
        <v>music</v>
      </c>
      <c r="W1608" t="str">
        <f t="shared" si="259"/>
        <v>rock</v>
      </c>
      <c r="X1608" s="8">
        <f t="shared" si="250"/>
        <v>2010</v>
      </c>
      <c r="Y1608" s="8">
        <f t="shared" si="251"/>
        <v>12</v>
      </c>
    </row>
    <row r="1609" spans="1:25" ht="19" customHeight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252"/>
        <v>41053.600127314814</v>
      </c>
      <c r="L1609" s="12">
        <f t="shared" si="253"/>
        <v>2012</v>
      </c>
      <c r="M1609" s="12">
        <f t="shared" si="254"/>
        <v>5</v>
      </c>
      <c r="N1609" s="11"/>
      <c r="O1609" s="11">
        <f t="shared" si="255"/>
        <v>41074.600127314814</v>
      </c>
      <c r="P1609" t="b">
        <v>0</v>
      </c>
      <c r="Q1609">
        <v>205</v>
      </c>
      <c r="R1609" t="b">
        <v>1</v>
      </c>
      <c r="S1609" t="s">
        <v>8276</v>
      </c>
      <c r="T1609" s="5">
        <f t="shared" si="256"/>
        <v>145.11000000000001</v>
      </c>
      <c r="U1609" s="5">
        <f t="shared" si="257"/>
        <v>70.785365853658533</v>
      </c>
      <c r="V1609" t="str">
        <f t="shared" si="258"/>
        <v>music</v>
      </c>
      <c r="W1609" t="str">
        <f t="shared" si="259"/>
        <v>rock</v>
      </c>
      <c r="X1609" s="8">
        <f t="shared" si="250"/>
        <v>2012</v>
      </c>
      <c r="Y1609" s="8">
        <f t="shared" si="251"/>
        <v>5</v>
      </c>
    </row>
    <row r="1610" spans="1:25" ht="19" customHeight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252"/>
        <v>41607.622523148144</v>
      </c>
      <c r="L1610" s="12">
        <f t="shared" si="253"/>
        <v>2013</v>
      </c>
      <c r="M1610" s="12">
        <f t="shared" si="254"/>
        <v>11</v>
      </c>
      <c r="N1610" s="11"/>
      <c r="O1610" s="11">
        <f t="shared" si="255"/>
        <v>41640.018055555549</v>
      </c>
      <c r="P1610" t="b">
        <v>0</v>
      </c>
      <c r="Q1610">
        <v>23</v>
      </c>
      <c r="R1610" t="b">
        <v>1</v>
      </c>
      <c r="S1610" t="s">
        <v>8276</v>
      </c>
      <c r="T1610" s="5">
        <f t="shared" si="256"/>
        <v>101.25</v>
      </c>
      <c r="U1610" s="5">
        <f t="shared" si="257"/>
        <v>52.826086956521742</v>
      </c>
      <c r="V1610" t="str">
        <f t="shared" si="258"/>
        <v>music</v>
      </c>
      <c r="W1610" t="str">
        <f t="shared" si="259"/>
        <v>rock</v>
      </c>
      <c r="X1610" s="8">
        <f t="shared" si="250"/>
        <v>2013</v>
      </c>
      <c r="Y1610" s="8">
        <f t="shared" si="251"/>
        <v>11</v>
      </c>
    </row>
    <row r="1611" spans="1:25" ht="19" customHeight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252"/>
        <v>40795.792928240735</v>
      </c>
      <c r="L1611" s="12">
        <f t="shared" si="253"/>
        <v>2011</v>
      </c>
      <c r="M1611" s="12">
        <f t="shared" si="254"/>
        <v>9</v>
      </c>
      <c r="N1611" s="11"/>
      <c r="O1611" s="11">
        <f t="shared" si="255"/>
        <v>40849.125</v>
      </c>
      <c r="P1611" t="b">
        <v>0</v>
      </c>
      <c r="Q1611">
        <v>4</v>
      </c>
      <c r="R1611" t="b">
        <v>1</v>
      </c>
      <c r="S1611" t="s">
        <v>8276</v>
      </c>
      <c r="T1611" s="5">
        <f t="shared" si="256"/>
        <v>118.33333333333333</v>
      </c>
      <c r="U1611" s="5">
        <f t="shared" si="257"/>
        <v>443.75</v>
      </c>
      <c r="V1611" t="str">
        <f t="shared" si="258"/>
        <v>music</v>
      </c>
      <c r="W1611" t="str">
        <f t="shared" si="259"/>
        <v>rock</v>
      </c>
      <c r="X1611" s="8">
        <f t="shared" si="250"/>
        <v>2011</v>
      </c>
      <c r="Y1611" s="8">
        <f t="shared" si="251"/>
        <v>9</v>
      </c>
    </row>
    <row r="1612" spans="1:25" ht="19" customHeight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252"/>
        <v>41228.716550925921</v>
      </c>
      <c r="L1612" s="12">
        <f t="shared" si="253"/>
        <v>2012</v>
      </c>
      <c r="M1612" s="12">
        <f t="shared" si="254"/>
        <v>11</v>
      </c>
      <c r="N1612" s="11"/>
      <c r="O1612" s="11">
        <f t="shared" si="255"/>
        <v>41258.716550925921</v>
      </c>
      <c r="P1612" t="b">
        <v>0</v>
      </c>
      <c r="Q1612">
        <v>112</v>
      </c>
      <c r="R1612" t="b">
        <v>1</v>
      </c>
      <c r="S1612" t="s">
        <v>8276</v>
      </c>
      <c r="T1612" s="5">
        <f t="shared" si="256"/>
        <v>271.85000000000002</v>
      </c>
      <c r="U1612" s="5">
        <f t="shared" si="257"/>
        <v>48.544642857142854</v>
      </c>
      <c r="V1612" t="str">
        <f t="shared" si="258"/>
        <v>music</v>
      </c>
      <c r="W1612" t="str">
        <f t="shared" si="259"/>
        <v>rock</v>
      </c>
      <c r="X1612" s="8">
        <f t="shared" si="250"/>
        <v>2012</v>
      </c>
      <c r="Y1612" s="8">
        <f t="shared" si="251"/>
        <v>11</v>
      </c>
    </row>
    <row r="1613" spans="1:25" ht="19" customHeight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252"/>
        <v>41408.792037037034</v>
      </c>
      <c r="L1613" s="12">
        <f t="shared" si="253"/>
        <v>2013</v>
      </c>
      <c r="M1613" s="12">
        <f t="shared" si="254"/>
        <v>5</v>
      </c>
      <c r="N1613" s="11"/>
      <c r="O1613" s="11">
        <f t="shared" si="255"/>
        <v>41429.792037037034</v>
      </c>
      <c r="P1613" t="b">
        <v>0</v>
      </c>
      <c r="Q1613">
        <v>27</v>
      </c>
      <c r="R1613" t="b">
        <v>1</v>
      </c>
      <c r="S1613" t="s">
        <v>8276</v>
      </c>
      <c r="T1613" s="5">
        <f t="shared" si="256"/>
        <v>125.125</v>
      </c>
      <c r="U1613" s="5">
        <f t="shared" si="257"/>
        <v>37.074074074074076</v>
      </c>
      <c r="V1613" t="str">
        <f t="shared" si="258"/>
        <v>music</v>
      </c>
      <c r="W1613" t="str">
        <f t="shared" si="259"/>
        <v>rock</v>
      </c>
      <c r="X1613" s="8">
        <f t="shared" si="250"/>
        <v>2013</v>
      </c>
      <c r="Y1613" s="8">
        <f t="shared" si="251"/>
        <v>5</v>
      </c>
    </row>
    <row r="1614" spans="1:25" ht="19" customHeight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252"/>
        <v>41246.666481481479</v>
      </c>
      <c r="L1614" s="12">
        <f t="shared" si="253"/>
        <v>2012</v>
      </c>
      <c r="M1614" s="12">
        <f t="shared" si="254"/>
        <v>12</v>
      </c>
      <c r="N1614" s="11"/>
      <c r="O1614" s="11">
        <f t="shared" si="255"/>
        <v>41276.666481481479</v>
      </c>
      <c r="P1614" t="b">
        <v>0</v>
      </c>
      <c r="Q1614">
        <v>11</v>
      </c>
      <c r="R1614" t="b">
        <v>1</v>
      </c>
      <c r="S1614" t="s">
        <v>8276</v>
      </c>
      <c r="T1614" s="5">
        <f t="shared" si="256"/>
        <v>110.00000000000001</v>
      </c>
      <c r="U1614" s="5">
        <f t="shared" si="257"/>
        <v>50</v>
      </c>
      <c r="V1614" t="str">
        <f t="shared" si="258"/>
        <v>music</v>
      </c>
      <c r="W1614" t="str">
        <f t="shared" si="259"/>
        <v>rock</v>
      </c>
      <c r="X1614" s="8">
        <f t="shared" si="250"/>
        <v>2012</v>
      </c>
      <c r="Y1614" s="8">
        <f t="shared" si="251"/>
        <v>12</v>
      </c>
    </row>
    <row r="1615" spans="1:25" ht="19" customHeight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252"/>
        <v>41081.861134259256</v>
      </c>
      <c r="L1615" s="12">
        <f t="shared" si="253"/>
        <v>2012</v>
      </c>
      <c r="M1615" s="12">
        <f t="shared" si="254"/>
        <v>6</v>
      </c>
      <c r="N1615" s="11"/>
      <c r="O1615" s="11">
        <f t="shared" si="255"/>
        <v>41111.861134259256</v>
      </c>
      <c r="P1615" t="b">
        <v>0</v>
      </c>
      <c r="Q1615">
        <v>26</v>
      </c>
      <c r="R1615" t="b">
        <v>1</v>
      </c>
      <c r="S1615" t="s">
        <v>8276</v>
      </c>
      <c r="T1615" s="5">
        <f t="shared" si="256"/>
        <v>101.49999999999999</v>
      </c>
      <c r="U1615" s="5">
        <f t="shared" si="257"/>
        <v>39.03846153846154</v>
      </c>
      <c r="V1615" t="str">
        <f t="shared" si="258"/>
        <v>music</v>
      </c>
      <c r="W1615" t="str">
        <f t="shared" si="259"/>
        <v>rock</v>
      </c>
      <c r="X1615" s="8">
        <f t="shared" si="250"/>
        <v>2012</v>
      </c>
      <c r="Y1615" s="8">
        <f t="shared" si="251"/>
        <v>6</v>
      </c>
    </row>
    <row r="1616" spans="1:25" ht="19" customHeight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252"/>
        <v>41794.772789351853</v>
      </c>
      <c r="L1616" s="12">
        <f t="shared" si="253"/>
        <v>2014</v>
      </c>
      <c r="M1616" s="12">
        <f t="shared" si="254"/>
        <v>6</v>
      </c>
      <c r="N1616" s="11"/>
      <c r="O1616" s="11">
        <f t="shared" si="255"/>
        <v>41854.5</v>
      </c>
      <c r="P1616" t="b">
        <v>0</v>
      </c>
      <c r="Q1616">
        <v>77</v>
      </c>
      <c r="R1616" t="b">
        <v>1</v>
      </c>
      <c r="S1616" t="s">
        <v>8276</v>
      </c>
      <c r="T1616" s="5">
        <f t="shared" si="256"/>
        <v>102.69999999999999</v>
      </c>
      <c r="U1616" s="5">
        <f t="shared" si="257"/>
        <v>66.688311688311686</v>
      </c>
      <c r="V1616" t="str">
        <f t="shared" si="258"/>
        <v>music</v>
      </c>
      <c r="W1616" t="str">
        <f t="shared" si="259"/>
        <v>rock</v>
      </c>
      <c r="X1616" s="8">
        <f t="shared" si="250"/>
        <v>2014</v>
      </c>
      <c r="Y1616" s="8">
        <f t="shared" si="251"/>
        <v>6</v>
      </c>
    </row>
    <row r="1617" spans="1:25" ht="19" customHeight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252"/>
        <v>40844.842546296291</v>
      </c>
      <c r="L1617" s="12">
        <f t="shared" si="253"/>
        <v>2011</v>
      </c>
      <c r="M1617" s="12">
        <f t="shared" si="254"/>
        <v>10</v>
      </c>
      <c r="N1617" s="11"/>
      <c r="O1617" s="11">
        <f t="shared" si="255"/>
        <v>40889.884212962963</v>
      </c>
      <c r="P1617" t="b">
        <v>0</v>
      </c>
      <c r="Q1617">
        <v>136</v>
      </c>
      <c r="R1617" t="b">
        <v>1</v>
      </c>
      <c r="S1617" t="s">
        <v>8276</v>
      </c>
      <c r="T1617" s="5">
        <f t="shared" si="256"/>
        <v>114.12500000000001</v>
      </c>
      <c r="U1617" s="5">
        <f t="shared" si="257"/>
        <v>67.132352941176464</v>
      </c>
      <c r="V1617" t="str">
        <f t="shared" si="258"/>
        <v>music</v>
      </c>
      <c r="W1617" t="str">
        <f t="shared" si="259"/>
        <v>rock</v>
      </c>
      <c r="X1617" s="8">
        <f t="shared" si="250"/>
        <v>2011</v>
      </c>
      <c r="Y1617" s="8">
        <f t="shared" si="251"/>
        <v>10</v>
      </c>
    </row>
    <row r="1618" spans="1:25" ht="19" customHeight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252"/>
        <v>41194.507187499999</v>
      </c>
      <c r="L1618" s="12">
        <f t="shared" si="253"/>
        <v>2012</v>
      </c>
      <c r="M1618" s="12">
        <f t="shared" si="254"/>
        <v>10</v>
      </c>
      <c r="N1618" s="11"/>
      <c r="O1618" s="11">
        <f t="shared" si="255"/>
        <v>41235.708333333328</v>
      </c>
      <c r="P1618" t="b">
        <v>0</v>
      </c>
      <c r="Q1618">
        <v>157</v>
      </c>
      <c r="R1618" t="b">
        <v>1</v>
      </c>
      <c r="S1618" t="s">
        <v>8276</v>
      </c>
      <c r="T1618" s="5">
        <f t="shared" si="256"/>
        <v>104.2</v>
      </c>
      <c r="U1618" s="5">
        <f t="shared" si="257"/>
        <v>66.369426751592357</v>
      </c>
      <c r="V1618" t="str">
        <f t="shared" si="258"/>
        <v>music</v>
      </c>
      <c r="W1618" t="str">
        <f t="shared" si="259"/>
        <v>rock</v>
      </c>
      <c r="X1618" s="8">
        <f t="shared" si="250"/>
        <v>2012</v>
      </c>
      <c r="Y1618" s="8">
        <f t="shared" si="251"/>
        <v>10</v>
      </c>
    </row>
    <row r="1619" spans="1:25" ht="19" customHeight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252"/>
        <v>41546.455879629626</v>
      </c>
      <c r="L1619" s="12">
        <f t="shared" si="253"/>
        <v>2013</v>
      </c>
      <c r="M1619" s="12">
        <f t="shared" si="254"/>
        <v>9</v>
      </c>
      <c r="N1619" s="11"/>
      <c r="O1619" s="11">
        <f t="shared" si="255"/>
        <v>41579.583333333328</v>
      </c>
      <c r="P1619" t="b">
        <v>0</v>
      </c>
      <c r="Q1619">
        <v>158</v>
      </c>
      <c r="R1619" t="b">
        <v>1</v>
      </c>
      <c r="S1619" t="s">
        <v>8276</v>
      </c>
      <c r="T1619" s="5">
        <f t="shared" si="256"/>
        <v>145.85714285714286</v>
      </c>
      <c r="U1619" s="5">
        <f t="shared" si="257"/>
        <v>64.620253164556956</v>
      </c>
      <c r="V1619" t="str">
        <f t="shared" si="258"/>
        <v>music</v>
      </c>
      <c r="W1619" t="str">
        <f t="shared" si="259"/>
        <v>rock</v>
      </c>
      <c r="X1619" s="8">
        <f t="shared" si="250"/>
        <v>2013</v>
      </c>
      <c r="Y1619" s="8">
        <f t="shared" si="251"/>
        <v>9</v>
      </c>
    </row>
    <row r="1620" spans="1:25" ht="19" customHeight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252"/>
        <v>41301.446006944439</v>
      </c>
      <c r="L1620" s="12">
        <f t="shared" si="253"/>
        <v>2013</v>
      </c>
      <c r="M1620" s="12">
        <f t="shared" si="254"/>
        <v>1</v>
      </c>
      <c r="N1620" s="11"/>
      <c r="O1620" s="11">
        <f t="shared" si="255"/>
        <v>41341.446006944439</v>
      </c>
      <c r="P1620" t="b">
        <v>0</v>
      </c>
      <c r="Q1620">
        <v>27</v>
      </c>
      <c r="R1620" t="b">
        <v>1</v>
      </c>
      <c r="S1620" t="s">
        <v>8276</v>
      </c>
      <c r="T1620" s="5">
        <f t="shared" si="256"/>
        <v>105.06666666666666</v>
      </c>
      <c r="U1620" s="5">
        <f t="shared" si="257"/>
        <v>58.370370370370374</v>
      </c>
      <c r="V1620" t="str">
        <f t="shared" si="258"/>
        <v>music</v>
      </c>
      <c r="W1620" t="str">
        <f t="shared" si="259"/>
        <v>rock</v>
      </c>
      <c r="X1620" s="8">
        <f t="shared" si="250"/>
        <v>2013</v>
      </c>
      <c r="Y1620" s="8">
        <f t="shared" si="251"/>
        <v>1</v>
      </c>
    </row>
    <row r="1621" spans="1:25" ht="19" customHeight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252"/>
        <v>41875.977847222217</v>
      </c>
      <c r="L1621" s="12">
        <f t="shared" si="253"/>
        <v>2014</v>
      </c>
      <c r="M1621" s="12">
        <f t="shared" si="254"/>
        <v>8</v>
      </c>
      <c r="N1621" s="11"/>
      <c r="O1621" s="11">
        <f t="shared" si="255"/>
        <v>41896.977847222217</v>
      </c>
      <c r="P1621" t="b">
        <v>0</v>
      </c>
      <c r="Q1621">
        <v>23</v>
      </c>
      <c r="R1621" t="b">
        <v>1</v>
      </c>
      <c r="S1621" t="s">
        <v>8276</v>
      </c>
      <c r="T1621" s="5">
        <f t="shared" si="256"/>
        <v>133.33333333333331</v>
      </c>
      <c r="U1621" s="5">
        <f t="shared" si="257"/>
        <v>86.956521739130437</v>
      </c>
      <c r="V1621" t="str">
        <f t="shared" si="258"/>
        <v>music</v>
      </c>
      <c r="W1621" t="str">
        <f t="shared" si="259"/>
        <v>rock</v>
      </c>
      <c r="X1621" s="8">
        <f t="shared" si="250"/>
        <v>2014</v>
      </c>
      <c r="Y1621" s="8">
        <f t="shared" si="251"/>
        <v>8</v>
      </c>
    </row>
    <row r="1622" spans="1:25" ht="19" customHeight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252"/>
        <v>41321.131249999999</v>
      </c>
      <c r="L1622" s="12">
        <f t="shared" si="253"/>
        <v>2013</v>
      </c>
      <c r="M1622" s="12">
        <f t="shared" si="254"/>
        <v>2</v>
      </c>
      <c r="N1622" s="11"/>
      <c r="O1622" s="11">
        <f t="shared" si="255"/>
        <v>41328.131249999999</v>
      </c>
      <c r="P1622" t="b">
        <v>0</v>
      </c>
      <c r="Q1622">
        <v>17</v>
      </c>
      <c r="R1622" t="b">
        <v>1</v>
      </c>
      <c r="S1622" t="s">
        <v>8276</v>
      </c>
      <c r="T1622" s="5">
        <f t="shared" si="256"/>
        <v>112.99999999999999</v>
      </c>
      <c r="U1622" s="5">
        <f t="shared" si="257"/>
        <v>66.470588235294116</v>
      </c>
      <c r="V1622" t="str">
        <f t="shared" si="258"/>
        <v>music</v>
      </c>
      <c r="W1622" t="str">
        <f t="shared" si="259"/>
        <v>rock</v>
      </c>
      <c r="X1622" s="8">
        <f t="shared" si="250"/>
        <v>2013</v>
      </c>
      <c r="Y1622" s="8">
        <f t="shared" si="251"/>
        <v>2</v>
      </c>
    </row>
    <row r="1623" spans="1:25" ht="19" customHeight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252"/>
        <v>41003.398321759254</v>
      </c>
      <c r="L1623" s="12">
        <f t="shared" si="253"/>
        <v>2012</v>
      </c>
      <c r="M1623" s="12">
        <f t="shared" si="254"/>
        <v>4</v>
      </c>
      <c r="N1623" s="11"/>
      <c r="O1623" s="11">
        <f t="shared" si="255"/>
        <v>41056.957638888889</v>
      </c>
      <c r="P1623" t="b">
        <v>0</v>
      </c>
      <c r="Q1623">
        <v>37</v>
      </c>
      <c r="R1623" t="b">
        <v>1</v>
      </c>
      <c r="S1623" t="s">
        <v>8276</v>
      </c>
      <c r="T1623" s="5">
        <f t="shared" si="256"/>
        <v>121.2</v>
      </c>
      <c r="U1623" s="5">
        <f t="shared" si="257"/>
        <v>163.78378378378378</v>
      </c>
      <c r="V1623" t="str">
        <f t="shared" si="258"/>
        <v>music</v>
      </c>
      <c r="W1623" t="str">
        <f t="shared" si="259"/>
        <v>rock</v>
      </c>
      <c r="X1623" s="8">
        <f t="shared" si="250"/>
        <v>2012</v>
      </c>
      <c r="Y1623" s="8">
        <f t="shared" si="251"/>
        <v>4</v>
      </c>
    </row>
    <row r="1624" spans="1:25" ht="19" customHeight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252"/>
        <v>41950.086504629631</v>
      </c>
      <c r="L1624" s="12">
        <f t="shared" si="253"/>
        <v>2014</v>
      </c>
      <c r="M1624" s="12">
        <f t="shared" si="254"/>
        <v>11</v>
      </c>
      <c r="N1624" s="11"/>
      <c r="O1624" s="11">
        <f t="shared" si="255"/>
        <v>41990.124305555553</v>
      </c>
      <c r="P1624" t="b">
        <v>0</v>
      </c>
      <c r="Q1624">
        <v>65</v>
      </c>
      <c r="R1624" t="b">
        <v>1</v>
      </c>
      <c r="S1624" t="s">
        <v>8276</v>
      </c>
      <c r="T1624" s="5">
        <f t="shared" si="256"/>
        <v>101.72463768115942</v>
      </c>
      <c r="U1624" s="5">
        <f t="shared" si="257"/>
        <v>107.98461538461538</v>
      </c>
      <c r="V1624" t="str">
        <f t="shared" si="258"/>
        <v>music</v>
      </c>
      <c r="W1624" t="str">
        <f t="shared" si="259"/>
        <v>rock</v>
      </c>
      <c r="X1624" s="8">
        <f t="shared" si="250"/>
        <v>2014</v>
      </c>
      <c r="Y1624" s="8">
        <f t="shared" si="251"/>
        <v>11</v>
      </c>
    </row>
    <row r="1625" spans="1:25" ht="19" customHeight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252"/>
        <v>41453.480196759258</v>
      </c>
      <c r="L1625" s="12">
        <f t="shared" si="253"/>
        <v>2013</v>
      </c>
      <c r="M1625" s="12">
        <f t="shared" si="254"/>
        <v>6</v>
      </c>
      <c r="N1625" s="11"/>
      <c r="O1625" s="11">
        <f t="shared" si="255"/>
        <v>41513.480196759258</v>
      </c>
      <c r="P1625" t="b">
        <v>0</v>
      </c>
      <c r="Q1625">
        <v>18</v>
      </c>
      <c r="R1625" t="b">
        <v>1</v>
      </c>
      <c r="S1625" t="s">
        <v>8276</v>
      </c>
      <c r="T1625" s="5">
        <f t="shared" si="256"/>
        <v>101.06666666666666</v>
      </c>
      <c r="U1625" s="5">
        <f t="shared" si="257"/>
        <v>42.111111111111114</v>
      </c>
      <c r="V1625" t="str">
        <f t="shared" si="258"/>
        <v>music</v>
      </c>
      <c r="W1625" t="str">
        <f t="shared" si="259"/>
        <v>rock</v>
      </c>
      <c r="X1625" s="8">
        <f t="shared" si="250"/>
        <v>2013</v>
      </c>
      <c r="Y1625" s="8">
        <f t="shared" si="251"/>
        <v>6</v>
      </c>
    </row>
    <row r="1626" spans="1:25" ht="19" customHeight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252"/>
        <v>41243.158969907403</v>
      </c>
      <c r="L1626" s="12">
        <f t="shared" si="253"/>
        <v>2012</v>
      </c>
      <c r="M1626" s="12">
        <f t="shared" si="254"/>
        <v>11</v>
      </c>
      <c r="N1626" s="11"/>
      <c r="O1626" s="11">
        <f t="shared" si="255"/>
        <v>41283.158969907403</v>
      </c>
      <c r="P1626" t="b">
        <v>0</v>
      </c>
      <c r="Q1626">
        <v>25</v>
      </c>
      <c r="R1626" t="b">
        <v>1</v>
      </c>
      <c r="S1626" t="s">
        <v>8276</v>
      </c>
      <c r="T1626" s="5">
        <f t="shared" si="256"/>
        <v>118</v>
      </c>
      <c r="U1626" s="5">
        <f t="shared" si="257"/>
        <v>47.2</v>
      </c>
      <c r="V1626" t="str">
        <f t="shared" si="258"/>
        <v>music</v>
      </c>
      <c r="W1626" t="str">
        <f t="shared" si="259"/>
        <v>rock</v>
      </c>
      <c r="X1626" s="8">
        <f t="shared" si="250"/>
        <v>2012</v>
      </c>
      <c r="Y1626" s="8">
        <f t="shared" si="251"/>
        <v>11</v>
      </c>
    </row>
    <row r="1627" spans="1:25" ht="19" customHeight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252"/>
        <v>41135.491354166668</v>
      </c>
      <c r="L1627" s="12">
        <f t="shared" si="253"/>
        <v>2012</v>
      </c>
      <c r="M1627" s="12">
        <f t="shared" si="254"/>
        <v>8</v>
      </c>
      <c r="N1627" s="11"/>
      <c r="O1627" s="11">
        <f t="shared" si="255"/>
        <v>41163.491354166668</v>
      </c>
      <c r="P1627" t="b">
        <v>0</v>
      </c>
      <c r="Q1627">
        <v>104</v>
      </c>
      <c r="R1627" t="b">
        <v>1</v>
      </c>
      <c r="S1627" t="s">
        <v>8276</v>
      </c>
      <c r="T1627" s="5">
        <f t="shared" si="256"/>
        <v>155.33333333333331</v>
      </c>
      <c r="U1627" s="5">
        <f t="shared" si="257"/>
        <v>112.01923076923077</v>
      </c>
      <c r="V1627" t="str">
        <f t="shared" si="258"/>
        <v>music</v>
      </c>
      <c r="W1627" t="str">
        <f t="shared" si="259"/>
        <v>rock</v>
      </c>
      <c r="X1627" s="8">
        <f t="shared" si="250"/>
        <v>2012</v>
      </c>
      <c r="Y1627" s="8">
        <f t="shared" si="251"/>
        <v>8</v>
      </c>
    </row>
    <row r="1628" spans="1:25" ht="19" customHeight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252"/>
        <v>41579.639664351846</v>
      </c>
      <c r="L1628" s="12">
        <f t="shared" si="253"/>
        <v>2013</v>
      </c>
      <c r="M1628" s="12">
        <f t="shared" si="254"/>
        <v>11</v>
      </c>
      <c r="N1628" s="11"/>
      <c r="O1628" s="11">
        <f t="shared" si="255"/>
        <v>41609.681331018517</v>
      </c>
      <c r="P1628" t="b">
        <v>0</v>
      </c>
      <c r="Q1628">
        <v>108</v>
      </c>
      <c r="R1628" t="b">
        <v>1</v>
      </c>
      <c r="S1628" t="s">
        <v>8276</v>
      </c>
      <c r="T1628" s="5">
        <f t="shared" si="256"/>
        <v>101.18750000000001</v>
      </c>
      <c r="U1628" s="5">
        <f t="shared" si="257"/>
        <v>74.953703703703709</v>
      </c>
      <c r="V1628" t="str">
        <f t="shared" si="258"/>
        <v>music</v>
      </c>
      <c r="W1628" t="str">
        <f t="shared" si="259"/>
        <v>rock</v>
      </c>
      <c r="X1628" s="8">
        <f t="shared" si="250"/>
        <v>2013</v>
      </c>
      <c r="Y1628" s="8">
        <f t="shared" si="251"/>
        <v>11</v>
      </c>
    </row>
    <row r="1629" spans="1:25" ht="19" customHeight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252"/>
        <v>41205.498715277776</v>
      </c>
      <c r="L1629" s="12">
        <f t="shared" si="253"/>
        <v>2012</v>
      </c>
      <c r="M1629" s="12">
        <f t="shared" si="254"/>
        <v>10</v>
      </c>
      <c r="N1629" s="11"/>
      <c r="O1629" s="11">
        <f t="shared" si="255"/>
        <v>41238.999305555553</v>
      </c>
      <c r="P1629" t="b">
        <v>0</v>
      </c>
      <c r="Q1629">
        <v>38</v>
      </c>
      <c r="R1629" t="b">
        <v>1</v>
      </c>
      <c r="S1629" t="s">
        <v>8276</v>
      </c>
      <c r="T1629" s="5">
        <f t="shared" si="256"/>
        <v>117</v>
      </c>
      <c r="U1629" s="5">
        <f t="shared" si="257"/>
        <v>61.578947368421055</v>
      </c>
      <c r="V1629" t="str">
        <f t="shared" si="258"/>
        <v>music</v>
      </c>
      <c r="W1629" t="str">
        <f t="shared" si="259"/>
        <v>rock</v>
      </c>
      <c r="X1629" s="8">
        <f t="shared" si="250"/>
        <v>2012</v>
      </c>
      <c r="Y1629" s="8">
        <f t="shared" si="251"/>
        <v>10</v>
      </c>
    </row>
    <row r="1630" spans="1:25" ht="19" customHeight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252"/>
        <v>41774.528726851851</v>
      </c>
      <c r="L1630" s="12">
        <f t="shared" si="253"/>
        <v>2014</v>
      </c>
      <c r="M1630" s="12">
        <f t="shared" si="254"/>
        <v>5</v>
      </c>
      <c r="N1630" s="11"/>
      <c r="O1630" s="11">
        <f t="shared" si="255"/>
        <v>41807.528726851851</v>
      </c>
      <c r="P1630" t="b">
        <v>0</v>
      </c>
      <c r="Q1630">
        <v>88</v>
      </c>
      <c r="R1630" t="b">
        <v>1</v>
      </c>
      <c r="S1630" t="s">
        <v>8276</v>
      </c>
      <c r="T1630" s="5">
        <f t="shared" si="256"/>
        <v>100.925</v>
      </c>
      <c r="U1630" s="5">
        <f t="shared" si="257"/>
        <v>45.875</v>
      </c>
      <c r="V1630" t="str">
        <f t="shared" si="258"/>
        <v>music</v>
      </c>
      <c r="W1630" t="str">
        <f t="shared" si="259"/>
        <v>rock</v>
      </c>
      <c r="X1630" s="8">
        <f t="shared" si="250"/>
        <v>2014</v>
      </c>
      <c r="Y1630" s="8">
        <f t="shared" si="251"/>
        <v>5</v>
      </c>
    </row>
    <row r="1631" spans="1:25" ht="19" customHeight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252"/>
        <v>41645.658946759257</v>
      </c>
      <c r="L1631" s="12">
        <f t="shared" si="253"/>
        <v>2014</v>
      </c>
      <c r="M1631" s="12">
        <f t="shared" si="254"/>
        <v>1</v>
      </c>
      <c r="N1631" s="11"/>
      <c r="O1631" s="11">
        <f t="shared" si="255"/>
        <v>41690.658946759257</v>
      </c>
      <c r="P1631" t="b">
        <v>0</v>
      </c>
      <c r="Q1631">
        <v>82</v>
      </c>
      <c r="R1631" t="b">
        <v>1</v>
      </c>
      <c r="S1631" t="s">
        <v>8276</v>
      </c>
      <c r="T1631" s="5">
        <f t="shared" si="256"/>
        <v>103.66666666666666</v>
      </c>
      <c r="U1631" s="5">
        <f t="shared" si="257"/>
        <v>75.853658536585371</v>
      </c>
      <c r="V1631" t="str">
        <f t="shared" si="258"/>
        <v>music</v>
      </c>
      <c r="W1631" t="str">
        <f t="shared" si="259"/>
        <v>rock</v>
      </c>
      <c r="X1631" s="8">
        <f t="shared" si="250"/>
        <v>2014</v>
      </c>
      <c r="Y1631" s="8">
        <f t="shared" si="251"/>
        <v>1</v>
      </c>
    </row>
    <row r="1632" spans="1:25" ht="19" customHeight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252"/>
        <v>40939.629340277774</v>
      </c>
      <c r="L1632" s="12">
        <f t="shared" si="253"/>
        <v>2012</v>
      </c>
      <c r="M1632" s="12">
        <f t="shared" si="254"/>
        <v>1</v>
      </c>
      <c r="N1632" s="11"/>
      <c r="O1632" s="11">
        <f t="shared" si="255"/>
        <v>40970.082638888889</v>
      </c>
      <c r="P1632" t="b">
        <v>0</v>
      </c>
      <c r="Q1632">
        <v>126</v>
      </c>
      <c r="R1632" t="b">
        <v>1</v>
      </c>
      <c r="S1632" t="s">
        <v>8276</v>
      </c>
      <c r="T1632" s="5">
        <f t="shared" si="256"/>
        <v>265.25</v>
      </c>
      <c r="U1632" s="5">
        <f t="shared" si="257"/>
        <v>84.206349206349202</v>
      </c>
      <c r="V1632" t="str">
        <f t="shared" si="258"/>
        <v>music</v>
      </c>
      <c r="W1632" t="str">
        <f t="shared" si="259"/>
        <v>rock</v>
      </c>
      <c r="X1632" s="8">
        <f t="shared" si="250"/>
        <v>2012</v>
      </c>
      <c r="Y1632" s="8">
        <f t="shared" si="251"/>
        <v>1</v>
      </c>
    </row>
    <row r="1633" spans="1:25" ht="19" customHeight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252"/>
        <v>41164.65116898148</v>
      </c>
      <c r="L1633" s="12">
        <f t="shared" si="253"/>
        <v>2012</v>
      </c>
      <c r="M1633" s="12">
        <f t="shared" si="254"/>
        <v>9</v>
      </c>
      <c r="N1633" s="11"/>
      <c r="O1633" s="11">
        <f t="shared" si="255"/>
        <v>41194.65116898148</v>
      </c>
      <c r="P1633" t="b">
        <v>0</v>
      </c>
      <c r="Q1633">
        <v>133</v>
      </c>
      <c r="R1633" t="b">
        <v>1</v>
      </c>
      <c r="S1633" t="s">
        <v>8276</v>
      </c>
      <c r="T1633" s="5">
        <f t="shared" si="256"/>
        <v>155.91</v>
      </c>
      <c r="U1633" s="5">
        <f t="shared" si="257"/>
        <v>117.22556390977444</v>
      </c>
      <c r="V1633" t="str">
        <f t="shared" si="258"/>
        <v>music</v>
      </c>
      <c r="W1633" t="str">
        <f t="shared" si="259"/>
        <v>rock</v>
      </c>
      <c r="X1633" s="8">
        <f t="shared" si="250"/>
        <v>2012</v>
      </c>
      <c r="Y1633" s="8">
        <f t="shared" si="251"/>
        <v>9</v>
      </c>
    </row>
    <row r="1634" spans="1:25" ht="19" customHeight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252"/>
        <v>40750.132569444446</v>
      </c>
      <c r="L1634" s="12">
        <f t="shared" si="253"/>
        <v>2011</v>
      </c>
      <c r="M1634" s="12">
        <f t="shared" si="254"/>
        <v>7</v>
      </c>
      <c r="N1634" s="11"/>
      <c r="O1634" s="11">
        <f t="shared" si="255"/>
        <v>40810.132569444446</v>
      </c>
      <c r="P1634" t="b">
        <v>0</v>
      </c>
      <c r="Q1634">
        <v>47</v>
      </c>
      <c r="R1634" t="b">
        <v>1</v>
      </c>
      <c r="S1634" t="s">
        <v>8276</v>
      </c>
      <c r="T1634" s="5">
        <f t="shared" si="256"/>
        <v>101.62500000000001</v>
      </c>
      <c r="U1634" s="5">
        <f t="shared" si="257"/>
        <v>86.489361702127653</v>
      </c>
      <c r="V1634" t="str">
        <f t="shared" si="258"/>
        <v>music</v>
      </c>
      <c r="W1634" t="str">
        <f t="shared" si="259"/>
        <v>rock</v>
      </c>
      <c r="X1634" s="8">
        <f t="shared" si="250"/>
        <v>2011</v>
      </c>
      <c r="Y1634" s="8">
        <f t="shared" si="251"/>
        <v>7</v>
      </c>
    </row>
    <row r="1635" spans="1:25" ht="19" customHeight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252"/>
        <v>40896.675416666665</v>
      </c>
      <c r="L1635" s="12">
        <f t="shared" si="253"/>
        <v>2011</v>
      </c>
      <c r="M1635" s="12">
        <f t="shared" si="254"/>
        <v>12</v>
      </c>
      <c r="N1635" s="11"/>
      <c r="O1635" s="11">
        <f t="shared" si="255"/>
        <v>40924</v>
      </c>
      <c r="P1635" t="b">
        <v>0</v>
      </c>
      <c r="Q1635">
        <v>58</v>
      </c>
      <c r="R1635" t="b">
        <v>1</v>
      </c>
      <c r="S1635" t="s">
        <v>8276</v>
      </c>
      <c r="T1635" s="5">
        <f t="shared" si="256"/>
        <v>100</v>
      </c>
      <c r="U1635" s="5">
        <f t="shared" si="257"/>
        <v>172.41379310344828</v>
      </c>
      <c r="V1635" t="str">
        <f t="shared" si="258"/>
        <v>music</v>
      </c>
      <c r="W1635" t="str">
        <f t="shared" si="259"/>
        <v>rock</v>
      </c>
      <c r="X1635" s="8">
        <f t="shared" si="250"/>
        <v>2011</v>
      </c>
      <c r="Y1635" s="8">
        <f t="shared" si="251"/>
        <v>12</v>
      </c>
    </row>
    <row r="1636" spans="1:25" ht="19" customHeight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252"/>
        <v>40657.981493055551</v>
      </c>
      <c r="L1636" s="12">
        <f t="shared" si="253"/>
        <v>2011</v>
      </c>
      <c r="M1636" s="12">
        <f t="shared" si="254"/>
        <v>4</v>
      </c>
      <c r="N1636" s="11"/>
      <c r="O1636" s="11">
        <f t="shared" si="255"/>
        <v>40696.040972222218</v>
      </c>
      <c r="P1636" t="b">
        <v>0</v>
      </c>
      <c r="Q1636">
        <v>32</v>
      </c>
      <c r="R1636" t="b">
        <v>1</v>
      </c>
      <c r="S1636" t="s">
        <v>8276</v>
      </c>
      <c r="T1636" s="5">
        <f t="shared" si="256"/>
        <v>100.49999999999999</v>
      </c>
      <c r="U1636" s="5">
        <f t="shared" si="257"/>
        <v>62.8125</v>
      </c>
      <c r="V1636" t="str">
        <f t="shared" si="258"/>
        <v>music</v>
      </c>
      <c r="W1636" t="str">
        <f t="shared" si="259"/>
        <v>rock</v>
      </c>
      <c r="X1636" s="8">
        <f t="shared" si="250"/>
        <v>2011</v>
      </c>
      <c r="Y1636" s="8">
        <f t="shared" si="251"/>
        <v>4</v>
      </c>
    </row>
    <row r="1637" spans="1:25" ht="19" customHeight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252"/>
        <v>42502.660428240742</v>
      </c>
      <c r="L1637" s="12">
        <f t="shared" si="253"/>
        <v>2016</v>
      </c>
      <c r="M1637" s="12">
        <f t="shared" si="254"/>
        <v>5</v>
      </c>
      <c r="N1637" s="11"/>
      <c r="O1637" s="11">
        <f t="shared" si="255"/>
        <v>42562.660428240742</v>
      </c>
      <c r="P1637" t="b">
        <v>0</v>
      </c>
      <c r="Q1637">
        <v>37</v>
      </c>
      <c r="R1637" t="b">
        <v>1</v>
      </c>
      <c r="S1637" t="s">
        <v>8276</v>
      </c>
      <c r="T1637" s="5">
        <f t="shared" si="256"/>
        <v>125.29999999999998</v>
      </c>
      <c r="U1637" s="5">
        <f t="shared" si="257"/>
        <v>67.729729729729726</v>
      </c>
      <c r="V1637" t="str">
        <f t="shared" si="258"/>
        <v>music</v>
      </c>
      <c r="W1637" t="str">
        <f t="shared" si="259"/>
        <v>rock</v>
      </c>
      <c r="X1637" s="8">
        <f t="shared" si="250"/>
        <v>2016</v>
      </c>
      <c r="Y1637" s="8">
        <f t="shared" si="251"/>
        <v>5</v>
      </c>
    </row>
    <row r="1638" spans="1:25" ht="19" customHeight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252"/>
        <v>40662.878333333334</v>
      </c>
      <c r="L1638" s="12">
        <f t="shared" si="253"/>
        <v>2011</v>
      </c>
      <c r="M1638" s="12">
        <f t="shared" si="254"/>
        <v>4</v>
      </c>
      <c r="N1638" s="11"/>
      <c r="O1638" s="11">
        <f t="shared" si="255"/>
        <v>40705.958333333328</v>
      </c>
      <c r="P1638" t="b">
        <v>0</v>
      </c>
      <c r="Q1638">
        <v>87</v>
      </c>
      <c r="R1638" t="b">
        <v>1</v>
      </c>
      <c r="S1638" t="s">
        <v>8276</v>
      </c>
      <c r="T1638" s="5">
        <f t="shared" si="256"/>
        <v>103.55555555555556</v>
      </c>
      <c r="U1638" s="5">
        <f t="shared" si="257"/>
        <v>53.5632183908046</v>
      </c>
      <c r="V1638" t="str">
        <f t="shared" si="258"/>
        <v>music</v>
      </c>
      <c r="W1638" t="str">
        <f t="shared" si="259"/>
        <v>rock</v>
      </c>
      <c r="X1638" s="8">
        <f t="shared" si="250"/>
        <v>2011</v>
      </c>
      <c r="Y1638" s="8">
        <f t="shared" si="251"/>
        <v>4</v>
      </c>
    </row>
    <row r="1639" spans="1:25" ht="19" customHeight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252"/>
        <v>40122.543287037035</v>
      </c>
      <c r="L1639" s="12">
        <f t="shared" si="253"/>
        <v>2009</v>
      </c>
      <c r="M1639" s="12">
        <f t="shared" si="254"/>
        <v>11</v>
      </c>
      <c r="N1639" s="11"/>
      <c r="O1639" s="11">
        <f t="shared" si="255"/>
        <v>40178.777083333327</v>
      </c>
      <c r="P1639" t="b">
        <v>0</v>
      </c>
      <c r="Q1639">
        <v>15</v>
      </c>
      <c r="R1639" t="b">
        <v>1</v>
      </c>
      <c r="S1639" t="s">
        <v>8276</v>
      </c>
      <c r="T1639" s="5">
        <f t="shared" si="256"/>
        <v>103.8</v>
      </c>
      <c r="U1639" s="5">
        <f t="shared" si="257"/>
        <v>34.6</v>
      </c>
      <c r="V1639" t="str">
        <f t="shared" si="258"/>
        <v>music</v>
      </c>
      <c r="W1639" t="str">
        <f t="shared" si="259"/>
        <v>rock</v>
      </c>
      <c r="X1639" s="8">
        <f t="shared" si="250"/>
        <v>2009</v>
      </c>
      <c r="Y1639" s="8">
        <f t="shared" si="251"/>
        <v>11</v>
      </c>
    </row>
    <row r="1640" spans="1:25" ht="19" customHeight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252"/>
        <v>41288.478796296295</v>
      </c>
      <c r="L1640" s="12">
        <f t="shared" si="253"/>
        <v>2013</v>
      </c>
      <c r="M1640" s="12">
        <f t="shared" si="254"/>
        <v>1</v>
      </c>
      <c r="N1640" s="11"/>
      <c r="O1640" s="11">
        <f t="shared" si="255"/>
        <v>41333.684027777774</v>
      </c>
      <c r="P1640" t="b">
        <v>0</v>
      </c>
      <c r="Q1640">
        <v>27</v>
      </c>
      <c r="R1640" t="b">
        <v>1</v>
      </c>
      <c r="S1640" t="s">
        <v>8276</v>
      </c>
      <c r="T1640" s="5">
        <f t="shared" si="256"/>
        <v>105</v>
      </c>
      <c r="U1640" s="5">
        <f t="shared" si="257"/>
        <v>38.888888888888886</v>
      </c>
      <c r="V1640" t="str">
        <f t="shared" si="258"/>
        <v>music</v>
      </c>
      <c r="W1640" t="str">
        <f t="shared" si="259"/>
        <v>rock</v>
      </c>
      <c r="X1640" s="8">
        <f t="shared" si="250"/>
        <v>2013</v>
      </c>
      <c r="Y1640" s="8">
        <f t="shared" si="251"/>
        <v>1</v>
      </c>
    </row>
    <row r="1641" spans="1:25" ht="19" customHeight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252"/>
        <v>40941.444039351853</v>
      </c>
      <c r="L1641" s="12">
        <f t="shared" si="253"/>
        <v>2012</v>
      </c>
      <c r="M1641" s="12">
        <f t="shared" si="254"/>
        <v>2</v>
      </c>
      <c r="N1641" s="11"/>
      <c r="O1641" s="11">
        <f t="shared" si="255"/>
        <v>40971.444039351853</v>
      </c>
      <c r="P1641" t="b">
        <v>0</v>
      </c>
      <c r="Q1641">
        <v>19</v>
      </c>
      <c r="R1641" t="b">
        <v>1</v>
      </c>
      <c r="S1641" t="s">
        <v>8276</v>
      </c>
      <c r="T1641" s="5">
        <f t="shared" si="256"/>
        <v>100</v>
      </c>
      <c r="U1641" s="5">
        <f t="shared" si="257"/>
        <v>94.736842105263165</v>
      </c>
      <c r="V1641" t="str">
        <f t="shared" si="258"/>
        <v>music</v>
      </c>
      <c r="W1641" t="str">
        <f t="shared" si="259"/>
        <v>rock</v>
      </c>
      <c r="X1641" s="8">
        <f t="shared" si="250"/>
        <v>2012</v>
      </c>
      <c r="Y1641" s="8">
        <f t="shared" si="251"/>
        <v>2</v>
      </c>
    </row>
    <row r="1642" spans="1:25" ht="19" customHeight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252"/>
        <v>40379.022627314815</v>
      </c>
      <c r="L1642" s="12">
        <f t="shared" si="253"/>
        <v>2010</v>
      </c>
      <c r="M1642" s="12">
        <f t="shared" si="254"/>
        <v>7</v>
      </c>
      <c r="N1642" s="11"/>
      <c r="O1642" s="11">
        <f t="shared" si="255"/>
        <v>40392.874305555553</v>
      </c>
      <c r="P1642" t="b">
        <v>0</v>
      </c>
      <c r="Q1642">
        <v>17</v>
      </c>
      <c r="R1642" t="b">
        <v>1</v>
      </c>
      <c r="S1642" t="s">
        <v>8276</v>
      </c>
      <c r="T1642" s="5">
        <f t="shared" si="256"/>
        <v>169.86</v>
      </c>
      <c r="U1642" s="5">
        <f t="shared" si="257"/>
        <v>39.967058823529413</v>
      </c>
      <c r="V1642" t="str">
        <f t="shared" si="258"/>
        <v>music</v>
      </c>
      <c r="W1642" t="str">
        <f t="shared" si="259"/>
        <v>rock</v>
      </c>
      <c r="X1642" s="8">
        <f t="shared" si="250"/>
        <v>2010</v>
      </c>
      <c r="Y1642" s="8">
        <f t="shared" si="251"/>
        <v>7</v>
      </c>
    </row>
    <row r="1643" spans="1:25" ht="19" customHeight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252"/>
        <v>41962.388240740744</v>
      </c>
      <c r="L1643" s="12">
        <f t="shared" si="253"/>
        <v>2014</v>
      </c>
      <c r="M1643" s="12">
        <f t="shared" si="254"/>
        <v>11</v>
      </c>
      <c r="N1643" s="11"/>
      <c r="O1643" s="11">
        <f t="shared" si="255"/>
        <v>41992.388240740744</v>
      </c>
      <c r="P1643" t="b">
        <v>0</v>
      </c>
      <c r="Q1643">
        <v>26</v>
      </c>
      <c r="R1643" t="b">
        <v>1</v>
      </c>
      <c r="S1643" t="s">
        <v>8292</v>
      </c>
      <c r="T1643" s="5">
        <f t="shared" si="256"/>
        <v>101.4</v>
      </c>
      <c r="U1643" s="5">
        <f t="shared" si="257"/>
        <v>97.5</v>
      </c>
      <c r="V1643" t="str">
        <f t="shared" si="258"/>
        <v>music</v>
      </c>
      <c r="W1643" t="str">
        <f t="shared" si="259"/>
        <v>pop</v>
      </c>
      <c r="X1643" s="8">
        <f t="shared" si="250"/>
        <v>2014</v>
      </c>
      <c r="Y1643" s="8">
        <f t="shared" si="251"/>
        <v>11</v>
      </c>
    </row>
    <row r="1644" spans="1:25" ht="19" customHeight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252"/>
        <v>40687.816284722219</v>
      </c>
      <c r="L1644" s="12">
        <f t="shared" si="253"/>
        <v>2011</v>
      </c>
      <c r="M1644" s="12">
        <f t="shared" si="254"/>
        <v>5</v>
      </c>
      <c r="N1644" s="11"/>
      <c r="O1644" s="11">
        <f t="shared" si="255"/>
        <v>40707.816284722219</v>
      </c>
      <c r="P1644" t="b">
        <v>0</v>
      </c>
      <c r="Q1644">
        <v>28</v>
      </c>
      <c r="R1644" t="b">
        <v>1</v>
      </c>
      <c r="S1644" t="s">
        <v>8292</v>
      </c>
      <c r="T1644" s="5">
        <f t="shared" si="256"/>
        <v>100</v>
      </c>
      <c r="U1644" s="5">
        <f t="shared" si="257"/>
        <v>42.857142857142854</v>
      </c>
      <c r="V1644" t="str">
        <f t="shared" si="258"/>
        <v>music</v>
      </c>
      <c r="W1644" t="str">
        <f t="shared" si="259"/>
        <v>pop</v>
      </c>
      <c r="X1644" s="8">
        <f t="shared" si="250"/>
        <v>2011</v>
      </c>
      <c r="Y1644" s="8">
        <f t="shared" si="251"/>
        <v>5</v>
      </c>
    </row>
    <row r="1645" spans="1:25" ht="19" customHeight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252"/>
        <v>41146.615879629629</v>
      </c>
      <c r="L1645" s="12">
        <f t="shared" si="253"/>
        <v>2012</v>
      </c>
      <c r="M1645" s="12">
        <f t="shared" si="254"/>
        <v>8</v>
      </c>
      <c r="N1645" s="11"/>
      <c r="O1645" s="11">
        <f t="shared" si="255"/>
        <v>41176.615879629629</v>
      </c>
      <c r="P1645" t="b">
        <v>0</v>
      </c>
      <c r="Q1645">
        <v>37</v>
      </c>
      <c r="R1645" t="b">
        <v>1</v>
      </c>
      <c r="S1645" t="s">
        <v>8292</v>
      </c>
      <c r="T1645" s="5">
        <f t="shared" si="256"/>
        <v>124.70000000000002</v>
      </c>
      <c r="U1645" s="5">
        <f t="shared" si="257"/>
        <v>168.51351351351352</v>
      </c>
      <c r="V1645" t="str">
        <f t="shared" si="258"/>
        <v>music</v>
      </c>
      <c r="W1645" t="str">
        <f t="shared" si="259"/>
        <v>pop</v>
      </c>
      <c r="X1645" s="8">
        <f t="shared" si="250"/>
        <v>2012</v>
      </c>
      <c r="Y1645" s="8">
        <f t="shared" si="251"/>
        <v>8</v>
      </c>
    </row>
    <row r="1646" spans="1:25" ht="19" customHeight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252"/>
        <v>41174.851388888885</v>
      </c>
      <c r="L1646" s="12">
        <f t="shared" si="253"/>
        <v>2012</v>
      </c>
      <c r="M1646" s="12">
        <f t="shared" si="254"/>
        <v>9</v>
      </c>
      <c r="N1646" s="11"/>
      <c r="O1646" s="11">
        <f t="shared" si="255"/>
        <v>41234.893055555549</v>
      </c>
      <c r="P1646" t="b">
        <v>0</v>
      </c>
      <c r="Q1646">
        <v>128</v>
      </c>
      <c r="R1646" t="b">
        <v>1</v>
      </c>
      <c r="S1646" t="s">
        <v>8292</v>
      </c>
      <c r="T1646" s="5">
        <f t="shared" si="256"/>
        <v>109.5</v>
      </c>
      <c r="U1646" s="5">
        <f t="shared" si="257"/>
        <v>85.546875</v>
      </c>
      <c r="V1646" t="str">
        <f t="shared" si="258"/>
        <v>music</v>
      </c>
      <c r="W1646" t="str">
        <f t="shared" si="259"/>
        <v>pop</v>
      </c>
      <c r="X1646" s="8">
        <f t="shared" si="250"/>
        <v>2012</v>
      </c>
      <c r="Y1646" s="8">
        <f t="shared" si="251"/>
        <v>9</v>
      </c>
    </row>
    <row r="1647" spans="1:25" ht="19" customHeight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252"/>
        <v>41521.40902777778</v>
      </c>
      <c r="L1647" s="12">
        <f t="shared" si="253"/>
        <v>2013</v>
      </c>
      <c r="M1647" s="12">
        <f t="shared" si="254"/>
        <v>9</v>
      </c>
      <c r="N1647" s="11"/>
      <c r="O1647" s="11">
        <f t="shared" si="255"/>
        <v>41535.40902777778</v>
      </c>
      <c r="P1647" t="b">
        <v>0</v>
      </c>
      <c r="Q1647">
        <v>10</v>
      </c>
      <c r="R1647" t="b">
        <v>1</v>
      </c>
      <c r="S1647" t="s">
        <v>8292</v>
      </c>
      <c r="T1647" s="5">
        <f t="shared" si="256"/>
        <v>110.80000000000001</v>
      </c>
      <c r="U1647" s="5">
        <f t="shared" si="257"/>
        <v>554</v>
      </c>
      <c r="V1647" t="str">
        <f t="shared" si="258"/>
        <v>music</v>
      </c>
      <c r="W1647" t="str">
        <f t="shared" si="259"/>
        <v>pop</v>
      </c>
      <c r="X1647" s="8">
        <f t="shared" si="250"/>
        <v>2013</v>
      </c>
      <c r="Y1647" s="8">
        <f t="shared" si="251"/>
        <v>9</v>
      </c>
    </row>
    <row r="1648" spans="1:25" ht="19" customHeight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252"/>
        <v>41833.241932870369</v>
      </c>
      <c r="L1648" s="12">
        <f t="shared" si="253"/>
        <v>2014</v>
      </c>
      <c r="M1648" s="12">
        <f t="shared" si="254"/>
        <v>7</v>
      </c>
      <c r="N1648" s="11"/>
      <c r="O1648" s="11">
        <f t="shared" si="255"/>
        <v>41865.549305555549</v>
      </c>
      <c r="P1648" t="b">
        <v>0</v>
      </c>
      <c r="Q1648">
        <v>83</v>
      </c>
      <c r="R1648" t="b">
        <v>1</v>
      </c>
      <c r="S1648" t="s">
        <v>8292</v>
      </c>
      <c r="T1648" s="5">
        <f t="shared" si="256"/>
        <v>110.2</v>
      </c>
      <c r="U1648" s="5">
        <f t="shared" si="257"/>
        <v>26.554216867469879</v>
      </c>
      <c r="V1648" t="str">
        <f t="shared" si="258"/>
        <v>music</v>
      </c>
      <c r="W1648" t="str">
        <f t="shared" si="259"/>
        <v>pop</v>
      </c>
      <c r="X1648" s="8">
        <f t="shared" si="250"/>
        <v>2014</v>
      </c>
      <c r="Y1648" s="8">
        <f t="shared" si="251"/>
        <v>7</v>
      </c>
    </row>
    <row r="1649" spans="1:25" ht="19" customHeight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252"/>
        <v>41039.201122685183</v>
      </c>
      <c r="L1649" s="12">
        <f t="shared" si="253"/>
        <v>2012</v>
      </c>
      <c r="M1649" s="12">
        <f t="shared" si="254"/>
        <v>5</v>
      </c>
      <c r="N1649" s="11"/>
      <c r="O1649" s="11">
        <f t="shared" si="255"/>
        <v>41069.201122685183</v>
      </c>
      <c r="P1649" t="b">
        <v>0</v>
      </c>
      <c r="Q1649">
        <v>46</v>
      </c>
      <c r="R1649" t="b">
        <v>1</v>
      </c>
      <c r="S1649" t="s">
        <v>8292</v>
      </c>
      <c r="T1649" s="5">
        <f t="shared" si="256"/>
        <v>104.71999999999998</v>
      </c>
      <c r="U1649" s="5">
        <f t="shared" si="257"/>
        <v>113.82608695652173</v>
      </c>
      <c r="V1649" t="str">
        <f t="shared" si="258"/>
        <v>music</v>
      </c>
      <c r="W1649" t="str">
        <f t="shared" si="259"/>
        <v>pop</v>
      </c>
      <c r="X1649" s="8">
        <f t="shared" si="250"/>
        <v>2012</v>
      </c>
      <c r="Y1649" s="8">
        <f t="shared" si="251"/>
        <v>5</v>
      </c>
    </row>
    <row r="1650" spans="1:25" ht="19" customHeight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252"/>
        <v>40592.496319444443</v>
      </c>
      <c r="L1650" s="12">
        <f t="shared" si="253"/>
        <v>2011</v>
      </c>
      <c r="M1650" s="12">
        <f t="shared" si="254"/>
        <v>2</v>
      </c>
      <c r="N1650" s="11"/>
      <c r="O1650" s="11">
        <f t="shared" si="255"/>
        <v>40622.454652777778</v>
      </c>
      <c r="P1650" t="b">
        <v>0</v>
      </c>
      <c r="Q1650">
        <v>90</v>
      </c>
      <c r="R1650" t="b">
        <v>1</v>
      </c>
      <c r="S1650" t="s">
        <v>8292</v>
      </c>
      <c r="T1650" s="5">
        <f t="shared" si="256"/>
        <v>125.26086956521738</v>
      </c>
      <c r="U1650" s="5">
        <f t="shared" si="257"/>
        <v>32.011111111111113</v>
      </c>
      <c r="V1650" t="str">
        <f t="shared" si="258"/>
        <v>music</v>
      </c>
      <c r="W1650" t="str">
        <f t="shared" si="259"/>
        <v>pop</v>
      </c>
      <c r="X1650" s="8">
        <f t="shared" si="250"/>
        <v>2011</v>
      </c>
      <c r="Y1650" s="8">
        <f t="shared" si="251"/>
        <v>2</v>
      </c>
    </row>
    <row r="1651" spans="1:25" ht="19" customHeight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252"/>
        <v>41737.476331018515</v>
      </c>
      <c r="L1651" s="12">
        <f t="shared" si="253"/>
        <v>2014</v>
      </c>
      <c r="M1651" s="12">
        <f t="shared" si="254"/>
        <v>4</v>
      </c>
      <c r="N1651" s="11"/>
      <c r="O1651" s="11">
        <f t="shared" si="255"/>
        <v>41782.476331018515</v>
      </c>
      <c r="P1651" t="b">
        <v>0</v>
      </c>
      <c r="Q1651">
        <v>81</v>
      </c>
      <c r="R1651" t="b">
        <v>1</v>
      </c>
      <c r="S1651" t="s">
        <v>8292</v>
      </c>
      <c r="T1651" s="5">
        <f t="shared" si="256"/>
        <v>100.58763157894737</v>
      </c>
      <c r="U1651" s="5">
        <f t="shared" si="257"/>
        <v>47.189259259259259</v>
      </c>
      <c r="V1651" t="str">
        <f t="shared" si="258"/>
        <v>music</v>
      </c>
      <c r="W1651" t="str">
        <f t="shared" si="259"/>
        <v>pop</v>
      </c>
      <c r="X1651" s="8">
        <f t="shared" si="250"/>
        <v>2014</v>
      </c>
      <c r="Y1651" s="8">
        <f t="shared" si="251"/>
        <v>4</v>
      </c>
    </row>
    <row r="1652" spans="1:25" ht="19" customHeight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252"/>
        <v>41526.227280092593</v>
      </c>
      <c r="L1652" s="12">
        <f t="shared" si="253"/>
        <v>2013</v>
      </c>
      <c r="M1652" s="12">
        <f t="shared" si="254"/>
        <v>9</v>
      </c>
      <c r="N1652" s="11"/>
      <c r="O1652" s="11">
        <f t="shared" si="255"/>
        <v>41556.227280092593</v>
      </c>
      <c r="P1652" t="b">
        <v>0</v>
      </c>
      <c r="Q1652">
        <v>32</v>
      </c>
      <c r="R1652" t="b">
        <v>1</v>
      </c>
      <c r="S1652" t="s">
        <v>8292</v>
      </c>
      <c r="T1652" s="5">
        <f t="shared" si="256"/>
        <v>141.55000000000001</v>
      </c>
      <c r="U1652" s="5">
        <f t="shared" si="257"/>
        <v>88.46875</v>
      </c>
      <c r="V1652" t="str">
        <f t="shared" si="258"/>
        <v>music</v>
      </c>
      <c r="W1652" t="str">
        <f t="shared" si="259"/>
        <v>pop</v>
      </c>
      <c r="X1652" s="8">
        <f t="shared" si="250"/>
        <v>2013</v>
      </c>
      <c r="Y1652" s="8">
        <f t="shared" si="251"/>
        <v>9</v>
      </c>
    </row>
    <row r="1653" spans="1:25" ht="19" customHeight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252"/>
        <v>40625.692361111105</v>
      </c>
      <c r="L1653" s="12">
        <f t="shared" si="253"/>
        <v>2011</v>
      </c>
      <c r="M1653" s="12">
        <f t="shared" si="254"/>
        <v>3</v>
      </c>
      <c r="N1653" s="11"/>
      <c r="O1653" s="11">
        <f t="shared" si="255"/>
        <v>40659.082638888889</v>
      </c>
      <c r="P1653" t="b">
        <v>0</v>
      </c>
      <c r="Q1653">
        <v>20</v>
      </c>
      <c r="R1653" t="b">
        <v>1</v>
      </c>
      <c r="S1653" t="s">
        <v>8292</v>
      </c>
      <c r="T1653" s="5">
        <f t="shared" si="256"/>
        <v>100.75</v>
      </c>
      <c r="U1653" s="5">
        <f t="shared" si="257"/>
        <v>100.75</v>
      </c>
      <c r="V1653" t="str">
        <f t="shared" si="258"/>
        <v>music</v>
      </c>
      <c r="W1653" t="str">
        <f t="shared" si="259"/>
        <v>pop</v>
      </c>
      <c r="X1653" s="8">
        <f t="shared" si="250"/>
        <v>2011</v>
      </c>
      <c r="Y1653" s="8">
        <f t="shared" si="251"/>
        <v>3</v>
      </c>
    </row>
    <row r="1654" spans="1:25" ht="19" customHeight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252"/>
        <v>41572.284641203703</v>
      </c>
      <c r="L1654" s="12">
        <f t="shared" si="253"/>
        <v>2013</v>
      </c>
      <c r="M1654" s="12">
        <f t="shared" si="254"/>
        <v>10</v>
      </c>
      <c r="N1654" s="11"/>
      <c r="O1654" s="11">
        <f t="shared" si="255"/>
        <v>41602.326307870368</v>
      </c>
      <c r="P1654" t="b">
        <v>0</v>
      </c>
      <c r="Q1654">
        <v>70</v>
      </c>
      <c r="R1654" t="b">
        <v>1</v>
      </c>
      <c r="S1654" t="s">
        <v>8292</v>
      </c>
      <c r="T1654" s="5">
        <f t="shared" si="256"/>
        <v>100.66666666666666</v>
      </c>
      <c r="U1654" s="5">
        <f t="shared" si="257"/>
        <v>64.714285714285708</v>
      </c>
      <c r="V1654" t="str">
        <f t="shared" si="258"/>
        <v>music</v>
      </c>
      <c r="W1654" t="str">
        <f t="shared" si="259"/>
        <v>pop</v>
      </c>
      <c r="X1654" s="8">
        <f t="shared" si="250"/>
        <v>2013</v>
      </c>
      <c r="Y1654" s="8">
        <f t="shared" si="251"/>
        <v>10</v>
      </c>
    </row>
    <row r="1655" spans="1:25" ht="19" customHeight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252"/>
        <v>40626.626111111109</v>
      </c>
      <c r="L1655" s="12">
        <f t="shared" si="253"/>
        <v>2011</v>
      </c>
      <c r="M1655" s="12">
        <f t="shared" si="254"/>
        <v>3</v>
      </c>
      <c r="N1655" s="11"/>
      <c r="O1655" s="11">
        <f t="shared" si="255"/>
        <v>40657.626111111109</v>
      </c>
      <c r="P1655" t="b">
        <v>0</v>
      </c>
      <c r="Q1655">
        <v>168</v>
      </c>
      <c r="R1655" t="b">
        <v>1</v>
      </c>
      <c r="S1655" t="s">
        <v>8292</v>
      </c>
      <c r="T1655" s="5">
        <f t="shared" si="256"/>
        <v>174.2304</v>
      </c>
      <c r="U1655" s="5">
        <f t="shared" si="257"/>
        <v>51.854285714285716</v>
      </c>
      <c r="V1655" t="str">
        <f t="shared" si="258"/>
        <v>music</v>
      </c>
      <c r="W1655" t="str">
        <f t="shared" si="259"/>
        <v>pop</v>
      </c>
      <c r="X1655" s="8">
        <f t="shared" si="250"/>
        <v>2011</v>
      </c>
      <c r="Y1655" s="8">
        <f t="shared" si="251"/>
        <v>3</v>
      </c>
    </row>
    <row r="1656" spans="1:25" ht="19" customHeight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252"/>
        <v>40987.682407407403</v>
      </c>
      <c r="L1656" s="12">
        <f t="shared" si="253"/>
        <v>2012</v>
      </c>
      <c r="M1656" s="12">
        <f t="shared" si="254"/>
        <v>3</v>
      </c>
      <c r="N1656" s="11"/>
      <c r="O1656" s="11">
        <f t="shared" si="255"/>
        <v>41017.682407407403</v>
      </c>
      <c r="P1656" t="b">
        <v>0</v>
      </c>
      <c r="Q1656">
        <v>34</v>
      </c>
      <c r="R1656" t="b">
        <v>1</v>
      </c>
      <c r="S1656" t="s">
        <v>8292</v>
      </c>
      <c r="T1656" s="5">
        <f t="shared" si="256"/>
        <v>119.90909090909089</v>
      </c>
      <c r="U1656" s="5">
        <f t="shared" si="257"/>
        <v>38.794117647058826</v>
      </c>
      <c r="V1656" t="str">
        <f t="shared" si="258"/>
        <v>music</v>
      </c>
      <c r="W1656" t="str">
        <f t="shared" si="259"/>
        <v>pop</v>
      </c>
      <c r="X1656" s="8">
        <f t="shared" si="250"/>
        <v>2012</v>
      </c>
      <c r="Y1656" s="8">
        <f t="shared" si="251"/>
        <v>3</v>
      </c>
    </row>
    <row r="1657" spans="1:25" ht="19" customHeight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252"/>
        <v>40974.583564814813</v>
      </c>
      <c r="L1657" s="12">
        <f t="shared" si="253"/>
        <v>2012</v>
      </c>
      <c r="M1657" s="12">
        <f t="shared" si="254"/>
        <v>3</v>
      </c>
      <c r="N1657" s="11"/>
      <c r="O1657" s="11">
        <f t="shared" si="255"/>
        <v>41004.541898148142</v>
      </c>
      <c r="P1657" t="b">
        <v>0</v>
      </c>
      <c r="Q1657">
        <v>48</v>
      </c>
      <c r="R1657" t="b">
        <v>1</v>
      </c>
      <c r="S1657" t="s">
        <v>8292</v>
      </c>
      <c r="T1657" s="5">
        <f t="shared" si="256"/>
        <v>142.86666666666667</v>
      </c>
      <c r="U1657" s="5">
        <f t="shared" si="257"/>
        <v>44.645833333333336</v>
      </c>
      <c r="V1657" t="str">
        <f t="shared" si="258"/>
        <v>music</v>
      </c>
      <c r="W1657" t="str">
        <f t="shared" si="259"/>
        <v>pop</v>
      </c>
      <c r="X1657" s="8">
        <f t="shared" si="250"/>
        <v>2012</v>
      </c>
      <c r="Y1657" s="8">
        <f t="shared" si="251"/>
        <v>3</v>
      </c>
    </row>
    <row r="1658" spans="1:25" ht="19" customHeight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252"/>
        <v>41226.720509259256</v>
      </c>
      <c r="L1658" s="12">
        <f t="shared" si="253"/>
        <v>2012</v>
      </c>
      <c r="M1658" s="12">
        <f t="shared" si="254"/>
        <v>11</v>
      </c>
      <c r="N1658" s="11"/>
      <c r="O1658" s="11">
        <f t="shared" si="255"/>
        <v>41256.720509259256</v>
      </c>
      <c r="P1658" t="b">
        <v>0</v>
      </c>
      <c r="Q1658">
        <v>48</v>
      </c>
      <c r="R1658" t="b">
        <v>1</v>
      </c>
      <c r="S1658" t="s">
        <v>8292</v>
      </c>
      <c r="T1658" s="5">
        <f t="shared" si="256"/>
        <v>100.33493333333334</v>
      </c>
      <c r="U1658" s="5">
        <f t="shared" si="257"/>
        <v>156.77333333333334</v>
      </c>
      <c r="V1658" t="str">
        <f t="shared" si="258"/>
        <v>music</v>
      </c>
      <c r="W1658" t="str">
        <f t="shared" si="259"/>
        <v>pop</v>
      </c>
      <c r="X1658" s="8">
        <f t="shared" si="250"/>
        <v>2012</v>
      </c>
      <c r="Y1658" s="8">
        <f t="shared" si="251"/>
        <v>11</v>
      </c>
    </row>
    <row r="1659" spans="1:25" ht="19" customHeight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252"/>
        <v>41023.573703703703</v>
      </c>
      <c r="L1659" s="12">
        <f t="shared" si="253"/>
        <v>2012</v>
      </c>
      <c r="M1659" s="12">
        <f t="shared" si="254"/>
        <v>4</v>
      </c>
      <c r="N1659" s="11"/>
      <c r="O1659" s="11">
        <f t="shared" si="255"/>
        <v>41053.573703703703</v>
      </c>
      <c r="P1659" t="b">
        <v>0</v>
      </c>
      <c r="Q1659">
        <v>221</v>
      </c>
      <c r="R1659" t="b">
        <v>1</v>
      </c>
      <c r="S1659" t="s">
        <v>8292</v>
      </c>
      <c r="T1659" s="5">
        <f t="shared" si="256"/>
        <v>104.93380000000001</v>
      </c>
      <c r="U1659" s="5">
        <f t="shared" si="257"/>
        <v>118.70339366515837</v>
      </c>
      <c r="V1659" t="str">
        <f t="shared" si="258"/>
        <v>music</v>
      </c>
      <c r="W1659" t="str">
        <f t="shared" si="259"/>
        <v>pop</v>
      </c>
      <c r="X1659" s="8">
        <f t="shared" si="250"/>
        <v>2012</v>
      </c>
      <c r="Y1659" s="8">
        <f t="shared" si="251"/>
        <v>4</v>
      </c>
    </row>
    <row r="1660" spans="1:25" ht="19" customHeight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252"/>
        <v>41223.013506944444</v>
      </c>
      <c r="L1660" s="12">
        <f t="shared" si="253"/>
        <v>2012</v>
      </c>
      <c r="M1660" s="12">
        <f t="shared" si="254"/>
        <v>11</v>
      </c>
      <c r="N1660" s="11"/>
      <c r="O1660" s="11">
        <f t="shared" si="255"/>
        <v>41261.388888888883</v>
      </c>
      <c r="P1660" t="b">
        <v>0</v>
      </c>
      <c r="Q1660">
        <v>107</v>
      </c>
      <c r="R1660" t="b">
        <v>1</v>
      </c>
      <c r="S1660" t="s">
        <v>8292</v>
      </c>
      <c r="T1660" s="5">
        <f t="shared" si="256"/>
        <v>132.23333333333335</v>
      </c>
      <c r="U1660" s="5">
        <f t="shared" si="257"/>
        <v>74.149532710280369</v>
      </c>
      <c r="V1660" t="str">
        <f t="shared" si="258"/>
        <v>music</v>
      </c>
      <c r="W1660" t="str">
        <f t="shared" si="259"/>
        <v>pop</v>
      </c>
      <c r="X1660" s="8">
        <f t="shared" si="250"/>
        <v>2012</v>
      </c>
      <c r="Y1660" s="8">
        <f t="shared" si="251"/>
        <v>11</v>
      </c>
    </row>
    <row r="1661" spans="1:25" ht="19" customHeight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252"/>
        <v>41596.705104166664</v>
      </c>
      <c r="L1661" s="12">
        <f t="shared" si="253"/>
        <v>2013</v>
      </c>
      <c r="M1661" s="12">
        <f t="shared" si="254"/>
        <v>11</v>
      </c>
      <c r="N1661" s="11"/>
      <c r="O1661" s="11">
        <f t="shared" si="255"/>
        <v>41625.291666666664</v>
      </c>
      <c r="P1661" t="b">
        <v>0</v>
      </c>
      <c r="Q1661">
        <v>45</v>
      </c>
      <c r="R1661" t="b">
        <v>1</v>
      </c>
      <c r="S1661" t="s">
        <v>8292</v>
      </c>
      <c r="T1661" s="5">
        <f t="shared" si="256"/>
        <v>112.79999999999998</v>
      </c>
      <c r="U1661" s="5">
        <f t="shared" si="257"/>
        <v>12.533333333333333</v>
      </c>
      <c r="V1661" t="str">
        <f t="shared" si="258"/>
        <v>music</v>
      </c>
      <c r="W1661" t="str">
        <f t="shared" si="259"/>
        <v>pop</v>
      </c>
      <c r="X1661" s="8">
        <f t="shared" si="250"/>
        <v>2013</v>
      </c>
      <c r="Y1661" s="8">
        <f t="shared" si="251"/>
        <v>11</v>
      </c>
    </row>
    <row r="1662" spans="1:25" ht="19" customHeight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252"/>
        <v>42459.485532407409</v>
      </c>
      <c r="L1662" s="12">
        <f t="shared" si="253"/>
        <v>2016</v>
      </c>
      <c r="M1662" s="12">
        <f t="shared" si="254"/>
        <v>3</v>
      </c>
      <c r="N1662" s="11"/>
      <c r="O1662" s="11">
        <f t="shared" si="255"/>
        <v>42490.707638888889</v>
      </c>
      <c r="P1662" t="b">
        <v>0</v>
      </c>
      <c r="Q1662">
        <v>36</v>
      </c>
      <c r="R1662" t="b">
        <v>1</v>
      </c>
      <c r="S1662" t="s">
        <v>8292</v>
      </c>
      <c r="T1662" s="5">
        <f t="shared" si="256"/>
        <v>1253.75</v>
      </c>
      <c r="U1662" s="5">
        <f t="shared" si="257"/>
        <v>27.861111111111111</v>
      </c>
      <c r="V1662" t="str">
        <f t="shared" si="258"/>
        <v>music</v>
      </c>
      <c r="W1662" t="str">
        <f t="shared" si="259"/>
        <v>pop</v>
      </c>
      <c r="X1662" s="8">
        <f t="shared" si="250"/>
        <v>2016</v>
      </c>
      <c r="Y1662" s="8">
        <f t="shared" si="251"/>
        <v>3</v>
      </c>
    </row>
    <row r="1663" spans="1:25" ht="19" customHeight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252"/>
        <v>42343.789710648147</v>
      </c>
      <c r="L1663" s="12">
        <f t="shared" si="253"/>
        <v>2015</v>
      </c>
      <c r="M1663" s="12">
        <f t="shared" si="254"/>
        <v>12</v>
      </c>
      <c r="N1663" s="11"/>
      <c r="O1663" s="11">
        <f t="shared" si="255"/>
        <v>42386.666666666664</v>
      </c>
      <c r="P1663" t="b">
        <v>0</v>
      </c>
      <c r="Q1663">
        <v>101</v>
      </c>
      <c r="R1663" t="b">
        <v>1</v>
      </c>
      <c r="S1663" t="s">
        <v>8292</v>
      </c>
      <c r="T1663" s="5">
        <f t="shared" si="256"/>
        <v>102.50632911392405</v>
      </c>
      <c r="U1663" s="5">
        <f t="shared" si="257"/>
        <v>80.178217821782184</v>
      </c>
      <c r="V1663" t="str">
        <f t="shared" si="258"/>
        <v>music</v>
      </c>
      <c r="W1663" t="str">
        <f t="shared" si="259"/>
        <v>pop</v>
      </c>
      <c r="X1663" s="8">
        <f t="shared" si="250"/>
        <v>2015</v>
      </c>
      <c r="Y1663" s="8">
        <f t="shared" si="251"/>
        <v>12</v>
      </c>
    </row>
    <row r="1664" spans="1:25" ht="19" customHeight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252"/>
        <v>40847.99</v>
      </c>
      <c r="L1664" s="12">
        <f t="shared" si="253"/>
        <v>2011</v>
      </c>
      <c r="M1664" s="12">
        <f t="shared" si="254"/>
        <v>10</v>
      </c>
      <c r="N1664" s="11"/>
      <c r="O1664" s="11">
        <f t="shared" si="255"/>
        <v>40908.031666666662</v>
      </c>
      <c r="P1664" t="b">
        <v>0</v>
      </c>
      <c r="Q1664">
        <v>62</v>
      </c>
      <c r="R1664" t="b">
        <v>1</v>
      </c>
      <c r="S1664" t="s">
        <v>8292</v>
      </c>
      <c r="T1664" s="5">
        <f t="shared" si="256"/>
        <v>102.6375</v>
      </c>
      <c r="U1664" s="5">
        <f t="shared" si="257"/>
        <v>132.43548387096774</v>
      </c>
      <c r="V1664" t="str">
        <f t="shared" si="258"/>
        <v>music</v>
      </c>
      <c r="W1664" t="str">
        <f t="shared" si="259"/>
        <v>pop</v>
      </c>
      <c r="X1664" s="8">
        <f t="shared" si="250"/>
        <v>2011</v>
      </c>
      <c r="Y1664" s="8">
        <f t="shared" si="251"/>
        <v>10</v>
      </c>
    </row>
    <row r="1665" spans="1:25" ht="19" customHeight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252"/>
        <v>42005.813738425924</v>
      </c>
      <c r="L1665" s="12">
        <f t="shared" si="253"/>
        <v>2015</v>
      </c>
      <c r="M1665" s="12">
        <f t="shared" si="254"/>
        <v>1</v>
      </c>
      <c r="N1665" s="11"/>
      <c r="O1665" s="11">
        <f t="shared" si="255"/>
        <v>42035.813738425924</v>
      </c>
      <c r="P1665" t="b">
        <v>0</v>
      </c>
      <c r="Q1665">
        <v>32</v>
      </c>
      <c r="R1665" t="b">
        <v>1</v>
      </c>
      <c r="S1665" t="s">
        <v>8292</v>
      </c>
      <c r="T1665" s="5">
        <f t="shared" si="256"/>
        <v>108</v>
      </c>
      <c r="U1665" s="5">
        <f t="shared" si="257"/>
        <v>33.75</v>
      </c>
      <c r="V1665" t="str">
        <f t="shared" si="258"/>
        <v>music</v>
      </c>
      <c r="W1665" t="str">
        <f t="shared" si="259"/>
        <v>pop</v>
      </c>
      <c r="X1665" s="8">
        <f t="shared" si="250"/>
        <v>2015</v>
      </c>
      <c r="Y1665" s="8">
        <f t="shared" si="251"/>
        <v>1</v>
      </c>
    </row>
    <row r="1666" spans="1:25" ht="19" customHeight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si="252"/>
        <v>40939.553449074076</v>
      </c>
      <c r="L1666" s="12">
        <f t="shared" si="253"/>
        <v>2012</v>
      </c>
      <c r="M1666" s="12">
        <f t="shared" si="254"/>
        <v>1</v>
      </c>
      <c r="N1666" s="11"/>
      <c r="O1666" s="11">
        <f t="shared" si="255"/>
        <v>40983.957638888889</v>
      </c>
      <c r="P1666" t="b">
        <v>0</v>
      </c>
      <c r="Q1666">
        <v>89</v>
      </c>
      <c r="R1666" t="b">
        <v>1</v>
      </c>
      <c r="S1666" t="s">
        <v>8292</v>
      </c>
      <c r="T1666" s="5">
        <f t="shared" si="256"/>
        <v>122.40879999999999</v>
      </c>
      <c r="U1666" s="5">
        <f t="shared" si="257"/>
        <v>34.384494382022467</v>
      </c>
      <c r="V1666" t="str">
        <f t="shared" si="258"/>
        <v>music</v>
      </c>
      <c r="W1666" t="str">
        <f t="shared" si="259"/>
        <v>pop</v>
      </c>
      <c r="X1666" s="8">
        <f t="shared" ref="X1666:X1729" si="260">L1666</f>
        <v>2012</v>
      </c>
      <c r="Y1666" s="8">
        <f t="shared" ref="Y1666:Y1729" si="261">M1666</f>
        <v>1</v>
      </c>
    </row>
    <row r="1667" spans="1:25" ht="19" customHeight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ref="K1667:K1730" si="262">(J1667/86400)+25569+(-5/24)</f>
        <v>40564.441122685181</v>
      </c>
      <c r="L1667" s="12">
        <f t="shared" ref="L1667:L1730" si="263">YEAR(K1667)</f>
        <v>2011</v>
      </c>
      <c r="M1667" s="12">
        <f t="shared" ref="M1667:M1730" si="264">MONTH(K1667)</f>
        <v>1</v>
      </c>
      <c r="N1667" s="11"/>
      <c r="O1667" s="11">
        <f t="shared" ref="O1667:O1730" si="265">(I1667/86400)+25569+(-5/24)</f>
        <v>40595.916666666664</v>
      </c>
      <c r="P1667" t="b">
        <v>0</v>
      </c>
      <c r="Q1667">
        <v>93</v>
      </c>
      <c r="R1667" t="b">
        <v>1</v>
      </c>
      <c r="S1667" t="s">
        <v>8292</v>
      </c>
      <c r="T1667" s="5">
        <f t="shared" ref="T1667:T1730" si="266">E1667/D1667*100</f>
        <v>119.45714285714286</v>
      </c>
      <c r="U1667" s="5">
        <f t="shared" ref="U1667:U1730" si="267">IF(Q1667&gt;0,E1667/Q1667,0)</f>
        <v>44.956989247311824</v>
      </c>
      <c r="V1667" t="str">
        <f t="shared" ref="V1667:V1730" si="268">LEFT(S1667,SEARCH("/",S1667)-1)</f>
        <v>music</v>
      </c>
      <c r="W1667" t="str">
        <f t="shared" ref="W1667:W1730" si="269">RIGHT($S1667,LEN($S1667)-SEARCH("/",$S1667))</f>
        <v>pop</v>
      </c>
      <c r="X1667" s="8">
        <f t="shared" si="260"/>
        <v>2011</v>
      </c>
      <c r="Y1667" s="8">
        <f t="shared" si="261"/>
        <v>1</v>
      </c>
    </row>
    <row r="1668" spans="1:25" ht="19" customHeight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262"/>
        <v>41331.04482638889</v>
      </c>
      <c r="L1668" s="12">
        <f t="shared" si="263"/>
        <v>2013</v>
      </c>
      <c r="M1668" s="12">
        <f t="shared" si="264"/>
        <v>2</v>
      </c>
      <c r="N1668" s="11"/>
      <c r="O1668" s="11">
        <f t="shared" si="265"/>
        <v>41361.003159722219</v>
      </c>
      <c r="P1668" t="b">
        <v>0</v>
      </c>
      <c r="Q1668">
        <v>98</v>
      </c>
      <c r="R1668" t="b">
        <v>1</v>
      </c>
      <c r="S1668" t="s">
        <v>8292</v>
      </c>
      <c r="T1668" s="5">
        <f t="shared" si="266"/>
        <v>160.88</v>
      </c>
      <c r="U1668" s="5">
        <f t="shared" si="267"/>
        <v>41.04081632653061</v>
      </c>
      <c r="V1668" t="str">
        <f t="shared" si="268"/>
        <v>music</v>
      </c>
      <c r="W1668" t="str">
        <f t="shared" si="269"/>
        <v>pop</v>
      </c>
      <c r="X1668" s="8">
        <f t="shared" si="260"/>
        <v>2013</v>
      </c>
      <c r="Y1668" s="8">
        <f t="shared" si="261"/>
        <v>2</v>
      </c>
    </row>
    <row r="1669" spans="1:25" ht="19" customHeight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262"/>
        <v>41681.862245370365</v>
      </c>
      <c r="L1669" s="12">
        <f t="shared" si="263"/>
        <v>2014</v>
      </c>
      <c r="M1669" s="12">
        <f t="shared" si="264"/>
        <v>2</v>
      </c>
      <c r="N1669" s="11"/>
      <c r="O1669" s="11">
        <f t="shared" si="265"/>
        <v>41709.082638888889</v>
      </c>
      <c r="P1669" t="b">
        <v>0</v>
      </c>
      <c r="Q1669">
        <v>82</v>
      </c>
      <c r="R1669" t="b">
        <v>1</v>
      </c>
      <c r="S1669" t="s">
        <v>8292</v>
      </c>
      <c r="T1669" s="5">
        <f t="shared" si="266"/>
        <v>126.85294117647059</v>
      </c>
      <c r="U1669" s="5">
        <f t="shared" si="267"/>
        <v>52.597560975609753</v>
      </c>
      <c r="V1669" t="str">
        <f t="shared" si="268"/>
        <v>music</v>
      </c>
      <c r="W1669" t="str">
        <f t="shared" si="269"/>
        <v>pop</v>
      </c>
      <c r="X1669" s="8">
        <f t="shared" si="260"/>
        <v>2014</v>
      </c>
      <c r="Y1669" s="8">
        <f t="shared" si="261"/>
        <v>2</v>
      </c>
    </row>
    <row r="1670" spans="1:25" ht="19" customHeight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262"/>
        <v>40844.941423611112</v>
      </c>
      <c r="L1670" s="12">
        <f t="shared" si="263"/>
        <v>2011</v>
      </c>
      <c r="M1670" s="12">
        <f t="shared" si="264"/>
        <v>10</v>
      </c>
      <c r="N1670" s="11"/>
      <c r="O1670" s="11">
        <f t="shared" si="265"/>
        <v>40874.983090277776</v>
      </c>
      <c r="P1670" t="b">
        <v>0</v>
      </c>
      <c r="Q1670">
        <v>116</v>
      </c>
      <c r="R1670" t="b">
        <v>1</v>
      </c>
      <c r="S1670" t="s">
        <v>8292</v>
      </c>
      <c r="T1670" s="5">
        <f t="shared" si="266"/>
        <v>102.6375</v>
      </c>
      <c r="U1670" s="5">
        <f t="shared" si="267"/>
        <v>70.784482758620683</v>
      </c>
      <c r="V1670" t="str">
        <f t="shared" si="268"/>
        <v>music</v>
      </c>
      <c r="W1670" t="str">
        <f t="shared" si="269"/>
        <v>pop</v>
      </c>
      <c r="X1670" s="8">
        <f t="shared" si="260"/>
        <v>2011</v>
      </c>
      <c r="Y1670" s="8">
        <f t="shared" si="261"/>
        <v>10</v>
      </c>
    </row>
    <row r="1671" spans="1:25" ht="19" customHeight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262"/>
        <v>42461.676805555551</v>
      </c>
      <c r="L1671" s="12">
        <f t="shared" si="263"/>
        <v>2016</v>
      </c>
      <c r="M1671" s="12">
        <f t="shared" si="264"/>
        <v>4</v>
      </c>
      <c r="N1671" s="11"/>
      <c r="O1671" s="11">
        <f t="shared" si="265"/>
        <v>42521.676805555551</v>
      </c>
      <c r="P1671" t="b">
        <v>0</v>
      </c>
      <c r="Q1671">
        <v>52</v>
      </c>
      <c r="R1671" t="b">
        <v>1</v>
      </c>
      <c r="S1671" t="s">
        <v>8292</v>
      </c>
      <c r="T1671" s="5">
        <f t="shared" si="266"/>
        <v>139.75</v>
      </c>
      <c r="U1671" s="5">
        <f t="shared" si="267"/>
        <v>53.75</v>
      </c>
      <c r="V1671" t="str">
        <f t="shared" si="268"/>
        <v>music</v>
      </c>
      <c r="W1671" t="str">
        <f t="shared" si="269"/>
        <v>pop</v>
      </c>
      <c r="X1671" s="8">
        <f t="shared" si="260"/>
        <v>2016</v>
      </c>
      <c r="Y1671" s="8">
        <f t="shared" si="261"/>
        <v>4</v>
      </c>
    </row>
    <row r="1672" spans="1:25" ht="19" customHeight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262"/>
        <v>40313.722210648142</v>
      </c>
      <c r="L1672" s="12">
        <f t="shared" si="263"/>
        <v>2010</v>
      </c>
      <c r="M1672" s="12">
        <f t="shared" si="264"/>
        <v>5</v>
      </c>
      <c r="N1672" s="11"/>
      <c r="O1672" s="11">
        <f t="shared" si="265"/>
        <v>40363.958333333328</v>
      </c>
      <c r="P1672" t="b">
        <v>0</v>
      </c>
      <c r="Q1672">
        <v>23</v>
      </c>
      <c r="R1672" t="b">
        <v>1</v>
      </c>
      <c r="S1672" t="s">
        <v>8292</v>
      </c>
      <c r="T1672" s="5">
        <f t="shared" si="266"/>
        <v>102.60000000000001</v>
      </c>
      <c r="U1672" s="5">
        <f t="shared" si="267"/>
        <v>44.608695652173914</v>
      </c>
      <c r="V1672" t="str">
        <f t="shared" si="268"/>
        <v>music</v>
      </c>
      <c r="W1672" t="str">
        <f t="shared" si="269"/>
        <v>pop</v>
      </c>
      <c r="X1672" s="8">
        <f t="shared" si="260"/>
        <v>2010</v>
      </c>
      <c r="Y1672" s="8">
        <f t="shared" si="261"/>
        <v>5</v>
      </c>
    </row>
    <row r="1673" spans="1:25" ht="19" customHeight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262"/>
        <v>42553.335810185185</v>
      </c>
      <c r="L1673" s="12">
        <f t="shared" si="263"/>
        <v>2016</v>
      </c>
      <c r="M1673" s="12">
        <f t="shared" si="264"/>
        <v>7</v>
      </c>
      <c r="N1673" s="11"/>
      <c r="O1673" s="11">
        <f t="shared" si="265"/>
        <v>42583.335810185185</v>
      </c>
      <c r="P1673" t="b">
        <v>0</v>
      </c>
      <c r="Q1673">
        <v>77</v>
      </c>
      <c r="R1673" t="b">
        <v>1</v>
      </c>
      <c r="S1673" t="s">
        <v>8292</v>
      </c>
      <c r="T1673" s="5">
        <f t="shared" si="266"/>
        <v>100.67349999999999</v>
      </c>
      <c r="U1673" s="5">
        <f t="shared" si="267"/>
        <v>26.148961038961041</v>
      </c>
      <c r="V1673" t="str">
        <f t="shared" si="268"/>
        <v>music</v>
      </c>
      <c r="W1673" t="str">
        <f t="shared" si="269"/>
        <v>pop</v>
      </c>
      <c r="X1673" s="8">
        <f t="shared" si="260"/>
        <v>2016</v>
      </c>
      <c r="Y1673" s="8">
        <f t="shared" si="261"/>
        <v>7</v>
      </c>
    </row>
    <row r="1674" spans="1:25" ht="19" customHeight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262"/>
        <v>41034.448263888888</v>
      </c>
      <c r="L1674" s="12">
        <f t="shared" si="263"/>
        <v>2012</v>
      </c>
      <c r="M1674" s="12">
        <f t="shared" si="264"/>
        <v>5</v>
      </c>
      <c r="N1674" s="11"/>
      <c r="O1674" s="11">
        <f t="shared" si="265"/>
        <v>41064.448263888888</v>
      </c>
      <c r="P1674" t="b">
        <v>0</v>
      </c>
      <c r="Q1674">
        <v>49</v>
      </c>
      <c r="R1674" t="b">
        <v>1</v>
      </c>
      <c r="S1674" t="s">
        <v>8292</v>
      </c>
      <c r="T1674" s="5">
        <f t="shared" si="266"/>
        <v>112.94117647058823</v>
      </c>
      <c r="U1674" s="5">
        <f t="shared" si="267"/>
        <v>39.183673469387756</v>
      </c>
      <c r="V1674" t="str">
        <f t="shared" si="268"/>
        <v>music</v>
      </c>
      <c r="W1674" t="str">
        <f t="shared" si="269"/>
        <v>pop</v>
      </c>
      <c r="X1674" s="8">
        <f t="shared" si="260"/>
        <v>2012</v>
      </c>
      <c r="Y1674" s="8">
        <f t="shared" si="261"/>
        <v>5</v>
      </c>
    </row>
    <row r="1675" spans="1:25" ht="19" customHeight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262"/>
        <v>42039.670046296298</v>
      </c>
      <c r="L1675" s="12">
        <f t="shared" si="263"/>
        <v>2015</v>
      </c>
      <c r="M1675" s="12">
        <f t="shared" si="264"/>
        <v>2</v>
      </c>
      <c r="N1675" s="11"/>
      <c r="O1675" s="11">
        <f t="shared" si="265"/>
        <v>42069.670046296298</v>
      </c>
      <c r="P1675" t="b">
        <v>0</v>
      </c>
      <c r="Q1675">
        <v>59</v>
      </c>
      <c r="R1675" t="b">
        <v>1</v>
      </c>
      <c r="S1675" t="s">
        <v>8292</v>
      </c>
      <c r="T1675" s="5">
        <f t="shared" si="266"/>
        <v>128.09523809523807</v>
      </c>
      <c r="U1675" s="5">
        <f t="shared" si="267"/>
        <v>45.593220338983052</v>
      </c>
      <c r="V1675" t="str">
        <f t="shared" si="268"/>
        <v>music</v>
      </c>
      <c r="W1675" t="str">
        <f t="shared" si="269"/>
        <v>pop</v>
      </c>
      <c r="X1675" s="8">
        <f t="shared" si="260"/>
        <v>2015</v>
      </c>
      <c r="Y1675" s="8">
        <f t="shared" si="261"/>
        <v>2</v>
      </c>
    </row>
    <row r="1676" spans="1:25" ht="19" customHeight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262"/>
        <v>42569.397060185183</v>
      </c>
      <c r="L1676" s="12">
        <f t="shared" si="263"/>
        <v>2016</v>
      </c>
      <c r="M1676" s="12">
        <f t="shared" si="264"/>
        <v>7</v>
      </c>
      <c r="N1676" s="11"/>
      <c r="O1676" s="11">
        <f t="shared" si="265"/>
        <v>42600.082638888889</v>
      </c>
      <c r="P1676" t="b">
        <v>0</v>
      </c>
      <c r="Q1676">
        <v>113</v>
      </c>
      <c r="R1676" t="b">
        <v>1</v>
      </c>
      <c r="S1676" t="s">
        <v>8292</v>
      </c>
      <c r="T1676" s="5">
        <f t="shared" si="266"/>
        <v>201.7</v>
      </c>
      <c r="U1676" s="5">
        <f t="shared" si="267"/>
        <v>89.247787610619469</v>
      </c>
      <c r="V1676" t="str">
        <f t="shared" si="268"/>
        <v>music</v>
      </c>
      <c r="W1676" t="str">
        <f t="shared" si="269"/>
        <v>pop</v>
      </c>
      <c r="X1676" s="8">
        <f t="shared" si="260"/>
        <v>2016</v>
      </c>
      <c r="Y1676" s="8">
        <f t="shared" si="261"/>
        <v>7</v>
      </c>
    </row>
    <row r="1677" spans="1:25" ht="19" customHeight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262"/>
        <v>40802.524768518517</v>
      </c>
      <c r="L1677" s="12">
        <f t="shared" si="263"/>
        <v>2011</v>
      </c>
      <c r="M1677" s="12">
        <f t="shared" si="264"/>
        <v>9</v>
      </c>
      <c r="N1677" s="11"/>
      <c r="O1677" s="11">
        <f t="shared" si="265"/>
        <v>40832.710416666661</v>
      </c>
      <c r="P1677" t="b">
        <v>0</v>
      </c>
      <c r="Q1677">
        <v>34</v>
      </c>
      <c r="R1677" t="b">
        <v>1</v>
      </c>
      <c r="S1677" t="s">
        <v>8292</v>
      </c>
      <c r="T1677" s="5">
        <f t="shared" si="266"/>
        <v>137.416</v>
      </c>
      <c r="U1677" s="5">
        <f t="shared" si="267"/>
        <v>40.416470588235299</v>
      </c>
      <c r="V1677" t="str">
        <f t="shared" si="268"/>
        <v>music</v>
      </c>
      <c r="W1677" t="str">
        <f t="shared" si="269"/>
        <v>pop</v>
      </c>
      <c r="X1677" s="8">
        <f t="shared" si="260"/>
        <v>2011</v>
      </c>
      <c r="Y1677" s="8">
        <f t="shared" si="261"/>
        <v>9</v>
      </c>
    </row>
    <row r="1678" spans="1:25" ht="19" customHeight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262"/>
        <v>40973.517905092587</v>
      </c>
      <c r="L1678" s="12">
        <f t="shared" si="263"/>
        <v>2012</v>
      </c>
      <c r="M1678" s="12">
        <f t="shared" si="264"/>
        <v>3</v>
      </c>
      <c r="N1678" s="11"/>
      <c r="O1678" s="11">
        <f t="shared" si="265"/>
        <v>41019.957638888889</v>
      </c>
      <c r="P1678" t="b">
        <v>0</v>
      </c>
      <c r="Q1678">
        <v>42</v>
      </c>
      <c r="R1678" t="b">
        <v>1</v>
      </c>
      <c r="S1678" t="s">
        <v>8292</v>
      </c>
      <c r="T1678" s="5">
        <f t="shared" si="266"/>
        <v>115.33333333333333</v>
      </c>
      <c r="U1678" s="5">
        <f t="shared" si="267"/>
        <v>82.38095238095238</v>
      </c>
      <c r="V1678" t="str">
        <f t="shared" si="268"/>
        <v>music</v>
      </c>
      <c r="W1678" t="str">
        <f t="shared" si="269"/>
        <v>pop</v>
      </c>
      <c r="X1678" s="8">
        <f t="shared" si="260"/>
        <v>2012</v>
      </c>
      <c r="Y1678" s="8">
        <f t="shared" si="261"/>
        <v>3</v>
      </c>
    </row>
    <row r="1679" spans="1:25" ht="19" customHeight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262"/>
        <v>42416.198796296296</v>
      </c>
      <c r="L1679" s="12">
        <f t="shared" si="263"/>
        <v>2016</v>
      </c>
      <c r="M1679" s="12">
        <f t="shared" si="264"/>
        <v>2</v>
      </c>
      <c r="N1679" s="11"/>
      <c r="O1679" s="11">
        <f t="shared" si="265"/>
        <v>42476.040972222218</v>
      </c>
      <c r="P1679" t="b">
        <v>0</v>
      </c>
      <c r="Q1679">
        <v>42</v>
      </c>
      <c r="R1679" t="b">
        <v>1</v>
      </c>
      <c r="S1679" t="s">
        <v>8292</v>
      </c>
      <c r="T1679" s="5">
        <f t="shared" si="266"/>
        <v>111.66666666666667</v>
      </c>
      <c r="U1679" s="5">
        <f t="shared" si="267"/>
        <v>159.52380952380952</v>
      </c>
      <c r="V1679" t="str">
        <f t="shared" si="268"/>
        <v>music</v>
      </c>
      <c r="W1679" t="str">
        <f t="shared" si="269"/>
        <v>pop</v>
      </c>
      <c r="X1679" s="8">
        <f t="shared" si="260"/>
        <v>2016</v>
      </c>
      <c r="Y1679" s="8">
        <f t="shared" si="261"/>
        <v>2</v>
      </c>
    </row>
    <row r="1680" spans="1:25" ht="19" customHeight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262"/>
        <v>41662.646655092591</v>
      </c>
      <c r="L1680" s="12">
        <f t="shared" si="263"/>
        <v>2014</v>
      </c>
      <c r="M1680" s="12">
        <f t="shared" si="264"/>
        <v>1</v>
      </c>
      <c r="N1680" s="11"/>
      <c r="O1680" s="11">
        <f t="shared" si="265"/>
        <v>41676.646655092591</v>
      </c>
      <c r="P1680" t="b">
        <v>0</v>
      </c>
      <c r="Q1680">
        <v>49</v>
      </c>
      <c r="R1680" t="b">
        <v>1</v>
      </c>
      <c r="S1680" t="s">
        <v>8292</v>
      </c>
      <c r="T1680" s="5">
        <f t="shared" si="266"/>
        <v>118.39999999999999</v>
      </c>
      <c r="U1680" s="5">
        <f t="shared" si="267"/>
        <v>36.244897959183675</v>
      </c>
      <c r="V1680" t="str">
        <f t="shared" si="268"/>
        <v>music</v>
      </c>
      <c r="W1680" t="str">
        <f t="shared" si="269"/>
        <v>pop</v>
      </c>
      <c r="X1680" s="8">
        <f t="shared" si="260"/>
        <v>2014</v>
      </c>
      <c r="Y1680" s="8">
        <f t="shared" si="261"/>
        <v>1</v>
      </c>
    </row>
    <row r="1681" spans="1:25" ht="19" customHeight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262"/>
        <v>40722.860474537032</v>
      </c>
      <c r="L1681" s="12">
        <f t="shared" si="263"/>
        <v>2011</v>
      </c>
      <c r="M1681" s="12">
        <f t="shared" si="264"/>
        <v>6</v>
      </c>
      <c r="N1681" s="11"/>
      <c r="O1681" s="11">
        <f t="shared" si="265"/>
        <v>40745.860474537032</v>
      </c>
      <c r="P1681" t="b">
        <v>0</v>
      </c>
      <c r="Q1681">
        <v>56</v>
      </c>
      <c r="R1681" t="b">
        <v>1</v>
      </c>
      <c r="S1681" t="s">
        <v>8292</v>
      </c>
      <c r="T1681" s="5">
        <f t="shared" si="266"/>
        <v>175</v>
      </c>
      <c r="U1681" s="5">
        <f t="shared" si="267"/>
        <v>62.5</v>
      </c>
      <c r="V1681" t="str">
        <f t="shared" si="268"/>
        <v>music</v>
      </c>
      <c r="W1681" t="str">
        <f t="shared" si="269"/>
        <v>pop</v>
      </c>
      <c r="X1681" s="8">
        <f t="shared" si="260"/>
        <v>2011</v>
      </c>
      <c r="Y1681" s="8">
        <f t="shared" si="261"/>
        <v>6</v>
      </c>
    </row>
    <row r="1682" spans="1:25" ht="19" customHeight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262"/>
        <v>41802.549386574072</v>
      </c>
      <c r="L1682" s="12">
        <f t="shared" si="263"/>
        <v>2014</v>
      </c>
      <c r="M1682" s="12">
        <f t="shared" si="264"/>
        <v>6</v>
      </c>
      <c r="N1682" s="11"/>
      <c r="O1682" s="11">
        <f t="shared" si="265"/>
        <v>41832.549386574072</v>
      </c>
      <c r="P1682" t="b">
        <v>0</v>
      </c>
      <c r="Q1682">
        <v>25</v>
      </c>
      <c r="R1682" t="b">
        <v>1</v>
      </c>
      <c r="S1682" t="s">
        <v>8292</v>
      </c>
      <c r="T1682" s="5">
        <f t="shared" si="266"/>
        <v>117.5</v>
      </c>
      <c r="U1682" s="5">
        <f t="shared" si="267"/>
        <v>47</v>
      </c>
      <c r="V1682" t="str">
        <f t="shared" si="268"/>
        <v>music</v>
      </c>
      <c r="W1682" t="str">
        <f t="shared" si="269"/>
        <v>pop</v>
      </c>
      <c r="X1682" s="8">
        <f t="shared" si="260"/>
        <v>2014</v>
      </c>
      <c r="Y1682" s="8">
        <f t="shared" si="261"/>
        <v>6</v>
      </c>
    </row>
    <row r="1683" spans="1:25" ht="19" customHeight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262"/>
        <v>42773.91300925926</v>
      </c>
      <c r="L1683" s="12">
        <f t="shared" si="263"/>
        <v>2017</v>
      </c>
      <c r="M1683" s="12">
        <f t="shared" si="264"/>
        <v>2</v>
      </c>
      <c r="N1683" s="11"/>
      <c r="O1683" s="11">
        <f t="shared" si="265"/>
        <v>42822.874999999993</v>
      </c>
      <c r="P1683" t="b">
        <v>0</v>
      </c>
      <c r="Q1683">
        <v>884</v>
      </c>
      <c r="R1683" t="b">
        <v>0</v>
      </c>
      <c r="S1683" t="s">
        <v>8293</v>
      </c>
      <c r="T1683" s="5">
        <f t="shared" si="266"/>
        <v>101.42212307692309</v>
      </c>
      <c r="U1683" s="5">
        <f t="shared" si="267"/>
        <v>74.575090497737563</v>
      </c>
      <c r="V1683" t="str">
        <f t="shared" si="268"/>
        <v>music</v>
      </c>
      <c r="W1683" t="str">
        <f t="shared" si="269"/>
        <v>faith</v>
      </c>
      <c r="X1683" s="8">
        <f t="shared" si="260"/>
        <v>2017</v>
      </c>
      <c r="Y1683" s="8">
        <f t="shared" si="261"/>
        <v>2</v>
      </c>
    </row>
    <row r="1684" spans="1:25" ht="19" customHeight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262"/>
        <v>42779.005324074074</v>
      </c>
      <c r="L1684" s="12">
        <f t="shared" si="263"/>
        <v>2017</v>
      </c>
      <c r="M1684" s="12">
        <f t="shared" si="264"/>
        <v>2</v>
      </c>
      <c r="N1684" s="11"/>
      <c r="O1684" s="11">
        <f t="shared" si="265"/>
        <v>42838.963657407403</v>
      </c>
      <c r="P1684" t="b">
        <v>0</v>
      </c>
      <c r="Q1684">
        <v>0</v>
      </c>
      <c r="R1684" t="b">
        <v>0</v>
      </c>
      <c r="S1684" t="s">
        <v>8293</v>
      </c>
      <c r="T1684" s="5">
        <f t="shared" si="266"/>
        <v>0</v>
      </c>
      <c r="U1684" s="5">
        <f t="shared" si="267"/>
        <v>0</v>
      </c>
      <c r="V1684" t="str">
        <f t="shared" si="268"/>
        <v>music</v>
      </c>
      <c r="W1684" t="str">
        <f t="shared" si="269"/>
        <v>faith</v>
      </c>
      <c r="X1684" s="8">
        <f t="shared" si="260"/>
        <v>2017</v>
      </c>
      <c r="Y1684" s="8">
        <f t="shared" si="261"/>
        <v>2</v>
      </c>
    </row>
    <row r="1685" spans="1:25" ht="19" customHeight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262"/>
        <v>42808.57335648148</v>
      </c>
      <c r="L1685" s="12">
        <f t="shared" si="263"/>
        <v>2017</v>
      </c>
      <c r="M1685" s="12">
        <f t="shared" si="264"/>
        <v>3</v>
      </c>
      <c r="N1685" s="11"/>
      <c r="O1685" s="11">
        <f t="shared" si="265"/>
        <v>42832.57335648148</v>
      </c>
      <c r="P1685" t="b">
        <v>0</v>
      </c>
      <c r="Q1685">
        <v>10</v>
      </c>
      <c r="R1685" t="b">
        <v>0</v>
      </c>
      <c r="S1685" t="s">
        <v>8293</v>
      </c>
      <c r="T1685" s="5">
        <f t="shared" si="266"/>
        <v>21.714285714285715</v>
      </c>
      <c r="U1685" s="5">
        <f t="shared" si="267"/>
        <v>76</v>
      </c>
      <c r="V1685" t="str">
        <f t="shared" si="268"/>
        <v>music</v>
      </c>
      <c r="W1685" t="str">
        <f t="shared" si="269"/>
        <v>faith</v>
      </c>
      <c r="X1685" s="8">
        <f t="shared" si="260"/>
        <v>2017</v>
      </c>
      <c r="Y1685" s="8">
        <f t="shared" si="261"/>
        <v>3</v>
      </c>
    </row>
    <row r="1686" spans="1:25" ht="19" customHeight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262"/>
        <v>42783.606956018521</v>
      </c>
      <c r="L1686" s="12">
        <f t="shared" si="263"/>
        <v>2017</v>
      </c>
      <c r="M1686" s="12">
        <f t="shared" si="264"/>
        <v>2</v>
      </c>
      <c r="N1686" s="11"/>
      <c r="O1686" s="11">
        <f t="shared" si="265"/>
        <v>42811.565289351849</v>
      </c>
      <c r="P1686" t="b">
        <v>0</v>
      </c>
      <c r="Q1686">
        <v>101</v>
      </c>
      <c r="R1686" t="b">
        <v>0</v>
      </c>
      <c r="S1686" t="s">
        <v>8293</v>
      </c>
      <c r="T1686" s="5">
        <f t="shared" si="266"/>
        <v>109.125</v>
      </c>
      <c r="U1686" s="5">
        <f t="shared" si="267"/>
        <v>86.43564356435644</v>
      </c>
      <c r="V1686" t="str">
        <f t="shared" si="268"/>
        <v>music</v>
      </c>
      <c r="W1686" t="str">
        <f t="shared" si="269"/>
        <v>faith</v>
      </c>
      <c r="X1686" s="8">
        <f t="shared" si="260"/>
        <v>2017</v>
      </c>
      <c r="Y1686" s="8">
        <f t="shared" si="261"/>
        <v>2</v>
      </c>
    </row>
    <row r="1687" spans="1:25" ht="19" customHeight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262"/>
        <v>42788.041932870365</v>
      </c>
      <c r="L1687" s="12">
        <f t="shared" si="263"/>
        <v>2017</v>
      </c>
      <c r="M1687" s="12">
        <f t="shared" si="264"/>
        <v>2</v>
      </c>
      <c r="N1687" s="11"/>
      <c r="O1687" s="11">
        <f t="shared" si="265"/>
        <v>42818.0002662037</v>
      </c>
      <c r="P1687" t="b">
        <v>0</v>
      </c>
      <c r="Q1687">
        <v>15</v>
      </c>
      <c r="R1687" t="b">
        <v>0</v>
      </c>
      <c r="S1687" t="s">
        <v>8293</v>
      </c>
      <c r="T1687" s="5">
        <f t="shared" si="266"/>
        <v>102.85714285714285</v>
      </c>
      <c r="U1687" s="5">
        <f t="shared" si="267"/>
        <v>24</v>
      </c>
      <c r="V1687" t="str">
        <f t="shared" si="268"/>
        <v>music</v>
      </c>
      <c r="W1687" t="str">
        <f t="shared" si="269"/>
        <v>faith</v>
      </c>
      <c r="X1687" s="8">
        <f t="shared" si="260"/>
        <v>2017</v>
      </c>
      <c r="Y1687" s="8">
        <f t="shared" si="261"/>
        <v>2</v>
      </c>
    </row>
    <row r="1688" spans="1:25" ht="19" customHeight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262"/>
        <v>42792.635636574072</v>
      </c>
      <c r="L1688" s="12">
        <f t="shared" si="263"/>
        <v>2017</v>
      </c>
      <c r="M1688" s="12">
        <f t="shared" si="264"/>
        <v>2</v>
      </c>
      <c r="N1688" s="11"/>
      <c r="O1688" s="11">
        <f t="shared" si="265"/>
        <v>42852.593969907401</v>
      </c>
      <c r="P1688" t="b">
        <v>0</v>
      </c>
      <c r="Q1688">
        <v>1</v>
      </c>
      <c r="R1688" t="b">
        <v>0</v>
      </c>
      <c r="S1688" t="s">
        <v>8293</v>
      </c>
      <c r="T1688" s="5">
        <f t="shared" si="266"/>
        <v>0.36</v>
      </c>
      <c r="U1688" s="5">
        <f t="shared" si="267"/>
        <v>18</v>
      </c>
      <c r="V1688" t="str">
        <f t="shared" si="268"/>
        <v>music</v>
      </c>
      <c r="W1688" t="str">
        <f t="shared" si="269"/>
        <v>faith</v>
      </c>
      <c r="X1688" s="8">
        <f t="shared" si="260"/>
        <v>2017</v>
      </c>
      <c r="Y1688" s="8">
        <f t="shared" si="261"/>
        <v>2</v>
      </c>
    </row>
    <row r="1689" spans="1:25" ht="19" customHeight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262"/>
        <v>42801.838483796295</v>
      </c>
      <c r="L1689" s="12">
        <f t="shared" si="263"/>
        <v>2017</v>
      </c>
      <c r="M1689" s="12">
        <f t="shared" si="264"/>
        <v>3</v>
      </c>
      <c r="N1689" s="11"/>
      <c r="O1689" s="11">
        <f t="shared" si="265"/>
        <v>42835.635416666664</v>
      </c>
      <c r="P1689" t="b">
        <v>0</v>
      </c>
      <c r="Q1689">
        <v>39</v>
      </c>
      <c r="R1689" t="b">
        <v>0</v>
      </c>
      <c r="S1689" t="s">
        <v>8293</v>
      </c>
      <c r="T1689" s="5">
        <f t="shared" si="266"/>
        <v>31.25</v>
      </c>
      <c r="U1689" s="5">
        <f t="shared" si="267"/>
        <v>80.128205128205124</v>
      </c>
      <c r="V1689" t="str">
        <f t="shared" si="268"/>
        <v>music</v>
      </c>
      <c r="W1689" t="str">
        <f t="shared" si="269"/>
        <v>faith</v>
      </c>
      <c r="X1689" s="8">
        <f t="shared" si="260"/>
        <v>2017</v>
      </c>
      <c r="Y1689" s="8">
        <f t="shared" si="261"/>
        <v>3</v>
      </c>
    </row>
    <row r="1690" spans="1:25" ht="19" customHeight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262"/>
        <v>42804.326319444437</v>
      </c>
      <c r="L1690" s="12">
        <f t="shared" si="263"/>
        <v>2017</v>
      </c>
      <c r="M1690" s="12">
        <f t="shared" si="264"/>
        <v>3</v>
      </c>
      <c r="N1690" s="11"/>
      <c r="O1690" s="11">
        <f t="shared" si="265"/>
        <v>42834.28465277778</v>
      </c>
      <c r="P1690" t="b">
        <v>0</v>
      </c>
      <c r="Q1690">
        <v>7</v>
      </c>
      <c r="R1690" t="b">
        <v>0</v>
      </c>
      <c r="S1690" t="s">
        <v>8293</v>
      </c>
      <c r="T1690" s="5">
        <f t="shared" si="266"/>
        <v>44.3</v>
      </c>
      <c r="U1690" s="5">
        <f t="shared" si="267"/>
        <v>253.14285714285714</v>
      </c>
      <c r="V1690" t="str">
        <f t="shared" si="268"/>
        <v>music</v>
      </c>
      <c r="W1690" t="str">
        <f t="shared" si="269"/>
        <v>faith</v>
      </c>
      <c r="X1690" s="8">
        <f t="shared" si="260"/>
        <v>2017</v>
      </c>
      <c r="Y1690" s="8">
        <f t="shared" si="261"/>
        <v>3</v>
      </c>
    </row>
    <row r="1691" spans="1:25" ht="19" customHeight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262"/>
        <v>42780.734143518515</v>
      </c>
      <c r="L1691" s="12">
        <f t="shared" si="263"/>
        <v>2017</v>
      </c>
      <c r="M1691" s="12">
        <f t="shared" si="264"/>
        <v>2</v>
      </c>
      <c r="N1691" s="11"/>
      <c r="O1691" s="11">
        <f t="shared" si="265"/>
        <v>42810.692476851851</v>
      </c>
      <c r="P1691" t="b">
        <v>0</v>
      </c>
      <c r="Q1691">
        <v>14</v>
      </c>
      <c r="R1691" t="b">
        <v>0</v>
      </c>
      <c r="S1691" t="s">
        <v>8293</v>
      </c>
      <c r="T1691" s="5">
        <f t="shared" si="266"/>
        <v>100</v>
      </c>
      <c r="U1691" s="5">
        <f t="shared" si="267"/>
        <v>171.42857142857142</v>
      </c>
      <c r="V1691" t="str">
        <f t="shared" si="268"/>
        <v>music</v>
      </c>
      <c r="W1691" t="str">
        <f t="shared" si="269"/>
        <v>faith</v>
      </c>
      <c r="X1691" s="8">
        <f t="shared" si="260"/>
        <v>2017</v>
      </c>
      <c r="Y1691" s="8">
        <f t="shared" si="261"/>
        <v>2</v>
      </c>
    </row>
    <row r="1692" spans="1:25" ht="19" customHeight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262"/>
        <v>42801.222708333335</v>
      </c>
      <c r="L1692" s="12">
        <f t="shared" si="263"/>
        <v>2017</v>
      </c>
      <c r="M1692" s="12">
        <f t="shared" si="264"/>
        <v>3</v>
      </c>
      <c r="N1692" s="11"/>
      <c r="O1692" s="11">
        <f t="shared" si="265"/>
        <v>42831.181041666663</v>
      </c>
      <c r="P1692" t="b">
        <v>0</v>
      </c>
      <c r="Q1692">
        <v>11</v>
      </c>
      <c r="R1692" t="b">
        <v>0</v>
      </c>
      <c r="S1692" t="s">
        <v>8293</v>
      </c>
      <c r="T1692" s="5">
        <f t="shared" si="266"/>
        <v>25.4</v>
      </c>
      <c r="U1692" s="5">
        <f t="shared" si="267"/>
        <v>57.727272727272727</v>
      </c>
      <c r="V1692" t="str">
        <f t="shared" si="268"/>
        <v>music</v>
      </c>
      <c r="W1692" t="str">
        <f t="shared" si="269"/>
        <v>faith</v>
      </c>
      <c r="X1692" s="8">
        <f t="shared" si="260"/>
        <v>2017</v>
      </c>
      <c r="Y1692" s="8">
        <f t="shared" si="261"/>
        <v>3</v>
      </c>
    </row>
    <row r="1693" spans="1:25" ht="19" customHeight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262"/>
        <v>42795.493148148147</v>
      </c>
      <c r="L1693" s="12">
        <f t="shared" si="263"/>
        <v>2017</v>
      </c>
      <c r="M1693" s="12">
        <f t="shared" si="264"/>
        <v>3</v>
      </c>
      <c r="N1693" s="11"/>
      <c r="O1693" s="11">
        <f t="shared" si="265"/>
        <v>42827.833333333336</v>
      </c>
      <c r="P1693" t="b">
        <v>0</v>
      </c>
      <c r="Q1693">
        <v>38</v>
      </c>
      <c r="R1693" t="b">
        <v>0</v>
      </c>
      <c r="S1693" t="s">
        <v>8293</v>
      </c>
      <c r="T1693" s="5">
        <f t="shared" si="266"/>
        <v>33.473333333333329</v>
      </c>
      <c r="U1693" s="5">
        <f t="shared" si="267"/>
        <v>264.26315789473682</v>
      </c>
      <c r="V1693" t="str">
        <f t="shared" si="268"/>
        <v>music</v>
      </c>
      <c r="W1693" t="str">
        <f t="shared" si="269"/>
        <v>faith</v>
      </c>
      <c r="X1693" s="8">
        <f t="shared" si="260"/>
        <v>2017</v>
      </c>
      <c r="Y1693" s="8">
        <f t="shared" si="261"/>
        <v>3</v>
      </c>
    </row>
    <row r="1694" spans="1:25" ht="19" customHeight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262"/>
        <v>42787.94290509259</v>
      </c>
      <c r="L1694" s="12">
        <f t="shared" si="263"/>
        <v>2017</v>
      </c>
      <c r="M1694" s="12">
        <f t="shared" si="264"/>
        <v>2</v>
      </c>
      <c r="N1694" s="11"/>
      <c r="O1694" s="11">
        <f t="shared" si="265"/>
        <v>42820.790972222218</v>
      </c>
      <c r="P1694" t="b">
        <v>0</v>
      </c>
      <c r="Q1694">
        <v>15</v>
      </c>
      <c r="R1694" t="b">
        <v>0</v>
      </c>
      <c r="S1694" t="s">
        <v>8293</v>
      </c>
      <c r="T1694" s="5">
        <f t="shared" si="266"/>
        <v>47.8</v>
      </c>
      <c r="U1694" s="5">
        <f t="shared" si="267"/>
        <v>159.33333333333334</v>
      </c>
      <c r="V1694" t="str">
        <f t="shared" si="268"/>
        <v>music</v>
      </c>
      <c r="W1694" t="str">
        <f t="shared" si="269"/>
        <v>faith</v>
      </c>
      <c r="X1694" s="8">
        <f t="shared" si="260"/>
        <v>2017</v>
      </c>
      <c r="Y1694" s="8">
        <f t="shared" si="261"/>
        <v>2</v>
      </c>
    </row>
    <row r="1695" spans="1:25" ht="19" customHeight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262"/>
        <v>42803.711944444447</v>
      </c>
      <c r="L1695" s="12">
        <f t="shared" si="263"/>
        <v>2017</v>
      </c>
      <c r="M1695" s="12">
        <f t="shared" si="264"/>
        <v>3</v>
      </c>
      <c r="N1695" s="11"/>
      <c r="O1695" s="11">
        <f t="shared" si="265"/>
        <v>42834.624999999993</v>
      </c>
      <c r="P1695" t="b">
        <v>0</v>
      </c>
      <c r="Q1695">
        <v>8</v>
      </c>
      <c r="R1695" t="b">
        <v>0</v>
      </c>
      <c r="S1695" t="s">
        <v>8293</v>
      </c>
      <c r="T1695" s="5">
        <f t="shared" si="266"/>
        <v>9.3333333333333339</v>
      </c>
      <c r="U1695" s="5">
        <f t="shared" si="267"/>
        <v>35</v>
      </c>
      <c r="V1695" t="str">
        <f t="shared" si="268"/>
        <v>music</v>
      </c>
      <c r="W1695" t="str">
        <f t="shared" si="269"/>
        <v>faith</v>
      </c>
      <c r="X1695" s="8">
        <f t="shared" si="260"/>
        <v>2017</v>
      </c>
      <c r="Y1695" s="8">
        <f t="shared" si="261"/>
        <v>3</v>
      </c>
    </row>
    <row r="1696" spans="1:25" ht="19" customHeight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262"/>
        <v>42791.461504629631</v>
      </c>
      <c r="L1696" s="12">
        <f t="shared" si="263"/>
        <v>2017</v>
      </c>
      <c r="M1696" s="12">
        <f t="shared" si="264"/>
        <v>2</v>
      </c>
      <c r="N1696" s="11"/>
      <c r="O1696" s="11">
        <f t="shared" si="265"/>
        <v>42820.98333333333</v>
      </c>
      <c r="P1696" t="b">
        <v>0</v>
      </c>
      <c r="Q1696">
        <v>1</v>
      </c>
      <c r="R1696" t="b">
        <v>0</v>
      </c>
      <c r="S1696" t="s">
        <v>8293</v>
      </c>
      <c r="T1696" s="5">
        <f t="shared" si="266"/>
        <v>0.05</v>
      </c>
      <c r="U1696" s="5">
        <f t="shared" si="267"/>
        <v>5</v>
      </c>
      <c r="V1696" t="str">
        <f t="shared" si="268"/>
        <v>music</v>
      </c>
      <c r="W1696" t="str">
        <f t="shared" si="269"/>
        <v>faith</v>
      </c>
      <c r="X1696" s="8">
        <f t="shared" si="260"/>
        <v>2017</v>
      </c>
      <c r="Y1696" s="8">
        <f t="shared" si="261"/>
        <v>2</v>
      </c>
    </row>
    <row r="1697" spans="1:25" ht="19" customHeight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262"/>
        <v>42800.823078703703</v>
      </c>
      <c r="L1697" s="12">
        <f t="shared" si="263"/>
        <v>2017</v>
      </c>
      <c r="M1697" s="12">
        <f t="shared" si="264"/>
        <v>3</v>
      </c>
      <c r="N1697" s="11"/>
      <c r="O1697" s="11">
        <f t="shared" si="265"/>
        <v>42834.833333333336</v>
      </c>
      <c r="P1697" t="b">
        <v>0</v>
      </c>
      <c r="Q1697">
        <v>23</v>
      </c>
      <c r="R1697" t="b">
        <v>0</v>
      </c>
      <c r="S1697" t="s">
        <v>8293</v>
      </c>
      <c r="T1697" s="5">
        <f t="shared" si="266"/>
        <v>11.708333333333334</v>
      </c>
      <c r="U1697" s="5">
        <f t="shared" si="267"/>
        <v>61.086956521739133</v>
      </c>
      <c r="V1697" t="str">
        <f t="shared" si="268"/>
        <v>music</v>
      </c>
      <c r="W1697" t="str">
        <f t="shared" si="269"/>
        <v>faith</v>
      </c>
      <c r="X1697" s="8">
        <f t="shared" si="260"/>
        <v>2017</v>
      </c>
      <c r="Y1697" s="8">
        <f t="shared" si="261"/>
        <v>3</v>
      </c>
    </row>
    <row r="1698" spans="1:25" ht="19" customHeight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262"/>
        <v>42795.861238425925</v>
      </c>
      <c r="L1698" s="12">
        <f t="shared" si="263"/>
        <v>2017</v>
      </c>
      <c r="M1698" s="12">
        <f t="shared" si="264"/>
        <v>3</v>
      </c>
      <c r="N1698" s="11"/>
      <c r="O1698" s="11">
        <f t="shared" si="265"/>
        <v>42825.819571759253</v>
      </c>
      <c r="P1698" t="b">
        <v>0</v>
      </c>
      <c r="Q1698">
        <v>0</v>
      </c>
      <c r="R1698" t="b">
        <v>0</v>
      </c>
      <c r="S1698" t="s">
        <v>8293</v>
      </c>
      <c r="T1698" s="5">
        <f t="shared" si="266"/>
        <v>0</v>
      </c>
      <c r="U1698" s="5">
        <f t="shared" si="267"/>
        <v>0</v>
      </c>
      <c r="V1698" t="str">
        <f t="shared" si="268"/>
        <v>music</v>
      </c>
      <c r="W1698" t="str">
        <f t="shared" si="269"/>
        <v>faith</v>
      </c>
      <c r="X1698" s="8">
        <f t="shared" si="260"/>
        <v>2017</v>
      </c>
      <c r="Y1698" s="8">
        <f t="shared" si="261"/>
        <v>3</v>
      </c>
    </row>
    <row r="1699" spans="1:25" ht="19" customHeight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262"/>
        <v>42804.824629629627</v>
      </c>
      <c r="L1699" s="12">
        <f t="shared" si="263"/>
        <v>2017</v>
      </c>
      <c r="M1699" s="12">
        <f t="shared" si="264"/>
        <v>3</v>
      </c>
      <c r="N1699" s="11"/>
      <c r="O1699" s="11">
        <f t="shared" si="265"/>
        <v>42834.782962962963</v>
      </c>
      <c r="P1699" t="b">
        <v>0</v>
      </c>
      <c r="Q1699">
        <v>22</v>
      </c>
      <c r="R1699" t="b">
        <v>0</v>
      </c>
      <c r="S1699" t="s">
        <v>8293</v>
      </c>
      <c r="T1699" s="5">
        <f t="shared" si="266"/>
        <v>20.208000000000002</v>
      </c>
      <c r="U1699" s="5">
        <f t="shared" si="267"/>
        <v>114.81818181818181</v>
      </c>
      <c r="V1699" t="str">
        <f t="shared" si="268"/>
        <v>music</v>
      </c>
      <c r="W1699" t="str">
        <f t="shared" si="269"/>
        <v>faith</v>
      </c>
      <c r="X1699" s="8">
        <f t="shared" si="260"/>
        <v>2017</v>
      </c>
      <c r="Y1699" s="8">
        <f t="shared" si="261"/>
        <v>3</v>
      </c>
    </row>
    <row r="1700" spans="1:25" ht="19" customHeight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262"/>
        <v>42795.999537037038</v>
      </c>
      <c r="L1700" s="12">
        <f t="shared" si="263"/>
        <v>2017</v>
      </c>
      <c r="M1700" s="12">
        <f t="shared" si="264"/>
        <v>3</v>
      </c>
      <c r="N1700" s="11"/>
      <c r="O1700" s="11">
        <f t="shared" si="265"/>
        <v>42819.939583333333</v>
      </c>
      <c r="P1700" t="b">
        <v>0</v>
      </c>
      <c r="Q1700">
        <v>0</v>
      </c>
      <c r="R1700" t="b">
        <v>0</v>
      </c>
      <c r="S1700" t="s">
        <v>8293</v>
      </c>
      <c r="T1700" s="5">
        <f t="shared" si="266"/>
        <v>0</v>
      </c>
      <c r="U1700" s="5">
        <f t="shared" si="267"/>
        <v>0</v>
      </c>
      <c r="V1700" t="str">
        <f t="shared" si="268"/>
        <v>music</v>
      </c>
      <c r="W1700" t="str">
        <f t="shared" si="269"/>
        <v>faith</v>
      </c>
      <c r="X1700" s="8">
        <f t="shared" si="260"/>
        <v>2017</v>
      </c>
      <c r="Y1700" s="8">
        <f t="shared" si="261"/>
        <v>3</v>
      </c>
    </row>
    <row r="1701" spans="1:25" ht="19" customHeight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262"/>
        <v>42806.655613425923</v>
      </c>
      <c r="L1701" s="12">
        <f t="shared" si="263"/>
        <v>2017</v>
      </c>
      <c r="M1701" s="12">
        <f t="shared" si="264"/>
        <v>3</v>
      </c>
      <c r="N1701" s="11"/>
      <c r="O1701" s="11">
        <f t="shared" si="265"/>
        <v>42836.655613425923</v>
      </c>
      <c r="P1701" t="b">
        <v>0</v>
      </c>
      <c r="Q1701">
        <v>4</v>
      </c>
      <c r="R1701" t="b">
        <v>0</v>
      </c>
      <c r="S1701" t="s">
        <v>8293</v>
      </c>
      <c r="T1701" s="5">
        <f t="shared" si="266"/>
        <v>4.2311459353574925</v>
      </c>
      <c r="U1701" s="5">
        <f t="shared" si="267"/>
        <v>54</v>
      </c>
      <c r="V1701" t="str">
        <f t="shared" si="268"/>
        <v>music</v>
      </c>
      <c r="W1701" t="str">
        <f t="shared" si="269"/>
        <v>faith</v>
      </c>
      <c r="X1701" s="8">
        <f t="shared" si="260"/>
        <v>2017</v>
      </c>
      <c r="Y1701" s="8">
        <f t="shared" si="261"/>
        <v>3</v>
      </c>
    </row>
    <row r="1702" spans="1:25" ht="19" customHeight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262"/>
        <v>42795.863310185181</v>
      </c>
      <c r="L1702" s="12">
        <f t="shared" si="263"/>
        <v>2017</v>
      </c>
      <c r="M1702" s="12">
        <f t="shared" si="264"/>
        <v>3</v>
      </c>
      <c r="N1702" s="11"/>
      <c r="O1702" s="11">
        <f t="shared" si="265"/>
        <v>42825.958333333336</v>
      </c>
      <c r="P1702" t="b">
        <v>0</v>
      </c>
      <c r="Q1702">
        <v>79</v>
      </c>
      <c r="R1702" t="b">
        <v>0</v>
      </c>
      <c r="S1702" t="s">
        <v>8293</v>
      </c>
      <c r="T1702" s="5">
        <f t="shared" si="266"/>
        <v>26.06</v>
      </c>
      <c r="U1702" s="5">
        <f t="shared" si="267"/>
        <v>65.974683544303801</v>
      </c>
      <c r="V1702" t="str">
        <f t="shared" si="268"/>
        <v>music</v>
      </c>
      <c r="W1702" t="str">
        <f t="shared" si="269"/>
        <v>faith</v>
      </c>
      <c r="X1702" s="8">
        <f t="shared" si="260"/>
        <v>2017</v>
      </c>
      <c r="Y1702" s="8">
        <f t="shared" si="261"/>
        <v>3</v>
      </c>
    </row>
    <row r="1703" spans="1:25" ht="19" customHeight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262"/>
        <v>41989.456076388888</v>
      </c>
      <c r="L1703" s="12">
        <f t="shared" si="263"/>
        <v>2014</v>
      </c>
      <c r="M1703" s="12">
        <f t="shared" si="264"/>
        <v>12</v>
      </c>
      <c r="N1703" s="11"/>
      <c r="O1703" s="11">
        <f t="shared" si="265"/>
        <v>42019.456076388888</v>
      </c>
      <c r="P1703" t="b">
        <v>0</v>
      </c>
      <c r="Q1703">
        <v>2</v>
      </c>
      <c r="R1703" t="b">
        <v>0</v>
      </c>
      <c r="S1703" t="s">
        <v>8293</v>
      </c>
      <c r="T1703" s="5">
        <f t="shared" si="266"/>
        <v>0.19801980198019803</v>
      </c>
      <c r="U1703" s="5">
        <f t="shared" si="267"/>
        <v>5</v>
      </c>
      <c r="V1703" t="str">
        <f t="shared" si="268"/>
        <v>music</v>
      </c>
      <c r="W1703" t="str">
        <f t="shared" si="269"/>
        <v>faith</v>
      </c>
      <c r="X1703" s="8">
        <f t="shared" si="260"/>
        <v>2014</v>
      </c>
      <c r="Y1703" s="8">
        <f t="shared" si="261"/>
        <v>12</v>
      </c>
    </row>
    <row r="1704" spans="1:25" ht="19" customHeight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262"/>
        <v>42063.661458333336</v>
      </c>
      <c r="L1704" s="12">
        <f t="shared" si="263"/>
        <v>2015</v>
      </c>
      <c r="M1704" s="12">
        <f t="shared" si="264"/>
        <v>2</v>
      </c>
      <c r="N1704" s="11"/>
      <c r="O1704" s="11">
        <f t="shared" si="265"/>
        <v>42093.619791666664</v>
      </c>
      <c r="P1704" t="b">
        <v>0</v>
      </c>
      <c r="Q1704">
        <v>1</v>
      </c>
      <c r="R1704" t="b">
        <v>0</v>
      </c>
      <c r="S1704" t="s">
        <v>8293</v>
      </c>
      <c r="T1704" s="5">
        <f t="shared" si="266"/>
        <v>6.0606060606060606E-3</v>
      </c>
      <c r="U1704" s="5">
        <f t="shared" si="267"/>
        <v>1</v>
      </c>
      <c r="V1704" t="str">
        <f t="shared" si="268"/>
        <v>music</v>
      </c>
      <c r="W1704" t="str">
        <f t="shared" si="269"/>
        <v>faith</v>
      </c>
      <c r="X1704" s="8">
        <f t="shared" si="260"/>
        <v>2015</v>
      </c>
      <c r="Y1704" s="8">
        <f t="shared" si="261"/>
        <v>2</v>
      </c>
    </row>
    <row r="1705" spans="1:25" ht="19" customHeight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262"/>
        <v>42187.073344907403</v>
      </c>
      <c r="L1705" s="12">
        <f t="shared" si="263"/>
        <v>2015</v>
      </c>
      <c r="M1705" s="12">
        <f t="shared" si="264"/>
        <v>7</v>
      </c>
      <c r="N1705" s="11"/>
      <c r="O1705" s="11">
        <f t="shared" si="265"/>
        <v>42247.073344907403</v>
      </c>
      <c r="P1705" t="b">
        <v>0</v>
      </c>
      <c r="Q1705">
        <v>2</v>
      </c>
      <c r="R1705" t="b">
        <v>0</v>
      </c>
      <c r="S1705" t="s">
        <v>8293</v>
      </c>
      <c r="T1705" s="5">
        <f t="shared" si="266"/>
        <v>1.02</v>
      </c>
      <c r="U1705" s="5">
        <f t="shared" si="267"/>
        <v>25.5</v>
      </c>
      <c r="V1705" t="str">
        <f t="shared" si="268"/>
        <v>music</v>
      </c>
      <c r="W1705" t="str">
        <f t="shared" si="269"/>
        <v>faith</v>
      </c>
      <c r="X1705" s="8">
        <f t="shared" si="260"/>
        <v>2015</v>
      </c>
      <c r="Y1705" s="8">
        <f t="shared" si="261"/>
        <v>7</v>
      </c>
    </row>
    <row r="1706" spans="1:25" ht="19" customHeight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262"/>
        <v>42020.931400462963</v>
      </c>
      <c r="L1706" s="12">
        <f t="shared" si="263"/>
        <v>2015</v>
      </c>
      <c r="M1706" s="12">
        <f t="shared" si="264"/>
        <v>1</v>
      </c>
      <c r="N1706" s="11"/>
      <c r="O1706" s="11">
        <f t="shared" si="265"/>
        <v>42050.931400462963</v>
      </c>
      <c r="P1706" t="b">
        <v>0</v>
      </c>
      <c r="Q1706">
        <v>11</v>
      </c>
      <c r="R1706" t="b">
        <v>0</v>
      </c>
      <c r="S1706" t="s">
        <v>8293</v>
      </c>
      <c r="T1706" s="5">
        <f t="shared" si="266"/>
        <v>65.100000000000009</v>
      </c>
      <c r="U1706" s="5">
        <f t="shared" si="267"/>
        <v>118.36363636363636</v>
      </c>
      <c r="V1706" t="str">
        <f t="shared" si="268"/>
        <v>music</v>
      </c>
      <c r="W1706" t="str">
        <f t="shared" si="269"/>
        <v>faith</v>
      </c>
      <c r="X1706" s="8">
        <f t="shared" si="260"/>
        <v>2015</v>
      </c>
      <c r="Y1706" s="8">
        <f t="shared" si="261"/>
        <v>1</v>
      </c>
    </row>
    <row r="1707" spans="1:25" ht="19" customHeight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262"/>
        <v>42244.808402777773</v>
      </c>
      <c r="L1707" s="12">
        <f t="shared" si="263"/>
        <v>2015</v>
      </c>
      <c r="M1707" s="12">
        <f t="shared" si="264"/>
        <v>8</v>
      </c>
      <c r="N1707" s="11"/>
      <c r="O1707" s="11">
        <f t="shared" si="265"/>
        <v>42256.458333333336</v>
      </c>
      <c r="P1707" t="b">
        <v>0</v>
      </c>
      <c r="Q1707">
        <v>0</v>
      </c>
      <c r="R1707" t="b">
        <v>0</v>
      </c>
      <c r="S1707" t="s">
        <v>8293</v>
      </c>
      <c r="T1707" s="5">
        <f t="shared" si="266"/>
        <v>0</v>
      </c>
      <c r="U1707" s="5">
        <f t="shared" si="267"/>
        <v>0</v>
      </c>
      <c r="V1707" t="str">
        <f t="shared" si="268"/>
        <v>music</v>
      </c>
      <c r="W1707" t="str">
        <f t="shared" si="269"/>
        <v>faith</v>
      </c>
      <c r="X1707" s="8">
        <f t="shared" si="260"/>
        <v>2015</v>
      </c>
      <c r="Y1707" s="8">
        <f t="shared" si="261"/>
        <v>8</v>
      </c>
    </row>
    <row r="1708" spans="1:25" ht="19" customHeight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262"/>
        <v>42179.098055555551</v>
      </c>
      <c r="L1708" s="12">
        <f t="shared" si="263"/>
        <v>2015</v>
      </c>
      <c r="M1708" s="12">
        <f t="shared" si="264"/>
        <v>6</v>
      </c>
      <c r="N1708" s="11"/>
      <c r="O1708" s="11">
        <f t="shared" si="265"/>
        <v>42239.098055555551</v>
      </c>
      <c r="P1708" t="b">
        <v>0</v>
      </c>
      <c r="Q1708">
        <v>0</v>
      </c>
      <c r="R1708" t="b">
        <v>0</v>
      </c>
      <c r="S1708" t="s">
        <v>8293</v>
      </c>
      <c r="T1708" s="5">
        <f t="shared" si="266"/>
        <v>0</v>
      </c>
      <c r="U1708" s="5">
        <f t="shared" si="267"/>
        <v>0</v>
      </c>
      <c r="V1708" t="str">
        <f t="shared" si="268"/>
        <v>music</v>
      </c>
      <c r="W1708" t="str">
        <f t="shared" si="269"/>
        <v>faith</v>
      </c>
      <c r="X1708" s="8">
        <f t="shared" si="260"/>
        <v>2015</v>
      </c>
      <c r="Y1708" s="8">
        <f t="shared" si="261"/>
        <v>6</v>
      </c>
    </row>
    <row r="1709" spans="1:25" ht="19" customHeight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262"/>
        <v>42427.512673611105</v>
      </c>
      <c r="L1709" s="12">
        <f t="shared" si="263"/>
        <v>2016</v>
      </c>
      <c r="M1709" s="12">
        <f t="shared" si="264"/>
        <v>2</v>
      </c>
      <c r="N1709" s="11"/>
      <c r="O1709" s="11">
        <f t="shared" si="265"/>
        <v>42457.471006944441</v>
      </c>
      <c r="P1709" t="b">
        <v>0</v>
      </c>
      <c r="Q1709">
        <v>9</v>
      </c>
      <c r="R1709" t="b">
        <v>0</v>
      </c>
      <c r="S1709" t="s">
        <v>8293</v>
      </c>
      <c r="T1709" s="5">
        <f t="shared" si="266"/>
        <v>9.74</v>
      </c>
      <c r="U1709" s="5">
        <f t="shared" si="267"/>
        <v>54.111111111111114</v>
      </c>
      <c r="V1709" t="str">
        <f t="shared" si="268"/>
        <v>music</v>
      </c>
      <c r="W1709" t="str">
        <f t="shared" si="269"/>
        <v>faith</v>
      </c>
      <c r="X1709" s="8">
        <f t="shared" si="260"/>
        <v>2016</v>
      </c>
      <c r="Y1709" s="8">
        <f t="shared" si="261"/>
        <v>2</v>
      </c>
    </row>
    <row r="1710" spans="1:25" ht="19" customHeight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262"/>
        <v>42451.658634259256</v>
      </c>
      <c r="L1710" s="12">
        <f t="shared" si="263"/>
        <v>2016</v>
      </c>
      <c r="M1710" s="12">
        <f t="shared" si="264"/>
        <v>3</v>
      </c>
      <c r="N1710" s="11"/>
      <c r="O1710" s="11">
        <f t="shared" si="265"/>
        <v>42491.658634259256</v>
      </c>
      <c r="P1710" t="b">
        <v>0</v>
      </c>
      <c r="Q1710">
        <v>0</v>
      </c>
      <c r="R1710" t="b">
        <v>0</v>
      </c>
      <c r="S1710" t="s">
        <v>8293</v>
      </c>
      <c r="T1710" s="5">
        <f t="shared" si="266"/>
        <v>0</v>
      </c>
      <c r="U1710" s="5">
        <f t="shared" si="267"/>
        <v>0</v>
      </c>
      <c r="V1710" t="str">
        <f t="shared" si="268"/>
        <v>music</v>
      </c>
      <c r="W1710" t="str">
        <f t="shared" si="269"/>
        <v>faith</v>
      </c>
      <c r="X1710" s="8">
        <f t="shared" si="260"/>
        <v>2016</v>
      </c>
      <c r="Y1710" s="8">
        <f t="shared" si="261"/>
        <v>3</v>
      </c>
    </row>
    <row r="1711" spans="1:25" ht="19" customHeight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262"/>
        <v>41841.355486111112</v>
      </c>
      <c r="L1711" s="12">
        <f t="shared" si="263"/>
        <v>2014</v>
      </c>
      <c r="M1711" s="12">
        <f t="shared" si="264"/>
        <v>7</v>
      </c>
      <c r="N1711" s="11"/>
      <c r="O1711" s="11">
        <f t="shared" si="265"/>
        <v>41882.610416666663</v>
      </c>
      <c r="P1711" t="b">
        <v>0</v>
      </c>
      <c r="Q1711">
        <v>4</v>
      </c>
      <c r="R1711" t="b">
        <v>0</v>
      </c>
      <c r="S1711" t="s">
        <v>8293</v>
      </c>
      <c r="T1711" s="5">
        <f t="shared" si="266"/>
        <v>4.8571428571428568</v>
      </c>
      <c r="U1711" s="5">
        <f t="shared" si="267"/>
        <v>21.25</v>
      </c>
      <c r="V1711" t="str">
        <f t="shared" si="268"/>
        <v>music</v>
      </c>
      <c r="W1711" t="str">
        <f t="shared" si="269"/>
        <v>faith</v>
      </c>
      <c r="X1711" s="8">
        <f t="shared" si="260"/>
        <v>2014</v>
      </c>
      <c r="Y1711" s="8">
        <f t="shared" si="261"/>
        <v>7</v>
      </c>
    </row>
    <row r="1712" spans="1:25" ht="19" customHeight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262"/>
        <v>42341.382962962962</v>
      </c>
      <c r="L1712" s="12">
        <f t="shared" si="263"/>
        <v>2015</v>
      </c>
      <c r="M1712" s="12">
        <f t="shared" si="264"/>
        <v>12</v>
      </c>
      <c r="N1712" s="11"/>
      <c r="O1712" s="11">
        <f t="shared" si="265"/>
        <v>42387.333333333336</v>
      </c>
      <c r="P1712" t="b">
        <v>0</v>
      </c>
      <c r="Q1712">
        <v>1</v>
      </c>
      <c r="R1712" t="b">
        <v>0</v>
      </c>
      <c r="S1712" t="s">
        <v>8293</v>
      </c>
      <c r="T1712" s="5">
        <f t="shared" si="266"/>
        <v>0.67999999999999994</v>
      </c>
      <c r="U1712" s="5">
        <f t="shared" si="267"/>
        <v>34</v>
      </c>
      <c r="V1712" t="str">
        <f t="shared" si="268"/>
        <v>music</v>
      </c>
      <c r="W1712" t="str">
        <f t="shared" si="269"/>
        <v>faith</v>
      </c>
      <c r="X1712" s="8">
        <f t="shared" si="260"/>
        <v>2015</v>
      </c>
      <c r="Y1712" s="8">
        <f t="shared" si="261"/>
        <v>12</v>
      </c>
    </row>
    <row r="1713" spans="1:25" ht="19" customHeight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262"/>
        <v>41852.437893518516</v>
      </c>
      <c r="L1713" s="12">
        <f t="shared" si="263"/>
        <v>2014</v>
      </c>
      <c r="M1713" s="12">
        <f t="shared" si="264"/>
        <v>8</v>
      </c>
      <c r="N1713" s="11"/>
      <c r="O1713" s="11">
        <f t="shared" si="265"/>
        <v>41883.437893518516</v>
      </c>
      <c r="P1713" t="b">
        <v>0</v>
      </c>
      <c r="Q1713">
        <v>2</v>
      </c>
      <c r="R1713" t="b">
        <v>0</v>
      </c>
      <c r="S1713" t="s">
        <v>8293</v>
      </c>
      <c r="T1713" s="5">
        <f t="shared" si="266"/>
        <v>10.5</v>
      </c>
      <c r="U1713" s="5">
        <f t="shared" si="267"/>
        <v>525</v>
      </c>
      <c r="V1713" t="str">
        <f t="shared" si="268"/>
        <v>music</v>
      </c>
      <c r="W1713" t="str">
        <f t="shared" si="269"/>
        <v>faith</v>
      </c>
      <c r="X1713" s="8">
        <f t="shared" si="260"/>
        <v>2014</v>
      </c>
      <c r="Y1713" s="8">
        <f t="shared" si="261"/>
        <v>8</v>
      </c>
    </row>
    <row r="1714" spans="1:25" ht="19" customHeight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262"/>
        <v>42125.705474537033</v>
      </c>
      <c r="L1714" s="12">
        <f t="shared" si="263"/>
        <v>2015</v>
      </c>
      <c r="M1714" s="12">
        <f t="shared" si="264"/>
        <v>5</v>
      </c>
      <c r="N1714" s="11"/>
      <c r="O1714" s="11">
        <f t="shared" si="265"/>
        <v>42185.705474537033</v>
      </c>
      <c r="P1714" t="b">
        <v>0</v>
      </c>
      <c r="Q1714">
        <v>0</v>
      </c>
      <c r="R1714" t="b">
        <v>0</v>
      </c>
      <c r="S1714" t="s">
        <v>8293</v>
      </c>
      <c r="T1714" s="5">
        <f t="shared" si="266"/>
        <v>0</v>
      </c>
      <c r="U1714" s="5">
        <f t="shared" si="267"/>
        <v>0</v>
      </c>
      <c r="V1714" t="str">
        <f t="shared" si="268"/>
        <v>music</v>
      </c>
      <c r="W1714" t="str">
        <f t="shared" si="269"/>
        <v>faith</v>
      </c>
      <c r="X1714" s="8">
        <f t="shared" si="260"/>
        <v>2015</v>
      </c>
      <c r="Y1714" s="8">
        <f t="shared" si="261"/>
        <v>5</v>
      </c>
    </row>
    <row r="1715" spans="1:25" ht="19" customHeight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262"/>
        <v>41887.592731481483</v>
      </c>
      <c r="L1715" s="12">
        <f t="shared" si="263"/>
        <v>2014</v>
      </c>
      <c r="M1715" s="12">
        <f t="shared" si="264"/>
        <v>9</v>
      </c>
      <c r="N1715" s="11"/>
      <c r="O1715" s="11">
        <f t="shared" si="265"/>
        <v>41917.592731481483</v>
      </c>
      <c r="P1715" t="b">
        <v>0</v>
      </c>
      <c r="Q1715">
        <v>1</v>
      </c>
      <c r="R1715" t="b">
        <v>0</v>
      </c>
      <c r="S1715" t="s">
        <v>8293</v>
      </c>
      <c r="T1715" s="5">
        <f t="shared" si="266"/>
        <v>1.6666666666666667</v>
      </c>
      <c r="U1715" s="5">
        <f t="shared" si="267"/>
        <v>50</v>
      </c>
      <c r="V1715" t="str">
        <f t="shared" si="268"/>
        <v>music</v>
      </c>
      <c r="W1715" t="str">
        <f t="shared" si="269"/>
        <v>faith</v>
      </c>
      <c r="X1715" s="8">
        <f t="shared" si="260"/>
        <v>2014</v>
      </c>
      <c r="Y1715" s="8">
        <f t="shared" si="261"/>
        <v>9</v>
      </c>
    </row>
    <row r="1716" spans="1:25" ht="19" customHeight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262"/>
        <v>42095.710196759253</v>
      </c>
      <c r="L1716" s="12">
        <f t="shared" si="263"/>
        <v>2015</v>
      </c>
      <c r="M1716" s="12">
        <f t="shared" si="264"/>
        <v>4</v>
      </c>
      <c r="N1716" s="11"/>
      <c r="O1716" s="11">
        <f t="shared" si="265"/>
        <v>42125.710196759253</v>
      </c>
      <c r="P1716" t="b">
        <v>0</v>
      </c>
      <c r="Q1716">
        <v>17</v>
      </c>
      <c r="R1716" t="b">
        <v>0</v>
      </c>
      <c r="S1716" t="s">
        <v>8293</v>
      </c>
      <c r="T1716" s="5">
        <f t="shared" si="266"/>
        <v>7.8680000000000003</v>
      </c>
      <c r="U1716" s="5">
        <f t="shared" si="267"/>
        <v>115.70588235294117</v>
      </c>
      <c r="V1716" t="str">
        <f t="shared" si="268"/>
        <v>music</v>
      </c>
      <c r="W1716" t="str">
        <f t="shared" si="269"/>
        <v>faith</v>
      </c>
      <c r="X1716" s="8">
        <f t="shared" si="260"/>
        <v>2015</v>
      </c>
      <c r="Y1716" s="8">
        <f t="shared" si="261"/>
        <v>4</v>
      </c>
    </row>
    <row r="1717" spans="1:25" ht="19" customHeight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262"/>
        <v>42064.009085648147</v>
      </c>
      <c r="L1717" s="12">
        <f t="shared" si="263"/>
        <v>2015</v>
      </c>
      <c r="M1717" s="12">
        <f t="shared" si="264"/>
        <v>3</v>
      </c>
      <c r="N1717" s="11"/>
      <c r="O1717" s="11">
        <f t="shared" si="265"/>
        <v>42093.931944444441</v>
      </c>
      <c r="P1717" t="b">
        <v>0</v>
      </c>
      <c r="Q1717">
        <v>2</v>
      </c>
      <c r="R1717" t="b">
        <v>0</v>
      </c>
      <c r="S1717" t="s">
        <v>8293</v>
      </c>
      <c r="T1717" s="5">
        <f t="shared" si="266"/>
        <v>0.22</v>
      </c>
      <c r="U1717" s="5">
        <f t="shared" si="267"/>
        <v>5.5</v>
      </c>
      <c r="V1717" t="str">
        <f t="shared" si="268"/>
        <v>music</v>
      </c>
      <c r="W1717" t="str">
        <f t="shared" si="269"/>
        <v>faith</v>
      </c>
      <c r="X1717" s="8">
        <f t="shared" si="260"/>
        <v>2015</v>
      </c>
      <c r="Y1717" s="8">
        <f t="shared" si="261"/>
        <v>3</v>
      </c>
    </row>
    <row r="1718" spans="1:25" ht="19" customHeight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262"/>
        <v>42673.369201388887</v>
      </c>
      <c r="L1718" s="12">
        <f t="shared" si="263"/>
        <v>2016</v>
      </c>
      <c r="M1718" s="12">
        <f t="shared" si="264"/>
        <v>10</v>
      </c>
      <c r="N1718" s="11"/>
      <c r="O1718" s="11">
        <f t="shared" si="265"/>
        <v>42713.410868055558</v>
      </c>
      <c r="P1718" t="b">
        <v>0</v>
      </c>
      <c r="Q1718">
        <v>3</v>
      </c>
      <c r="R1718" t="b">
        <v>0</v>
      </c>
      <c r="S1718" t="s">
        <v>8293</v>
      </c>
      <c r="T1718" s="5">
        <f t="shared" si="266"/>
        <v>7.5</v>
      </c>
      <c r="U1718" s="5">
        <f t="shared" si="267"/>
        <v>50</v>
      </c>
      <c r="V1718" t="str">
        <f t="shared" si="268"/>
        <v>music</v>
      </c>
      <c r="W1718" t="str">
        <f t="shared" si="269"/>
        <v>faith</v>
      </c>
      <c r="X1718" s="8">
        <f t="shared" si="260"/>
        <v>2016</v>
      </c>
      <c r="Y1718" s="8">
        <f t="shared" si="261"/>
        <v>10</v>
      </c>
    </row>
    <row r="1719" spans="1:25" ht="19" customHeight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262"/>
        <v>42460.773587962962</v>
      </c>
      <c r="L1719" s="12">
        <f t="shared" si="263"/>
        <v>2016</v>
      </c>
      <c r="M1719" s="12">
        <f t="shared" si="264"/>
        <v>3</v>
      </c>
      <c r="N1719" s="11"/>
      <c r="O1719" s="11">
        <f t="shared" si="265"/>
        <v>42480.958333333336</v>
      </c>
      <c r="P1719" t="b">
        <v>0</v>
      </c>
      <c r="Q1719">
        <v>41</v>
      </c>
      <c r="R1719" t="b">
        <v>0</v>
      </c>
      <c r="S1719" t="s">
        <v>8293</v>
      </c>
      <c r="T1719" s="5">
        <f t="shared" si="266"/>
        <v>42.725880551301685</v>
      </c>
      <c r="U1719" s="5">
        <f t="shared" si="267"/>
        <v>34.024390243902438</v>
      </c>
      <c r="V1719" t="str">
        <f t="shared" si="268"/>
        <v>music</v>
      </c>
      <c r="W1719" t="str">
        <f t="shared" si="269"/>
        <v>faith</v>
      </c>
      <c r="X1719" s="8">
        <f t="shared" si="260"/>
        <v>2016</v>
      </c>
      <c r="Y1719" s="8">
        <f t="shared" si="261"/>
        <v>3</v>
      </c>
    </row>
    <row r="1720" spans="1:25" ht="19" customHeight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262"/>
        <v>42460.402187499996</v>
      </c>
      <c r="L1720" s="12">
        <f t="shared" si="263"/>
        <v>2016</v>
      </c>
      <c r="M1720" s="12">
        <f t="shared" si="264"/>
        <v>3</v>
      </c>
      <c r="N1720" s="11"/>
      <c r="O1720" s="11">
        <f t="shared" si="265"/>
        <v>42503.999305555553</v>
      </c>
      <c r="P1720" t="b">
        <v>0</v>
      </c>
      <c r="Q1720">
        <v>2</v>
      </c>
      <c r="R1720" t="b">
        <v>0</v>
      </c>
      <c r="S1720" t="s">
        <v>8293</v>
      </c>
      <c r="T1720" s="5">
        <f t="shared" si="266"/>
        <v>0.2142857142857143</v>
      </c>
      <c r="U1720" s="5">
        <f t="shared" si="267"/>
        <v>37.5</v>
      </c>
      <c r="V1720" t="str">
        <f t="shared" si="268"/>
        <v>music</v>
      </c>
      <c r="W1720" t="str">
        <f t="shared" si="269"/>
        <v>faith</v>
      </c>
      <c r="X1720" s="8">
        <f t="shared" si="260"/>
        <v>2016</v>
      </c>
      <c r="Y1720" s="8">
        <f t="shared" si="261"/>
        <v>3</v>
      </c>
    </row>
    <row r="1721" spans="1:25" ht="19" customHeight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262"/>
        <v>41869.326284722221</v>
      </c>
      <c r="L1721" s="12">
        <f t="shared" si="263"/>
        <v>2014</v>
      </c>
      <c r="M1721" s="12">
        <f t="shared" si="264"/>
        <v>8</v>
      </c>
      <c r="N1721" s="11"/>
      <c r="O1721" s="11">
        <f t="shared" si="265"/>
        <v>41899.326284722221</v>
      </c>
      <c r="P1721" t="b">
        <v>0</v>
      </c>
      <c r="Q1721">
        <v>3</v>
      </c>
      <c r="R1721" t="b">
        <v>0</v>
      </c>
      <c r="S1721" t="s">
        <v>8293</v>
      </c>
      <c r="T1721" s="5">
        <f t="shared" si="266"/>
        <v>0.87500000000000011</v>
      </c>
      <c r="U1721" s="5">
        <f t="shared" si="267"/>
        <v>11.666666666666666</v>
      </c>
      <c r="V1721" t="str">
        <f t="shared" si="268"/>
        <v>music</v>
      </c>
      <c r="W1721" t="str">
        <f t="shared" si="269"/>
        <v>faith</v>
      </c>
      <c r="X1721" s="8">
        <f t="shared" si="260"/>
        <v>2014</v>
      </c>
      <c r="Y1721" s="8">
        <f t="shared" si="261"/>
        <v>8</v>
      </c>
    </row>
    <row r="1722" spans="1:25" ht="19" customHeight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262"/>
        <v>41922.574895833335</v>
      </c>
      <c r="L1722" s="12">
        <f t="shared" si="263"/>
        <v>2014</v>
      </c>
      <c r="M1722" s="12">
        <f t="shared" si="264"/>
        <v>10</v>
      </c>
      <c r="N1722" s="11"/>
      <c r="O1722" s="11">
        <f t="shared" si="265"/>
        <v>41952.616562499999</v>
      </c>
      <c r="P1722" t="b">
        <v>0</v>
      </c>
      <c r="Q1722">
        <v>8</v>
      </c>
      <c r="R1722" t="b">
        <v>0</v>
      </c>
      <c r="S1722" t="s">
        <v>8293</v>
      </c>
      <c r="T1722" s="5">
        <f t="shared" si="266"/>
        <v>5.625</v>
      </c>
      <c r="U1722" s="5">
        <f t="shared" si="267"/>
        <v>28.125</v>
      </c>
      <c r="V1722" t="str">
        <f t="shared" si="268"/>
        <v>music</v>
      </c>
      <c r="W1722" t="str">
        <f t="shared" si="269"/>
        <v>faith</v>
      </c>
      <c r="X1722" s="8">
        <f t="shared" si="260"/>
        <v>2014</v>
      </c>
      <c r="Y1722" s="8">
        <f t="shared" si="261"/>
        <v>10</v>
      </c>
    </row>
    <row r="1723" spans="1:25" ht="19" customHeight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262"/>
        <v>42319.25304398148</v>
      </c>
      <c r="L1723" s="12">
        <f t="shared" si="263"/>
        <v>2015</v>
      </c>
      <c r="M1723" s="12">
        <f t="shared" si="264"/>
        <v>11</v>
      </c>
      <c r="N1723" s="11"/>
      <c r="O1723" s="11">
        <f t="shared" si="265"/>
        <v>42349.25304398148</v>
      </c>
      <c r="P1723" t="b">
        <v>0</v>
      </c>
      <c r="Q1723">
        <v>0</v>
      </c>
      <c r="R1723" t="b">
        <v>0</v>
      </c>
      <c r="S1723" t="s">
        <v>8293</v>
      </c>
      <c r="T1723" s="5">
        <f t="shared" si="266"/>
        <v>0</v>
      </c>
      <c r="U1723" s="5">
        <f t="shared" si="267"/>
        <v>0</v>
      </c>
      <c r="V1723" t="str">
        <f t="shared" si="268"/>
        <v>music</v>
      </c>
      <c r="W1723" t="str">
        <f t="shared" si="269"/>
        <v>faith</v>
      </c>
      <c r="X1723" s="8">
        <f t="shared" si="260"/>
        <v>2015</v>
      </c>
      <c r="Y1723" s="8">
        <f t="shared" si="261"/>
        <v>11</v>
      </c>
    </row>
    <row r="1724" spans="1:25" ht="19" customHeight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262"/>
        <v>42425.752650462957</v>
      </c>
      <c r="L1724" s="12">
        <f t="shared" si="263"/>
        <v>2016</v>
      </c>
      <c r="M1724" s="12">
        <f t="shared" si="264"/>
        <v>2</v>
      </c>
      <c r="N1724" s="11"/>
      <c r="O1724" s="11">
        <f t="shared" si="265"/>
        <v>42462.798611111109</v>
      </c>
      <c r="P1724" t="b">
        <v>0</v>
      </c>
      <c r="Q1724">
        <v>1</v>
      </c>
      <c r="R1724" t="b">
        <v>0</v>
      </c>
      <c r="S1724" t="s">
        <v>8293</v>
      </c>
      <c r="T1724" s="5">
        <f t="shared" si="266"/>
        <v>3.4722222222222224E-2</v>
      </c>
      <c r="U1724" s="5">
        <f t="shared" si="267"/>
        <v>1</v>
      </c>
      <c r="V1724" t="str">
        <f t="shared" si="268"/>
        <v>music</v>
      </c>
      <c r="W1724" t="str">
        <f t="shared" si="269"/>
        <v>faith</v>
      </c>
      <c r="X1724" s="8">
        <f t="shared" si="260"/>
        <v>2016</v>
      </c>
      <c r="Y1724" s="8">
        <f t="shared" si="261"/>
        <v>2</v>
      </c>
    </row>
    <row r="1725" spans="1:25" ht="19" customHeight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262"/>
        <v>42129.617071759254</v>
      </c>
      <c r="L1725" s="12">
        <f t="shared" si="263"/>
        <v>2015</v>
      </c>
      <c r="M1725" s="12">
        <f t="shared" si="264"/>
        <v>5</v>
      </c>
      <c r="N1725" s="11"/>
      <c r="O1725" s="11">
        <f t="shared" si="265"/>
        <v>42186.041666666664</v>
      </c>
      <c r="P1725" t="b">
        <v>0</v>
      </c>
      <c r="Q1725">
        <v>3</v>
      </c>
      <c r="R1725" t="b">
        <v>0</v>
      </c>
      <c r="S1725" t="s">
        <v>8293</v>
      </c>
      <c r="T1725" s="5">
        <f t="shared" si="266"/>
        <v>6.5</v>
      </c>
      <c r="U1725" s="5">
        <f t="shared" si="267"/>
        <v>216.66666666666666</v>
      </c>
      <c r="V1725" t="str">
        <f t="shared" si="268"/>
        <v>music</v>
      </c>
      <c r="W1725" t="str">
        <f t="shared" si="269"/>
        <v>faith</v>
      </c>
      <c r="X1725" s="8">
        <f t="shared" si="260"/>
        <v>2015</v>
      </c>
      <c r="Y1725" s="8">
        <f t="shared" si="261"/>
        <v>5</v>
      </c>
    </row>
    <row r="1726" spans="1:25" ht="19" customHeight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262"/>
        <v>41912.724097222221</v>
      </c>
      <c r="L1726" s="12">
        <f t="shared" si="263"/>
        <v>2014</v>
      </c>
      <c r="M1726" s="12">
        <f t="shared" si="264"/>
        <v>9</v>
      </c>
      <c r="N1726" s="11"/>
      <c r="O1726" s="11">
        <f t="shared" si="265"/>
        <v>41942.724097222221</v>
      </c>
      <c r="P1726" t="b">
        <v>0</v>
      </c>
      <c r="Q1726">
        <v>4</v>
      </c>
      <c r="R1726" t="b">
        <v>0</v>
      </c>
      <c r="S1726" t="s">
        <v>8293</v>
      </c>
      <c r="T1726" s="5">
        <f t="shared" si="266"/>
        <v>0.58333333333333337</v>
      </c>
      <c r="U1726" s="5">
        <f t="shared" si="267"/>
        <v>8.75</v>
      </c>
      <c r="V1726" t="str">
        <f t="shared" si="268"/>
        <v>music</v>
      </c>
      <c r="W1726" t="str">
        <f t="shared" si="269"/>
        <v>faith</v>
      </c>
      <c r="X1726" s="8">
        <f t="shared" si="260"/>
        <v>2014</v>
      </c>
      <c r="Y1726" s="8">
        <f t="shared" si="261"/>
        <v>9</v>
      </c>
    </row>
    <row r="1727" spans="1:25" ht="19" customHeight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262"/>
        <v>41845.759826388887</v>
      </c>
      <c r="L1727" s="12">
        <f t="shared" si="263"/>
        <v>2014</v>
      </c>
      <c r="M1727" s="12">
        <f t="shared" si="264"/>
        <v>7</v>
      </c>
      <c r="N1727" s="11"/>
      <c r="O1727" s="11">
        <f t="shared" si="265"/>
        <v>41875.759826388887</v>
      </c>
      <c r="P1727" t="b">
        <v>0</v>
      </c>
      <c r="Q1727">
        <v>9</v>
      </c>
      <c r="R1727" t="b">
        <v>0</v>
      </c>
      <c r="S1727" t="s">
        <v>8293</v>
      </c>
      <c r="T1727" s="5">
        <f t="shared" si="266"/>
        <v>10.181818181818182</v>
      </c>
      <c r="U1727" s="5">
        <f t="shared" si="267"/>
        <v>62.222222222222221</v>
      </c>
      <c r="V1727" t="str">
        <f t="shared" si="268"/>
        <v>music</v>
      </c>
      <c r="W1727" t="str">
        <f t="shared" si="269"/>
        <v>faith</v>
      </c>
      <c r="X1727" s="8">
        <f t="shared" si="260"/>
        <v>2014</v>
      </c>
      <c r="Y1727" s="8">
        <f t="shared" si="261"/>
        <v>7</v>
      </c>
    </row>
    <row r="1728" spans="1:25" ht="19" customHeight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262"/>
        <v>41788.711388888885</v>
      </c>
      <c r="L1728" s="12">
        <f t="shared" si="263"/>
        <v>2014</v>
      </c>
      <c r="M1728" s="12">
        <f t="shared" si="264"/>
        <v>5</v>
      </c>
      <c r="N1728" s="11"/>
      <c r="O1728" s="11">
        <f t="shared" si="265"/>
        <v>41817.711388888885</v>
      </c>
      <c r="P1728" t="b">
        <v>0</v>
      </c>
      <c r="Q1728">
        <v>16</v>
      </c>
      <c r="R1728" t="b">
        <v>0</v>
      </c>
      <c r="S1728" t="s">
        <v>8293</v>
      </c>
      <c r="T1728" s="5">
        <f t="shared" si="266"/>
        <v>33.784615384615385</v>
      </c>
      <c r="U1728" s="5">
        <f t="shared" si="267"/>
        <v>137.25</v>
      </c>
      <c r="V1728" t="str">
        <f t="shared" si="268"/>
        <v>music</v>
      </c>
      <c r="W1728" t="str">
        <f t="shared" si="269"/>
        <v>faith</v>
      </c>
      <c r="X1728" s="8">
        <f t="shared" si="260"/>
        <v>2014</v>
      </c>
      <c r="Y1728" s="8">
        <f t="shared" si="261"/>
        <v>5</v>
      </c>
    </row>
    <row r="1729" spans="1:25" ht="19" customHeight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262"/>
        <v>42044.719641203701</v>
      </c>
      <c r="L1729" s="12">
        <f t="shared" si="263"/>
        <v>2015</v>
      </c>
      <c r="M1729" s="12">
        <f t="shared" si="264"/>
        <v>2</v>
      </c>
      <c r="N1729" s="11"/>
      <c r="O1729" s="11">
        <f t="shared" si="265"/>
        <v>42099.249999999993</v>
      </c>
      <c r="P1729" t="b">
        <v>0</v>
      </c>
      <c r="Q1729">
        <v>1</v>
      </c>
      <c r="R1729" t="b">
        <v>0</v>
      </c>
      <c r="S1729" t="s">
        <v>8293</v>
      </c>
      <c r="T1729" s="5">
        <f t="shared" si="266"/>
        <v>3.3333333333333333E-2</v>
      </c>
      <c r="U1729" s="5">
        <f t="shared" si="267"/>
        <v>1</v>
      </c>
      <c r="V1729" t="str">
        <f t="shared" si="268"/>
        <v>music</v>
      </c>
      <c r="W1729" t="str">
        <f t="shared" si="269"/>
        <v>faith</v>
      </c>
      <c r="X1729" s="8">
        <f t="shared" si="260"/>
        <v>2015</v>
      </c>
      <c r="Y1729" s="8">
        <f t="shared" si="261"/>
        <v>2</v>
      </c>
    </row>
    <row r="1730" spans="1:25" ht="19" customHeight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si="262"/>
        <v>42268.417523148142</v>
      </c>
      <c r="L1730" s="12">
        <f t="shared" si="263"/>
        <v>2015</v>
      </c>
      <c r="M1730" s="12">
        <f t="shared" si="264"/>
        <v>9</v>
      </c>
      <c r="N1730" s="11"/>
      <c r="O1730" s="11">
        <f t="shared" si="265"/>
        <v>42298.417523148142</v>
      </c>
      <c r="P1730" t="b">
        <v>0</v>
      </c>
      <c r="Q1730">
        <v>7</v>
      </c>
      <c r="R1730" t="b">
        <v>0</v>
      </c>
      <c r="S1730" t="s">
        <v>8293</v>
      </c>
      <c r="T1730" s="5">
        <f t="shared" si="266"/>
        <v>68.400000000000006</v>
      </c>
      <c r="U1730" s="5">
        <f t="shared" si="267"/>
        <v>122.14285714285714</v>
      </c>
      <c r="V1730" t="str">
        <f t="shared" si="268"/>
        <v>music</v>
      </c>
      <c r="W1730" t="str">
        <f t="shared" si="269"/>
        <v>faith</v>
      </c>
      <c r="X1730" s="8">
        <f t="shared" ref="X1730:X1793" si="270">L1730</f>
        <v>2015</v>
      </c>
      <c r="Y1730" s="8">
        <f t="shared" ref="Y1730:Y1793" si="271">M1730</f>
        <v>9</v>
      </c>
    </row>
    <row r="1731" spans="1:25" ht="19" customHeight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ref="K1731:K1794" si="272">(J1731/86400)+25569+(-5/24)</f>
        <v>42470.843819444439</v>
      </c>
      <c r="L1731" s="12">
        <f t="shared" ref="L1731:L1794" si="273">YEAR(K1731)</f>
        <v>2016</v>
      </c>
      <c r="M1731" s="12">
        <f t="shared" ref="M1731:M1794" si="274">MONTH(K1731)</f>
        <v>4</v>
      </c>
      <c r="N1731" s="11"/>
      <c r="O1731" s="11">
        <f t="shared" ref="O1731:O1794" si="275">(I1731/86400)+25569+(-5/24)</f>
        <v>42530.843819444439</v>
      </c>
      <c r="P1731" t="b">
        <v>0</v>
      </c>
      <c r="Q1731">
        <v>0</v>
      </c>
      <c r="R1731" t="b">
        <v>0</v>
      </c>
      <c r="S1731" t="s">
        <v>8293</v>
      </c>
      <c r="T1731" s="5">
        <f t="shared" ref="T1731:T1794" si="276">E1731/D1731*100</f>
        <v>0</v>
      </c>
      <c r="U1731" s="5">
        <f t="shared" ref="U1731:U1794" si="277">IF(Q1731&gt;0,E1731/Q1731,0)</f>
        <v>0</v>
      </c>
      <c r="V1731" t="str">
        <f t="shared" ref="V1731:V1794" si="278">LEFT(S1731,SEARCH("/",S1731)-1)</f>
        <v>music</v>
      </c>
      <c r="W1731" t="str">
        <f t="shared" ref="W1731:W1794" si="279">RIGHT($S1731,LEN($S1731)-SEARCH("/",$S1731))</f>
        <v>faith</v>
      </c>
      <c r="X1731" s="8">
        <f t="shared" si="270"/>
        <v>2016</v>
      </c>
      <c r="Y1731" s="8">
        <f t="shared" si="271"/>
        <v>4</v>
      </c>
    </row>
    <row r="1732" spans="1:25" ht="19" customHeight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272"/>
        <v>42271.879432870366</v>
      </c>
      <c r="L1732" s="12">
        <f t="shared" si="273"/>
        <v>2015</v>
      </c>
      <c r="M1732" s="12">
        <f t="shared" si="274"/>
        <v>9</v>
      </c>
      <c r="N1732" s="11"/>
      <c r="O1732" s="11">
        <f t="shared" si="275"/>
        <v>42301.879432870366</v>
      </c>
      <c r="P1732" t="b">
        <v>0</v>
      </c>
      <c r="Q1732">
        <v>0</v>
      </c>
      <c r="R1732" t="b">
        <v>0</v>
      </c>
      <c r="S1732" t="s">
        <v>8293</v>
      </c>
      <c r="T1732" s="5">
        <f t="shared" si="276"/>
        <v>0</v>
      </c>
      <c r="U1732" s="5">
        <f t="shared" si="277"/>
        <v>0</v>
      </c>
      <c r="V1732" t="str">
        <f t="shared" si="278"/>
        <v>music</v>
      </c>
      <c r="W1732" t="str">
        <f t="shared" si="279"/>
        <v>faith</v>
      </c>
      <c r="X1732" s="8">
        <f t="shared" si="270"/>
        <v>2015</v>
      </c>
      <c r="Y1732" s="8">
        <f t="shared" si="271"/>
        <v>9</v>
      </c>
    </row>
    <row r="1733" spans="1:25" ht="19" customHeight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272"/>
        <v>42152.698518518511</v>
      </c>
      <c r="L1733" s="12">
        <f t="shared" si="273"/>
        <v>2015</v>
      </c>
      <c r="M1733" s="12">
        <f t="shared" si="274"/>
        <v>5</v>
      </c>
      <c r="N1733" s="11"/>
      <c r="O1733" s="11">
        <f t="shared" si="275"/>
        <v>42166.416666666664</v>
      </c>
      <c r="P1733" t="b">
        <v>0</v>
      </c>
      <c r="Q1733">
        <v>0</v>
      </c>
      <c r="R1733" t="b">
        <v>0</v>
      </c>
      <c r="S1733" t="s">
        <v>8293</v>
      </c>
      <c r="T1733" s="5">
        <f t="shared" si="276"/>
        <v>0</v>
      </c>
      <c r="U1733" s="5">
        <f t="shared" si="277"/>
        <v>0</v>
      </c>
      <c r="V1733" t="str">
        <f t="shared" si="278"/>
        <v>music</v>
      </c>
      <c r="W1733" t="str">
        <f t="shared" si="279"/>
        <v>faith</v>
      </c>
      <c r="X1733" s="8">
        <f t="shared" si="270"/>
        <v>2015</v>
      </c>
      <c r="Y1733" s="8">
        <f t="shared" si="271"/>
        <v>5</v>
      </c>
    </row>
    <row r="1734" spans="1:25" ht="19" customHeight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272"/>
        <v>42325.475474537037</v>
      </c>
      <c r="L1734" s="12">
        <f t="shared" si="273"/>
        <v>2015</v>
      </c>
      <c r="M1734" s="12">
        <f t="shared" si="274"/>
        <v>11</v>
      </c>
      <c r="N1734" s="11"/>
      <c r="O1734" s="11">
        <f t="shared" si="275"/>
        <v>42384.999999999993</v>
      </c>
      <c r="P1734" t="b">
        <v>0</v>
      </c>
      <c r="Q1734">
        <v>0</v>
      </c>
      <c r="R1734" t="b">
        <v>0</v>
      </c>
      <c r="S1734" t="s">
        <v>8293</v>
      </c>
      <c r="T1734" s="5">
        <f t="shared" si="276"/>
        <v>0</v>
      </c>
      <c r="U1734" s="5">
        <f t="shared" si="277"/>
        <v>0</v>
      </c>
      <c r="V1734" t="str">
        <f t="shared" si="278"/>
        <v>music</v>
      </c>
      <c r="W1734" t="str">
        <f t="shared" si="279"/>
        <v>faith</v>
      </c>
      <c r="X1734" s="8">
        <f t="shared" si="270"/>
        <v>2015</v>
      </c>
      <c r="Y1734" s="8">
        <f t="shared" si="271"/>
        <v>11</v>
      </c>
    </row>
    <row r="1735" spans="1:25" ht="19" customHeight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272"/>
        <v>42614.467291666668</v>
      </c>
      <c r="L1735" s="12">
        <f t="shared" si="273"/>
        <v>2016</v>
      </c>
      <c r="M1735" s="12">
        <f t="shared" si="274"/>
        <v>9</v>
      </c>
      <c r="N1735" s="11"/>
      <c r="O1735" s="11">
        <f t="shared" si="275"/>
        <v>42626.687499999993</v>
      </c>
      <c r="P1735" t="b">
        <v>0</v>
      </c>
      <c r="Q1735">
        <v>0</v>
      </c>
      <c r="R1735" t="b">
        <v>0</v>
      </c>
      <c r="S1735" t="s">
        <v>8293</v>
      </c>
      <c r="T1735" s="5">
        <f t="shared" si="276"/>
        <v>0</v>
      </c>
      <c r="U1735" s="5">
        <f t="shared" si="277"/>
        <v>0</v>
      </c>
      <c r="V1735" t="str">
        <f t="shared" si="278"/>
        <v>music</v>
      </c>
      <c r="W1735" t="str">
        <f t="shared" si="279"/>
        <v>faith</v>
      </c>
      <c r="X1735" s="8">
        <f t="shared" si="270"/>
        <v>2016</v>
      </c>
      <c r="Y1735" s="8">
        <f t="shared" si="271"/>
        <v>9</v>
      </c>
    </row>
    <row r="1736" spans="1:25" ht="19" customHeight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272"/>
        <v>42101.828194444439</v>
      </c>
      <c r="L1736" s="12">
        <f t="shared" si="273"/>
        <v>2015</v>
      </c>
      <c r="M1736" s="12">
        <f t="shared" si="274"/>
        <v>4</v>
      </c>
      <c r="N1736" s="11"/>
      <c r="O1736" s="11">
        <f t="shared" si="275"/>
        <v>42131.828194444439</v>
      </c>
      <c r="P1736" t="b">
        <v>0</v>
      </c>
      <c r="Q1736">
        <v>1</v>
      </c>
      <c r="R1736" t="b">
        <v>0</v>
      </c>
      <c r="S1736" t="s">
        <v>8293</v>
      </c>
      <c r="T1736" s="5">
        <f t="shared" si="276"/>
        <v>2.2222222222222223E-2</v>
      </c>
      <c r="U1736" s="5">
        <f t="shared" si="277"/>
        <v>1</v>
      </c>
      <c r="V1736" t="str">
        <f t="shared" si="278"/>
        <v>music</v>
      </c>
      <c r="W1736" t="str">
        <f t="shared" si="279"/>
        <v>faith</v>
      </c>
      <c r="X1736" s="8">
        <f t="shared" si="270"/>
        <v>2015</v>
      </c>
      <c r="Y1736" s="8">
        <f t="shared" si="271"/>
        <v>4</v>
      </c>
    </row>
    <row r="1737" spans="1:25" ht="19" customHeight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272"/>
        <v>42559.605844907404</v>
      </c>
      <c r="L1737" s="12">
        <f t="shared" si="273"/>
        <v>2016</v>
      </c>
      <c r="M1737" s="12">
        <f t="shared" si="274"/>
        <v>7</v>
      </c>
      <c r="N1737" s="11"/>
      <c r="O1737" s="11">
        <f t="shared" si="275"/>
        <v>42589.605844907404</v>
      </c>
      <c r="P1737" t="b">
        <v>0</v>
      </c>
      <c r="Q1737">
        <v>2</v>
      </c>
      <c r="R1737" t="b">
        <v>0</v>
      </c>
      <c r="S1737" t="s">
        <v>8293</v>
      </c>
      <c r="T1737" s="5">
        <f t="shared" si="276"/>
        <v>11</v>
      </c>
      <c r="U1737" s="5">
        <f t="shared" si="277"/>
        <v>55</v>
      </c>
      <c r="V1737" t="str">
        <f t="shared" si="278"/>
        <v>music</v>
      </c>
      <c r="W1737" t="str">
        <f t="shared" si="279"/>
        <v>faith</v>
      </c>
      <c r="X1737" s="8">
        <f t="shared" si="270"/>
        <v>2016</v>
      </c>
      <c r="Y1737" s="8">
        <f t="shared" si="271"/>
        <v>7</v>
      </c>
    </row>
    <row r="1738" spans="1:25" ht="19" customHeight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272"/>
        <v>42286.65315972222</v>
      </c>
      <c r="L1738" s="12">
        <f t="shared" si="273"/>
        <v>2015</v>
      </c>
      <c r="M1738" s="12">
        <f t="shared" si="274"/>
        <v>10</v>
      </c>
      <c r="N1738" s="11"/>
      <c r="O1738" s="11">
        <f t="shared" si="275"/>
        <v>42316.694826388884</v>
      </c>
      <c r="P1738" t="b">
        <v>0</v>
      </c>
      <c r="Q1738">
        <v>1</v>
      </c>
      <c r="R1738" t="b">
        <v>0</v>
      </c>
      <c r="S1738" t="s">
        <v>8293</v>
      </c>
      <c r="T1738" s="5">
        <f t="shared" si="276"/>
        <v>0.73333333333333328</v>
      </c>
      <c r="U1738" s="5">
        <f t="shared" si="277"/>
        <v>22</v>
      </c>
      <c r="V1738" t="str">
        <f t="shared" si="278"/>
        <v>music</v>
      </c>
      <c r="W1738" t="str">
        <f t="shared" si="279"/>
        <v>faith</v>
      </c>
      <c r="X1738" s="8">
        <f t="shared" si="270"/>
        <v>2015</v>
      </c>
      <c r="Y1738" s="8">
        <f t="shared" si="271"/>
        <v>10</v>
      </c>
    </row>
    <row r="1739" spans="1:25" ht="19" customHeight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272"/>
        <v>42175.740648148145</v>
      </c>
      <c r="L1739" s="12">
        <f t="shared" si="273"/>
        <v>2015</v>
      </c>
      <c r="M1739" s="12">
        <f t="shared" si="274"/>
        <v>6</v>
      </c>
      <c r="N1739" s="11"/>
      <c r="O1739" s="11">
        <f t="shared" si="275"/>
        <v>42205.740648148145</v>
      </c>
      <c r="P1739" t="b">
        <v>0</v>
      </c>
      <c r="Q1739">
        <v>15</v>
      </c>
      <c r="R1739" t="b">
        <v>0</v>
      </c>
      <c r="S1739" t="s">
        <v>8293</v>
      </c>
      <c r="T1739" s="5">
        <f t="shared" si="276"/>
        <v>21.25</v>
      </c>
      <c r="U1739" s="5">
        <f t="shared" si="277"/>
        <v>56.666666666666664</v>
      </c>
      <c r="V1739" t="str">
        <f t="shared" si="278"/>
        <v>music</v>
      </c>
      <c r="W1739" t="str">
        <f t="shared" si="279"/>
        <v>faith</v>
      </c>
      <c r="X1739" s="8">
        <f t="shared" si="270"/>
        <v>2015</v>
      </c>
      <c r="Y1739" s="8">
        <f t="shared" si="271"/>
        <v>6</v>
      </c>
    </row>
    <row r="1740" spans="1:25" ht="19" customHeight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272"/>
        <v>41884.665995370371</v>
      </c>
      <c r="L1740" s="12">
        <f t="shared" si="273"/>
        <v>2014</v>
      </c>
      <c r="M1740" s="12">
        <f t="shared" si="274"/>
        <v>9</v>
      </c>
      <c r="N1740" s="11"/>
      <c r="O1740" s="11">
        <f t="shared" si="275"/>
        <v>41914.665995370371</v>
      </c>
      <c r="P1740" t="b">
        <v>0</v>
      </c>
      <c r="Q1740">
        <v>1</v>
      </c>
      <c r="R1740" t="b">
        <v>0</v>
      </c>
      <c r="S1740" t="s">
        <v>8293</v>
      </c>
      <c r="T1740" s="5">
        <f t="shared" si="276"/>
        <v>0.4</v>
      </c>
      <c r="U1740" s="5">
        <f t="shared" si="277"/>
        <v>20</v>
      </c>
      <c r="V1740" t="str">
        <f t="shared" si="278"/>
        <v>music</v>
      </c>
      <c r="W1740" t="str">
        <f t="shared" si="279"/>
        <v>faith</v>
      </c>
      <c r="X1740" s="8">
        <f t="shared" si="270"/>
        <v>2014</v>
      </c>
      <c r="Y1740" s="8">
        <f t="shared" si="271"/>
        <v>9</v>
      </c>
    </row>
    <row r="1741" spans="1:25" ht="19" customHeight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272"/>
        <v>42435.665879629632</v>
      </c>
      <c r="L1741" s="12">
        <f t="shared" si="273"/>
        <v>2016</v>
      </c>
      <c r="M1741" s="12">
        <f t="shared" si="274"/>
        <v>3</v>
      </c>
      <c r="N1741" s="11"/>
      <c r="O1741" s="11">
        <f t="shared" si="275"/>
        <v>42494.624212962961</v>
      </c>
      <c r="P1741" t="b">
        <v>0</v>
      </c>
      <c r="Q1741">
        <v>1</v>
      </c>
      <c r="R1741" t="b">
        <v>0</v>
      </c>
      <c r="S1741" t="s">
        <v>8293</v>
      </c>
      <c r="T1741" s="5">
        <f t="shared" si="276"/>
        <v>0.1</v>
      </c>
      <c r="U1741" s="5">
        <f t="shared" si="277"/>
        <v>1</v>
      </c>
      <c r="V1741" t="str">
        <f t="shared" si="278"/>
        <v>music</v>
      </c>
      <c r="W1741" t="str">
        <f t="shared" si="279"/>
        <v>faith</v>
      </c>
      <c r="X1741" s="8">
        <f t="shared" si="270"/>
        <v>2016</v>
      </c>
      <c r="Y1741" s="8">
        <f t="shared" si="271"/>
        <v>3</v>
      </c>
    </row>
    <row r="1742" spans="1:25" ht="19" customHeight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272"/>
        <v>42171.609050925923</v>
      </c>
      <c r="L1742" s="12">
        <f t="shared" si="273"/>
        <v>2015</v>
      </c>
      <c r="M1742" s="12">
        <f t="shared" si="274"/>
        <v>6</v>
      </c>
      <c r="N1742" s="11"/>
      <c r="O1742" s="11">
        <f t="shared" si="275"/>
        <v>42201.609050925923</v>
      </c>
      <c r="P1742" t="b">
        <v>0</v>
      </c>
      <c r="Q1742">
        <v>0</v>
      </c>
      <c r="R1742" t="b">
        <v>0</v>
      </c>
      <c r="S1742" t="s">
        <v>8293</v>
      </c>
      <c r="T1742" s="5">
        <f t="shared" si="276"/>
        <v>0</v>
      </c>
      <c r="U1742" s="5">
        <f t="shared" si="277"/>
        <v>0</v>
      </c>
      <c r="V1742" t="str">
        <f t="shared" si="278"/>
        <v>music</v>
      </c>
      <c r="W1742" t="str">
        <f t="shared" si="279"/>
        <v>faith</v>
      </c>
      <c r="X1742" s="8">
        <f t="shared" si="270"/>
        <v>2015</v>
      </c>
      <c r="Y1742" s="8">
        <f t="shared" si="271"/>
        <v>6</v>
      </c>
    </row>
    <row r="1743" spans="1:25" ht="19" customHeight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272"/>
        <v>42120.419803240737</v>
      </c>
      <c r="L1743" s="12">
        <f t="shared" si="273"/>
        <v>2015</v>
      </c>
      <c r="M1743" s="12">
        <f t="shared" si="274"/>
        <v>4</v>
      </c>
      <c r="N1743" s="11"/>
      <c r="O1743" s="11">
        <f t="shared" si="275"/>
        <v>42165.419803240737</v>
      </c>
      <c r="P1743" t="b">
        <v>0</v>
      </c>
      <c r="Q1743">
        <v>52</v>
      </c>
      <c r="R1743" t="b">
        <v>1</v>
      </c>
      <c r="S1743" t="s">
        <v>8285</v>
      </c>
      <c r="T1743" s="5">
        <f t="shared" si="276"/>
        <v>110.83333333333334</v>
      </c>
      <c r="U1743" s="5">
        <f t="shared" si="277"/>
        <v>25.576923076923077</v>
      </c>
      <c r="V1743" t="str">
        <f t="shared" si="278"/>
        <v>photography</v>
      </c>
      <c r="W1743" t="str">
        <f t="shared" si="279"/>
        <v>photobooks</v>
      </c>
      <c r="X1743" s="8">
        <f t="shared" si="270"/>
        <v>2015</v>
      </c>
      <c r="Y1743" s="8">
        <f t="shared" si="271"/>
        <v>4</v>
      </c>
    </row>
    <row r="1744" spans="1:25" ht="19" customHeight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272"/>
        <v>42710.668634259258</v>
      </c>
      <c r="L1744" s="12">
        <f t="shared" si="273"/>
        <v>2016</v>
      </c>
      <c r="M1744" s="12">
        <f t="shared" si="274"/>
        <v>12</v>
      </c>
      <c r="N1744" s="11"/>
      <c r="O1744" s="11">
        <f t="shared" si="275"/>
        <v>42742.666666666664</v>
      </c>
      <c r="P1744" t="b">
        <v>0</v>
      </c>
      <c r="Q1744">
        <v>34</v>
      </c>
      <c r="R1744" t="b">
        <v>1</v>
      </c>
      <c r="S1744" t="s">
        <v>8285</v>
      </c>
      <c r="T1744" s="5">
        <f t="shared" si="276"/>
        <v>108.74999999999999</v>
      </c>
      <c r="U1744" s="5">
        <f t="shared" si="277"/>
        <v>63.970588235294116</v>
      </c>
      <c r="V1744" t="str">
        <f t="shared" si="278"/>
        <v>photography</v>
      </c>
      <c r="W1744" t="str">
        <f t="shared" si="279"/>
        <v>photobooks</v>
      </c>
      <c r="X1744" s="8">
        <f t="shared" si="270"/>
        <v>2016</v>
      </c>
      <c r="Y1744" s="8">
        <f t="shared" si="271"/>
        <v>12</v>
      </c>
    </row>
    <row r="1745" spans="1:25" ht="19" customHeight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272"/>
        <v>42586.717303240737</v>
      </c>
      <c r="L1745" s="12">
        <f t="shared" si="273"/>
        <v>2016</v>
      </c>
      <c r="M1745" s="12">
        <f t="shared" si="274"/>
        <v>8</v>
      </c>
      <c r="N1745" s="11"/>
      <c r="O1745" s="11">
        <f t="shared" si="275"/>
        <v>42608.957638888889</v>
      </c>
      <c r="P1745" t="b">
        <v>0</v>
      </c>
      <c r="Q1745">
        <v>67</v>
      </c>
      <c r="R1745" t="b">
        <v>1</v>
      </c>
      <c r="S1745" t="s">
        <v>8285</v>
      </c>
      <c r="T1745" s="5">
        <f t="shared" si="276"/>
        <v>100.41666666666667</v>
      </c>
      <c r="U1745" s="5">
        <f t="shared" si="277"/>
        <v>89.925373134328353</v>
      </c>
      <c r="V1745" t="str">
        <f t="shared" si="278"/>
        <v>photography</v>
      </c>
      <c r="W1745" t="str">
        <f t="shared" si="279"/>
        <v>photobooks</v>
      </c>
      <c r="X1745" s="8">
        <f t="shared" si="270"/>
        <v>2016</v>
      </c>
      <c r="Y1745" s="8">
        <f t="shared" si="271"/>
        <v>8</v>
      </c>
    </row>
    <row r="1746" spans="1:25" ht="19" customHeight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272"/>
        <v>42026.396724537037</v>
      </c>
      <c r="L1746" s="12">
        <f t="shared" si="273"/>
        <v>2015</v>
      </c>
      <c r="M1746" s="12">
        <f t="shared" si="274"/>
        <v>1</v>
      </c>
      <c r="N1746" s="11"/>
      <c r="O1746" s="11">
        <f t="shared" si="275"/>
        <v>42071.355057870365</v>
      </c>
      <c r="P1746" t="b">
        <v>0</v>
      </c>
      <c r="Q1746">
        <v>70</v>
      </c>
      <c r="R1746" t="b">
        <v>1</v>
      </c>
      <c r="S1746" t="s">
        <v>8285</v>
      </c>
      <c r="T1746" s="5">
        <f t="shared" si="276"/>
        <v>118.45454545454545</v>
      </c>
      <c r="U1746" s="5">
        <f t="shared" si="277"/>
        <v>93.071428571428569</v>
      </c>
      <c r="V1746" t="str">
        <f t="shared" si="278"/>
        <v>photography</v>
      </c>
      <c r="W1746" t="str">
        <f t="shared" si="279"/>
        <v>photobooks</v>
      </c>
      <c r="X1746" s="8">
        <f t="shared" si="270"/>
        <v>2015</v>
      </c>
      <c r="Y1746" s="8">
        <f t="shared" si="271"/>
        <v>1</v>
      </c>
    </row>
    <row r="1747" spans="1:25" ht="19" customHeight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272"/>
        <v>42690.051365740735</v>
      </c>
      <c r="L1747" s="12">
        <f t="shared" si="273"/>
        <v>2016</v>
      </c>
      <c r="M1747" s="12">
        <f t="shared" si="274"/>
        <v>11</v>
      </c>
      <c r="N1747" s="11"/>
      <c r="O1747" s="11">
        <f t="shared" si="275"/>
        <v>42725.874999999993</v>
      </c>
      <c r="P1747" t="b">
        <v>0</v>
      </c>
      <c r="Q1747">
        <v>89</v>
      </c>
      <c r="R1747" t="b">
        <v>1</v>
      </c>
      <c r="S1747" t="s">
        <v>8285</v>
      </c>
      <c r="T1747" s="5">
        <f t="shared" si="276"/>
        <v>114.01428571428571</v>
      </c>
      <c r="U1747" s="5">
        <f t="shared" si="277"/>
        <v>89.674157303370791</v>
      </c>
      <c r="V1747" t="str">
        <f t="shared" si="278"/>
        <v>photography</v>
      </c>
      <c r="W1747" t="str">
        <f t="shared" si="279"/>
        <v>photobooks</v>
      </c>
      <c r="X1747" s="8">
        <f t="shared" si="270"/>
        <v>2016</v>
      </c>
      <c r="Y1747" s="8">
        <f t="shared" si="271"/>
        <v>11</v>
      </c>
    </row>
    <row r="1748" spans="1:25" ht="19" customHeight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272"/>
        <v>42667.968368055554</v>
      </c>
      <c r="L1748" s="12">
        <f t="shared" si="273"/>
        <v>2016</v>
      </c>
      <c r="M1748" s="12">
        <f t="shared" si="274"/>
        <v>10</v>
      </c>
      <c r="N1748" s="11"/>
      <c r="O1748" s="11">
        <f t="shared" si="275"/>
        <v>42697.874999999993</v>
      </c>
      <c r="P1748" t="b">
        <v>0</v>
      </c>
      <c r="Q1748">
        <v>107</v>
      </c>
      <c r="R1748" t="b">
        <v>1</v>
      </c>
      <c r="S1748" t="s">
        <v>8285</v>
      </c>
      <c r="T1748" s="5">
        <f t="shared" si="276"/>
        <v>148.10000000000002</v>
      </c>
      <c r="U1748" s="5">
        <f t="shared" si="277"/>
        <v>207.61682242990653</v>
      </c>
      <c r="V1748" t="str">
        <f t="shared" si="278"/>
        <v>photography</v>
      </c>
      <c r="W1748" t="str">
        <f t="shared" si="279"/>
        <v>photobooks</v>
      </c>
      <c r="X1748" s="8">
        <f t="shared" si="270"/>
        <v>2016</v>
      </c>
      <c r="Y1748" s="8">
        <f t="shared" si="271"/>
        <v>10</v>
      </c>
    </row>
    <row r="1749" spans="1:25" ht="19" customHeight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272"/>
        <v>42292.22719907407</v>
      </c>
      <c r="L1749" s="12">
        <f t="shared" si="273"/>
        <v>2015</v>
      </c>
      <c r="M1749" s="12">
        <f t="shared" si="274"/>
        <v>10</v>
      </c>
      <c r="N1749" s="11"/>
      <c r="O1749" s="11">
        <f t="shared" si="275"/>
        <v>42321.416666666664</v>
      </c>
      <c r="P1749" t="b">
        <v>0</v>
      </c>
      <c r="Q1749">
        <v>159</v>
      </c>
      <c r="R1749" t="b">
        <v>1</v>
      </c>
      <c r="S1749" t="s">
        <v>8285</v>
      </c>
      <c r="T1749" s="5">
        <f t="shared" si="276"/>
        <v>104.95555555555556</v>
      </c>
      <c r="U1749" s="5">
        <f t="shared" si="277"/>
        <v>59.408805031446541</v>
      </c>
      <c r="V1749" t="str">
        <f t="shared" si="278"/>
        <v>photography</v>
      </c>
      <c r="W1749" t="str">
        <f t="shared" si="279"/>
        <v>photobooks</v>
      </c>
      <c r="X1749" s="8">
        <f t="shared" si="270"/>
        <v>2015</v>
      </c>
      <c r="Y1749" s="8">
        <f t="shared" si="271"/>
        <v>10</v>
      </c>
    </row>
    <row r="1750" spans="1:25" ht="19" customHeight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272"/>
        <v>42219.742395833331</v>
      </c>
      <c r="L1750" s="12">
        <f t="shared" si="273"/>
        <v>2015</v>
      </c>
      <c r="M1750" s="12">
        <f t="shared" si="274"/>
        <v>8</v>
      </c>
      <c r="N1750" s="11"/>
      <c r="O1750" s="11">
        <f t="shared" si="275"/>
        <v>42249.742395833331</v>
      </c>
      <c r="P1750" t="b">
        <v>0</v>
      </c>
      <c r="Q1750">
        <v>181</v>
      </c>
      <c r="R1750" t="b">
        <v>1</v>
      </c>
      <c r="S1750" t="s">
        <v>8285</v>
      </c>
      <c r="T1750" s="5">
        <f t="shared" si="276"/>
        <v>129.94800000000001</v>
      </c>
      <c r="U1750" s="5">
        <f t="shared" si="277"/>
        <v>358.97237569060775</v>
      </c>
      <c r="V1750" t="str">
        <f t="shared" si="278"/>
        <v>photography</v>
      </c>
      <c r="W1750" t="str">
        <f t="shared" si="279"/>
        <v>photobooks</v>
      </c>
      <c r="X1750" s="8">
        <f t="shared" si="270"/>
        <v>2015</v>
      </c>
      <c r="Y1750" s="8">
        <f t="shared" si="271"/>
        <v>8</v>
      </c>
    </row>
    <row r="1751" spans="1:25" ht="19" customHeight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272"/>
        <v>42758.767604166664</v>
      </c>
      <c r="L1751" s="12">
        <f t="shared" si="273"/>
        <v>2017</v>
      </c>
      <c r="M1751" s="12">
        <f t="shared" si="274"/>
        <v>1</v>
      </c>
      <c r="N1751" s="11"/>
      <c r="O1751" s="11">
        <f t="shared" si="275"/>
        <v>42795.583333333336</v>
      </c>
      <c r="P1751" t="b">
        <v>0</v>
      </c>
      <c r="Q1751">
        <v>131</v>
      </c>
      <c r="R1751" t="b">
        <v>1</v>
      </c>
      <c r="S1751" t="s">
        <v>8285</v>
      </c>
      <c r="T1751" s="5">
        <f t="shared" si="276"/>
        <v>123.48756218905473</v>
      </c>
      <c r="U1751" s="5">
        <f t="shared" si="277"/>
        <v>94.736641221374043</v>
      </c>
      <c r="V1751" t="str">
        <f t="shared" si="278"/>
        <v>photography</v>
      </c>
      <c r="W1751" t="str">
        <f t="shared" si="279"/>
        <v>photobooks</v>
      </c>
      <c r="X1751" s="8">
        <f t="shared" si="270"/>
        <v>2017</v>
      </c>
      <c r="Y1751" s="8">
        <f t="shared" si="271"/>
        <v>1</v>
      </c>
    </row>
    <row r="1752" spans="1:25" ht="19" customHeight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272"/>
        <v>42454.628518518519</v>
      </c>
      <c r="L1752" s="12">
        <f t="shared" si="273"/>
        <v>2016</v>
      </c>
      <c r="M1752" s="12">
        <f t="shared" si="274"/>
        <v>3</v>
      </c>
      <c r="N1752" s="11"/>
      <c r="O1752" s="11">
        <f t="shared" si="275"/>
        <v>42479.628518518519</v>
      </c>
      <c r="P1752" t="b">
        <v>0</v>
      </c>
      <c r="Q1752">
        <v>125</v>
      </c>
      <c r="R1752" t="b">
        <v>1</v>
      </c>
      <c r="S1752" t="s">
        <v>8285</v>
      </c>
      <c r="T1752" s="5">
        <f t="shared" si="276"/>
        <v>201.62</v>
      </c>
      <c r="U1752" s="5">
        <f t="shared" si="277"/>
        <v>80.647999999999996</v>
      </c>
      <c r="V1752" t="str">
        <f t="shared" si="278"/>
        <v>photography</v>
      </c>
      <c r="W1752" t="str">
        <f t="shared" si="279"/>
        <v>photobooks</v>
      </c>
      <c r="X1752" s="8">
        <f t="shared" si="270"/>
        <v>2016</v>
      </c>
      <c r="Y1752" s="8">
        <f t="shared" si="271"/>
        <v>3</v>
      </c>
    </row>
    <row r="1753" spans="1:25" ht="19" customHeight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272"/>
        <v>42052.573182870365</v>
      </c>
      <c r="L1753" s="12">
        <f t="shared" si="273"/>
        <v>2015</v>
      </c>
      <c r="M1753" s="12">
        <f t="shared" si="274"/>
        <v>2</v>
      </c>
      <c r="N1753" s="11"/>
      <c r="O1753" s="11">
        <f t="shared" si="275"/>
        <v>42082.5315162037</v>
      </c>
      <c r="P1753" t="b">
        <v>0</v>
      </c>
      <c r="Q1753">
        <v>61</v>
      </c>
      <c r="R1753" t="b">
        <v>1</v>
      </c>
      <c r="S1753" t="s">
        <v>8285</v>
      </c>
      <c r="T1753" s="5">
        <f t="shared" si="276"/>
        <v>102.89999999999999</v>
      </c>
      <c r="U1753" s="5">
        <f t="shared" si="277"/>
        <v>168.68852459016392</v>
      </c>
      <c r="V1753" t="str">
        <f t="shared" si="278"/>
        <v>photography</v>
      </c>
      <c r="W1753" t="str">
        <f t="shared" si="279"/>
        <v>photobooks</v>
      </c>
      <c r="X1753" s="8">
        <f t="shared" si="270"/>
        <v>2015</v>
      </c>
      <c r="Y1753" s="8">
        <f t="shared" si="271"/>
        <v>2</v>
      </c>
    </row>
    <row r="1754" spans="1:25" ht="19" customHeight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272"/>
        <v>42627.044930555552</v>
      </c>
      <c r="L1754" s="12">
        <f t="shared" si="273"/>
        <v>2016</v>
      </c>
      <c r="M1754" s="12">
        <f t="shared" si="274"/>
        <v>9</v>
      </c>
      <c r="N1754" s="11"/>
      <c r="O1754" s="11">
        <f t="shared" si="275"/>
        <v>42657.044930555552</v>
      </c>
      <c r="P1754" t="b">
        <v>0</v>
      </c>
      <c r="Q1754">
        <v>90</v>
      </c>
      <c r="R1754" t="b">
        <v>1</v>
      </c>
      <c r="S1754" t="s">
        <v>8285</v>
      </c>
      <c r="T1754" s="5">
        <f t="shared" si="276"/>
        <v>260.16666666666663</v>
      </c>
      <c r="U1754" s="5">
        <f t="shared" si="277"/>
        <v>34.68888888888889</v>
      </c>
      <c r="V1754" t="str">
        <f t="shared" si="278"/>
        <v>photography</v>
      </c>
      <c r="W1754" t="str">
        <f t="shared" si="279"/>
        <v>photobooks</v>
      </c>
      <c r="X1754" s="8">
        <f t="shared" si="270"/>
        <v>2016</v>
      </c>
      <c r="Y1754" s="8">
        <f t="shared" si="271"/>
        <v>9</v>
      </c>
    </row>
    <row r="1755" spans="1:25" ht="19" customHeight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272"/>
        <v>42420.541296296295</v>
      </c>
      <c r="L1755" s="12">
        <f t="shared" si="273"/>
        <v>2016</v>
      </c>
      <c r="M1755" s="12">
        <f t="shared" si="274"/>
        <v>2</v>
      </c>
      <c r="N1755" s="11"/>
      <c r="O1755" s="11">
        <f t="shared" si="275"/>
        <v>42450.499629629623</v>
      </c>
      <c r="P1755" t="b">
        <v>0</v>
      </c>
      <c r="Q1755">
        <v>35</v>
      </c>
      <c r="R1755" t="b">
        <v>1</v>
      </c>
      <c r="S1755" t="s">
        <v>8285</v>
      </c>
      <c r="T1755" s="5">
        <f t="shared" si="276"/>
        <v>108</v>
      </c>
      <c r="U1755" s="5">
        <f t="shared" si="277"/>
        <v>462.85714285714283</v>
      </c>
      <c r="V1755" t="str">
        <f t="shared" si="278"/>
        <v>photography</v>
      </c>
      <c r="W1755" t="str">
        <f t="shared" si="279"/>
        <v>photobooks</v>
      </c>
      <c r="X1755" s="8">
        <f t="shared" si="270"/>
        <v>2016</v>
      </c>
      <c r="Y1755" s="8">
        <f t="shared" si="271"/>
        <v>2</v>
      </c>
    </row>
    <row r="1756" spans="1:25" ht="19" customHeight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272"/>
        <v>42067.668437499997</v>
      </c>
      <c r="L1756" s="12">
        <f t="shared" si="273"/>
        <v>2015</v>
      </c>
      <c r="M1756" s="12">
        <f t="shared" si="274"/>
        <v>3</v>
      </c>
      <c r="N1756" s="11"/>
      <c r="O1756" s="11">
        <f t="shared" si="275"/>
        <v>42097.626770833333</v>
      </c>
      <c r="P1756" t="b">
        <v>0</v>
      </c>
      <c r="Q1756">
        <v>90</v>
      </c>
      <c r="R1756" t="b">
        <v>1</v>
      </c>
      <c r="S1756" t="s">
        <v>8285</v>
      </c>
      <c r="T1756" s="5">
        <f t="shared" si="276"/>
        <v>110.52941176470587</v>
      </c>
      <c r="U1756" s="5">
        <f t="shared" si="277"/>
        <v>104.38888888888889</v>
      </c>
      <c r="V1756" t="str">
        <f t="shared" si="278"/>
        <v>photography</v>
      </c>
      <c r="W1756" t="str">
        <f t="shared" si="279"/>
        <v>photobooks</v>
      </c>
      <c r="X1756" s="8">
        <f t="shared" si="270"/>
        <v>2015</v>
      </c>
      <c r="Y1756" s="8">
        <f t="shared" si="271"/>
        <v>3</v>
      </c>
    </row>
    <row r="1757" spans="1:25" ht="19" customHeight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272"/>
        <v>42252.580567129626</v>
      </c>
      <c r="L1757" s="12">
        <f t="shared" si="273"/>
        <v>2015</v>
      </c>
      <c r="M1757" s="12">
        <f t="shared" si="274"/>
        <v>9</v>
      </c>
      <c r="N1757" s="11"/>
      <c r="O1757" s="11">
        <f t="shared" si="275"/>
        <v>42282.580567129626</v>
      </c>
      <c r="P1757" t="b">
        <v>0</v>
      </c>
      <c r="Q1757">
        <v>4</v>
      </c>
      <c r="R1757" t="b">
        <v>1</v>
      </c>
      <c r="S1757" t="s">
        <v>8285</v>
      </c>
      <c r="T1757" s="5">
        <f t="shared" si="276"/>
        <v>120</v>
      </c>
      <c r="U1757" s="5">
        <f t="shared" si="277"/>
        <v>7.5</v>
      </c>
      <c r="V1757" t="str">
        <f t="shared" si="278"/>
        <v>photography</v>
      </c>
      <c r="W1757" t="str">
        <f t="shared" si="279"/>
        <v>photobooks</v>
      </c>
      <c r="X1757" s="8">
        <f t="shared" si="270"/>
        <v>2015</v>
      </c>
      <c r="Y1757" s="8">
        <f t="shared" si="271"/>
        <v>9</v>
      </c>
    </row>
    <row r="1758" spans="1:25" ht="19" customHeight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272"/>
        <v>42570.959131944437</v>
      </c>
      <c r="L1758" s="12">
        <f t="shared" si="273"/>
        <v>2016</v>
      </c>
      <c r="M1758" s="12">
        <f t="shared" si="274"/>
        <v>7</v>
      </c>
      <c r="N1758" s="11"/>
      <c r="O1758" s="11">
        <f t="shared" si="275"/>
        <v>42610.959131944437</v>
      </c>
      <c r="P1758" t="b">
        <v>0</v>
      </c>
      <c r="Q1758">
        <v>120</v>
      </c>
      <c r="R1758" t="b">
        <v>1</v>
      </c>
      <c r="S1758" t="s">
        <v>8285</v>
      </c>
      <c r="T1758" s="5">
        <f t="shared" si="276"/>
        <v>102.82909090909091</v>
      </c>
      <c r="U1758" s="5">
        <f t="shared" si="277"/>
        <v>47.13</v>
      </c>
      <c r="V1758" t="str">
        <f t="shared" si="278"/>
        <v>photography</v>
      </c>
      <c r="W1758" t="str">
        <f t="shared" si="279"/>
        <v>photobooks</v>
      </c>
      <c r="X1758" s="8">
        <f t="shared" si="270"/>
        <v>2016</v>
      </c>
      <c r="Y1758" s="8">
        <f t="shared" si="271"/>
        <v>7</v>
      </c>
    </row>
    <row r="1759" spans="1:25" ht="19" customHeight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272"/>
        <v>42733.619016203702</v>
      </c>
      <c r="L1759" s="12">
        <f t="shared" si="273"/>
        <v>2016</v>
      </c>
      <c r="M1759" s="12">
        <f t="shared" si="274"/>
        <v>12</v>
      </c>
      <c r="N1759" s="11"/>
      <c r="O1759" s="11">
        <f t="shared" si="275"/>
        <v>42763.603472222218</v>
      </c>
      <c r="P1759" t="b">
        <v>0</v>
      </c>
      <c r="Q1759">
        <v>14</v>
      </c>
      <c r="R1759" t="b">
        <v>1</v>
      </c>
      <c r="S1759" t="s">
        <v>8285</v>
      </c>
      <c r="T1759" s="5">
        <f t="shared" si="276"/>
        <v>115.99999999999999</v>
      </c>
      <c r="U1759" s="5">
        <f t="shared" si="277"/>
        <v>414.28571428571428</v>
      </c>
      <c r="V1759" t="str">
        <f t="shared" si="278"/>
        <v>photography</v>
      </c>
      <c r="W1759" t="str">
        <f t="shared" si="279"/>
        <v>photobooks</v>
      </c>
      <c r="X1759" s="8">
        <f t="shared" si="270"/>
        <v>2016</v>
      </c>
      <c r="Y1759" s="8">
        <f t="shared" si="271"/>
        <v>12</v>
      </c>
    </row>
    <row r="1760" spans="1:25" ht="19" customHeight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272"/>
        <v>42505.74759259259</v>
      </c>
      <c r="L1760" s="12">
        <f t="shared" si="273"/>
        <v>2016</v>
      </c>
      <c r="M1760" s="12">
        <f t="shared" si="274"/>
        <v>5</v>
      </c>
      <c r="N1760" s="11"/>
      <c r="O1760" s="11">
        <f t="shared" si="275"/>
        <v>42565.74759259259</v>
      </c>
      <c r="P1760" t="b">
        <v>0</v>
      </c>
      <c r="Q1760">
        <v>27</v>
      </c>
      <c r="R1760" t="b">
        <v>1</v>
      </c>
      <c r="S1760" t="s">
        <v>8285</v>
      </c>
      <c r="T1760" s="5">
        <f t="shared" si="276"/>
        <v>114.7</v>
      </c>
      <c r="U1760" s="5">
        <f t="shared" si="277"/>
        <v>42.481481481481481</v>
      </c>
      <c r="V1760" t="str">
        <f t="shared" si="278"/>
        <v>photography</v>
      </c>
      <c r="W1760" t="str">
        <f t="shared" si="279"/>
        <v>photobooks</v>
      </c>
      <c r="X1760" s="8">
        <f t="shared" si="270"/>
        <v>2016</v>
      </c>
      <c r="Y1760" s="8">
        <f t="shared" si="271"/>
        <v>5</v>
      </c>
    </row>
    <row r="1761" spans="1:25" ht="19" customHeight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272"/>
        <v>42068.620706018519</v>
      </c>
      <c r="L1761" s="12">
        <f t="shared" si="273"/>
        <v>2015</v>
      </c>
      <c r="M1761" s="12">
        <f t="shared" si="274"/>
        <v>3</v>
      </c>
      <c r="N1761" s="11"/>
      <c r="O1761" s="11">
        <f t="shared" si="275"/>
        <v>42088.579039351847</v>
      </c>
      <c r="P1761" t="b">
        <v>0</v>
      </c>
      <c r="Q1761">
        <v>49</v>
      </c>
      <c r="R1761" t="b">
        <v>1</v>
      </c>
      <c r="S1761" t="s">
        <v>8285</v>
      </c>
      <c r="T1761" s="5">
        <f t="shared" si="276"/>
        <v>106.60000000000001</v>
      </c>
      <c r="U1761" s="5">
        <f t="shared" si="277"/>
        <v>108.77551020408163</v>
      </c>
      <c r="V1761" t="str">
        <f t="shared" si="278"/>
        <v>photography</v>
      </c>
      <c r="W1761" t="str">
        <f t="shared" si="279"/>
        <v>photobooks</v>
      </c>
      <c r="X1761" s="8">
        <f t="shared" si="270"/>
        <v>2015</v>
      </c>
      <c r="Y1761" s="8">
        <f t="shared" si="271"/>
        <v>3</v>
      </c>
    </row>
    <row r="1762" spans="1:25" ht="19" customHeight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272"/>
        <v>42405.464270833334</v>
      </c>
      <c r="L1762" s="12">
        <f t="shared" si="273"/>
        <v>2016</v>
      </c>
      <c r="M1762" s="12">
        <f t="shared" si="274"/>
        <v>2</v>
      </c>
      <c r="N1762" s="11"/>
      <c r="O1762" s="11">
        <f t="shared" si="275"/>
        <v>42425.464270833334</v>
      </c>
      <c r="P1762" t="b">
        <v>0</v>
      </c>
      <c r="Q1762">
        <v>102</v>
      </c>
      <c r="R1762" t="b">
        <v>1</v>
      </c>
      <c r="S1762" t="s">
        <v>8285</v>
      </c>
      <c r="T1762" s="5">
        <f t="shared" si="276"/>
        <v>165.44</v>
      </c>
      <c r="U1762" s="5">
        <f t="shared" si="277"/>
        <v>81.098039215686271</v>
      </c>
      <c r="V1762" t="str">
        <f t="shared" si="278"/>
        <v>photography</v>
      </c>
      <c r="W1762" t="str">
        <f t="shared" si="279"/>
        <v>photobooks</v>
      </c>
      <c r="X1762" s="8">
        <f t="shared" si="270"/>
        <v>2016</v>
      </c>
      <c r="Y1762" s="8">
        <f t="shared" si="271"/>
        <v>2</v>
      </c>
    </row>
    <row r="1763" spans="1:25" ht="19" customHeight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272"/>
        <v>42209.359490740739</v>
      </c>
      <c r="L1763" s="12">
        <f t="shared" si="273"/>
        <v>2015</v>
      </c>
      <c r="M1763" s="12">
        <f t="shared" si="274"/>
        <v>7</v>
      </c>
      <c r="N1763" s="11"/>
      <c r="O1763" s="11">
        <f t="shared" si="275"/>
        <v>42259.359490740739</v>
      </c>
      <c r="P1763" t="b">
        <v>0</v>
      </c>
      <c r="Q1763">
        <v>3</v>
      </c>
      <c r="R1763" t="b">
        <v>1</v>
      </c>
      <c r="S1763" t="s">
        <v>8285</v>
      </c>
      <c r="T1763" s="5">
        <f t="shared" si="276"/>
        <v>155</v>
      </c>
      <c r="U1763" s="5">
        <f t="shared" si="277"/>
        <v>51.666666666666664</v>
      </c>
      <c r="V1763" t="str">
        <f t="shared" si="278"/>
        <v>photography</v>
      </c>
      <c r="W1763" t="str">
        <f t="shared" si="279"/>
        <v>photobooks</v>
      </c>
      <c r="X1763" s="8">
        <f t="shared" si="270"/>
        <v>2015</v>
      </c>
      <c r="Y1763" s="8">
        <f t="shared" si="271"/>
        <v>7</v>
      </c>
    </row>
    <row r="1764" spans="1:25" ht="19" customHeight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272"/>
        <v>42410.773668981477</v>
      </c>
      <c r="L1764" s="12">
        <f t="shared" si="273"/>
        <v>2016</v>
      </c>
      <c r="M1764" s="12">
        <f t="shared" si="274"/>
        <v>2</v>
      </c>
      <c r="N1764" s="11"/>
      <c r="O1764" s="11">
        <f t="shared" si="275"/>
        <v>42440.773668981477</v>
      </c>
      <c r="P1764" t="b">
        <v>0</v>
      </c>
      <c r="Q1764">
        <v>25</v>
      </c>
      <c r="R1764" t="b">
        <v>1</v>
      </c>
      <c r="S1764" t="s">
        <v>8285</v>
      </c>
      <c r="T1764" s="5">
        <f t="shared" si="276"/>
        <v>885</v>
      </c>
      <c r="U1764" s="5">
        <f t="shared" si="277"/>
        <v>35.4</v>
      </c>
      <c r="V1764" t="str">
        <f t="shared" si="278"/>
        <v>photography</v>
      </c>
      <c r="W1764" t="str">
        <f t="shared" si="279"/>
        <v>photobooks</v>
      </c>
      <c r="X1764" s="8">
        <f t="shared" si="270"/>
        <v>2016</v>
      </c>
      <c r="Y1764" s="8">
        <f t="shared" si="271"/>
        <v>2</v>
      </c>
    </row>
    <row r="1765" spans="1:25" ht="19" customHeight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272"/>
        <v>42636.660185185181</v>
      </c>
      <c r="L1765" s="12">
        <f t="shared" si="273"/>
        <v>2016</v>
      </c>
      <c r="M1765" s="12">
        <f t="shared" si="274"/>
        <v>9</v>
      </c>
      <c r="N1765" s="11"/>
      <c r="O1765" s="11">
        <f t="shared" si="275"/>
        <v>42666.660185185181</v>
      </c>
      <c r="P1765" t="b">
        <v>0</v>
      </c>
      <c r="Q1765">
        <v>118</v>
      </c>
      <c r="R1765" t="b">
        <v>1</v>
      </c>
      <c r="S1765" t="s">
        <v>8285</v>
      </c>
      <c r="T1765" s="5">
        <f t="shared" si="276"/>
        <v>101.90833333333333</v>
      </c>
      <c r="U1765" s="5">
        <f t="shared" si="277"/>
        <v>103.63559322033899</v>
      </c>
      <c r="V1765" t="str">
        <f t="shared" si="278"/>
        <v>photography</v>
      </c>
      <c r="W1765" t="str">
        <f t="shared" si="279"/>
        <v>photobooks</v>
      </c>
      <c r="X1765" s="8">
        <f t="shared" si="270"/>
        <v>2016</v>
      </c>
      <c r="Y1765" s="8">
        <f t="shared" si="271"/>
        <v>9</v>
      </c>
    </row>
    <row r="1766" spans="1:25" ht="19" customHeight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272"/>
        <v>41825.27753472222</v>
      </c>
      <c r="L1766" s="12">
        <f t="shared" si="273"/>
        <v>2014</v>
      </c>
      <c r="M1766" s="12">
        <f t="shared" si="274"/>
        <v>7</v>
      </c>
      <c r="N1766" s="11"/>
      <c r="O1766" s="11">
        <f t="shared" si="275"/>
        <v>41854.27753472222</v>
      </c>
      <c r="P1766" t="b">
        <v>1</v>
      </c>
      <c r="Q1766">
        <v>39</v>
      </c>
      <c r="R1766" t="b">
        <v>0</v>
      </c>
      <c r="S1766" t="s">
        <v>8285</v>
      </c>
      <c r="T1766" s="5">
        <f t="shared" si="276"/>
        <v>19.600000000000001</v>
      </c>
      <c r="U1766" s="5">
        <f t="shared" si="277"/>
        <v>55.282051282051285</v>
      </c>
      <c r="V1766" t="str">
        <f t="shared" si="278"/>
        <v>photography</v>
      </c>
      <c r="W1766" t="str">
        <f t="shared" si="279"/>
        <v>photobooks</v>
      </c>
      <c r="X1766" s="8">
        <f t="shared" si="270"/>
        <v>2014</v>
      </c>
      <c r="Y1766" s="8">
        <f t="shared" si="271"/>
        <v>7</v>
      </c>
    </row>
    <row r="1767" spans="1:25" ht="19" customHeight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272"/>
        <v>41834.772129629629</v>
      </c>
      <c r="L1767" s="12">
        <f t="shared" si="273"/>
        <v>2014</v>
      </c>
      <c r="M1767" s="12">
        <f t="shared" si="274"/>
        <v>7</v>
      </c>
      <c r="N1767" s="11"/>
      <c r="O1767" s="11">
        <f t="shared" si="275"/>
        <v>41864.772129629629</v>
      </c>
      <c r="P1767" t="b">
        <v>1</v>
      </c>
      <c r="Q1767">
        <v>103</v>
      </c>
      <c r="R1767" t="b">
        <v>0</v>
      </c>
      <c r="S1767" t="s">
        <v>8285</v>
      </c>
      <c r="T1767" s="5">
        <f t="shared" si="276"/>
        <v>59.467839999999995</v>
      </c>
      <c r="U1767" s="5">
        <f t="shared" si="277"/>
        <v>72.16970873786407</v>
      </c>
      <c r="V1767" t="str">
        <f t="shared" si="278"/>
        <v>photography</v>
      </c>
      <c r="W1767" t="str">
        <f t="shared" si="279"/>
        <v>photobooks</v>
      </c>
      <c r="X1767" s="8">
        <f t="shared" si="270"/>
        <v>2014</v>
      </c>
      <c r="Y1767" s="8">
        <f t="shared" si="271"/>
        <v>7</v>
      </c>
    </row>
    <row r="1768" spans="1:25" ht="19" customHeight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272"/>
        <v>41855.65148148148</v>
      </c>
      <c r="L1768" s="12">
        <f t="shared" si="273"/>
        <v>2014</v>
      </c>
      <c r="M1768" s="12">
        <f t="shared" si="274"/>
        <v>8</v>
      </c>
      <c r="N1768" s="11"/>
      <c r="O1768" s="11">
        <f t="shared" si="275"/>
        <v>41876.65148148148</v>
      </c>
      <c r="P1768" t="b">
        <v>1</v>
      </c>
      <c r="Q1768">
        <v>0</v>
      </c>
      <c r="R1768" t="b">
        <v>0</v>
      </c>
      <c r="S1768" t="s">
        <v>8285</v>
      </c>
      <c r="T1768" s="5">
        <f t="shared" si="276"/>
        <v>0</v>
      </c>
      <c r="U1768" s="5">
        <f t="shared" si="277"/>
        <v>0</v>
      </c>
      <c r="V1768" t="str">
        <f t="shared" si="278"/>
        <v>photography</v>
      </c>
      <c r="W1768" t="str">
        <f t="shared" si="279"/>
        <v>photobooks</v>
      </c>
      <c r="X1768" s="8">
        <f t="shared" si="270"/>
        <v>2014</v>
      </c>
      <c r="Y1768" s="8">
        <f t="shared" si="271"/>
        <v>8</v>
      </c>
    </row>
    <row r="1769" spans="1:25" ht="19" customHeight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272"/>
        <v>41824.450046296297</v>
      </c>
      <c r="L1769" s="12">
        <f t="shared" si="273"/>
        <v>2014</v>
      </c>
      <c r="M1769" s="12">
        <f t="shared" si="274"/>
        <v>7</v>
      </c>
      <c r="N1769" s="11"/>
      <c r="O1769" s="11">
        <f t="shared" si="275"/>
        <v>41854.450046296297</v>
      </c>
      <c r="P1769" t="b">
        <v>1</v>
      </c>
      <c r="Q1769">
        <v>39</v>
      </c>
      <c r="R1769" t="b">
        <v>0</v>
      </c>
      <c r="S1769" t="s">
        <v>8285</v>
      </c>
      <c r="T1769" s="5">
        <f t="shared" si="276"/>
        <v>45.72</v>
      </c>
      <c r="U1769" s="5">
        <f t="shared" si="277"/>
        <v>58.615384615384613</v>
      </c>
      <c r="V1769" t="str">
        <f t="shared" si="278"/>
        <v>photography</v>
      </c>
      <c r="W1769" t="str">
        <f t="shared" si="279"/>
        <v>photobooks</v>
      </c>
      <c r="X1769" s="8">
        <f t="shared" si="270"/>
        <v>2014</v>
      </c>
      <c r="Y1769" s="8">
        <f t="shared" si="271"/>
        <v>7</v>
      </c>
    </row>
    <row r="1770" spans="1:25" ht="19" customHeight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272"/>
        <v>41849.352361111109</v>
      </c>
      <c r="L1770" s="12">
        <f t="shared" si="273"/>
        <v>2014</v>
      </c>
      <c r="M1770" s="12">
        <f t="shared" si="274"/>
        <v>7</v>
      </c>
      <c r="N1770" s="11"/>
      <c r="O1770" s="11">
        <f t="shared" si="275"/>
        <v>41909.352361111109</v>
      </c>
      <c r="P1770" t="b">
        <v>1</v>
      </c>
      <c r="Q1770">
        <v>15</v>
      </c>
      <c r="R1770" t="b">
        <v>0</v>
      </c>
      <c r="S1770" t="s">
        <v>8285</v>
      </c>
      <c r="T1770" s="5">
        <f t="shared" si="276"/>
        <v>3.74</v>
      </c>
      <c r="U1770" s="5">
        <f t="shared" si="277"/>
        <v>12.466666666666667</v>
      </c>
      <c r="V1770" t="str">
        <f t="shared" si="278"/>
        <v>photography</v>
      </c>
      <c r="W1770" t="str">
        <f t="shared" si="279"/>
        <v>photobooks</v>
      </c>
      <c r="X1770" s="8">
        <f t="shared" si="270"/>
        <v>2014</v>
      </c>
      <c r="Y1770" s="8">
        <f t="shared" si="271"/>
        <v>7</v>
      </c>
    </row>
    <row r="1771" spans="1:25" ht="19" customHeight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272"/>
        <v>41987.610636574071</v>
      </c>
      <c r="L1771" s="12">
        <f t="shared" si="273"/>
        <v>2014</v>
      </c>
      <c r="M1771" s="12">
        <f t="shared" si="274"/>
        <v>12</v>
      </c>
      <c r="N1771" s="11"/>
      <c r="O1771" s="11">
        <f t="shared" si="275"/>
        <v>42017.610636574071</v>
      </c>
      <c r="P1771" t="b">
        <v>1</v>
      </c>
      <c r="Q1771">
        <v>22</v>
      </c>
      <c r="R1771" t="b">
        <v>0</v>
      </c>
      <c r="S1771" t="s">
        <v>8285</v>
      </c>
      <c r="T1771" s="5">
        <f t="shared" si="276"/>
        <v>2.7025000000000001</v>
      </c>
      <c r="U1771" s="5">
        <f t="shared" si="277"/>
        <v>49.136363636363633</v>
      </c>
      <c r="V1771" t="str">
        <f t="shared" si="278"/>
        <v>photography</v>
      </c>
      <c r="W1771" t="str">
        <f t="shared" si="279"/>
        <v>photobooks</v>
      </c>
      <c r="X1771" s="8">
        <f t="shared" si="270"/>
        <v>2014</v>
      </c>
      <c r="Y1771" s="8">
        <f t="shared" si="271"/>
        <v>12</v>
      </c>
    </row>
    <row r="1772" spans="1:25" ht="19" customHeight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272"/>
        <v>41891.571689814817</v>
      </c>
      <c r="L1772" s="12">
        <f t="shared" si="273"/>
        <v>2014</v>
      </c>
      <c r="M1772" s="12">
        <f t="shared" si="274"/>
        <v>9</v>
      </c>
      <c r="N1772" s="11"/>
      <c r="O1772" s="11">
        <f t="shared" si="275"/>
        <v>41926.571689814817</v>
      </c>
      <c r="P1772" t="b">
        <v>1</v>
      </c>
      <c r="Q1772">
        <v>92</v>
      </c>
      <c r="R1772" t="b">
        <v>0</v>
      </c>
      <c r="S1772" t="s">
        <v>8285</v>
      </c>
      <c r="T1772" s="5">
        <f t="shared" si="276"/>
        <v>56.51428571428572</v>
      </c>
      <c r="U1772" s="5">
        <f t="shared" si="277"/>
        <v>150.5</v>
      </c>
      <c r="V1772" t="str">
        <f t="shared" si="278"/>
        <v>photography</v>
      </c>
      <c r="W1772" t="str">
        <f t="shared" si="279"/>
        <v>photobooks</v>
      </c>
      <c r="X1772" s="8">
        <f t="shared" si="270"/>
        <v>2014</v>
      </c>
      <c r="Y1772" s="8">
        <f t="shared" si="271"/>
        <v>9</v>
      </c>
    </row>
    <row r="1773" spans="1:25" ht="19" customHeight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272"/>
        <v>41905.771296296291</v>
      </c>
      <c r="L1773" s="12">
        <f t="shared" si="273"/>
        <v>2014</v>
      </c>
      <c r="M1773" s="12">
        <f t="shared" si="274"/>
        <v>9</v>
      </c>
      <c r="N1773" s="11"/>
      <c r="O1773" s="11">
        <f t="shared" si="275"/>
        <v>41935.771296296291</v>
      </c>
      <c r="P1773" t="b">
        <v>1</v>
      </c>
      <c r="Q1773">
        <v>25</v>
      </c>
      <c r="R1773" t="b">
        <v>0</v>
      </c>
      <c r="S1773" t="s">
        <v>8285</v>
      </c>
      <c r="T1773" s="5">
        <f t="shared" si="276"/>
        <v>21.30952380952381</v>
      </c>
      <c r="U1773" s="5">
        <f t="shared" si="277"/>
        <v>35.799999999999997</v>
      </c>
      <c r="V1773" t="str">
        <f t="shared" si="278"/>
        <v>photography</v>
      </c>
      <c r="W1773" t="str">
        <f t="shared" si="279"/>
        <v>photobooks</v>
      </c>
      <c r="X1773" s="8">
        <f t="shared" si="270"/>
        <v>2014</v>
      </c>
      <c r="Y1773" s="8">
        <f t="shared" si="271"/>
        <v>9</v>
      </c>
    </row>
    <row r="1774" spans="1:25" ht="19" customHeight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272"/>
        <v>41766.509675925925</v>
      </c>
      <c r="L1774" s="12">
        <f t="shared" si="273"/>
        <v>2014</v>
      </c>
      <c r="M1774" s="12">
        <f t="shared" si="274"/>
        <v>5</v>
      </c>
      <c r="N1774" s="11"/>
      <c r="O1774" s="11">
        <f t="shared" si="275"/>
        <v>41826.509675925925</v>
      </c>
      <c r="P1774" t="b">
        <v>1</v>
      </c>
      <c r="Q1774">
        <v>19</v>
      </c>
      <c r="R1774" t="b">
        <v>0</v>
      </c>
      <c r="S1774" t="s">
        <v>8285</v>
      </c>
      <c r="T1774" s="5">
        <f t="shared" si="276"/>
        <v>15.6</v>
      </c>
      <c r="U1774" s="5">
        <f t="shared" si="277"/>
        <v>45.157894736842103</v>
      </c>
      <c r="V1774" t="str">
        <f t="shared" si="278"/>
        <v>photography</v>
      </c>
      <c r="W1774" t="str">
        <f t="shared" si="279"/>
        <v>photobooks</v>
      </c>
      <c r="X1774" s="8">
        <f t="shared" si="270"/>
        <v>2014</v>
      </c>
      <c r="Y1774" s="8">
        <f t="shared" si="271"/>
        <v>5</v>
      </c>
    </row>
    <row r="1775" spans="1:25" ht="19" customHeight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272"/>
        <v>41978.552060185182</v>
      </c>
      <c r="L1775" s="12">
        <f t="shared" si="273"/>
        <v>2014</v>
      </c>
      <c r="M1775" s="12">
        <f t="shared" si="274"/>
        <v>12</v>
      </c>
      <c r="N1775" s="11"/>
      <c r="O1775" s="11">
        <f t="shared" si="275"/>
        <v>42023.552060185182</v>
      </c>
      <c r="P1775" t="b">
        <v>1</v>
      </c>
      <c r="Q1775">
        <v>19</v>
      </c>
      <c r="R1775" t="b">
        <v>0</v>
      </c>
      <c r="S1775" t="s">
        <v>8285</v>
      </c>
      <c r="T1775" s="5">
        <f t="shared" si="276"/>
        <v>6.2566666666666677</v>
      </c>
      <c r="U1775" s="5">
        <f t="shared" si="277"/>
        <v>98.78947368421052</v>
      </c>
      <c r="V1775" t="str">
        <f t="shared" si="278"/>
        <v>photography</v>
      </c>
      <c r="W1775" t="str">
        <f t="shared" si="279"/>
        <v>photobooks</v>
      </c>
      <c r="X1775" s="8">
        <f t="shared" si="270"/>
        <v>2014</v>
      </c>
      <c r="Y1775" s="8">
        <f t="shared" si="271"/>
        <v>12</v>
      </c>
    </row>
    <row r="1776" spans="1:25" ht="19" customHeight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272"/>
        <v>41930.010324074072</v>
      </c>
      <c r="L1776" s="12">
        <f t="shared" si="273"/>
        <v>2014</v>
      </c>
      <c r="M1776" s="12">
        <f t="shared" si="274"/>
        <v>10</v>
      </c>
      <c r="N1776" s="11"/>
      <c r="O1776" s="11">
        <f t="shared" si="275"/>
        <v>41972.415972222218</v>
      </c>
      <c r="P1776" t="b">
        <v>1</v>
      </c>
      <c r="Q1776">
        <v>13</v>
      </c>
      <c r="R1776" t="b">
        <v>0</v>
      </c>
      <c r="S1776" t="s">
        <v>8285</v>
      </c>
      <c r="T1776" s="5">
        <f t="shared" si="276"/>
        <v>45.92</v>
      </c>
      <c r="U1776" s="5">
        <f t="shared" si="277"/>
        <v>88.307692307692307</v>
      </c>
      <c r="V1776" t="str">
        <f t="shared" si="278"/>
        <v>photography</v>
      </c>
      <c r="W1776" t="str">
        <f t="shared" si="279"/>
        <v>photobooks</v>
      </c>
      <c r="X1776" s="8">
        <f t="shared" si="270"/>
        <v>2014</v>
      </c>
      <c r="Y1776" s="8">
        <f t="shared" si="271"/>
        <v>10</v>
      </c>
    </row>
    <row r="1777" spans="1:25" ht="19" customHeight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272"/>
        <v>41891.768055555549</v>
      </c>
      <c r="L1777" s="12">
        <f t="shared" si="273"/>
        <v>2014</v>
      </c>
      <c r="M1777" s="12">
        <f t="shared" si="274"/>
        <v>9</v>
      </c>
      <c r="N1777" s="11"/>
      <c r="O1777" s="11">
        <f t="shared" si="275"/>
        <v>41936.768055555549</v>
      </c>
      <c r="P1777" t="b">
        <v>1</v>
      </c>
      <c r="Q1777">
        <v>124</v>
      </c>
      <c r="R1777" t="b">
        <v>0</v>
      </c>
      <c r="S1777" t="s">
        <v>8285</v>
      </c>
      <c r="T1777" s="5">
        <f t="shared" si="276"/>
        <v>65.101538461538468</v>
      </c>
      <c r="U1777" s="5">
        <f t="shared" si="277"/>
        <v>170.62903225806451</v>
      </c>
      <c r="V1777" t="str">
        <f t="shared" si="278"/>
        <v>photography</v>
      </c>
      <c r="W1777" t="str">
        <f t="shared" si="279"/>
        <v>photobooks</v>
      </c>
      <c r="X1777" s="8">
        <f t="shared" si="270"/>
        <v>2014</v>
      </c>
      <c r="Y1777" s="8">
        <f t="shared" si="271"/>
        <v>9</v>
      </c>
    </row>
    <row r="1778" spans="1:25" ht="19" customHeight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272"/>
        <v>41905.748506944445</v>
      </c>
      <c r="L1778" s="12">
        <f t="shared" si="273"/>
        <v>2014</v>
      </c>
      <c r="M1778" s="12">
        <f t="shared" si="274"/>
        <v>9</v>
      </c>
      <c r="N1778" s="11"/>
      <c r="O1778" s="11">
        <f t="shared" si="275"/>
        <v>41941.748506944445</v>
      </c>
      <c r="P1778" t="b">
        <v>1</v>
      </c>
      <c r="Q1778">
        <v>4</v>
      </c>
      <c r="R1778" t="b">
        <v>0</v>
      </c>
      <c r="S1778" t="s">
        <v>8285</v>
      </c>
      <c r="T1778" s="5">
        <f t="shared" si="276"/>
        <v>6.7</v>
      </c>
      <c r="U1778" s="5">
        <f t="shared" si="277"/>
        <v>83.75</v>
      </c>
      <c r="V1778" t="str">
        <f t="shared" si="278"/>
        <v>photography</v>
      </c>
      <c r="W1778" t="str">
        <f t="shared" si="279"/>
        <v>photobooks</v>
      </c>
      <c r="X1778" s="8">
        <f t="shared" si="270"/>
        <v>2014</v>
      </c>
      <c r="Y1778" s="8">
        <f t="shared" si="271"/>
        <v>9</v>
      </c>
    </row>
    <row r="1779" spans="1:25" ht="19" customHeight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272"/>
        <v>42025.14876157407</v>
      </c>
      <c r="L1779" s="12">
        <f t="shared" si="273"/>
        <v>2015</v>
      </c>
      <c r="M1779" s="12">
        <f t="shared" si="274"/>
        <v>1</v>
      </c>
      <c r="N1779" s="11"/>
      <c r="O1779" s="11">
        <f t="shared" si="275"/>
        <v>42055.14876157407</v>
      </c>
      <c r="P1779" t="b">
        <v>1</v>
      </c>
      <c r="Q1779">
        <v>10</v>
      </c>
      <c r="R1779" t="b">
        <v>0</v>
      </c>
      <c r="S1779" t="s">
        <v>8285</v>
      </c>
      <c r="T1779" s="5">
        <f t="shared" si="276"/>
        <v>13.5625</v>
      </c>
      <c r="U1779" s="5">
        <f t="shared" si="277"/>
        <v>65.099999999999994</v>
      </c>
      <c r="V1779" t="str">
        <f t="shared" si="278"/>
        <v>photography</v>
      </c>
      <c r="W1779" t="str">
        <f t="shared" si="279"/>
        <v>photobooks</v>
      </c>
      <c r="X1779" s="8">
        <f t="shared" si="270"/>
        <v>2015</v>
      </c>
      <c r="Y1779" s="8">
        <f t="shared" si="271"/>
        <v>1</v>
      </c>
    </row>
    <row r="1780" spans="1:25" ht="19" customHeight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272"/>
        <v>42045.655034722215</v>
      </c>
      <c r="L1780" s="12">
        <f t="shared" si="273"/>
        <v>2015</v>
      </c>
      <c r="M1780" s="12">
        <f t="shared" si="274"/>
        <v>2</v>
      </c>
      <c r="N1780" s="11"/>
      <c r="O1780" s="11">
        <f t="shared" si="275"/>
        <v>42090.613368055558</v>
      </c>
      <c r="P1780" t="b">
        <v>1</v>
      </c>
      <c r="Q1780">
        <v>15</v>
      </c>
      <c r="R1780" t="b">
        <v>0</v>
      </c>
      <c r="S1780" t="s">
        <v>8285</v>
      </c>
      <c r="T1780" s="5">
        <f t="shared" si="276"/>
        <v>1.9900000000000002</v>
      </c>
      <c r="U1780" s="5">
        <f t="shared" si="277"/>
        <v>66.333333333333329</v>
      </c>
      <c r="V1780" t="str">
        <f t="shared" si="278"/>
        <v>photography</v>
      </c>
      <c r="W1780" t="str">
        <f t="shared" si="279"/>
        <v>photobooks</v>
      </c>
      <c r="X1780" s="8">
        <f t="shared" si="270"/>
        <v>2015</v>
      </c>
      <c r="Y1780" s="8">
        <f t="shared" si="271"/>
        <v>2</v>
      </c>
    </row>
    <row r="1781" spans="1:25" ht="19" customHeight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272"/>
        <v>42585.483564814807</v>
      </c>
      <c r="L1781" s="12">
        <f t="shared" si="273"/>
        <v>2016</v>
      </c>
      <c r="M1781" s="12">
        <f t="shared" si="274"/>
        <v>8</v>
      </c>
      <c r="N1781" s="11"/>
      <c r="O1781" s="11">
        <f t="shared" si="275"/>
        <v>42615.483564814807</v>
      </c>
      <c r="P1781" t="b">
        <v>1</v>
      </c>
      <c r="Q1781">
        <v>38</v>
      </c>
      <c r="R1781" t="b">
        <v>0</v>
      </c>
      <c r="S1781" t="s">
        <v>8285</v>
      </c>
      <c r="T1781" s="5">
        <f t="shared" si="276"/>
        <v>36.236363636363642</v>
      </c>
      <c r="U1781" s="5">
        <f t="shared" si="277"/>
        <v>104.89473684210526</v>
      </c>
      <c r="V1781" t="str">
        <f t="shared" si="278"/>
        <v>photography</v>
      </c>
      <c r="W1781" t="str">
        <f t="shared" si="279"/>
        <v>photobooks</v>
      </c>
      <c r="X1781" s="8">
        <f t="shared" si="270"/>
        <v>2016</v>
      </c>
      <c r="Y1781" s="8">
        <f t="shared" si="271"/>
        <v>8</v>
      </c>
    </row>
    <row r="1782" spans="1:25" ht="19" customHeight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272"/>
        <v>42493.392476851848</v>
      </c>
      <c r="L1782" s="12">
        <f t="shared" si="273"/>
        <v>2016</v>
      </c>
      <c r="M1782" s="12">
        <f t="shared" si="274"/>
        <v>5</v>
      </c>
      <c r="N1782" s="11"/>
      <c r="O1782" s="11">
        <f t="shared" si="275"/>
        <v>42553.392476851848</v>
      </c>
      <c r="P1782" t="b">
        <v>1</v>
      </c>
      <c r="Q1782">
        <v>152</v>
      </c>
      <c r="R1782" t="b">
        <v>0</v>
      </c>
      <c r="S1782" t="s">
        <v>8285</v>
      </c>
      <c r="T1782" s="5">
        <f t="shared" si="276"/>
        <v>39.743333333333339</v>
      </c>
      <c r="U1782" s="5">
        <f t="shared" si="277"/>
        <v>78.440789473684205</v>
      </c>
      <c r="V1782" t="str">
        <f t="shared" si="278"/>
        <v>photography</v>
      </c>
      <c r="W1782" t="str">
        <f t="shared" si="279"/>
        <v>photobooks</v>
      </c>
      <c r="X1782" s="8">
        <f t="shared" si="270"/>
        <v>2016</v>
      </c>
      <c r="Y1782" s="8">
        <f t="shared" si="271"/>
        <v>5</v>
      </c>
    </row>
    <row r="1783" spans="1:25" ht="19" customHeight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272"/>
        <v>42597.409085648142</v>
      </c>
      <c r="L1783" s="12">
        <f t="shared" si="273"/>
        <v>2016</v>
      </c>
      <c r="M1783" s="12">
        <f t="shared" si="274"/>
        <v>8</v>
      </c>
      <c r="N1783" s="11"/>
      <c r="O1783" s="11">
        <f t="shared" si="275"/>
        <v>42628.409085648142</v>
      </c>
      <c r="P1783" t="b">
        <v>1</v>
      </c>
      <c r="Q1783">
        <v>24</v>
      </c>
      <c r="R1783" t="b">
        <v>0</v>
      </c>
      <c r="S1783" t="s">
        <v>8285</v>
      </c>
      <c r="T1783" s="5">
        <f t="shared" si="276"/>
        <v>25.763636363636365</v>
      </c>
      <c r="U1783" s="5">
        <f t="shared" si="277"/>
        <v>59.041666666666664</v>
      </c>
      <c r="V1783" t="str">
        <f t="shared" si="278"/>
        <v>photography</v>
      </c>
      <c r="W1783" t="str">
        <f t="shared" si="279"/>
        <v>photobooks</v>
      </c>
      <c r="X1783" s="8">
        <f t="shared" si="270"/>
        <v>2016</v>
      </c>
      <c r="Y1783" s="8">
        <f t="shared" si="271"/>
        <v>8</v>
      </c>
    </row>
    <row r="1784" spans="1:25" ht="19" customHeight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272"/>
        <v>42388.366770833331</v>
      </c>
      <c r="L1784" s="12">
        <f t="shared" si="273"/>
        <v>2016</v>
      </c>
      <c r="M1784" s="12">
        <f t="shared" si="274"/>
        <v>1</v>
      </c>
      <c r="N1784" s="11"/>
      <c r="O1784" s="11">
        <f t="shared" si="275"/>
        <v>42421.366770833331</v>
      </c>
      <c r="P1784" t="b">
        <v>1</v>
      </c>
      <c r="Q1784">
        <v>76</v>
      </c>
      <c r="R1784" t="b">
        <v>0</v>
      </c>
      <c r="S1784" t="s">
        <v>8285</v>
      </c>
      <c r="T1784" s="5">
        <f t="shared" si="276"/>
        <v>15.491428571428573</v>
      </c>
      <c r="U1784" s="5">
        <f t="shared" si="277"/>
        <v>71.34210526315789</v>
      </c>
      <c r="V1784" t="str">
        <f t="shared" si="278"/>
        <v>photography</v>
      </c>
      <c r="W1784" t="str">
        <f t="shared" si="279"/>
        <v>photobooks</v>
      </c>
      <c r="X1784" s="8">
        <f t="shared" si="270"/>
        <v>2016</v>
      </c>
      <c r="Y1784" s="8">
        <f t="shared" si="271"/>
        <v>1</v>
      </c>
    </row>
    <row r="1785" spans="1:25" ht="19" customHeight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272"/>
        <v>42115.741643518515</v>
      </c>
      <c r="L1785" s="12">
        <f t="shared" si="273"/>
        <v>2015</v>
      </c>
      <c r="M1785" s="12">
        <f t="shared" si="274"/>
        <v>4</v>
      </c>
      <c r="N1785" s="11"/>
      <c r="O1785" s="11">
        <f t="shared" si="275"/>
        <v>42145.741643518515</v>
      </c>
      <c r="P1785" t="b">
        <v>1</v>
      </c>
      <c r="Q1785">
        <v>185</v>
      </c>
      <c r="R1785" t="b">
        <v>0</v>
      </c>
      <c r="S1785" t="s">
        <v>8285</v>
      </c>
      <c r="T1785" s="5">
        <f t="shared" si="276"/>
        <v>23.692499999999999</v>
      </c>
      <c r="U1785" s="5">
        <f t="shared" si="277"/>
        <v>51.227027027027027</v>
      </c>
      <c r="V1785" t="str">
        <f t="shared" si="278"/>
        <v>photography</v>
      </c>
      <c r="W1785" t="str">
        <f t="shared" si="279"/>
        <v>photobooks</v>
      </c>
      <c r="X1785" s="8">
        <f t="shared" si="270"/>
        <v>2015</v>
      </c>
      <c r="Y1785" s="8">
        <f t="shared" si="271"/>
        <v>4</v>
      </c>
    </row>
    <row r="1786" spans="1:25" ht="19" customHeight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272"/>
        <v>42003.447222222218</v>
      </c>
      <c r="L1786" s="12">
        <f t="shared" si="273"/>
        <v>2014</v>
      </c>
      <c r="M1786" s="12">
        <f t="shared" si="274"/>
        <v>12</v>
      </c>
      <c r="N1786" s="11"/>
      <c r="O1786" s="11">
        <f t="shared" si="275"/>
        <v>42034.934027777774</v>
      </c>
      <c r="P1786" t="b">
        <v>1</v>
      </c>
      <c r="Q1786">
        <v>33</v>
      </c>
      <c r="R1786" t="b">
        <v>0</v>
      </c>
      <c r="S1786" t="s">
        <v>8285</v>
      </c>
      <c r="T1786" s="5">
        <f t="shared" si="276"/>
        <v>39.76</v>
      </c>
      <c r="U1786" s="5">
        <f t="shared" si="277"/>
        <v>60.242424242424242</v>
      </c>
      <c r="V1786" t="str">
        <f t="shared" si="278"/>
        <v>photography</v>
      </c>
      <c r="W1786" t="str">
        <f t="shared" si="279"/>
        <v>photobooks</v>
      </c>
      <c r="X1786" s="8">
        <f t="shared" si="270"/>
        <v>2014</v>
      </c>
      <c r="Y1786" s="8">
        <f t="shared" si="271"/>
        <v>12</v>
      </c>
    </row>
    <row r="1787" spans="1:25" ht="19" customHeight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272"/>
        <v>41896.926562499997</v>
      </c>
      <c r="L1787" s="12">
        <f t="shared" si="273"/>
        <v>2014</v>
      </c>
      <c r="M1787" s="12">
        <f t="shared" si="274"/>
        <v>9</v>
      </c>
      <c r="N1787" s="11"/>
      <c r="O1787" s="11">
        <f t="shared" si="275"/>
        <v>41927.791666666664</v>
      </c>
      <c r="P1787" t="b">
        <v>1</v>
      </c>
      <c r="Q1787">
        <v>108</v>
      </c>
      <c r="R1787" t="b">
        <v>0</v>
      </c>
      <c r="S1787" t="s">
        <v>8285</v>
      </c>
      <c r="T1787" s="5">
        <f t="shared" si="276"/>
        <v>20.220833333333331</v>
      </c>
      <c r="U1787" s="5">
        <f t="shared" si="277"/>
        <v>44.935185185185183</v>
      </c>
      <c r="V1787" t="str">
        <f t="shared" si="278"/>
        <v>photography</v>
      </c>
      <c r="W1787" t="str">
        <f t="shared" si="279"/>
        <v>photobooks</v>
      </c>
      <c r="X1787" s="8">
        <f t="shared" si="270"/>
        <v>2014</v>
      </c>
      <c r="Y1787" s="8">
        <f t="shared" si="271"/>
        <v>9</v>
      </c>
    </row>
    <row r="1788" spans="1:25" ht="19" customHeight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272"/>
        <v>41958.342326388891</v>
      </c>
      <c r="L1788" s="12">
        <f t="shared" si="273"/>
        <v>2014</v>
      </c>
      <c r="M1788" s="12">
        <f t="shared" si="274"/>
        <v>11</v>
      </c>
      <c r="N1788" s="11"/>
      <c r="O1788" s="11">
        <f t="shared" si="275"/>
        <v>41988.342326388891</v>
      </c>
      <c r="P1788" t="b">
        <v>1</v>
      </c>
      <c r="Q1788">
        <v>29</v>
      </c>
      <c r="R1788" t="b">
        <v>0</v>
      </c>
      <c r="S1788" t="s">
        <v>8285</v>
      </c>
      <c r="T1788" s="5">
        <f t="shared" si="276"/>
        <v>47.631578947368418</v>
      </c>
      <c r="U1788" s="5">
        <f t="shared" si="277"/>
        <v>31.206896551724139</v>
      </c>
      <c r="V1788" t="str">
        <f t="shared" si="278"/>
        <v>photography</v>
      </c>
      <c r="W1788" t="str">
        <f t="shared" si="279"/>
        <v>photobooks</v>
      </c>
      <c r="X1788" s="8">
        <f t="shared" si="270"/>
        <v>2014</v>
      </c>
      <c r="Y1788" s="8">
        <f t="shared" si="271"/>
        <v>11</v>
      </c>
    </row>
    <row r="1789" spans="1:25" ht="19" customHeight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272"/>
        <v>42068.447187499994</v>
      </c>
      <c r="L1789" s="12">
        <f t="shared" si="273"/>
        <v>2015</v>
      </c>
      <c r="M1789" s="12">
        <f t="shared" si="274"/>
        <v>3</v>
      </c>
      <c r="N1789" s="11"/>
      <c r="O1789" s="11">
        <f t="shared" si="275"/>
        <v>42098.40552083333</v>
      </c>
      <c r="P1789" t="b">
        <v>1</v>
      </c>
      <c r="Q1789">
        <v>24</v>
      </c>
      <c r="R1789" t="b">
        <v>0</v>
      </c>
      <c r="S1789" t="s">
        <v>8285</v>
      </c>
      <c r="T1789" s="5">
        <f t="shared" si="276"/>
        <v>15.329999999999998</v>
      </c>
      <c r="U1789" s="5">
        <f t="shared" si="277"/>
        <v>63.875</v>
      </c>
      <c r="V1789" t="str">
        <f t="shared" si="278"/>
        <v>photography</v>
      </c>
      <c r="W1789" t="str">
        <f t="shared" si="279"/>
        <v>photobooks</v>
      </c>
      <c r="X1789" s="8">
        <f t="shared" si="270"/>
        <v>2015</v>
      </c>
      <c r="Y1789" s="8">
        <f t="shared" si="271"/>
        <v>3</v>
      </c>
    </row>
    <row r="1790" spans="1:25" ht="19" customHeight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272"/>
        <v>41913.740069444444</v>
      </c>
      <c r="L1790" s="12">
        <f t="shared" si="273"/>
        <v>2014</v>
      </c>
      <c r="M1790" s="12">
        <f t="shared" si="274"/>
        <v>10</v>
      </c>
      <c r="N1790" s="11"/>
      <c r="O1790" s="11">
        <f t="shared" si="275"/>
        <v>41943.740069444444</v>
      </c>
      <c r="P1790" t="b">
        <v>1</v>
      </c>
      <c r="Q1790">
        <v>4</v>
      </c>
      <c r="R1790" t="b">
        <v>0</v>
      </c>
      <c r="S1790" t="s">
        <v>8285</v>
      </c>
      <c r="T1790" s="5">
        <f t="shared" si="276"/>
        <v>1.3818181818181818</v>
      </c>
      <c r="U1790" s="5">
        <f t="shared" si="277"/>
        <v>19</v>
      </c>
      <c r="V1790" t="str">
        <f t="shared" si="278"/>
        <v>photography</v>
      </c>
      <c r="W1790" t="str">
        <f t="shared" si="279"/>
        <v>photobooks</v>
      </c>
      <c r="X1790" s="8">
        <f t="shared" si="270"/>
        <v>2014</v>
      </c>
      <c r="Y1790" s="8">
        <f t="shared" si="271"/>
        <v>10</v>
      </c>
    </row>
    <row r="1791" spans="1:25" ht="19" customHeight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272"/>
        <v>41956.041701388887</v>
      </c>
      <c r="L1791" s="12">
        <f t="shared" si="273"/>
        <v>2014</v>
      </c>
      <c r="M1791" s="12">
        <f t="shared" si="274"/>
        <v>11</v>
      </c>
      <c r="N1791" s="11"/>
      <c r="O1791" s="11">
        <f t="shared" si="275"/>
        <v>42016.041701388887</v>
      </c>
      <c r="P1791" t="b">
        <v>1</v>
      </c>
      <c r="Q1791">
        <v>4</v>
      </c>
      <c r="R1791" t="b">
        <v>0</v>
      </c>
      <c r="S1791" t="s">
        <v>8285</v>
      </c>
      <c r="T1791" s="5">
        <f t="shared" si="276"/>
        <v>0.5</v>
      </c>
      <c r="U1791" s="5">
        <f t="shared" si="277"/>
        <v>10</v>
      </c>
      <c r="V1791" t="str">
        <f t="shared" si="278"/>
        <v>photography</v>
      </c>
      <c r="W1791" t="str">
        <f t="shared" si="279"/>
        <v>photobooks</v>
      </c>
      <c r="X1791" s="8">
        <f t="shared" si="270"/>
        <v>2014</v>
      </c>
      <c r="Y1791" s="8">
        <f t="shared" si="271"/>
        <v>11</v>
      </c>
    </row>
    <row r="1792" spans="1:25" ht="19" customHeight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272"/>
        <v>42010.466180555552</v>
      </c>
      <c r="L1792" s="12">
        <f t="shared" si="273"/>
        <v>2015</v>
      </c>
      <c r="M1792" s="12">
        <f t="shared" si="274"/>
        <v>1</v>
      </c>
      <c r="N1792" s="11"/>
      <c r="O1792" s="11">
        <f t="shared" si="275"/>
        <v>42040.466180555552</v>
      </c>
      <c r="P1792" t="b">
        <v>1</v>
      </c>
      <c r="Q1792">
        <v>15</v>
      </c>
      <c r="R1792" t="b">
        <v>0</v>
      </c>
      <c r="S1792" t="s">
        <v>8285</v>
      </c>
      <c r="T1792" s="5">
        <f t="shared" si="276"/>
        <v>4.957575757575758</v>
      </c>
      <c r="U1792" s="5">
        <f t="shared" si="277"/>
        <v>109.06666666666666</v>
      </c>
      <c r="V1792" t="str">
        <f t="shared" si="278"/>
        <v>photography</v>
      </c>
      <c r="W1792" t="str">
        <f t="shared" si="279"/>
        <v>photobooks</v>
      </c>
      <c r="X1792" s="8">
        <f t="shared" si="270"/>
        <v>2015</v>
      </c>
      <c r="Y1792" s="8">
        <f t="shared" si="271"/>
        <v>1</v>
      </c>
    </row>
    <row r="1793" spans="1:25" ht="19" customHeight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272"/>
        <v>41973.532002314816</v>
      </c>
      <c r="L1793" s="12">
        <f t="shared" si="273"/>
        <v>2014</v>
      </c>
      <c r="M1793" s="12">
        <f t="shared" si="274"/>
        <v>11</v>
      </c>
      <c r="N1793" s="11"/>
      <c r="O1793" s="11">
        <f t="shared" si="275"/>
        <v>42033.532002314816</v>
      </c>
      <c r="P1793" t="b">
        <v>1</v>
      </c>
      <c r="Q1793">
        <v>4</v>
      </c>
      <c r="R1793" t="b">
        <v>0</v>
      </c>
      <c r="S1793" t="s">
        <v>8285</v>
      </c>
      <c r="T1793" s="5">
        <f t="shared" si="276"/>
        <v>3.5666666666666664</v>
      </c>
      <c r="U1793" s="5">
        <f t="shared" si="277"/>
        <v>26.75</v>
      </c>
      <c r="V1793" t="str">
        <f t="shared" si="278"/>
        <v>photography</v>
      </c>
      <c r="W1793" t="str">
        <f t="shared" si="279"/>
        <v>photobooks</v>
      </c>
      <c r="X1793" s="8">
        <f t="shared" si="270"/>
        <v>2014</v>
      </c>
      <c r="Y1793" s="8">
        <f t="shared" si="271"/>
        <v>11</v>
      </c>
    </row>
    <row r="1794" spans="1:25" ht="19" customHeight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si="272"/>
        <v>42188.822708333326</v>
      </c>
      <c r="L1794" s="12">
        <f t="shared" si="273"/>
        <v>2015</v>
      </c>
      <c r="M1794" s="12">
        <f t="shared" si="274"/>
        <v>7</v>
      </c>
      <c r="N1794" s="11"/>
      <c r="O1794" s="11">
        <f t="shared" si="275"/>
        <v>42226.082638888889</v>
      </c>
      <c r="P1794" t="b">
        <v>1</v>
      </c>
      <c r="Q1794">
        <v>139</v>
      </c>
      <c r="R1794" t="b">
        <v>0</v>
      </c>
      <c r="S1794" t="s">
        <v>8285</v>
      </c>
      <c r="T1794" s="5">
        <f t="shared" si="276"/>
        <v>61.124000000000002</v>
      </c>
      <c r="U1794" s="5">
        <f t="shared" si="277"/>
        <v>109.93525179856115</v>
      </c>
      <c r="V1794" t="str">
        <f t="shared" si="278"/>
        <v>photography</v>
      </c>
      <c r="W1794" t="str">
        <f t="shared" si="279"/>
        <v>photobooks</v>
      </c>
      <c r="X1794" s="8">
        <f t="shared" ref="X1794:X1857" si="280">L1794</f>
        <v>2015</v>
      </c>
      <c r="Y1794" s="8">
        <f t="shared" ref="Y1794:Y1857" si="281">M1794</f>
        <v>7</v>
      </c>
    </row>
    <row r="1795" spans="1:25" ht="19" customHeight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ref="K1795:K1858" si="282">(J1795/86400)+25569+(-5/24)</f>
        <v>41940.683333333327</v>
      </c>
      <c r="L1795" s="12">
        <f t="shared" ref="L1795:L1858" si="283">YEAR(K1795)</f>
        <v>2014</v>
      </c>
      <c r="M1795" s="12">
        <f t="shared" ref="M1795:M1858" si="284">MONTH(K1795)</f>
        <v>10</v>
      </c>
      <c r="N1795" s="11"/>
      <c r="O1795" s="11">
        <f t="shared" ref="O1795:O1858" si="285">(I1795/86400)+25569+(-5/24)</f>
        <v>41970.724999999999</v>
      </c>
      <c r="P1795" t="b">
        <v>1</v>
      </c>
      <c r="Q1795">
        <v>2</v>
      </c>
      <c r="R1795" t="b">
        <v>0</v>
      </c>
      <c r="S1795" t="s">
        <v>8285</v>
      </c>
      <c r="T1795" s="5">
        <f t="shared" ref="T1795:T1858" si="286">E1795/D1795*100</f>
        <v>1.3333333333333335</v>
      </c>
      <c r="U1795" s="5">
        <f t="shared" ref="U1795:U1858" si="287">IF(Q1795&gt;0,E1795/Q1795,0)</f>
        <v>20</v>
      </c>
      <c r="V1795" t="str">
        <f t="shared" ref="V1795:V1858" si="288">LEFT(S1795,SEARCH("/",S1795)-1)</f>
        <v>photography</v>
      </c>
      <c r="W1795" t="str">
        <f t="shared" ref="W1795:W1858" si="289">RIGHT($S1795,LEN($S1795)-SEARCH("/",$S1795))</f>
        <v>photobooks</v>
      </c>
      <c r="X1795" s="8">
        <f t="shared" si="280"/>
        <v>2014</v>
      </c>
      <c r="Y1795" s="8">
        <f t="shared" si="281"/>
        <v>10</v>
      </c>
    </row>
    <row r="1796" spans="1:25" ht="19" customHeight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282"/>
        <v>42011.342847222222</v>
      </c>
      <c r="L1796" s="12">
        <f t="shared" si="283"/>
        <v>2015</v>
      </c>
      <c r="M1796" s="12">
        <f t="shared" si="284"/>
        <v>1</v>
      </c>
      <c r="N1796" s="11"/>
      <c r="O1796" s="11">
        <f t="shared" si="285"/>
        <v>42046.342847222222</v>
      </c>
      <c r="P1796" t="b">
        <v>1</v>
      </c>
      <c r="Q1796">
        <v>18</v>
      </c>
      <c r="R1796" t="b">
        <v>0</v>
      </c>
      <c r="S1796" t="s">
        <v>8285</v>
      </c>
      <c r="T1796" s="5">
        <f t="shared" si="286"/>
        <v>11.077777777777778</v>
      </c>
      <c r="U1796" s="5">
        <f t="shared" si="287"/>
        <v>55.388888888888886</v>
      </c>
      <c r="V1796" t="str">
        <f t="shared" si="288"/>
        <v>photography</v>
      </c>
      <c r="W1796" t="str">
        <f t="shared" si="289"/>
        <v>photobooks</v>
      </c>
      <c r="X1796" s="8">
        <f t="shared" si="280"/>
        <v>2015</v>
      </c>
      <c r="Y1796" s="8">
        <f t="shared" si="281"/>
        <v>1</v>
      </c>
    </row>
    <row r="1797" spans="1:25" ht="19" customHeight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282"/>
        <v>42628.080335648141</v>
      </c>
      <c r="L1797" s="12">
        <f t="shared" si="283"/>
        <v>2016</v>
      </c>
      <c r="M1797" s="12">
        <f t="shared" si="284"/>
        <v>9</v>
      </c>
      <c r="N1797" s="11"/>
      <c r="O1797" s="11">
        <f t="shared" si="285"/>
        <v>42657.458333333336</v>
      </c>
      <c r="P1797" t="b">
        <v>1</v>
      </c>
      <c r="Q1797">
        <v>81</v>
      </c>
      <c r="R1797" t="b">
        <v>0</v>
      </c>
      <c r="S1797" t="s">
        <v>8285</v>
      </c>
      <c r="T1797" s="5">
        <f t="shared" si="286"/>
        <v>38.735714285714288</v>
      </c>
      <c r="U1797" s="5">
        <f t="shared" si="287"/>
        <v>133.90123456790124</v>
      </c>
      <c r="V1797" t="str">
        <f t="shared" si="288"/>
        <v>photography</v>
      </c>
      <c r="W1797" t="str">
        <f t="shared" si="289"/>
        <v>photobooks</v>
      </c>
      <c r="X1797" s="8">
        <f t="shared" si="280"/>
        <v>2016</v>
      </c>
      <c r="Y1797" s="8">
        <f t="shared" si="281"/>
        <v>9</v>
      </c>
    </row>
    <row r="1798" spans="1:25" ht="19" customHeight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282"/>
        <v>42515.231087962959</v>
      </c>
      <c r="L1798" s="12">
        <f t="shared" si="283"/>
        <v>2016</v>
      </c>
      <c r="M1798" s="12">
        <f t="shared" si="284"/>
        <v>5</v>
      </c>
      <c r="N1798" s="11"/>
      <c r="O1798" s="11">
        <f t="shared" si="285"/>
        <v>42575.231087962959</v>
      </c>
      <c r="P1798" t="b">
        <v>1</v>
      </c>
      <c r="Q1798">
        <v>86</v>
      </c>
      <c r="R1798" t="b">
        <v>0</v>
      </c>
      <c r="S1798" t="s">
        <v>8285</v>
      </c>
      <c r="T1798" s="5">
        <f t="shared" si="286"/>
        <v>22.05263157894737</v>
      </c>
      <c r="U1798" s="5">
        <f t="shared" si="287"/>
        <v>48.720930232558139</v>
      </c>
      <c r="V1798" t="str">
        <f t="shared" si="288"/>
        <v>photography</v>
      </c>
      <c r="W1798" t="str">
        <f t="shared" si="289"/>
        <v>photobooks</v>
      </c>
      <c r="X1798" s="8">
        <f t="shared" si="280"/>
        <v>2016</v>
      </c>
      <c r="Y1798" s="8">
        <f t="shared" si="281"/>
        <v>5</v>
      </c>
    </row>
    <row r="1799" spans="1:25" ht="19" customHeight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282"/>
        <v>42689.360983796294</v>
      </c>
      <c r="L1799" s="12">
        <f t="shared" si="283"/>
        <v>2016</v>
      </c>
      <c r="M1799" s="12">
        <f t="shared" si="284"/>
        <v>11</v>
      </c>
      <c r="N1799" s="11"/>
      <c r="O1799" s="11">
        <f t="shared" si="285"/>
        <v>42719.360983796294</v>
      </c>
      <c r="P1799" t="b">
        <v>1</v>
      </c>
      <c r="Q1799">
        <v>140</v>
      </c>
      <c r="R1799" t="b">
        <v>0</v>
      </c>
      <c r="S1799" t="s">
        <v>8285</v>
      </c>
      <c r="T1799" s="5">
        <f t="shared" si="286"/>
        <v>67.55</v>
      </c>
      <c r="U1799" s="5">
        <f t="shared" si="287"/>
        <v>48.25</v>
      </c>
      <c r="V1799" t="str">
        <f t="shared" si="288"/>
        <v>photography</v>
      </c>
      <c r="W1799" t="str">
        <f t="shared" si="289"/>
        <v>photobooks</v>
      </c>
      <c r="X1799" s="8">
        <f t="shared" si="280"/>
        <v>2016</v>
      </c>
      <c r="Y1799" s="8">
        <f t="shared" si="281"/>
        <v>11</v>
      </c>
    </row>
    <row r="1800" spans="1:25" ht="19" customHeight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282"/>
        <v>42344.118437499994</v>
      </c>
      <c r="L1800" s="12">
        <f t="shared" si="283"/>
        <v>2015</v>
      </c>
      <c r="M1800" s="12">
        <f t="shared" si="284"/>
        <v>12</v>
      </c>
      <c r="N1800" s="11"/>
      <c r="O1800" s="11">
        <f t="shared" si="285"/>
        <v>42404.118437499994</v>
      </c>
      <c r="P1800" t="b">
        <v>1</v>
      </c>
      <c r="Q1800">
        <v>37</v>
      </c>
      <c r="R1800" t="b">
        <v>0</v>
      </c>
      <c r="S1800" t="s">
        <v>8285</v>
      </c>
      <c r="T1800" s="5">
        <f t="shared" si="286"/>
        <v>13.637499999999999</v>
      </c>
      <c r="U1800" s="5">
        <f t="shared" si="287"/>
        <v>58.972972972972975</v>
      </c>
      <c r="V1800" t="str">
        <f t="shared" si="288"/>
        <v>photography</v>
      </c>
      <c r="W1800" t="str">
        <f t="shared" si="289"/>
        <v>photobooks</v>
      </c>
      <c r="X1800" s="8">
        <f t="shared" si="280"/>
        <v>2015</v>
      </c>
      <c r="Y1800" s="8">
        <f t="shared" si="281"/>
        <v>12</v>
      </c>
    </row>
    <row r="1801" spans="1:25" ht="19" customHeight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282"/>
        <v>41934.634351851848</v>
      </c>
      <c r="L1801" s="12">
        <f t="shared" si="283"/>
        <v>2014</v>
      </c>
      <c r="M1801" s="12">
        <f t="shared" si="284"/>
        <v>10</v>
      </c>
      <c r="N1801" s="11"/>
      <c r="O1801" s="11">
        <f t="shared" si="285"/>
        <v>41954.676018518519</v>
      </c>
      <c r="P1801" t="b">
        <v>1</v>
      </c>
      <c r="Q1801">
        <v>6</v>
      </c>
      <c r="R1801" t="b">
        <v>0</v>
      </c>
      <c r="S1801" t="s">
        <v>8285</v>
      </c>
      <c r="T1801" s="5">
        <f t="shared" si="286"/>
        <v>1.7457500000000001</v>
      </c>
      <c r="U1801" s="5">
        <f t="shared" si="287"/>
        <v>11.638333333333334</v>
      </c>
      <c r="V1801" t="str">
        <f t="shared" si="288"/>
        <v>photography</v>
      </c>
      <c r="W1801" t="str">
        <f t="shared" si="289"/>
        <v>photobooks</v>
      </c>
      <c r="X1801" s="8">
        <f t="shared" si="280"/>
        <v>2014</v>
      </c>
      <c r="Y1801" s="8">
        <f t="shared" si="281"/>
        <v>10</v>
      </c>
    </row>
    <row r="1802" spans="1:25" ht="19" customHeight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282"/>
        <v>42623.397800925923</v>
      </c>
      <c r="L1802" s="12">
        <f t="shared" si="283"/>
        <v>2016</v>
      </c>
      <c r="M1802" s="12">
        <f t="shared" si="284"/>
        <v>9</v>
      </c>
      <c r="N1802" s="11"/>
      <c r="O1802" s="11">
        <f t="shared" si="285"/>
        <v>42653.397800925923</v>
      </c>
      <c r="P1802" t="b">
        <v>1</v>
      </c>
      <c r="Q1802">
        <v>113</v>
      </c>
      <c r="R1802" t="b">
        <v>0</v>
      </c>
      <c r="S1802" t="s">
        <v>8285</v>
      </c>
      <c r="T1802" s="5">
        <f t="shared" si="286"/>
        <v>20.44963251188932</v>
      </c>
      <c r="U1802" s="5">
        <f t="shared" si="287"/>
        <v>83.716814159292042</v>
      </c>
      <c r="V1802" t="str">
        <f t="shared" si="288"/>
        <v>photography</v>
      </c>
      <c r="W1802" t="str">
        <f t="shared" si="289"/>
        <v>photobooks</v>
      </c>
      <c r="X1802" s="8">
        <f t="shared" si="280"/>
        <v>2016</v>
      </c>
      <c r="Y1802" s="8">
        <f t="shared" si="281"/>
        <v>9</v>
      </c>
    </row>
    <row r="1803" spans="1:25" ht="19" customHeight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282"/>
        <v>42321.452175925922</v>
      </c>
      <c r="L1803" s="12">
        <f t="shared" si="283"/>
        <v>2015</v>
      </c>
      <c r="M1803" s="12">
        <f t="shared" si="284"/>
        <v>11</v>
      </c>
      <c r="N1803" s="11"/>
      <c r="O1803" s="11">
        <f t="shared" si="285"/>
        <v>42353.298611111109</v>
      </c>
      <c r="P1803" t="b">
        <v>1</v>
      </c>
      <c r="Q1803">
        <v>37</v>
      </c>
      <c r="R1803" t="b">
        <v>0</v>
      </c>
      <c r="S1803" t="s">
        <v>8285</v>
      </c>
      <c r="T1803" s="5">
        <f t="shared" si="286"/>
        <v>13.852941176470587</v>
      </c>
      <c r="U1803" s="5">
        <f t="shared" si="287"/>
        <v>63.648648648648646</v>
      </c>
      <c r="V1803" t="str">
        <f t="shared" si="288"/>
        <v>photography</v>
      </c>
      <c r="W1803" t="str">
        <f t="shared" si="289"/>
        <v>photobooks</v>
      </c>
      <c r="X1803" s="8">
        <f t="shared" si="280"/>
        <v>2015</v>
      </c>
      <c r="Y1803" s="8">
        <f t="shared" si="281"/>
        <v>11</v>
      </c>
    </row>
    <row r="1804" spans="1:25" ht="19" customHeight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282"/>
        <v>42159.264236111114</v>
      </c>
      <c r="L1804" s="12">
        <f t="shared" si="283"/>
        <v>2015</v>
      </c>
      <c r="M1804" s="12">
        <f t="shared" si="284"/>
        <v>6</v>
      </c>
      <c r="N1804" s="11"/>
      <c r="O1804" s="11">
        <f t="shared" si="285"/>
        <v>42182.707638888889</v>
      </c>
      <c r="P1804" t="b">
        <v>1</v>
      </c>
      <c r="Q1804">
        <v>18</v>
      </c>
      <c r="R1804" t="b">
        <v>0</v>
      </c>
      <c r="S1804" t="s">
        <v>8285</v>
      </c>
      <c r="T1804" s="5">
        <f t="shared" si="286"/>
        <v>48.485714285714288</v>
      </c>
      <c r="U1804" s="5">
        <f t="shared" si="287"/>
        <v>94.277777777777771</v>
      </c>
      <c r="V1804" t="str">
        <f t="shared" si="288"/>
        <v>photography</v>
      </c>
      <c r="W1804" t="str">
        <f t="shared" si="289"/>
        <v>photobooks</v>
      </c>
      <c r="X1804" s="8">
        <f t="shared" si="280"/>
        <v>2015</v>
      </c>
      <c r="Y1804" s="8">
        <f t="shared" si="281"/>
        <v>6</v>
      </c>
    </row>
    <row r="1805" spans="1:25" ht="19" customHeight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282"/>
        <v>42017.863217592589</v>
      </c>
      <c r="L1805" s="12">
        <f t="shared" si="283"/>
        <v>2015</v>
      </c>
      <c r="M1805" s="12">
        <f t="shared" si="284"/>
        <v>1</v>
      </c>
      <c r="N1805" s="11"/>
      <c r="O1805" s="11">
        <f t="shared" si="285"/>
        <v>42048.863217592589</v>
      </c>
      <c r="P1805" t="b">
        <v>1</v>
      </c>
      <c r="Q1805">
        <v>75</v>
      </c>
      <c r="R1805" t="b">
        <v>0</v>
      </c>
      <c r="S1805" t="s">
        <v>8285</v>
      </c>
      <c r="T1805" s="5">
        <f t="shared" si="286"/>
        <v>30.8</v>
      </c>
      <c r="U1805" s="5">
        <f t="shared" si="287"/>
        <v>71.86666666666666</v>
      </c>
      <c r="V1805" t="str">
        <f t="shared" si="288"/>
        <v>photography</v>
      </c>
      <c r="W1805" t="str">
        <f t="shared" si="289"/>
        <v>photobooks</v>
      </c>
      <c r="X1805" s="8">
        <f t="shared" si="280"/>
        <v>2015</v>
      </c>
      <c r="Y1805" s="8">
        <f t="shared" si="281"/>
        <v>1</v>
      </c>
    </row>
    <row r="1806" spans="1:25" ht="19" customHeight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282"/>
        <v>42282.469953703701</v>
      </c>
      <c r="L1806" s="12">
        <f t="shared" si="283"/>
        <v>2015</v>
      </c>
      <c r="M1806" s="12">
        <f t="shared" si="284"/>
        <v>10</v>
      </c>
      <c r="N1806" s="11"/>
      <c r="O1806" s="11">
        <f t="shared" si="285"/>
        <v>42322.511620370373</v>
      </c>
      <c r="P1806" t="b">
        <v>1</v>
      </c>
      <c r="Q1806">
        <v>52</v>
      </c>
      <c r="R1806" t="b">
        <v>0</v>
      </c>
      <c r="S1806" t="s">
        <v>8285</v>
      </c>
      <c r="T1806" s="5">
        <f t="shared" si="286"/>
        <v>35.174193548387095</v>
      </c>
      <c r="U1806" s="5">
        <f t="shared" si="287"/>
        <v>104.84615384615384</v>
      </c>
      <c r="V1806" t="str">
        <f t="shared" si="288"/>
        <v>photography</v>
      </c>
      <c r="W1806" t="str">
        <f t="shared" si="289"/>
        <v>photobooks</v>
      </c>
      <c r="X1806" s="8">
        <f t="shared" si="280"/>
        <v>2015</v>
      </c>
      <c r="Y1806" s="8">
        <f t="shared" si="281"/>
        <v>10</v>
      </c>
    </row>
    <row r="1807" spans="1:25" ht="19" customHeight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282"/>
        <v>42247.595578703702</v>
      </c>
      <c r="L1807" s="12">
        <f t="shared" si="283"/>
        <v>2015</v>
      </c>
      <c r="M1807" s="12">
        <f t="shared" si="284"/>
        <v>8</v>
      </c>
      <c r="N1807" s="11"/>
      <c r="O1807" s="11">
        <f t="shared" si="285"/>
        <v>42279.541666666664</v>
      </c>
      <c r="P1807" t="b">
        <v>1</v>
      </c>
      <c r="Q1807">
        <v>122</v>
      </c>
      <c r="R1807" t="b">
        <v>0</v>
      </c>
      <c r="S1807" t="s">
        <v>8285</v>
      </c>
      <c r="T1807" s="5">
        <f t="shared" si="286"/>
        <v>36.404444444444444</v>
      </c>
      <c r="U1807" s="5">
        <f t="shared" si="287"/>
        <v>67.139344262295083</v>
      </c>
      <c r="V1807" t="str">
        <f t="shared" si="288"/>
        <v>photography</v>
      </c>
      <c r="W1807" t="str">
        <f t="shared" si="289"/>
        <v>photobooks</v>
      </c>
      <c r="X1807" s="8">
        <f t="shared" si="280"/>
        <v>2015</v>
      </c>
      <c r="Y1807" s="8">
        <f t="shared" si="281"/>
        <v>8</v>
      </c>
    </row>
    <row r="1808" spans="1:25" ht="19" customHeight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282"/>
        <v>41877.429965277777</v>
      </c>
      <c r="L1808" s="12">
        <f t="shared" si="283"/>
        <v>2014</v>
      </c>
      <c r="M1808" s="12">
        <f t="shared" si="284"/>
        <v>8</v>
      </c>
      <c r="N1808" s="11"/>
      <c r="O1808" s="11">
        <f t="shared" si="285"/>
        <v>41912.429965277777</v>
      </c>
      <c r="P1808" t="b">
        <v>1</v>
      </c>
      <c r="Q1808">
        <v>8</v>
      </c>
      <c r="R1808" t="b">
        <v>0</v>
      </c>
      <c r="S1808" t="s">
        <v>8285</v>
      </c>
      <c r="T1808" s="5">
        <f t="shared" si="286"/>
        <v>2.9550000000000001</v>
      </c>
      <c r="U1808" s="5">
        <f t="shared" si="287"/>
        <v>73.875</v>
      </c>
      <c r="V1808" t="str">
        <f t="shared" si="288"/>
        <v>photography</v>
      </c>
      <c r="W1808" t="str">
        <f t="shared" si="289"/>
        <v>photobooks</v>
      </c>
      <c r="X1808" s="8">
        <f t="shared" si="280"/>
        <v>2014</v>
      </c>
      <c r="Y1808" s="8">
        <f t="shared" si="281"/>
        <v>8</v>
      </c>
    </row>
    <row r="1809" spans="1:25" ht="19" customHeight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282"/>
        <v>41879.860104166662</v>
      </c>
      <c r="L1809" s="12">
        <f t="shared" si="283"/>
        <v>2014</v>
      </c>
      <c r="M1809" s="12">
        <f t="shared" si="284"/>
        <v>8</v>
      </c>
      <c r="N1809" s="11"/>
      <c r="O1809" s="11">
        <f t="shared" si="285"/>
        <v>41909.860104166662</v>
      </c>
      <c r="P1809" t="b">
        <v>1</v>
      </c>
      <c r="Q1809">
        <v>8</v>
      </c>
      <c r="R1809" t="b">
        <v>0</v>
      </c>
      <c r="S1809" t="s">
        <v>8285</v>
      </c>
      <c r="T1809" s="5">
        <f t="shared" si="286"/>
        <v>11.06</v>
      </c>
      <c r="U1809" s="5">
        <f t="shared" si="287"/>
        <v>69.125</v>
      </c>
      <c r="V1809" t="str">
        <f t="shared" si="288"/>
        <v>photography</v>
      </c>
      <c r="W1809" t="str">
        <f t="shared" si="289"/>
        <v>photobooks</v>
      </c>
      <c r="X1809" s="8">
        <f t="shared" si="280"/>
        <v>2014</v>
      </c>
      <c r="Y1809" s="8">
        <f t="shared" si="281"/>
        <v>8</v>
      </c>
    </row>
    <row r="1810" spans="1:25" ht="19" customHeight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282"/>
        <v>42742.472569444442</v>
      </c>
      <c r="L1810" s="12">
        <f t="shared" si="283"/>
        <v>2017</v>
      </c>
      <c r="M1810" s="12">
        <f t="shared" si="284"/>
        <v>1</v>
      </c>
      <c r="N1810" s="11"/>
      <c r="O1810" s="11">
        <f t="shared" si="285"/>
        <v>42777.472569444442</v>
      </c>
      <c r="P1810" t="b">
        <v>1</v>
      </c>
      <c r="Q1810">
        <v>96</v>
      </c>
      <c r="R1810" t="b">
        <v>0</v>
      </c>
      <c r="S1810" t="s">
        <v>8285</v>
      </c>
      <c r="T1810" s="5">
        <f t="shared" si="286"/>
        <v>41.407142857142858</v>
      </c>
      <c r="U1810" s="5">
        <f t="shared" si="287"/>
        <v>120.77083333333333</v>
      </c>
      <c r="V1810" t="str">
        <f t="shared" si="288"/>
        <v>photography</v>
      </c>
      <c r="W1810" t="str">
        <f t="shared" si="289"/>
        <v>photobooks</v>
      </c>
      <c r="X1810" s="8">
        <f t="shared" si="280"/>
        <v>2017</v>
      </c>
      <c r="Y1810" s="8">
        <f t="shared" si="281"/>
        <v>1</v>
      </c>
    </row>
    <row r="1811" spans="1:25" ht="19" customHeight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282"/>
        <v>42029.699525462966</v>
      </c>
      <c r="L1811" s="12">
        <f t="shared" si="283"/>
        <v>2015</v>
      </c>
      <c r="M1811" s="12">
        <f t="shared" si="284"/>
        <v>1</v>
      </c>
      <c r="N1811" s="11"/>
      <c r="O1811" s="11">
        <f t="shared" si="285"/>
        <v>42064.699525462966</v>
      </c>
      <c r="P1811" t="b">
        <v>1</v>
      </c>
      <c r="Q1811">
        <v>9</v>
      </c>
      <c r="R1811" t="b">
        <v>0</v>
      </c>
      <c r="S1811" t="s">
        <v>8285</v>
      </c>
      <c r="T1811" s="5">
        <f t="shared" si="286"/>
        <v>10.857142857142858</v>
      </c>
      <c r="U1811" s="5">
        <f t="shared" si="287"/>
        <v>42.222222222222221</v>
      </c>
      <c r="V1811" t="str">
        <f t="shared" si="288"/>
        <v>photography</v>
      </c>
      <c r="W1811" t="str">
        <f t="shared" si="289"/>
        <v>photobooks</v>
      </c>
      <c r="X1811" s="8">
        <f t="shared" si="280"/>
        <v>2015</v>
      </c>
      <c r="Y1811" s="8">
        <f t="shared" si="281"/>
        <v>1</v>
      </c>
    </row>
    <row r="1812" spans="1:25" ht="19" customHeight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282"/>
        <v>41860.701689814814</v>
      </c>
      <c r="L1812" s="12">
        <f t="shared" si="283"/>
        <v>2014</v>
      </c>
      <c r="M1812" s="12">
        <f t="shared" si="284"/>
        <v>8</v>
      </c>
      <c r="N1812" s="11"/>
      <c r="O1812" s="11">
        <f t="shared" si="285"/>
        <v>41872.701689814814</v>
      </c>
      <c r="P1812" t="b">
        <v>0</v>
      </c>
      <c r="Q1812">
        <v>2</v>
      </c>
      <c r="R1812" t="b">
        <v>0</v>
      </c>
      <c r="S1812" t="s">
        <v>8285</v>
      </c>
      <c r="T1812" s="5">
        <f t="shared" si="286"/>
        <v>3.3333333333333335</v>
      </c>
      <c r="U1812" s="5">
        <f t="shared" si="287"/>
        <v>7.5</v>
      </c>
      <c r="V1812" t="str">
        <f t="shared" si="288"/>
        <v>photography</v>
      </c>
      <c r="W1812" t="str">
        <f t="shared" si="289"/>
        <v>photobooks</v>
      </c>
      <c r="X1812" s="8">
        <f t="shared" si="280"/>
        <v>2014</v>
      </c>
      <c r="Y1812" s="8">
        <f t="shared" si="281"/>
        <v>8</v>
      </c>
    </row>
    <row r="1813" spans="1:25" ht="19" customHeight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282"/>
        <v>41876.225347222222</v>
      </c>
      <c r="L1813" s="12">
        <f t="shared" si="283"/>
        <v>2014</v>
      </c>
      <c r="M1813" s="12">
        <f t="shared" si="284"/>
        <v>8</v>
      </c>
      <c r="N1813" s="11"/>
      <c r="O1813" s="11">
        <f t="shared" si="285"/>
        <v>41935.958333333328</v>
      </c>
      <c r="P1813" t="b">
        <v>0</v>
      </c>
      <c r="Q1813">
        <v>26</v>
      </c>
      <c r="R1813" t="b">
        <v>0</v>
      </c>
      <c r="S1813" t="s">
        <v>8285</v>
      </c>
      <c r="T1813" s="5">
        <f t="shared" si="286"/>
        <v>7.407407407407407E-2</v>
      </c>
      <c r="U1813" s="5">
        <f t="shared" si="287"/>
        <v>1.5384615384615385</v>
      </c>
      <c r="V1813" t="str">
        <f t="shared" si="288"/>
        <v>photography</v>
      </c>
      <c r="W1813" t="str">
        <f t="shared" si="289"/>
        <v>photobooks</v>
      </c>
      <c r="X1813" s="8">
        <f t="shared" si="280"/>
        <v>2014</v>
      </c>
      <c r="Y1813" s="8">
        <f t="shared" si="281"/>
        <v>8</v>
      </c>
    </row>
    <row r="1814" spans="1:25" ht="19" customHeight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282"/>
        <v>42524.110370370363</v>
      </c>
      <c r="L1814" s="12">
        <f t="shared" si="283"/>
        <v>2016</v>
      </c>
      <c r="M1814" s="12">
        <f t="shared" si="284"/>
        <v>6</v>
      </c>
      <c r="N1814" s="11"/>
      <c r="O1814" s="11">
        <f t="shared" si="285"/>
        <v>42554.110370370363</v>
      </c>
      <c r="P1814" t="b">
        <v>0</v>
      </c>
      <c r="Q1814">
        <v>23</v>
      </c>
      <c r="R1814" t="b">
        <v>0</v>
      </c>
      <c r="S1814" t="s">
        <v>8285</v>
      </c>
      <c r="T1814" s="5">
        <f t="shared" si="286"/>
        <v>13.307692307692307</v>
      </c>
      <c r="U1814" s="5">
        <f t="shared" si="287"/>
        <v>37.608695652173914</v>
      </c>
      <c r="V1814" t="str">
        <f t="shared" si="288"/>
        <v>photography</v>
      </c>
      <c r="W1814" t="str">
        <f t="shared" si="289"/>
        <v>photobooks</v>
      </c>
      <c r="X1814" s="8">
        <f t="shared" si="280"/>
        <v>2016</v>
      </c>
      <c r="Y1814" s="8">
        <f t="shared" si="281"/>
        <v>6</v>
      </c>
    </row>
    <row r="1815" spans="1:25" ht="19" customHeight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282"/>
        <v>41829.68069444444</v>
      </c>
      <c r="L1815" s="12">
        <f t="shared" si="283"/>
        <v>2014</v>
      </c>
      <c r="M1815" s="12">
        <f t="shared" si="284"/>
        <v>7</v>
      </c>
      <c r="N1815" s="11"/>
      <c r="O1815" s="11">
        <f t="shared" si="285"/>
        <v>41859.68069444444</v>
      </c>
      <c r="P1815" t="b">
        <v>0</v>
      </c>
      <c r="Q1815">
        <v>0</v>
      </c>
      <c r="R1815" t="b">
        <v>0</v>
      </c>
      <c r="S1815" t="s">
        <v>8285</v>
      </c>
      <c r="T1815" s="5">
        <f t="shared" si="286"/>
        <v>0</v>
      </c>
      <c r="U1815" s="5">
        <f t="shared" si="287"/>
        <v>0</v>
      </c>
      <c r="V1815" t="str">
        <f t="shared" si="288"/>
        <v>photography</v>
      </c>
      <c r="W1815" t="str">
        <f t="shared" si="289"/>
        <v>photobooks</v>
      </c>
      <c r="X1815" s="8">
        <f t="shared" si="280"/>
        <v>2014</v>
      </c>
      <c r="Y1815" s="8">
        <f t="shared" si="281"/>
        <v>7</v>
      </c>
    </row>
    <row r="1816" spans="1:25" ht="19" customHeight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282"/>
        <v>42033.105740740742</v>
      </c>
      <c r="L1816" s="12">
        <f t="shared" si="283"/>
        <v>2015</v>
      </c>
      <c r="M1816" s="12">
        <f t="shared" si="284"/>
        <v>1</v>
      </c>
      <c r="N1816" s="11"/>
      <c r="O1816" s="11">
        <f t="shared" si="285"/>
        <v>42063.105740740742</v>
      </c>
      <c r="P1816" t="b">
        <v>0</v>
      </c>
      <c r="Q1816">
        <v>140</v>
      </c>
      <c r="R1816" t="b">
        <v>0</v>
      </c>
      <c r="S1816" t="s">
        <v>8285</v>
      </c>
      <c r="T1816" s="5">
        <f t="shared" si="286"/>
        <v>49.183333333333337</v>
      </c>
      <c r="U1816" s="5">
        <f t="shared" si="287"/>
        <v>42.157142857142858</v>
      </c>
      <c r="V1816" t="str">
        <f t="shared" si="288"/>
        <v>photography</v>
      </c>
      <c r="W1816" t="str">
        <f t="shared" si="289"/>
        <v>photobooks</v>
      </c>
      <c r="X1816" s="8">
        <f t="shared" si="280"/>
        <v>2015</v>
      </c>
      <c r="Y1816" s="8">
        <f t="shared" si="281"/>
        <v>1</v>
      </c>
    </row>
    <row r="1817" spans="1:25" ht="19" customHeight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282"/>
        <v>42172.698344907403</v>
      </c>
      <c r="L1817" s="12">
        <f t="shared" si="283"/>
        <v>2015</v>
      </c>
      <c r="M1817" s="12">
        <f t="shared" si="284"/>
        <v>6</v>
      </c>
      <c r="N1817" s="11"/>
      <c r="O1817" s="11">
        <f t="shared" si="285"/>
        <v>42186.698344907403</v>
      </c>
      <c r="P1817" t="b">
        <v>0</v>
      </c>
      <c r="Q1817">
        <v>0</v>
      </c>
      <c r="R1817" t="b">
        <v>0</v>
      </c>
      <c r="S1817" t="s">
        <v>8285</v>
      </c>
      <c r="T1817" s="5">
        <f t="shared" si="286"/>
        <v>0</v>
      </c>
      <c r="U1817" s="5">
        <f t="shared" si="287"/>
        <v>0</v>
      </c>
      <c r="V1817" t="str">
        <f t="shared" si="288"/>
        <v>photography</v>
      </c>
      <c r="W1817" t="str">
        <f t="shared" si="289"/>
        <v>photobooks</v>
      </c>
      <c r="X1817" s="8">
        <f t="shared" si="280"/>
        <v>2015</v>
      </c>
      <c r="Y1817" s="8">
        <f t="shared" si="281"/>
        <v>6</v>
      </c>
    </row>
    <row r="1818" spans="1:25" ht="19" customHeight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282"/>
        <v>42548.667858796289</v>
      </c>
      <c r="L1818" s="12">
        <f t="shared" si="283"/>
        <v>2016</v>
      </c>
      <c r="M1818" s="12">
        <f t="shared" si="284"/>
        <v>6</v>
      </c>
      <c r="N1818" s="11"/>
      <c r="O1818" s="11">
        <f t="shared" si="285"/>
        <v>42576.583333333336</v>
      </c>
      <c r="P1818" t="b">
        <v>0</v>
      </c>
      <c r="Q1818">
        <v>6</v>
      </c>
      <c r="R1818" t="b">
        <v>0</v>
      </c>
      <c r="S1818" t="s">
        <v>8285</v>
      </c>
      <c r="T1818" s="5">
        <f t="shared" si="286"/>
        <v>2.036</v>
      </c>
      <c r="U1818" s="5">
        <f t="shared" si="287"/>
        <v>84.833333333333329</v>
      </c>
      <c r="V1818" t="str">
        <f t="shared" si="288"/>
        <v>photography</v>
      </c>
      <c r="W1818" t="str">
        <f t="shared" si="289"/>
        <v>photobooks</v>
      </c>
      <c r="X1818" s="8">
        <f t="shared" si="280"/>
        <v>2016</v>
      </c>
      <c r="Y1818" s="8">
        <f t="shared" si="281"/>
        <v>6</v>
      </c>
    </row>
    <row r="1819" spans="1:25" ht="19" customHeight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282"/>
        <v>42705.453784722216</v>
      </c>
      <c r="L1819" s="12">
        <f t="shared" si="283"/>
        <v>2016</v>
      </c>
      <c r="M1819" s="12">
        <f t="shared" si="284"/>
        <v>12</v>
      </c>
      <c r="N1819" s="11"/>
      <c r="O1819" s="11">
        <f t="shared" si="285"/>
        <v>42765.082638888889</v>
      </c>
      <c r="P1819" t="b">
        <v>0</v>
      </c>
      <c r="Q1819">
        <v>100</v>
      </c>
      <c r="R1819" t="b">
        <v>0</v>
      </c>
      <c r="S1819" t="s">
        <v>8285</v>
      </c>
      <c r="T1819" s="5">
        <f t="shared" si="286"/>
        <v>52.327777777777776</v>
      </c>
      <c r="U1819" s="5">
        <f t="shared" si="287"/>
        <v>94.19</v>
      </c>
      <c r="V1819" t="str">
        <f t="shared" si="288"/>
        <v>photography</v>
      </c>
      <c r="W1819" t="str">
        <f t="shared" si="289"/>
        <v>photobooks</v>
      </c>
      <c r="X1819" s="8">
        <f t="shared" si="280"/>
        <v>2016</v>
      </c>
      <c r="Y1819" s="8">
        <f t="shared" si="281"/>
        <v>12</v>
      </c>
    </row>
    <row r="1820" spans="1:25" ht="19" customHeight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282"/>
        <v>42067.026041666664</v>
      </c>
      <c r="L1820" s="12">
        <f t="shared" si="283"/>
        <v>2015</v>
      </c>
      <c r="M1820" s="12">
        <f t="shared" si="284"/>
        <v>3</v>
      </c>
      <c r="N1820" s="11"/>
      <c r="O1820" s="11">
        <f t="shared" si="285"/>
        <v>42096.984374999993</v>
      </c>
      <c r="P1820" t="b">
        <v>0</v>
      </c>
      <c r="Q1820">
        <v>0</v>
      </c>
      <c r="R1820" t="b">
        <v>0</v>
      </c>
      <c r="S1820" t="s">
        <v>8285</v>
      </c>
      <c r="T1820" s="5">
        <f t="shared" si="286"/>
        <v>0</v>
      </c>
      <c r="U1820" s="5">
        <f t="shared" si="287"/>
        <v>0</v>
      </c>
      <c r="V1820" t="str">
        <f t="shared" si="288"/>
        <v>photography</v>
      </c>
      <c r="W1820" t="str">
        <f t="shared" si="289"/>
        <v>photobooks</v>
      </c>
      <c r="X1820" s="8">
        <f t="shared" si="280"/>
        <v>2015</v>
      </c>
      <c r="Y1820" s="8">
        <f t="shared" si="281"/>
        <v>3</v>
      </c>
    </row>
    <row r="1821" spans="1:25" ht="19" customHeight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282"/>
        <v>41820.543935185182</v>
      </c>
      <c r="L1821" s="12">
        <f t="shared" si="283"/>
        <v>2014</v>
      </c>
      <c r="M1821" s="12">
        <f t="shared" si="284"/>
        <v>6</v>
      </c>
      <c r="N1821" s="11"/>
      <c r="O1821" s="11">
        <f t="shared" si="285"/>
        <v>41850.543935185182</v>
      </c>
      <c r="P1821" t="b">
        <v>0</v>
      </c>
      <c r="Q1821">
        <v>4</v>
      </c>
      <c r="R1821" t="b">
        <v>0</v>
      </c>
      <c r="S1821" t="s">
        <v>8285</v>
      </c>
      <c r="T1821" s="5">
        <f t="shared" si="286"/>
        <v>2.083333333333333</v>
      </c>
      <c r="U1821" s="5">
        <f t="shared" si="287"/>
        <v>6.25</v>
      </c>
      <c r="V1821" t="str">
        <f t="shared" si="288"/>
        <v>photography</v>
      </c>
      <c r="W1821" t="str">
        <f t="shared" si="289"/>
        <v>photobooks</v>
      </c>
      <c r="X1821" s="8">
        <f t="shared" si="280"/>
        <v>2014</v>
      </c>
      <c r="Y1821" s="8">
        <f t="shared" si="281"/>
        <v>6</v>
      </c>
    </row>
    <row r="1822" spans="1:25" ht="19" customHeight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282"/>
        <v>42064.876041666663</v>
      </c>
      <c r="L1822" s="12">
        <f t="shared" si="283"/>
        <v>2015</v>
      </c>
      <c r="M1822" s="12">
        <f t="shared" si="284"/>
        <v>3</v>
      </c>
      <c r="N1822" s="11"/>
      <c r="O1822" s="11">
        <f t="shared" si="285"/>
        <v>42094.834374999999</v>
      </c>
      <c r="P1822" t="b">
        <v>0</v>
      </c>
      <c r="Q1822">
        <v>8</v>
      </c>
      <c r="R1822" t="b">
        <v>0</v>
      </c>
      <c r="S1822" t="s">
        <v>8285</v>
      </c>
      <c r="T1822" s="5">
        <f t="shared" si="286"/>
        <v>6.565384615384616</v>
      </c>
      <c r="U1822" s="5">
        <f t="shared" si="287"/>
        <v>213.375</v>
      </c>
      <c r="V1822" t="str">
        <f t="shared" si="288"/>
        <v>photography</v>
      </c>
      <c r="W1822" t="str">
        <f t="shared" si="289"/>
        <v>photobooks</v>
      </c>
      <c r="X1822" s="8">
        <f t="shared" si="280"/>
        <v>2015</v>
      </c>
      <c r="Y1822" s="8">
        <f t="shared" si="281"/>
        <v>3</v>
      </c>
    </row>
    <row r="1823" spans="1:25" ht="19" customHeight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282"/>
        <v>40926.110729166663</v>
      </c>
      <c r="L1823" s="12">
        <f t="shared" si="283"/>
        <v>2012</v>
      </c>
      <c r="M1823" s="12">
        <f t="shared" si="284"/>
        <v>1</v>
      </c>
      <c r="N1823" s="11"/>
      <c r="O1823" s="11">
        <f t="shared" si="285"/>
        <v>40971.110729166663</v>
      </c>
      <c r="P1823" t="b">
        <v>0</v>
      </c>
      <c r="Q1823">
        <v>57</v>
      </c>
      <c r="R1823" t="b">
        <v>1</v>
      </c>
      <c r="S1823" t="s">
        <v>8276</v>
      </c>
      <c r="T1823" s="5">
        <f t="shared" si="286"/>
        <v>134.88999999999999</v>
      </c>
      <c r="U1823" s="5">
        <f t="shared" si="287"/>
        <v>59.162280701754383</v>
      </c>
      <c r="V1823" t="str">
        <f t="shared" si="288"/>
        <v>music</v>
      </c>
      <c r="W1823" t="str">
        <f t="shared" si="289"/>
        <v>rock</v>
      </c>
      <c r="X1823" s="8">
        <f t="shared" si="280"/>
        <v>2012</v>
      </c>
      <c r="Y1823" s="8">
        <f t="shared" si="281"/>
        <v>1</v>
      </c>
    </row>
    <row r="1824" spans="1:25" ht="19" customHeight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282"/>
        <v>41634.588680555556</v>
      </c>
      <c r="L1824" s="12">
        <f t="shared" si="283"/>
        <v>2013</v>
      </c>
      <c r="M1824" s="12">
        <f t="shared" si="284"/>
        <v>12</v>
      </c>
      <c r="N1824" s="11"/>
      <c r="O1824" s="11">
        <f t="shared" si="285"/>
        <v>41670.584027777775</v>
      </c>
      <c r="P1824" t="b">
        <v>0</v>
      </c>
      <c r="Q1824">
        <v>11</v>
      </c>
      <c r="R1824" t="b">
        <v>1</v>
      </c>
      <c r="S1824" t="s">
        <v>8276</v>
      </c>
      <c r="T1824" s="5">
        <f t="shared" si="286"/>
        <v>100</v>
      </c>
      <c r="U1824" s="5">
        <f t="shared" si="287"/>
        <v>27.272727272727273</v>
      </c>
      <c r="V1824" t="str">
        <f t="shared" si="288"/>
        <v>music</v>
      </c>
      <c r="W1824" t="str">
        <f t="shared" si="289"/>
        <v>rock</v>
      </c>
      <c r="X1824" s="8">
        <f t="shared" si="280"/>
        <v>2013</v>
      </c>
      <c r="Y1824" s="8">
        <f t="shared" si="281"/>
        <v>12</v>
      </c>
    </row>
    <row r="1825" spans="1:25" ht="19" customHeight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282"/>
        <v>41176.47657407407</v>
      </c>
      <c r="L1825" s="12">
        <f t="shared" si="283"/>
        <v>2012</v>
      </c>
      <c r="M1825" s="12">
        <f t="shared" si="284"/>
        <v>9</v>
      </c>
      <c r="N1825" s="11"/>
      <c r="O1825" s="11">
        <f t="shared" si="285"/>
        <v>41206.47657407407</v>
      </c>
      <c r="P1825" t="b">
        <v>0</v>
      </c>
      <c r="Q1825">
        <v>33</v>
      </c>
      <c r="R1825" t="b">
        <v>1</v>
      </c>
      <c r="S1825" t="s">
        <v>8276</v>
      </c>
      <c r="T1825" s="5">
        <f t="shared" si="286"/>
        <v>115.85714285714286</v>
      </c>
      <c r="U1825" s="5">
        <f t="shared" si="287"/>
        <v>24.575757575757574</v>
      </c>
      <c r="V1825" t="str">
        <f t="shared" si="288"/>
        <v>music</v>
      </c>
      <c r="W1825" t="str">
        <f t="shared" si="289"/>
        <v>rock</v>
      </c>
      <c r="X1825" s="8">
        <f t="shared" si="280"/>
        <v>2012</v>
      </c>
      <c r="Y1825" s="8">
        <f t="shared" si="281"/>
        <v>9</v>
      </c>
    </row>
    <row r="1826" spans="1:25" ht="19" customHeight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282"/>
        <v>41626.707951388882</v>
      </c>
      <c r="L1826" s="12">
        <f t="shared" si="283"/>
        <v>2013</v>
      </c>
      <c r="M1826" s="12">
        <f t="shared" si="284"/>
        <v>12</v>
      </c>
      <c r="N1826" s="11"/>
      <c r="O1826" s="11">
        <f t="shared" si="285"/>
        <v>41646.880555555552</v>
      </c>
      <c r="P1826" t="b">
        <v>0</v>
      </c>
      <c r="Q1826">
        <v>40</v>
      </c>
      <c r="R1826" t="b">
        <v>1</v>
      </c>
      <c r="S1826" t="s">
        <v>8276</v>
      </c>
      <c r="T1826" s="5">
        <f t="shared" si="286"/>
        <v>100.06666666666666</v>
      </c>
      <c r="U1826" s="5">
        <f t="shared" si="287"/>
        <v>75.05</v>
      </c>
      <c r="V1826" t="str">
        <f t="shared" si="288"/>
        <v>music</v>
      </c>
      <c r="W1826" t="str">
        <f t="shared" si="289"/>
        <v>rock</v>
      </c>
      <c r="X1826" s="8">
        <f t="shared" si="280"/>
        <v>2013</v>
      </c>
      <c r="Y1826" s="8">
        <f t="shared" si="281"/>
        <v>12</v>
      </c>
    </row>
    <row r="1827" spans="1:25" ht="19" customHeight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282"/>
        <v>41443.626192129625</v>
      </c>
      <c r="L1827" s="12">
        <f t="shared" si="283"/>
        <v>2013</v>
      </c>
      <c r="M1827" s="12">
        <f t="shared" si="284"/>
        <v>6</v>
      </c>
      <c r="N1827" s="11"/>
      <c r="O1827" s="11">
        <f t="shared" si="285"/>
        <v>41466.626192129625</v>
      </c>
      <c r="P1827" t="b">
        <v>0</v>
      </c>
      <c r="Q1827">
        <v>50</v>
      </c>
      <c r="R1827" t="b">
        <v>1</v>
      </c>
      <c r="S1827" t="s">
        <v>8276</v>
      </c>
      <c r="T1827" s="5">
        <f t="shared" si="286"/>
        <v>105.05</v>
      </c>
      <c r="U1827" s="5">
        <f t="shared" si="287"/>
        <v>42.02</v>
      </c>
      <c r="V1827" t="str">
        <f t="shared" si="288"/>
        <v>music</v>
      </c>
      <c r="W1827" t="str">
        <f t="shared" si="289"/>
        <v>rock</v>
      </c>
      <c r="X1827" s="8">
        <f t="shared" si="280"/>
        <v>2013</v>
      </c>
      <c r="Y1827" s="8">
        <f t="shared" si="281"/>
        <v>6</v>
      </c>
    </row>
    <row r="1828" spans="1:25" ht="19" customHeight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282"/>
        <v>41657.715474537035</v>
      </c>
      <c r="L1828" s="12">
        <f t="shared" si="283"/>
        <v>2014</v>
      </c>
      <c r="M1828" s="12">
        <f t="shared" si="284"/>
        <v>1</v>
      </c>
      <c r="N1828" s="11"/>
      <c r="O1828" s="11">
        <f t="shared" si="285"/>
        <v>41687.715474537035</v>
      </c>
      <c r="P1828" t="b">
        <v>0</v>
      </c>
      <c r="Q1828">
        <v>38</v>
      </c>
      <c r="R1828" t="b">
        <v>1</v>
      </c>
      <c r="S1828" t="s">
        <v>8276</v>
      </c>
      <c r="T1828" s="5">
        <f t="shared" si="286"/>
        <v>101</v>
      </c>
      <c r="U1828" s="5">
        <f t="shared" si="287"/>
        <v>53.157894736842103</v>
      </c>
      <c r="V1828" t="str">
        <f t="shared" si="288"/>
        <v>music</v>
      </c>
      <c r="W1828" t="str">
        <f t="shared" si="289"/>
        <v>rock</v>
      </c>
      <c r="X1828" s="8">
        <f t="shared" si="280"/>
        <v>2014</v>
      </c>
      <c r="Y1828" s="8">
        <f t="shared" si="281"/>
        <v>1</v>
      </c>
    </row>
    <row r="1829" spans="1:25" ht="19" customHeight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282"/>
        <v>40555.117604166662</v>
      </c>
      <c r="L1829" s="12">
        <f t="shared" si="283"/>
        <v>2011</v>
      </c>
      <c r="M1829" s="12">
        <f t="shared" si="284"/>
        <v>1</v>
      </c>
      <c r="N1829" s="11"/>
      <c r="O1829" s="11">
        <f t="shared" si="285"/>
        <v>40605.117604166662</v>
      </c>
      <c r="P1829" t="b">
        <v>0</v>
      </c>
      <c r="Q1829">
        <v>96</v>
      </c>
      <c r="R1829" t="b">
        <v>1</v>
      </c>
      <c r="S1829" t="s">
        <v>8276</v>
      </c>
      <c r="T1829" s="5">
        <f t="shared" si="286"/>
        <v>100.66250000000001</v>
      </c>
      <c r="U1829" s="5">
        <f t="shared" si="287"/>
        <v>83.885416666666671</v>
      </c>
      <c r="V1829" t="str">
        <f t="shared" si="288"/>
        <v>music</v>
      </c>
      <c r="W1829" t="str">
        <f t="shared" si="289"/>
        <v>rock</v>
      </c>
      <c r="X1829" s="8">
        <f t="shared" si="280"/>
        <v>2011</v>
      </c>
      <c r="Y1829" s="8">
        <f t="shared" si="281"/>
        <v>1</v>
      </c>
    </row>
    <row r="1830" spans="1:25" ht="19" customHeight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282"/>
        <v>41736.691319444442</v>
      </c>
      <c r="L1830" s="12">
        <f t="shared" si="283"/>
        <v>2014</v>
      </c>
      <c r="M1830" s="12">
        <f t="shared" si="284"/>
        <v>4</v>
      </c>
      <c r="N1830" s="11"/>
      <c r="O1830" s="11">
        <f t="shared" si="285"/>
        <v>41768.708333333328</v>
      </c>
      <c r="P1830" t="b">
        <v>0</v>
      </c>
      <c r="Q1830">
        <v>48</v>
      </c>
      <c r="R1830" t="b">
        <v>1</v>
      </c>
      <c r="S1830" t="s">
        <v>8276</v>
      </c>
      <c r="T1830" s="5">
        <f t="shared" si="286"/>
        <v>100.16000000000001</v>
      </c>
      <c r="U1830" s="5">
        <f t="shared" si="287"/>
        <v>417.33333333333331</v>
      </c>
      <c r="V1830" t="str">
        <f t="shared" si="288"/>
        <v>music</v>
      </c>
      <c r="W1830" t="str">
        <f t="shared" si="289"/>
        <v>rock</v>
      </c>
      <c r="X1830" s="8">
        <f t="shared" si="280"/>
        <v>2014</v>
      </c>
      <c r="Y1830" s="8">
        <f t="shared" si="281"/>
        <v>4</v>
      </c>
    </row>
    <row r="1831" spans="1:25" ht="19" customHeight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282"/>
        <v>40515.879293981481</v>
      </c>
      <c r="L1831" s="12">
        <f t="shared" si="283"/>
        <v>2010</v>
      </c>
      <c r="M1831" s="12">
        <f t="shared" si="284"/>
        <v>12</v>
      </c>
      <c r="N1831" s="11"/>
      <c r="O1831" s="11">
        <f t="shared" si="285"/>
        <v>40564.708333333328</v>
      </c>
      <c r="P1831" t="b">
        <v>0</v>
      </c>
      <c r="Q1831">
        <v>33</v>
      </c>
      <c r="R1831" t="b">
        <v>1</v>
      </c>
      <c r="S1831" t="s">
        <v>8276</v>
      </c>
      <c r="T1831" s="5">
        <f t="shared" si="286"/>
        <v>166.68333333333334</v>
      </c>
      <c r="U1831" s="5">
        <f t="shared" si="287"/>
        <v>75.765151515151516</v>
      </c>
      <c r="V1831" t="str">
        <f t="shared" si="288"/>
        <v>music</v>
      </c>
      <c r="W1831" t="str">
        <f t="shared" si="289"/>
        <v>rock</v>
      </c>
      <c r="X1831" s="8">
        <f t="shared" si="280"/>
        <v>2010</v>
      </c>
      <c r="Y1831" s="8">
        <f t="shared" si="281"/>
        <v>12</v>
      </c>
    </row>
    <row r="1832" spans="1:25" ht="19" customHeight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282"/>
        <v>41664.475775462961</v>
      </c>
      <c r="L1832" s="12">
        <f t="shared" si="283"/>
        <v>2014</v>
      </c>
      <c r="M1832" s="12">
        <f t="shared" si="284"/>
        <v>1</v>
      </c>
      <c r="N1832" s="11"/>
      <c r="O1832" s="11">
        <f t="shared" si="285"/>
        <v>41694.475775462961</v>
      </c>
      <c r="P1832" t="b">
        <v>0</v>
      </c>
      <c r="Q1832">
        <v>226</v>
      </c>
      <c r="R1832" t="b">
        <v>1</v>
      </c>
      <c r="S1832" t="s">
        <v>8276</v>
      </c>
      <c r="T1832" s="5">
        <f t="shared" si="286"/>
        <v>101.53333333333335</v>
      </c>
      <c r="U1832" s="5">
        <f t="shared" si="287"/>
        <v>67.389380530973455</v>
      </c>
      <c r="V1832" t="str">
        <f t="shared" si="288"/>
        <v>music</v>
      </c>
      <c r="W1832" t="str">
        <f t="shared" si="289"/>
        <v>rock</v>
      </c>
      <c r="X1832" s="8">
        <f t="shared" si="280"/>
        <v>2014</v>
      </c>
      <c r="Y1832" s="8">
        <f t="shared" si="281"/>
        <v>1</v>
      </c>
    </row>
    <row r="1833" spans="1:25" ht="19" customHeight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282"/>
        <v>41026.787766203699</v>
      </c>
      <c r="L1833" s="12">
        <f t="shared" si="283"/>
        <v>2012</v>
      </c>
      <c r="M1833" s="12">
        <f t="shared" si="284"/>
        <v>4</v>
      </c>
      <c r="N1833" s="11"/>
      <c r="O1833" s="11">
        <f t="shared" si="285"/>
        <v>41041.787766203699</v>
      </c>
      <c r="P1833" t="b">
        <v>0</v>
      </c>
      <c r="Q1833">
        <v>14</v>
      </c>
      <c r="R1833" t="b">
        <v>1</v>
      </c>
      <c r="S1833" t="s">
        <v>8276</v>
      </c>
      <c r="T1833" s="5">
        <f t="shared" si="286"/>
        <v>103</v>
      </c>
      <c r="U1833" s="5">
        <f t="shared" si="287"/>
        <v>73.571428571428569</v>
      </c>
      <c r="V1833" t="str">
        <f t="shared" si="288"/>
        <v>music</v>
      </c>
      <c r="W1833" t="str">
        <f t="shared" si="289"/>
        <v>rock</v>
      </c>
      <c r="X1833" s="8">
        <f t="shared" si="280"/>
        <v>2012</v>
      </c>
      <c r="Y1833" s="8">
        <f t="shared" si="281"/>
        <v>4</v>
      </c>
    </row>
    <row r="1834" spans="1:25" ht="19" customHeight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282"/>
        <v>40576.331331018519</v>
      </c>
      <c r="L1834" s="12">
        <f t="shared" si="283"/>
        <v>2011</v>
      </c>
      <c r="M1834" s="12">
        <f t="shared" si="284"/>
        <v>2</v>
      </c>
      <c r="N1834" s="11"/>
      <c r="O1834" s="11">
        <f t="shared" si="285"/>
        <v>40606.331331018519</v>
      </c>
      <c r="P1834" t="b">
        <v>0</v>
      </c>
      <c r="Q1834">
        <v>20</v>
      </c>
      <c r="R1834" t="b">
        <v>1</v>
      </c>
      <c r="S1834" t="s">
        <v>8276</v>
      </c>
      <c r="T1834" s="5">
        <f t="shared" si="286"/>
        <v>142.85714285714286</v>
      </c>
      <c r="U1834" s="5">
        <f t="shared" si="287"/>
        <v>25</v>
      </c>
      <c r="V1834" t="str">
        <f t="shared" si="288"/>
        <v>music</v>
      </c>
      <c r="W1834" t="str">
        <f t="shared" si="289"/>
        <v>rock</v>
      </c>
      <c r="X1834" s="8">
        <f t="shared" si="280"/>
        <v>2011</v>
      </c>
      <c r="Y1834" s="8">
        <f t="shared" si="281"/>
        <v>2</v>
      </c>
    </row>
    <row r="1835" spans="1:25" ht="19" customHeight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282"/>
        <v>41302.835682870369</v>
      </c>
      <c r="L1835" s="12">
        <f t="shared" si="283"/>
        <v>2013</v>
      </c>
      <c r="M1835" s="12">
        <f t="shared" si="284"/>
        <v>1</v>
      </c>
      <c r="N1835" s="11"/>
      <c r="O1835" s="11">
        <f t="shared" si="285"/>
        <v>41335.124305555553</v>
      </c>
      <c r="P1835" t="b">
        <v>0</v>
      </c>
      <c r="Q1835">
        <v>25</v>
      </c>
      <c r="R1835" t="b">
        <v>1</v>
      </c>
      <c r="S1835" t="s">
        <v>8276</v>
      </c>
      <c r="T1835" s="5">
        <f t="shared" si="286"/>
        <v>262.5</v>
      </c>
      <c r="U1835" s="5">
        <f t="shared" si="287"/>
        <v>42</v>
      </c>
      <c r="V1835" t="str">
        <f t="shared" si="288"/>
        <v>music</v>
      </c>
      <c r="W1835" t="str">
        <f t="shared" si="289"/>
        <v>rock</v>
      </c>
      <c r="X1835" s="8">
        <f t="shared" si="280"/>
        <v>2013</v>
      </c>
      <c r="Y1835" s="8">
        <f t="shared" si="281"/>
        <v>1</v>
      </c>
    </row>
    <row r="1836" spans="1:25" ht="19" customHeight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282"/>
        <v>41988.755729166667</v>
      </c>
      <c r="L1836" s="12">
        <f t="shared" si="283"/>
        <v>2014</v>
      </c>
      <c r="M1836" s="12">
        <f t="shared" si="284"/>
        <v>12</v>
      </c>
      <c r="N1836" s="11"/>
      <c r="O1836" s="11">
        <f t="shared" si="285"/>
        <v>42028.755729166667</v>
      </c>
      <c r="P1836" t="b">
        <v>0</v>
      </c>
      <c r="Q1836">
        <v>90</v>
      </c>
      <c r="R1836" t="b">
        <v>1</v>
      </c>
      <c r="S1836" t="s">
        <v>8276</v>
      </c>
      <c r="T1836" s="5">
        <f t="shared" si="286"/>
        <v>118.05000000000001</v>
      </c>
      <c r="U1836" s="5">
        <f t="shared" si="287"/>
        <v>131.16666666666666</v>
      </c>
      <c r="V1836" t="str">
        <f t="shared" si="288"/>
        <v>music</v>
      </c>
      <c r="W1836" t="str">
        <f t="shared" si="289"/>
        <v>rock</v>
      </c>
      <c r="X1836" s="8">
        <f t="shared" si="280"/>
        <v>2014</v>
      </c>
      <c r="Y1836" s="8">
        <f t="shared" si="281"/>
        <v>12</v>
      </c>
    </row>
    <row r="1837" spans="1:25" ht="19" customHeight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282"/>
        <v>42430.49387731481</v>
      </c>
      <c r="L1837" s="12">
        <f t="shared" si="283"/>
        <v>2016</v>
      </c>
      <c r="M1837" s="12">
        <f t="shared" si="284"/>
        <v>3</v>
      </c>
      <c r="N1837" s="11"/>
      <c r="O1837" s="11">
        <f t="shared" si="285"/>
        <v>42460.452210648145</v>
      </c>
      <c r="P1837" t="b">
        <v>0</v>
      </c>
      <c r="Q1837">
        <v>11</v>
      </c>
      <c r="R1837" t="b">
        <v>1</v>
      </c>
      <c r="S1837" t="s">
        <v>8276</v>
      </c>
      <c r="T1837" s="5">
        <f t="shared" si="286"/>
        <v>104</v>
      </c>
      <c r="U1837" s="5">
        <f t="shared" si="287"/>
        <v>47.272727272727273</v>
      </c>
      <c r="V1837" t="str">
        <f t="shared" si="288"/>
        <v>music</v>
      </c>
      <c r="W1837" t="str">
        <f t="shared" si="289"/>
        <v>rock</v>
      </c>
      <c r="X1837" s="8">
        <f t="shared" si="280"/>
        <v>2016</v>
      </c>
      <c r="Y1837" s="8">
        <f t="shared" si="281"/>
        <v>3</v>
      </c>
    </row>
    <row r="1838" spans="1:25" ht="19" customHeight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282"/>
        <v>41305.601030092592</v>
      </c>
      <c r="L1838" s="12">
        <f t="shared" si="283"/>
        <v>2013</v>
      </c>
      <c r="M1838" s="12">
        <f t="shared" si="284"/>
        <v>1</v>
      </c>
      <c r="N1838" s="11"/>
      <c r="O1838" s="11">
        <f t="shared" si="285"/>
        <v>41322.601030092592</v>
      </c>
      <c r="P1838" t="b">
        <v>0</v>
      </c>
      <c r="Q1838">
        <v>55</v>
      </c>
      <c r="R1838" t="b">
        <v>1</v>
      </c>
      <c r="S1838" t="s">
        <v>8276</v>
      </c>
      <c r="T1838" s="5">
        <f t="shared" si="286"/>
        <v>200.34</v>
      </c>
      <c r="U1838" s="5">
        <f t="shared" si="287"/>
        <v>182.12727272727273</v>
      </c>
      <c r="V1838" t="str">
        <f t="shared" si="288"/>
        <v>music</v>
      </c>
      <c r="W1838" t="str">
        <f t="shared" si="289"/>
        <v>rock</v>
      </c>
      <c r="X1838" s="8">
        <f t="shared" si="280"/>
        <v>2013</v>
      </c>
      <c r="Y1838" s="8">
        <f t="shared" si="281"/>
        <v>1</v>
      </c>
    </row>
    <row r="1839" spans="1:25" ht="19" customHeight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282"/>
        <v>40925.839525462965</v>
      </c>
      <c r="L1839" s="12">
        <f t="shared" si="283"/>
        <v>2012</v>
      </c>
      <c r="M1839" s="12">
        <f t="shared" si="284"/>
        <v>1</v>
      </c>
      <c r="N1839" s="11"/>
      <c r="O1839" s="11">
        <f t="shared" si="285"/>
        <v>40985.797858796293</v>
      </c>
      <c r="P1839" t="b">
        <v>0</v>
      </c>
      <c r="Q1839">
        <v>30</v>
      </c>
      <c r="R1839" t="b">
        <v>1</v>
      </c>
      <c r="S1839" t="s">
        <v>8276</v>
      </c>
      <c r="T1839" s="5">
        <f t="shared" si="286"/>
        <v>306.83333333333331</v>
      </c>
      <c r="U1839" s="5">
        <f t="shared" si="287"/>
        <v>61.366666666666667</v>
      </c>
      <c r="V1839" t="str">
        <f t="shared" si="288"/>
        <v>music</v>
      </c>
      <c r="W1839" t="str">
        <f t="shared" si="289"/>
        <v>rock</v>
      </c>
      <c r="X1839" s="8">
        <f t="shared" si="280"/>
        <v>2012</v>
      </c>
      <c r="Y1839" s="8">
        <f t="shared" si="281"/>
        <v>1</v>
      </c>
    </row>
    <row r="1840" spans="1:25" ht="19" customHeight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282"/>
        <v>40788.578206018516</v>
      </c>
      <c r="L1840" s="12">
        <f t="shared" si="283"/>
        <v>2011</v>
      </c>
      <c r="M1840" s="12">
        <f t="shared" si="284"/>
        <v>9</v>
      </c>
      <c r="N1840" s="11"/>
      <c r="O1840" s="11">
        <f t="shared" si="285"/>
        <v>40816.916666666664</v>
      </c>
      <c r="P1840" t="b">
        <v>0</v>
      </c>
      <c r="Q1840">
        <v>28</v>
      </c>
      <c r="R1840" t="b">
        <v>1</v>
      </c>
      <c r="S1840" t="s">
        <v>8276</v>
      </c>
      <c r="T1840" s="5">
        <f t="shared" si="286"/>
        <v>100.149</v>
      </c>
      <c r="U1840" s="5">
        <f t="shared" si="287"/>
        <v>35.767499999999998</v>
      </c>
      <c r="V1840" t="str">
        <f t="shared" si="288"/>
        <v>music</v>
      </c>
      <c r="W1840" t="str">
        <f t="shared" si="289"/>
        <v>rock</v>
      </c>
      <c r="X1840" s="8">
        <f t="shared" si="280"/>
        <v>2011</v>
      </c>
      <c r="Y1840" s="8">
        <f t="shared" si="281"/>
        <v>9</v>
      </c>
    </row>
    <row r="1841" spans="1:25" ht="19" customHeight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282"/>
        <v>42614.513680555552</v>
      </c>
      <c r="L1841" s="12">
        <f t="shared" si="283"/>
        <v>2016</v>
      </c>
      <c r="M1841" s="12">
        <f t="shared" si="284"/>
        <v>9</v>
      </c>
      <c r="N1841" s="11"/>
      <c r="O1841" s="11">
        <f t="shared" si="285"/>
        <v>42644.513680555552</v>
      </c>
      <c r="P1841" t="b">
        <v>0</v>
      </c>
      <c r="Q1841">
        <v>45</v>
      </c>
      <c r="R1841" t="b">
        <v>1</v>
      </c>
      <c r="S1841" t="s">
        <v>8276</v>
      </c>
      <c r="T1841" s="5">
        <f t="shared" si="286"/>
        <v>205.29999999999998</v>
      </c>
      <c r="U1841" s="5">
        <f t="shared" si="287"/>
        <v>45.62222222222222</v>
      </c>
      <c r="V1841" t="str">
        <f t="shared" si="288"/>
        <v>music</v>
      </c>
      <c r="W1841" t="str">
        <f t="shared" si="289"/>
        <v>rock</v>
      </c>
      <c r="X1841" s="8">
        <f t="shared" si="280"/>
        <v>2016</v>
      </c>
      <c r="Y1841" s="8">
        <f t="shared" si="281"/>
        <v>9</v>
      </c>
    </row>
    <row r="1842" spans="1:25" ht="19" customHeight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282"/>
        <v>41381.88784722222</v>
      </c>
      <c r="L1842" s="12">
        <f t="shared" si="283"/>
        <v>2013</v>
      </c>
      <c r="M1842" s="12">
        <f t="shared" si="284"/>
        <v>4</v>
      </c>
      <c r="N1842" s="11"/>
      <c r="O1842" s="11">
        <f t="shared" si="285"/>
        <v>41400.999305555553</v>
      </c>
      <c r="P1842" t="b">
        <v>0</v>
      </c>
      <c r="Q1842">
        <v>13</v>
      </c>
      <c r="R1842" t="b">
        <v>1</v>
      </c>
      <c r="S1842" t="s">
        <v>8276</v>
      </c>
      <c r="T1842" s="5">
        <f t="shared" si="286"/>
        <v>108.88888888888889</v>
      </c>
      <c r="U1842" s="5">
        <f t="shared" si="287"/>
        <v>75.384615384615387</v>
      </c>
      <c r="V1842" t="str">
        <f t="shared" si="288"/>
        <v>music</v>
      </c>
      <c r="W1842" t="str">
        <f t="shared" si="289"/>
        <v>rock</v>
      </c>
      <c r="X1842" s="8">
        <f t="shared" si="280"/>
        <v>2013</v>
      </c>
      <c r="Y1842" s="8">
        <f t="shared" si="281"/>
        <v>4</v>
      </c>
    </row>
    <row r="1843" spans="1:25" ht="19" customHeight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282"/>
        <v>41745.637094907404</v>
      </c>
      <c r="L1843" s="12">
        <f t="shared" si="283"/>
        <v>2014</v>
      </c>
      <c r="M1843" s="12">
        <f t="shared" si="284"/>
        <v>4</v>
      </c>
      <c r="N1843" s="11"/>
      <c r="O1843" s="11">
        <f t="shared" si="285"/>
        <v>41778.999305555553</v>
      </c>
      <c r="P1843" t="b">
        <v>0</v>
      </c>
      <c r="Q1843">
        <v>40</v>
      </c>
      <c r="R1843" t="b">
        <v>1</v>
      </c>
      <c r="S1843" t="s">
        <v>8276</v>
      </c>
      <c r="T1843" s="5">
        <f t="shared" si="286"/>
        <v>101.75</v>
      </c>
      <c r="U1843" s="5">
        <f t="shared" si="287"/>
        <v>50.875</v>
      </c>
      <c r="V1843" t="str">
        <f t="shared" si="288"/>
        <v>music</v>
      </c>
      <c r="W1843" t="str">
        <f t="shared" si="289"/>
        <v>rock</v>
      </c>
      <c r="X1843" s="8">
        <f t="shared" si="280"/>
        <v>2014</v>
      </c>
      <c r="Y1843" s="8">
        <f t="shared" si="281"/>
        <v>4</v>
      </c>
    </row>
    <row r="1844" spans="1:25" ht="19" customHeight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282"/>
        <v>42031.423391203702</v>
      </c>
      <c r="L1844" s="12">
        <f t="shared" si="283"/>
        <v>2015</v>
      </c>
      <c r="M1844" s="12">
        <f t="shared" si="284"/>
        <v>1</v>
      </c>
      <c r="N1844" s="11"/>
      <c r="O1844" s="11">
        <f t="shared" si="285"/>
        <v>42065.040972222218</v>
      </c>
      <c r="P1844" t="b">
        <v>0</v>
      </c>
      <c r="Q1844">
        <v>21</v>
      </c>
      <c r="R1844" t="b">
        <v>1</v>
      </c>
      <c r="S1844" t="s">
        <v>8276</v>
      </c>
      <c r="T1844" s="5">
        <f t="shared" si="286"/>
        <v>125.25</v>
      </c>
      <c r="U1844" s="5">
        <f t="shared" si="287"/>
        <v>119.28571428571429</v>
      </c>
      <c r="V1844" t="str">
        <f t="shared" si="288"/>
        <v>music</v>
      </c>
      <c r="W1844" t="str">
        <f t="shared" si="289"/>
        <v>rock</v>
      </c>
      <c r="X1844" s="8">
        <f t="shared" si="280"/>
        <v>2015</v>
      </c>
      <c r="Y1844" s="8">
        <f t="shared" si="281"/>
        <v>1</v>
      </c>
    </row>
    <row r="1845" spans="1:25" ht="19" customHeight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282"/>
        <v>40564.786504629628</v>
      </c>
      <c r="L1845" s="12">
        <f t="shared" si="283"/>
        <v>2011</v>
      </c>
      <c r="M1845" s="12">
        <f t="shared" si="284"/>
        <v>1</v>
      </c>
      <c r="N1845" s="11"/>
      <c r="O1845" s="11">
        <f t="shared" si="285"/>
        <v>40594.786504629628</v>
      </c>
      <c r="P1845" t="b">
        <v>0</v>
      </c>
      <c r="Q1845">
        <v>134</v>
      </c>
      <c r="R1845" t="b">
        <v>1</v>
      </c>
      <c r="S1845" t="s">
        <v>8276</v>
      </c>
      <c r="T1845" s="5">
        <f t="shared" si="286"/>
        <v>124.0061</v>
      </c>
      <c r="U1845" s="5">
        <f t="shared" si="287"/>
        <v>92.541865671641801</v>
      </c>
      <c r="V1845" t="str">
        <f t="shared" si="288"/>
        <v>music</v>
      </c>
      <c r="W1845" t="str">
        <f t="shared" si="289"/>
        <v>rock</v>
      </c>
      <c r="X1845" s="8">
        <f t="shared" si="280"/>
        <v>2011</v>
      </c>
      <c r="Y1845" s="8">
        <f t="shared" si="281"/>
        <v>1</v>
      </c>
    </row>
    <row r="1846" spans="1:25" ht="19" customHeight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282"/>
        <v>40666.765208333331</v>
      </c>
      <c r="L1846" s="12">
        <f t="shared" si="283"/>
        <v>2011</v>
      </c>
      <c r="M1846" s="12">
        <f t="shared" si="284"/>
        <v>5</v>
      </c>
      <c r="N1846" s="11"/>
      <c r="O1846" s="11">
        <f t="shared" si="285"/>
        <v>40704.916666666664</v>
      </c>
      <c r="P1846" t="b">
        <v>0</v>
      </c>
      <c r="Q1846">
        <v>20</v>
      </c>
      <c r="R1846" t="b">
        <v>1</v>
      </c>
      <c r="S1846" t="s">
        <v>8276</v>
      </c>
      <c r="T1846" s="5">
        <f t="shared" si="286"/>
        <v>101.4</v>
      </c>
      <c r="U1846" s="5">
        <f t="shared" si="287"/>
        <v>76.05</v>
      </c>
      <c r="V1846" t="str">
        <f t="shared" si="288"/>
        <v>music</v>
      </c>
      <c r="W1846" t="str">
        <f t="shared" si="289"/>
        <v>rock</v>
      </c>
      <c r="X1846" s="8">
        <f t="shared" si="280"/>
        <v>2011</v>
      </c>
      <c r="Y1846" s="8">
        <f t="shared" si="281"/>
        <v>5</v>
      </c>
    </row>
    <row r="1847" spans="1:25" ht="19" customHeight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282"/>
        <v>42523.124976851854</v>
      </c>
      <c r="L1847" s="12">
        <f t="shared" si="283"/>
        <v>2016</v>
      </c>
      <c r="M1847" s="12">
        <f t="shared" si="284"/>
        <v>6</v>
      </c>
      <c r="N1847" s="11"/>
      <c r="O1847" s="11">
        <f t="shared" si="285"/>
        <v>42537.996527777774</v>
      </c>
      <c r="P1847" t="b">
        <v>0</v>
      </c>
      <c r="Q1847">
        <v>19</v>
      </c>
      <c r="R1847" t="b">
        <v>1</v>
      </c>
      <c r="S1847" t="s">
        <v>8276</v>
      </c>
      <c r="T1847" s="5">
        <f t="shared" si="286"/>
        <v>100</v>
      </c>
      <c r="U1847" s="5">
        <f t="shared" si="287"/>
        <v>52.631578947368418</v>
      </c>
      <c r="V1847" t="str">
        <f t="shared" si="288"/>
        <v>music</v>
      </c>
      <c r="W1847" t="str">
        <f t="shared" si="289"/>
        <v>rock</v>
      </c>
      <c r="X1847" s="8">
        <f t="shared" si="280"/>
        <v>2016</v>
      </c>
      <c r="Y1847" s="8">
        <f t="shared" si="281"/>
        <v>6</v>
      </c>
    </row>
    <row r="1848" spans="1:25" ht="19" customHeight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282"/>
        <v>41228.441863425927</v>
      </c>
      <c r="L1848" s="12">
        <f t="shared" si="283"/>
        <v>2012</v>
      </c>
      <c r="M1848" s="12">
        <f t="shared" si="284"/>
        <v>11</v>
      </c>
      <c r="N1848" s="11"/>
      <c r="O1848" s="11">
        <f t="shared" si="285"/>
        <v>41258.441863425927</v>
      </c>
      <c r="P1848" t="b">
        <v>0</v>
      </c>
      <c r="Q1848">
        <v>209</v>
      </c>
      <c r="R1848" t="b">
        <v>1</v>
      </c>
      <c r="S1848" t="s">
        <v>8276</v>
      </c>
      <c r="T1848" s="5">
        <f t="shared" si="286"/>
        <v>137.92666666666668</v>
      </c>
      <c r="U1848" s="5">
        <f t="shared" si="287"/>
        <v>98.990430622009569</v>
      </c>
      <c r="V1848" t="str">
        <f t="shared" si="288"/>
        <v>music</v>
      </c>
      <c r="W1848" t="str">
        <f t="shared" si="289"/>
        <v>rock</v>
      </c>
      <c r="X1848" s="8">
        <f t="shared" si="280"/>
        <v>2012</v>
      </c>
      <c r="Y1848" s="8">
        <f t="shared" si="281"/>
        <v>11</v>
      </c>
    </row>
    <row r="1849" spans="1:25" ht="19" customHeight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282"/>
        <v>42094.028148148143</v>
      </c>
      <c r="L1849" s="12">
        <f t="shared" si="283"/>
        <v>2015</v>
      </c>
      <c r="M1849" s="12">
        <f t="shared" si="284"/>
        <v>3</v>
      </c>
      <c r="N1849" s="11"/>
      <c r="O1849" s="11">
        <f t="shared" si="285"/>
        <v>42115.028148148143</v>
      </c>
      <c r="P1849" t="b">
        <v>0</v>
      </c>
      <c r="Q1849">
        <v>38</v>
      </c>
      <c r="R1849" t="b">
        <v>1</v>
      </c>
      <c r="S1849" t="s">
        <v>8276</v>
      </c>
      <c r="T1849" s="5">
        <f t="shared" si="286"/>
        <v>120.88000000000001</v>
      </c>
      <c r="U1849" s="5">
        <f t="shared" si="287"/>
        <v>79.526315789473685</v>
      </c>
      <c r="V1849" t="str">
        <f t="shared" si="288"/>
        <v>music</v>
      </c>
      <c r="W1849" t="str">
        <f t="shared" si="289"/>
        <v>rock</v>
      </c>
      <c r="X1849" s="8">
        <f t="shared" si="280"/>
        <v>2015</v>
      </c>
      <c r="Y1849" s="8">
        <f t="shared" si="281"/>
        <v>3</v>
      </c>
    </row>
    <row r="1850" spans="1:25" ht="19" customHeight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282"/>
        <v>40691.579722222217</v>
      </c>
      <c r="L1850" s="12">
        <f t="shared" si="283"/>
        <v>2011</v>
      </c>
      <c r="M1850" s="12">
        <f t="shared" si="284"/>
        <v>5</v>
      </c>
      <c r="N1850" s="11"/>
      <c r="O1850" s="11">
        <f t="shared" si="285"/>
        <v>40755.082638888889</v>
      </c>
      <c r="P1850" t="b">
        <v>0</v>
      </c>
      <c r="Q1850">
        <v>24</v>
      </c>
      <c r="R1850" t="b">
        <v>1</v>
      </c>
      <c r="S1850" t="s">
        <v>8276</v>
      </c>
      <c r="T1850" s="5">
        <f t="shared" si="286"/>
        <v>107.36666666666667</v>
      </c>
      <c r="U1850" s="5">
        <f t="shared" si="287"/>
        <v>134.20833333333334</v>
      </c>
      <c r="V1850" t="str">
        <f t="shared" si="288"/>
        <v>music</v>
      </c>
      <c r="W1850" t="str">
        <f t="shared" si="289"/>
        <v>rock</v>
      </c>
      <c r="X1850" s="8">
        <f t="shared" si="280"/>
        <v>2011</v>
      </c>
      <c r="Y1850" s="8">
        <f t="shared" si="281"/>
        <v>5</v>
      </c>
    </row>
    <row r="1851" spans="1:25" ht="19" customHeight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282"/>
        <v>41169.637256944443</v>
      </c>
      <c r="L1851" s="12">
        <f t="shared" si="283"/>
        <v>2012</v>
      </c>
      <c r="M1851" s="12">
        <f t="shared" si="284"/>
        <v>9</v>
      </c>
      <c r="N1851" s="11"/>
      <c r="O1851" s="11">
        <f t="shared" si="285"/>
        <v>41199.637256944443</v>
      </c>
      <c r="P1851" t="b">
        <v>0</v>
      </c>
      <c r="Q1851">
        <v>8</v>
      </c>
      <c r="R1851" t="b">
        <v>1</v>
      </c>
      <c r="S1851" t="s">
        <v>8276</v>
      </c>
      <c r="T1851" s="5">
        <f t="shared" si="286"/>
        <v>100.33333333333334</v>
      </c>
      <c r="U1851" s="5">
        <f t="shared" si="287"/>
        <v>37.625</v>
      </c>
      <c r="V1851" t="str">
        <f t="shared" si="288"/>
        <v>music</v>
      </c>
      <c r="W1851" t="str">
        <f t="shared" si="289"/>
        <v>rock</v>
      </c>
      <c r="X1851" s="8">
        <f t="shared" si="280"/>
        <v>2012</v>
      </c>
      <c r="Y1851" s="8">
        <f t="shared" si="281"/>
        <v>9</v>
      </c>
    </row>
    <row r="1852" spans="1:25" ht="19" customHeight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282"/>
        <v>41800.751157407409</v>
      </c>
      <c r="L1852" s="12">
        <f t="shared" si="283"/>
        <v>2014</v>
      </c>
      <c r="M1852" s="12">
        <f t="shared" si="284"/>
        <v>6</v>
      </c>
      <c r="N1852" s="11"/>
      <c r="O1852" s="11">
        <f t="shared" si="285"/>
        <v>41830.751157407409</v>
      </c>
      <c r="P1852" t="b">
        <v>0</v>
      </c>
      <c r="Q1852">
        <v>179</v>
      </c>
      <c r="R1852" t="b">
        <v>1</v>
      </c>
      <c r="S1852" t="s">
        <v>8276</v>
      </c>
      <c r="T1852" s="5">
        <f t="shared" si="286"/>
        <v>101.52222222222223</v>
      </c>
      <c r="U1852" s="5">
        <f t="shared" si="287"/>
        <v>51.044692737430168</v>
      </c>
      <c r="V1852" t="str">
        <f t="shared" si="288"/>
        <v>music</v>
      </c>
      <c r="W1852" t="str">
        <f t="shared" si="289"/>
        <v>rock</v>
      </c>
      <c r="X1852" s="8">
        <f t="shared" si="280"/>
        <v>2014</v>
      </c>
      <c r="Y1852" s="8">
        <f t="shared" si="281"/>
        <v>6</v>
      </c>
    </row>
    <row r="1853" spans="1:25" ht="19" customHeight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282"/>
        <v>41827.69835648148</v>
      </c>
      <c r="L1853" s="12">
        <f t="shared" si="283"/>
        <v>2014</v>
      </c>
      <c r="M1853" s="12">
        <f t="shared" si="284"/>
        <v>7</v>
      </c>
      <c r="N1853" s="11"/>
      <c r="O1853" s="11">
        <f t="shared" si="285"/>
        <v>41847.833333333328</v>
      </c>
      <c r="P1853" t="b">
        <v>0</v>
      </c>
      <c r="Q1853">
        <v>26</v>
      </c>
      <c r="R1853" t="b">
        <v>1</v>
      </c>
      <c r="S1853" t="s">
        <v>8276</v>
      </c>
      <c r="T1853" s="5">
        <f t="shared" si="286"/>
        <v>100.07692307692308</v>
      </c>
      <c r="U1853" s="5">
        <f t="shared" si="287"/>
        <v>50.03846153846154</v>
      </c>
      <c r="V1853" t="str">
        <f t="shared" si="288"/>
        <v>music</v>
      </c>
      <c r="W1853" t="str">
        <f t="shared" si="289"/>
        <v>rock</v>
      </c>
      <c r="X1853" s="8">
        <f t="shared" si="280"/>
        <v>2014</v>
      </c>
      <c r="Y1853" s="8">
        <f t="shared" si="281"/>
        <v>7</v>
      </c>
    </row>
    <row r="1854" spans="1:25" ht="19" customHeight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282"/>
        <v>42081.563101851854</v>
      </c>
      <c r="L1854" s="12">
        <f t="shared" si="283"/>
        <v>2015</v>
      </c>
      <c r="M1854" s="12">
        <f t="shared" si="284"/>
        <v>3</v>
      </c>
      <c r="N1854" s="11"/>
      <c r="O1854" s="11">
        <f t="shared" si="285"/>
        <v>42118.791666666664</v>
      </c>
      <c r="P1854" t="b">
        <v>0</v>
      </c>
      <c r="Q1854">
        <v>131</v>
      </c>
      <c r="R1854" t="b">
        <v>1</v>
      </c>
      <c r="S1854" t="s">
        <v>8276</v>
      </c>
      <c r="T1854" s="5">
        <f t="shared" si="286"/>
        <v>116.96666666666667</v>
      </c>
      <c r="U1854" s="5">
        <f t="shared" si="287"/>
        <v>133.93129770992365</v>
      </c>
      <c r="V1854" t="str">
        <f t="shared" si="288"/>
        <v>music</v>
      </c>
      <c r="W1854" t="str">
        <f t="shared" si="289"/>
        <v>rock</v>
      </c>
      <c r="X1854" s="8">
        <f t="shared" si="280"/>
        <v>2015</v>
      </c>
      <c r="Y1854" s="8">
        <f t="shared" si="281"/>
        <v>3</v>
      </c>
    </row>
    <row r="1855" spans="1:25" ht="19" customHeight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282"/>
        <v>41176.852048611108</v>
      </c>
      <c r="L1855" s="12">
        <f t="shared" si="283"/>
        <v>2012</v>
      </c>
      <c r="M1855" s="12">
        <f t="shared" si="284"/>
        <v>9</v>
      </c>
      <c r="N1855" s="11"/>
      <c r="O1855" s="11">
        <f t="shared" si="285"/>
        <v>41226.893715277773</v>
      </c>
      <c r="P1855" t="b">
        <v>0</v>
      </c>
      <c r="Q1855">
        <v>14</v>
      </c>
      <c r="R1855" t="b">
        <v>1</v>
      </c>
      <c r="S1855" t="s">
        <v>8276</v>
      </c>
      <c r="T1855" s="5">
        <f t="shared" si="286"/>
        <v>101.875</v>
      </c>
      <c r="U1855" s="5">
        <f t="shared" si="287"/>
        <v>58.214285714285715</v>
      </c>
      <c r="V1855" t="str">
        <f t="shared" si="288"/>
        <v>music</v>
      </c>
      <c r="W1855" t="str">
        <f t="shared" si="289"/>
        <v>rock</v>
      </c>
      <c r="X1855" s="8">
        <f t="shared" si="280"/>
        <v>2012</v>
      </c>
      <c r="Y1855" s="8">
        <f t="shared" si="281"/>
        <v>9</v>
      </c>
    </row>
    <row r="1856" spans="1:25" ht="19" customHeight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282"/>
        <v>41387.812928240739</v>
      </c>
      <c r="L1856" s="12">
        <f t="shared" si="283"/>
        <v>2013</v>
      </c>
      <c r="M1856" s="12">
        <f t="shared" si="284"/>
        <v>4</v>
      </c>
      <c r="N1856" s="11"/>
      <c r="O1856" s="11">
        <f t="shared" si="285"/>
        <v>41417.812928240739</v>
      </c>
      <c r="P1856" t="b">
        <v>0</v>
      </c>
      <c r="Q1856">
        <v>174</v>
      </c>
      <c r="R1856" t="b">
        <v>1</v>
      </c>
      <c r="S1856" t="s">
        <v>8276</v>
      </c>
      <c r="T1856" s="5">
        <f t="shared" si="286"/>
        <v>102.12366666666665</v>
      </c>
      <c r="U1856" s="5">
        <f t="shared" si="287"/>
        <v>88.037643678160919</v>
      </c>
      <c r="V1856" t="str">
        <f t="shared" si="288"/>
        <v>music</v>
      </c>
      <c r="W1856" t="str">
        <f t="shared" si="289"/>
        <v>rock</v>
      </c>
      <c r="X1856" s="8">
        <f t="shared" si="280"/>
        <v>2013</v>
      </c>
      <c r="Y1856" s="8">
        <f t="shared" si="281"/>
        <v>4</v>
      </c>
    </row>
    <row r="1857" spans="1:25" ht="19" customHeight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282"/>
        <v>41600.330324074072</v>
      </c>
      <c r="L1857" s="12">
        <f t="shared" si="283"/>
        <v>2013</v>
      </c>
      <c r="M1857" s="12">
        <f t="shared" si="284"/>
        <v>11</v>
      </c>
      <c r="N1857" s="11"/>
      <c r="O1857" s="11">
        <f t="shared" si="285"/>
        <v>41645.330324074072</v>
      </c>
      <c r="P1857" t="b">
        <v>0</v>
      </c>
      <c r="Q1857">
        <v>191</v>
      </c>
      <c r="R1857" t="b">
        <v>1</v>
      </c>
      <c r="S1857" t="s">
        <v>8276</v>
      </c>
      <c r="T1857" s="5">
        <f t="shared" si="286"/>
        <v>154.05897142857143</v>
      </c>
      <c r="U1857" s="5">
        <f t="shared" si="287"/>
        <v>70.576753926701571</v>
      </c>
      <c r="V1857" t="str">
        <f t="shared" si="288"/>
        <v>music</v>
      </c>
      <c r="W1857" t="str">
        <f t="shared" si="289"/>
        <v>rock</v>
      </c>
      <c r="X1857" s="8">
        <f t="shared" si="280"/>
        <v>2013</v>
      </c>
      <c r="Y1857" s="8">
        <f t="shared" si="281"/>
        <v>11</v>
      </c>
    </row>
    <row r="1858" spans="1:25" ht="19" customHeight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si="282"/>
        <v>41817.64666666666</v>
      </c>
      <c r="L1858" s="12">
        <f t="shared" si="283"/>
        <v>2014</v>
      </c>
      <c r="M1858" s="12">
        <f t="shared" si="284"/>
        <v>6</v>
      </c>
      <c r="N1858" s="11"/>
      <c r="O1858" s="11">
        <f t="shared" si="285"/>
        <v>41838.64666666666</v>
      </c>
      <c r="P1858" t="b">
        <v>0</v>
      </c>
      <c r="Q1858">
        <v>38</v>
      </c>
      <c r="R1858" t="b">
        <v>1</v>
      </c>
      <c r="S1858" t="s">
        <v>8276</v>
      </c>
      <c r="T1858" s="5">
        <f t="shared" si="286"/>
        <v>101.25</v>
      </c>
      <c r="U1858" s="5">
        <f t="shared" si="287"/>
        <v>53.289473684210527</v>
      </c>
      <c r="V1858" t="str">
        <f t="shared" si="288"/>
        <v>music</v>
      </c>
      <c r="W1858" t="str">
        <f t="shared" si="289"/>
        <v>rock</v>
      </c>
      <c r="X1858" s="8">
        <f t="shared" ref="X1858:X1921" si="290">L1858</f>
        <v>2014</v>
      </c>
      <c r="Y1858" s="8">
        <f t="shared" ref="Y1858:Y1921" si="291">M1858</f>
        <v>6</v>
      </c>
    </row>
    <row r="1859" spans="1:25" ht="19" customHeight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ref="K1859:K1922" si="292">(J1859/86400)+25569+(-5/24)</f>
        <v>41864.560335648144</v>
      </c>
      <c r="L1859" s="12">
        <f t="shared" ref="L1859:L1922" si="293">YEAR(K1859)</f>
        <v>2014</v>
      </c>
      <c r="M1859" s="12">
        <f t="shared" ref="M1859:M1922" si="294">MONTH(K1859)</f>
        <v>8</v>
      </c>
      <c r="N1859" s="11"/>
      <c r="O1859" s="11">
        <f t="shared" ref="O1859:O1922" si="295">(I1859/86400)+25569+(-5/24)</f>
        <v>41894.560335648144</v>
      </c>
      <c r="P1859" t="b">
        <v>0</v>
      </c>
      <c r="Q1859">
        <v>22</v>
      </c>
      <c r="R1859" t="b">
        <v>1</v>
      </c>
      <c r="S1859" t="s">
        <v>8276</v>
      </c>
      <c r="T1859" s="5">
        <f t="shared" ref="T1859:T1922" si="296">E1859/D1859*100</f>
        <v>100</v>
      </c>
      <c r="U1859" s="5">
        <f t="shared" ref="U1859:U1922" si="297">IF(Q1859&gt;0,E1859/Q1859,0)</f>
        <v>136.36363636363637</v>
      </c>
      <c r="V1859" t="str">
        <f t="shared" ref="V1859:V1922" si="298">LEFT(S1859,SEARCH("/",S1859)-1)</f>
        <v>music</v>
      </c>
      <c r="W1859" t="str">
        <f t="shared" ref="W1859:W1922" si="299">RIGHT($S1859,LEN($S1859)-SEARCH("/",$S1859))</f>
        <v>rock</v>
      </c>
      <c r="X1859" s="8">
        <f t="shared" si="290"/>
        <v>2014</v>
      </c>
      <c r="Y1859" s="8">
        <f t="shared" si="291"/>
        <v>8</v>
      </c>
    </row>
    <row r="1860" spans="1:25" ht="19" customHeight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292"/>
        <v>40832.9921412037</v>
      </c>
      <c r="L1860" s="12">
        <f t="shared" si="293"/>
        <v>2011</v>
      </c>
      <c r="M1860" s="12">
        <f t="shared" si="294"/>
        <v>10</v>
      </c>
      <c r="N1860" s="11"/>
      <c r="O1860" s="11">
        <f t="shared" si="295"/>
        <v>40893.033807870372</v>
      </c>
      <c r="P1860" t="b">
        <v>0</v>
      </c>
      <c r="Q1860">
        <v>149</v>
      </c>
      <c r="R1860" t="b">
        <v>1</v>
      </c>
      <c r="S1860" t="s">
        <v>8276</v>
      </c>
      <c r="T1860" s="5">
        <f t="shared" si="296"/>
        <v>108.74800874800874</v>
      </c>
      <c r="U1860" s="5">
        <f t="shared" si="297"/>
        <v>40.547315436241611</v>
      </c>
      <c r="V1860" t="str">
        <f t="shared" si="298"/>
        <v>music</v>
      </c>
      <c r="W1860" t="str">
        <f t="shared" si="299"/>
        <v>rock</v>
      </c>
      <c r="X1860" s="8">
        <f t="shared" si="290"/>
        <v>2011</v>
      </c>
      <c r="Y1860" s="8">
        <f t="shared" si="291"/>
        <v>10</v>
      </c>
    </row>
    <row r="1861" spans="1:25" ht="19" customHeight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292"/>
        <v>40778.561678240738</v>
      </c>
      <c r="L1861" s="12">
        <f t="shared" si="293"/>
        <v>2011</v>
      </c>
      <c r="M1861" s="12">
        <f t="shared" si="294"/>
        <v>8</v>
      </c>
      <c r="N1861" s="11"/>
      <c r="O1861" s="11">
        <f t="shared" si="295"/>
        <v>40808.561678240738</v>
      </c>
      <c r="P1861" t="b">
        <v>0</v>
      </c>
      <c r="Q1861">
        <v>56</v>
      </c>
      <c r="R1861" t="b">
        <v>1</v>
      </c>
      <c r="S1861" t="s">
        <v>8276</v>
      </c>
      <c r="T1861" s="5">
        <f t="shared" si="296"/>
        <v>131.83333333333334</v>
      </c>
      <c r="U1861" s="5">
        <f t="shared" si="297"/>
        <v>70.625</v>
      </c>
      <c r="V1861" t="str">
        <f t="shared" si="298"/>
        <v>music</v>
      </c>
      <c r="W1861" t="str">
        <f t="shared" si="299"/>
        <v>rock</v>
      </c>
      <c r="X1861" s="8">
        <f t="shared" si="290"/>
        <v>2011</v>
      </c>
      <c r="Y1861" s="8">
        <f t="shared" si="291"/>
        <v>8</v>
      </c>
    </row>
    <row r="1862" spans="1:25" ht="19" customHeight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292"/>
        <v>41655.500972222224</v>
      </c>
      <c r="L1862" s="12">
        <f t="shared" si="293"/>
        <v>2014</v>
      </c>
      <c r="M1862" s="12">
        <f t="shared" si="294"/>
        <v>1</v>
      </c>
      <c r="N1862" s="11"/>
      <c r="O1862" s="11">
        <f t="shared" si="295"/>
        <v>41676.500972222224</v>
      </c>
      <c r="P1862" t="b">
        <v>0</v>
      </c>
      <c r="Q1862">
        <v>19</v>
      </c>
      <c r="R1862" t="b">
        <v>1</v>
      </c>
      <c r="S1862" t="s">
        <v>8276</v>
      </c>
      <c r="T1862" s="5">
        <f t="shared" si="296"/>
        <v>133.46666666666667</v>
      </c>
      <c r="U1862" s="5">
        <f t="shared" si="297"/>
        <v>52.684210526315788</v>
      </c>
      <c r="V1862" t="str">
        <f t="shared" si="298"/>
        <v>music</v>
      </c>
      <c r="W1862" t="str">
        <f t="shared" si="299"/>
        <v>rock</v>
      </c>
      <c r="X1862" s="8">
        <f t="shared" si="290"/>
        <v>2014</v>
      </c>
      <c r="Y1862" s="8">
        <f t="shared" si="291"/>
        <v>1</v>
      </c>
    </row>
    <row r="1863" spans="1:25" ht="19" customHeight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292"/>
        <v>42000.091909722221</v>
      </c>
      <c r="L1863" s="12">
        <f t="shared" si="293"/>
        <v>2014</v>
      </c>
      <c r="M1863" s="12">
        <f t="shared" si="294"/>
        <v>12</v>
      </c>
      <c r="N1863" s="11"/>
      <c r="O1863" s="11">
        <f t="shared" si="295"/>
        <v>42030.091909722221</v>
      </c>
      <c r="P1863" t="b">
        <v>0</v>
      </c>
      <c r="Q1863">
        <v>0</v>
      </c>
      <c r="R1863" t="b">
        <v>0</v>
      </c>
      <c r="S1863" t="s">
        <v>8283</v>
      </c>
      <c r="T1863" s="5">
        <f t="shared" si="296"/>
        <v>0</v>
      </c>
      <c r="U1863" s="5">
        <f t="shared" si="297"/>
        <v>0</v>
      </c>
      <c r="V1863" t="str">
        <f t="shared" si="298"/>
        <v>games</v>
      </c>
      <c r="W1863" t="str">
        <f t="shared" si="299"/>
        <v>mobile games</v>
      </c>
      <c r="X1863" s="8">
        <f t="shared" si="290"/>
        <v>2014</v>
      </c>
      <c r="Y1863" s="8">
        <f t="shared" si="291"/>
        <v>12</v>
      </c>
    </row>
    <row r="1864" spans="1:25" ht="19" customHeight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292"/>
        <v>42755.284421296295</v>
      </c>
      <c r="L1864" s="12">
        <f t="shared" si="293"/>
        <v>2017</v>
      </c>
      <c r="M1864" s="12">
        <f t="shared" si="294"/>
        <v>1</v>
      </c>
      <c r="N1864" s="11"/>
      <c r="O1864" s="11">
        <f t="shared" si="295"/>
        <v>42802.104166666664</v>
      </c>
      <c r="P1864" t="b">
        <v>0</v>
      </c>
      <c r="Q1864">
        <v>16</v>
      </c>
      <c r="R1864" t="b">
        <v>0</v>
      </c>
      <c r="S1864" t="s">
        <v>8283</v>
      </c>
      <c r="T1864" s="5">
        <f t="shared" si="296"/>
        <v>8.0833333333333321</v>
      </c>
      <c r="U1864" s="5">
        <f t="shared" si="297"/>
        <v>90.9375</v>
      </c>
      <c r="V1864" t="str">
        <f t="shared" si="298"/>
        <v>games</v>
      </c>
      <c r="W1864" t="str">
        <f t="shared" si="299"/>
        <v>mobile games</v>
      </c>
      <c r="X1864" s="8">
        <f t="shared" si="290"/>
        <v>2017</v>
      </c>
      <c r="Y1864" s="8">
        <f t="shared" si="291"/>
        <v>1</v>
      </c>
    </row>
    <row r="1865" spans="1:25" ht="19" customHeight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292"/>
        <v>41772.588946759257</v>
      </c>
      <c r="L1865" s="12">
        <f t="shared" si="293"/>
        <v>2014</v>
      </c>
      <c r="M1865" s="12">
        <f t="shared" si="294"/>
        <v>5</v>
      </c>
      <c r="N1865" s="11"/>
      <c r="O1865" s="11">
        <f t="shared" si="295"/>
        <v>41802.588946759257</v>
      </c>
      <c r="P1865" t="b">
        <v>0</v>
      </c>
      <c r="Q1865">
        <v>2</v>
      </c>
      <c r="R1865" t="b">
        <v>0</v>
      </c>
      <c r="S1865" t="s">
        <v>8283</v>
      </c>
      <c r="T1865" s="5">
        <f t="shared" si="296"/>
        <v>0.4</v>
      </c>
      <c r="U1865" s="5">
        <f t="shared" si="297"/>
        <v>5</v>
      </c>
      <c r="V1865" t="str">
        <f t="shared" si="298"/>
        <v>games</v>
      </c>
      <c r="W1865" t="str">
        <f t="shared" si="299"/>
        <v>mobile games</v>
      </c>
      <c r="X1865" s="8">
        <f t="shared" si="290"/>
        <v>2014</v>
      </c>
      <c r="Y1865" s="8">
        <f t="shared" si="291"/>
        <v>5</v>
      </c>
    </row>
    <row r="1866" spans="1:25" ht="19" customHeight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292"/>
        <v>41733.508101851847</v>
      </c>
      <c r="L1866" s="12">
        <f t="shared" si="293"/>
        <v>2014</v>
      </c>
      <c r="M1866" s="12">
        <f t="shared" si="294"/>
        <v>4</v>
      </c>
      <c r="N1866" s="11"/>
      <c r="O1866" s="11">
        <f t="shared" si="295"/>
        <v>41763.508101851847</v>
      </c>
      <c r="P1866" t="b">
        <v>0</v>
      </c>
      <c r="Q1866">
        <v>48</v>
      </c>
      <c r="R1866" t="b">
        <v>0</v>
      </c>
      <c r="S1866" t="s">
        <v>8283</v>
      </c>
      <c r="T1866" s="5">
        <f t="shared" si="296"/>
        <v>42.892307692307689</v>
      </c>
      <c r="U1866" s="5">
        <f t="shared" si="297"/>
        <v>58.083333333333336</v>
      </c>
      <c r="V1866" t="str">
        <f t="shared" si="298"/>
        <v>games</v>
      </c>
      <c r="W1866" t="str">
        <f t="shared" si="299"/>
        <v>mobile games</v>
      </c>
      <c r="X1866" s="8">
        <f t="shared" si="290"/>
        <v>2014</v>
      </c>
      <c r="Y1866" s="8">
        <f t="shared" si="291"/>
        <v>4</v>
      </c>
    </row>
    <row r="1867" spans="1:25" ht="19" customHeight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292"/>
        <v>42645.159108796295</v>
      </c>
      <c r="L1867" s="12">
        <f t="shared" si="293"/>
        <v>2016</v>
      </c>
      <c r="M1867" s="12">
        <f t="shared" si="294"/>
        <v>10</v>
      </c>
      <c r="N1867" s="11"/>
      <c r="O1867" s="11">
        <f t="shared" si="295"/>
        <v>42680.200775462959</v>
      </c>
      <c r="P1867" t="b">
        <v>0</v>
      </c>
      <c r="Q1867">
        <v>2</v>
      </c>
      <c r="R1867" t="b">
        <v>0</v>
      </c>
      <c r="S1867" t="s">
        <v>8283</v>
      </c>
      <c r="T1867" s="5">
        <f t="shared" si="296"/>
        <v>3.6363636363636364E-3</v>
      </c>
      <c r="U1867" s="5">
        <f t="shared" si="297"/>
        <v>2</v>
      </c>
      <c r="V1867" t="str">
        <f t="shared" si="298"/>
        <v>games</v>
      </c>
      <c r="W1867" t="str">
        <f t="shared" si="299"/>
        <v>mobile games</v>
      </c>
      <c r="X1867" s="8">
        <f t="shared" si="290"/>
        <v>2016</v>
      </c>
      <c r="Y1867" s="8">
        <f t="shared" si="291"/>
        <v>10</v>
      </c>
    </row>
    <row r="1868" spans="1:25" ht="19" customHeight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292"/>
        <v>42742.038159722222</v>
      </c>
      <c r="L1868" s="12">
        <f t="shared" si="293"/>
        <v>2017</v>
      </c>
      <c r="M1868" s="12">
        <f t="shared" si="294"/>
        <v>1</v>
      </c>
      <c r="N1868" s="11"/>
      <c r="O1868" s="11">
        <f t="shared" si="295"/>
        <v>42794.958333333336</v>
      </c>
      <c r="P1868" t="b">
        <v>0</v>
      </c>
      <c r="Q1868">
        <v>2</v>
      </c>
      <c r="R1868" t="b">
        <v>0</v>
      </c>
      <c r="S1868" t="s">
        <v>8283</v>
      </c>
      <c r="T1868" s="5">
        <f t="shared" si="296"/>
        <v>0.5</v>
      </c>
      <c r="U1868" s="5">
        <f t="shared" si="297"/>
        <v>62.5</v>
      </c>
      <c r="V1868" t="str">
        <f t="shared" si="298"/>
        <v>games</v>
      </c>
      <c r="W1868" t="str">
        <f t="shared" si="299"/>
        <v>mobile games</v>
      </c>
      <c r="X1868" s="8">
        <f t="shared" si="290"/>
        <v>2017</v>
      </c>
      <c r="Y1868" s="8">
        <f t="shared" si="291"/>
        <v>1</v>
      </c>
    </row>
    <row r="1869" spans="1:25" ht="19" customHeight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292"/>
        <v>42649.716574074067</v>
      </c>
      <c r="L1869" s="12">
        <f t="shared" si="293"/>
        <v>2016</v>
      </c>
      <c r="M1869" s="12">
        <f t="shared" si="294"/>
        <v>10</v>
      </c>
      <c r="N1869" s="11"/>
      <c r="O1869" s="11">
        <f t="shared" si="295"/>
        <v>42679.716574074067</v>
      </c>
      <c r="P1869" t="b">
        <v>0</v>
      </c>
      <c r="Q1869">
        <v>1</v>
      </c>
      <c r="R1869" t="b">
        <v>0</v>
      </c>
      <c r="S1869" t="s">
        <v>8283</v>
      </c>
      <c r="T1869" s="5">
        <f t="shared" si="296"/>
        <v>0.05</v>
      </c>
      <c r="U1869" s="5">
        <f t="shared" si="297"/>
        <v>10</v>
      </c>
      <c r="V1869" t="str">
        <f t="shared" si="298"/>
        <v>games</v>
      </c>
      <c r="W1869" t="str">
        <f t="shared" si="299"/>
        <v>mobile games</v>
      </c>
      <c r="X1869" s="8">
        <f t="shared" si="290"/>
        <v>2016</v>
      </c>
      <c r="Y1869" s="8">
        <f t="shared" si="291"/>
        <v>10</v>
      </c>
    </row>
    <row r="1870" spans="1:25" ht="19" customHeight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292"/>
        <v>42328.570891203701</v>
      </c>
      <c r="L1870" s="12">
        <f t="shared" si="293"/>
        <v>2015</v>
      </c>
      <c r="M1870" s="12">
        <f t="shared" si="294"/>
        <v>11</v>
      </c>
      <c r="N1870" s="11"/>
      <c r="O1870" s="11">
        <f t="shared" si="295"/>
        <v>42353.124305555553</v>
      </c>
      <c r="P1870" t="b">
        <v>0</v>
      </c>
      <c r="Q1870">
        <v>17</v>
      </c>
      <c r="R1870" t="b">
        <v>0</v>
      </c>
      <c r="S1870" t="s">
        <v>8283</v>
      </c>
      <c r="T1870" s="5">
        <f t="shared" si="296"/>
        <v>4.8680000000000003</v>
      </c>
      <c r="U1870" s="5">
        <f t="shared" si="297"/>
        <v>71.588235294117652</v>
      </c>
      <c r="V1870" t="str">
        <f t="shared" si="298"/>
        <v>games</v>
      </c>
      <c r="W1870" t="str">
        <f t="shared" si="299"/>
        <v>mobile games</v>
      </c>
      <c r="X1870" s="8">
        <f t="shared" si="290"/>
        <v>2015</v>
      </c>
      <c r="Y1870" s="8">
        <f t="shared" si="291"/>
        <v>11</v>
      </c>
    </row>
    <row r="1871" spans="1:25" ht="19" customHeight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292"/>
        <v>42708.794548611106</v>
      </c>
      <c r="L1871" s="12">
        <f t="shared" si="293"/>
        <v>2016</v>
      </c>
      <c r="M1871" s="12">
        <f t="shared" si="294"/>
        <v>12</v>
      </c>
      <c r="N1871" s="11"/>
      <c r="O1871" s="11">
        <f t="shared" si="295"/>
        <v>42738.794548611106</v>
      </c>
      <c r="P1871" t="b">
        <v>0</v>
      </c>
      <c r="Q1871">
        <v>0</v>
      </c>
      <c r="R1871" t="b">
        <v>0</v>
      </c>
      <c r="S1871" t="s">
        <v>8283</v>
      </c>
      <c r="T1871" s="5">
        <f t="shared" si="296"/>
        <v>0</v>
      </c>
      <c r="U1871" s="5">
        <f t="shared" si="297"/>
        <v>0</v>
      </c>
      <c r="V1871" t="str">
        <f t="shared" si="298"/>
        <v>games</v>
      </c>
      <c r="W1871" t="str">
        <f t="shared" si="299"/>
        <v>mobile games</v>
      </c>
      <c r="X1871" s="8">
        <f t="shared" si="290"/>
        <v>2016</v>
      </c>
      <c r="Y1871" s="8">
        <f t="shared" si="291"/>
        <v>12</v>
      </c>
    </row>
    <row r="1872" spans="1:25" ht="19" customHeight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292"/>
        <v>42371.14739583333</v>
      </c>
      <c r="L1872" s="12">
        <f t="shared" si="293"/>
        <v>2016</v>
      </c>
      <c r="M1872" s="12">
        <f t="shared" si="294"/>
        <v>1</v>
      </c>
      <c r="N1872" s="11"/>
      <c r="O1872" s="11">
        <f t="shared" si="295"/>
        <v>42399.970138888886</v>
      </c>
      <c r="P1872" t="b">
        <v>0</v>
      </c>
      <c r="Q1872">
        <v>11</v>
      </c>
      <c r="R1872" t="b">
        <v>0</v>
      </c>
      <c r="S1872" t="s">
        <v>8283</v>
      </c>
      <c r="T1872" s="5">
        <f t="shared" si="296"/>
        <v>10.314285714285715</v>
      </c>
      <c r="U1872" s="5">
        <f t="shared" si="297"/>
        <v>32.81818181818182</v>
      </c>
      <c r="V1872" t="str">
        <f t="shared" si="298"/>
        <v>games</v>
      </c>
      <c r="W1872" t="str">
        <f t="shared" si="299"/>
        <v>mobile games</v>
      </c>
      <c r="X1872" s="8">
        <f t="shared" si="290"/>
        <v>2016</v>
      </c>
      <c r="Y1872" s="8">
        <f t="shared" si="291"/>
        <v>1</v>
      </c>
    </row>
    <row r="1873" spans="1:25" ht="19" customHeight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292"/>
        <v>41923.575243055551</v>
      </c>
      <c r="L1873" s="12">
        <f t="shared" si="293"/>
        <v>2014</v>
      </c>
      <c r="M1873" s="12">
        <f t="shared" si="294"/>
        <v>10</v>
      </c>
      <c r="N1873" s="11"/>
      <c r="O1873" s="11">
        <f t="shared" si="295"/>
        <v>41963.616909722223</v>
      </c>
      <c r="P1873" t="b">
        <v>0</v>
      </c>
      <c r="Q1873">
        <v>95</v>
      </c>
      <c r="R1873" t="b">
        <v>0</v>
      </c>
      <c r="S1873" t="s">
        <v>8283</v>
      </c>
      <c r="T1873" s="5">
        <f t="shared" si="296"/>
        <v>71.784615384615378</v>
      </c>
      <c r="U1873" s="5">
        <f t="shared" si="297"/>
        <v>49.11578947368421</v>
      </c>
      <c r="V1873" t="str">
        <f t="shared" si="298"/>
        <v>games</v>
      </c>
      <c r="W1873" t="str">
        <f t="shared" si="299"/>
        <v>mobile games</v>
      </c>
      <c r="X1873" s="8">
        <f t="shared" si="290"/>
        <v>2014</v>
      </c>
      <c r="Y1873" s="8">
        <f t="shared" si="291"/>
        <v>10</v>
      </c>
    </row>
    <row r="1874" spans="1:25" ht="19" customHeight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292"/>
        <v>42154.921319444438</v>
      </c>
      <c r="L1874" s="12">
        <f t="shared" si="293"/>
        <v>2015</v>
      </c>
      <c r="M1874" s="12">
        <f t="shared" si="294"/>
        <v>5</v>
      </c>
      <c r="N1874" s="11"/>
      <c r="O1874" s="11">
        <f t="shared" si="295"/>
        <v>42184.921319444438</v>
      </c>
      <c r="P1874" t="b">
        <v>0</v>
      </c>
      <c r="Q1874">
        <v>13</v>
      </c>
      <c r="R1874" t="b">
        <v>0</v>
      </c>
      <c r="S1874" t="s">
        <v>8283</v>
      </c>
      <c r="T1874" s="5">
        <f t="shared" si="296"/>
        <v>1.06</v>
      </c>
      <c r="U1874" s="5">
        <f t="shared" si="297"/>
        <v>16.307692307692307</v>
      </c>
      <c r="V1874" t="str">
        <f t="shared" si="298"/>
        <v>games</v>
      </c>
      <c r="W1874" t="str">
        <f t="shared" si="299"/>
        <v>mobile games</v>
      </c>
      <c r="X1874" s="8">
        <f t="shared" si="290"/>
        <v>2015</v>
      </c>
      <c r="Y1874" s="8">
        <f t="shared" si="291"/>
        <v>5</v>
      </c>
    </row>
    <row r="1875" spans="1:25" ht="19" customHeight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292"/>
        <v>42164.407523148147</v>
      </c>
      <c r="L1875" s="12">
        <f t="shared" si="293"/>
        <v>2015</v>
      </c>
      <c r="M1875" s="12">
        <f t="shared" si="294"/>
        <v>6</v>
      </c>
      <c r="N1875" s="11"/>
      <c r="O1875" s="11">
        <f t="shared" si="295"/>
        <v>42193.489583333336</v>
      </c>
      <c r="P1875" t="b">
        <v>0</v>
      </c>
      <c r="Q1875">
        <v>2</v>
      </c>
      <c r="R1875" t="b">
        <v>0</v>
      </c>
      <c r="S1875" t="s">
        <v>8283</v>
      </c>
      <c r="T1875" s="5">
        <f t="shared" si="296"/>
        <v>0.44999999999999996</v>
      </c>
      <c r="U1875" s="5">
        <f t="shared" si="297"/>
        <v>18</v>
      </c>
      <c r="V1875" t="str">
        <f t="shared" si="298"/>
        <v>games</v>
      </c>
      <c r="W1875" t="str">
        <f t="shared" si="299"/>
        <v>mobile games</v>
      </c>
      <c r="X1875" s="8">
        <f t="shared" si="290"/>
        <v>2015</v>
      </c>
      <c r="Y1875" s="8">
        <f t="shared" si="291"/>
        <v>6</v>
      </c>
    </row>
    <row r="1876" spans="1:25" ht="19" customHeight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292"/>
        <v>42529.760798611103</v>
      </c>
      <c r="L1876" s="12">
        <f t="shared" si="293"/>
        <v>2016</v>
      </c>
      <c r="M1876" s="12">
        <f t="shared" si="294"/>
        <v>6</v>
      </c>
      <c r="N1876" s="11"/>
      <c r="O1876" s="11">
        <f t="shared" si="295"/>
        <v>42549.760798611103</v>
      </c>
      <c r="P1876" t="b">
        <v>0</v>
      </c>
      <c r="Q1876">
        <v>2</v>
      </c>
      <c r="R1876" t="b">
        <v>0</v>
      </c>
      <c r="S1876" t="s">
        <v>8283</v>
      </c>
      <c r="T1876" s="5">
        <f t="shared" si="296"/>
        <v>1.6250000000000001E-2</v>
      </c>
      <c r="U1876" s="5">
        <f t="shared" si="297"/>
        <v>13</v>
      </c>
      <c r="V1876" t="str">
        <f t="shared" si="298"/>
        <v>games</v>
      </c>
      <c r="W1876" t="str">
        <f t="shared" si="299"/>
        <v>mobile games</v>
      </c>
      <c r="X1876" s="8">
        <f t="shared" si="290"/>
        <v>2016</v>
      </c>
      <c r="Y1876" s="8">
        <f t="shared" si="291"/>
        <v>6</v>
      </c>
    </row>
    <row r="1877" spans="1:25" ht="19" customHeight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292"/>
        <v>42528.691064814811</v>
      </c>
      <c r="L1877" s="12">
        <f t="shared" si="293"/>
        <v>2016</v>
      </c>
      <c r="M1877" s="12">
        <f t="shared" si="294"/>
        <v>6</v>
      </c>
      <c r="N1877" s="11"/>
      <c r="O1877" s="11">
        <f t="shared" si="295"/>
        <v>42588.691064814811</v>
      </c>
      <c r="P1877" t="b">
        <v>0</v>
      </c>
      <c r="Q1877">
        <v>3</v>
      </c>
      <c r="R1877" t="b">
        <v>0</v>
      </c>
      <c r="S1877" t="s">
        <v>8283</v>
      </c>
      <c r="T1877" s="5">
        <f t="shared" si="296"/>
        <v>0.51</v>
      </c>
      <c r="U1877" s="5">
        <f t="shared" si="297"/>
        <v>17</v>
      </c>
      <c r="V1877" t="str">
        <f t="shared" si="298"/>
        <v>games</v>
      </c>
      <c r="W1877" t="str">
        <f t="shared" si="299"/>
        <v>mobile games</v>
      </c>
      <c r="X1877" s="8">
        <f t="shared" si="290"/>
        <v>2016</v>
      </c>
      <c r="Y1877" s="8">
        <f t="shared" si="291"/>
        <v>6</v>
      </c>
    </row>
    <row r="1878" spans="1:25" ht="19" customHeight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292"/>
        <v>41776.07644675926</v>
      </c>
      <c r="L1878" s="12">
        <f t="shared" si="293"/>
        <v>2014</v>
      </c>
      <c r="M1878" s="12">
        <f t="shared" si="294"/>
        <v>5</v>
      </c>
      <c r="N1878" s="11"/>
      <c r="O1878" s="11">
        <f t="shared" si="295"/>
        <v>41806.07644675926</v>
      </c>
      <c r="P1878" t="b">
        <v>0</v>
      </c>
      <c r="Q1878">
        <v>0</v>
      </c>
      <c r="R1878" t="b">
        <v>0</v>
      </c>
      <c r="S1878" t="s">
        <v>8283</v>
      </c>
      <c r="T1878" s="5">
        <f t="shared" si="296"/>
        <v>0</v>
      </c>
      <c r="U1878" s="5">
        <f t="shared" si="297"/>
        <v>0</v>
      </c>
      <c r="V1878" t="str">
        <f t="shared" si="298"/>
        <v>games</v>
      </c>
      <c r="W1878" t="str">
        <f t="shared" si="299"/>
        <v>mobile games</v>
      </c>
      <c r="X1878" s="8">
        <f t="shared" si="290"/>
        <v>2014</v>
      </c>
      <c r="Y1878" s="8">
        <f t="shared" si="291"/>
        <v>5</v>
      </c>
    </row>
    <row r="1879" spans="1:25" ht="19" customHeight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292"/>
        <v>42034.820891203701</v>
      </c>
      <c r="L1879" s="12">
        <f t="shared" si="293"/>
        <v>2015</v>
      </c>
      <c r="M1879" s="12">
        <f t="shared" si="294"/>
        <v>1</v>
      </c>
      <c r="N1879" s="11"/>
      <c r="O1879" s="11">
        <f t="shared" si="295"/>
        <v>42063.820891203701</v>
      </c>
      <c r="P1879" t="b">
        <v>0</v>
      </c>
      <c r="Q1879">
        <v>0</v>
      </c>
      <c r="R1879" t="b">
        <v>0</v>
      </c>
      <c r="S1879" t="s">
        <v>8283</v>
      </c>
      <c r="T1879" s="5">
        <f t="shared" si="296"/>
        <v>0</v>
      </c>
      <c r="U1879" s="5">
        <f t="shared" si="297"/>
        <v>0</v>
      </c>
      <c r="V1879" t="str">
        <f t="shared" si="298"/>
        <v>games</v>
      </c>
      <c r="W1879" t="str">
        <f t="shared" si="299"/>
        <v>mobile games</v>
      </c>
      <c r="X1879" s="8">
        <f t="shared" si="290"/>
        <v>2015</v>
      </c>
      <c r="Y1879" s="8">
        <f t="shared" si="291"/>
        <v>1</v>
      </c>
    </row>
    <row r="1880" spans="1:25" ht="19" customHeight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292"/>
        <v>41772.800405092588</v>
      </c>
      <c r="L1880" s="12">
        <f t="shared" si="293"/>
        <v>2014</v>
      </c>
      <c r="M1880" s="12">
        <f t="shared" si="294"/>
        <v>5</v>
      </c>
      <c r="N1880" s="11"/>
      <c r="O1880" s="11">
        <f t="shared" si="295"/>
        <v>41802.800405092588</v>
      </c>
      <c r="P1880" t="b">
        <v>0</v>
      </c>
      <c r="Q1880">
        <v>0</v>
      </c>
      <c r="R1880" t="b">
        <v>0</v>
      </c>
      <c r="S1880" t="s">
        <v>8283</v>
      </c>
      <c r="T1880" s="5">
        <f t="shared" si="296"/>
        <v>0</v>
      </c>
      <c r="U1880" s="5">
        <f t="shared" si="297"/>
        <v>0</v>
      </c>
      <c r="V1880" t="str">
        <f t="shared" si="298"/>
        <v>games</v>
      </c>
      <c r="W1880" t="str">
        <f t="shared" si="299"/>
        <v>mobile games</v>
      </c>
      <c r="X1880" s="8">
        <f t="shared" si="290"/>
        <v>2014</v>
      </c>
      <c r="Y1880" s="8">
        <f t="shared" si="291"/>
        <v>5</v>
      </c>
    </row>
    <row r="1881" spans="1:25" ht="19" customHeight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292"/>
        <v>42413.441307870373</v>
      </c>
      <c r="L1881" s="12">
        <f t="shared" si="293"/>
        <v>2016</v>
      </c>
      <c r="M1881" s="12">
        <f t="shared" si="294"/>
        <v>2</v>
      </c>
      <c r="N1881" s="11"/>
      <c r="O1881" s="11">
        <f t="shared" si="295"/>
        <v>42443.399641203701</v>
      </c>
      <c r="P1881" t="b">
        <v>0</v>
      </c>
      <c r="Q1881">
        <v>2</v>
      </c>
      <c r="R1881" t="b">
        <v>0</v>
      </c>
      <c r="S1881" t="s">
        <v>8283</v>
      </c>
      <c r="T1881" s="5">
        <f t="shared" si="296"/>
        <v>0.12</v>
      </c>
      <c r="U1881" s="5">
        <f t="shared" si="297"/>
        <v>3</v>
      </c>
      <c r="V1881" t="str">
        <f t="shared" si="298"/>
        <v>games</v>
      </c>
      <c r="W1881" t="str">
        <f t="shared" si="299"/>
        <v>mobile games</v>
      </c>
      <c r="X1881" s="8">
        <f t="shared" si="290"/>
        <v>2016</v>
      </c>
      <c r="Y1881" s="8">
        <f t="shared" si="291"/>
        <v>2</v>
      </c>
    </row>
    <row r="1882" spans="1:25" ht="19" customHeight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292"/>
        <v>42430.358564814807</v>
      </c>
      <c r="L1882" s="12">
        <f t="shared" si="293"/>
        <v>2016</v>
      </c>
      <c r="M1882" s="12">
        <f t="shared" si="294"/>
        <v>3</v>
      </c>
      <c r="N1882" s="11"/>
      <c r="O1882" s="11">
        <f t="shared" si="295"/>
        <v>42459.31689814815</v>
      </c>
      <c r="P1882" t="b">
        <v>0</v>
      </c>
      <c r="Q1882">
        <v>24</v>
      </c>
      <c r="R1882" t="b">
        <v>0</v>
      </c>
      <c r="S1882" t="s">
        <v>8283</v>
      </c>
      <c r="T1882" s="5">
        <f t="shared" si="296"/>
        <v>20.080000000000002</v>
      </c>
      <c r="U1882" s="5">
        <f t="shared" si="297"/>
        <v>41.833333333333336</v>
      </c>
      <c r="V1882" t="str">
        <f t="shared" si="298"/>
        <v>games</v>
      </c>
      <c r="W1882" t="str">
        <f t="shared" si="299"/>
        <v>mobile games</v>
      </c>
      <c r="X1882" s="8">
        <f t="shared" si="290"/>
        <v>2016</v>
      </c>
      <c r="Y1882" s="8">
        <f t="shared" si="291"/>
        <v>3</v>
      </c>
    </row>
    <row r="1883" spans="1:25" ht="19" customHeight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292"/>
        <v>42042.944317129623</v>
      </c>
      <c r="L1883" s="12">
        <f t="shared" si="293"/>
        <v>2015</v>
      </c>
      <c r="M1883" s="12">
        <f t="shared" si="294"/>
        <v>2</v>
      </c>
      <c r="N1883" s="11"/>
      <c r="O1883" s="11">
        <f t="shared" si="295"/>
        <v>42072.902650462966</v>
      </c>
      <c r="P1883" t="b">
        <v>0</v>
      </c>
      <c r="Q1883">
        <v>70</v>
      </c>
      <c r="R1883" t="b">
        <v>1</v>
      </c>
      <c r="S1883" t="s">
        <v>8279</v>
      </c>
      <c r="T1883" s="5">
        <f t="shared" si="296"/>
        <v>172.68449999999999</v>
      </c>
      <c r="U1883" s="5">
        <f t="shared" si="297"/>
        <v>49.338428571428572</v>
      </c>
      <c r="V1883" t="str">
        <f t="shared" si="298"/>
        <v>music</v>
      </c>
      <c r="W1883" t="str">
        <f t="shared" si="299"/>
        <v>indie rock</v>
      </c>
      <c r="X1883" s="8">
        <f t="shared" si="290"/>
        <v>2015</v>
      </c>
      <c r="Y1883" s="8">
        <f t="shared" si="291"/>
        <v>2</v>
      </c>
    </row>
    <row r="1884" spans="1:25" ht="19" customHeight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292"/>
        <v>41067.740879629629</v>
      </c>
      <c r="L1884" s="12">
        <f t="shared" si="293"/>
        <v>2012</v>
      </c>
      <c r="M1884" s="12">
        <f t="shared" si="294"/>
        <v>6</v>
      </c>
      <c r="N1884" s="11"/>
      <c r="O1884" s="11">
        <f t="shared" si="295"/>
        <v>41100.783333333333</v>
      </c>
      <c r="P1884" t="b">
        <v>0</v>
      </c>
      <c r="Q1884">
        <v>81</v>
      </c>
      <c r="R1884" t="b">
        <v>1</v>
      </c>
      <c r="S1884" t="s">
        <v>8279</v>
      </c>
      <c r="T1884" s="5">
        <f t="shared" si="296"/>
        <v>100.8955223880597</v>
      </c>
      <c r="U1884" s="5">
        <f t="shared" si="297"/>
        <v>41.728395061728392</v>
      </c>
      <c r="V1884" t="str">
        <f t="shared" si="298"/>
        <v>music</v>
      </c>
      <c r="W1884" t="str">
        <f t="shared" si="299"/>
        <v>indie rock</v>
      </c>
      <c r="X1884" s="8">
        <f t="shared" si="290"/>
        <v>2012</v>
      </c>
      <c r="Y1884" s="8">
        <f t="shared" si="291"/>
        <v>6</v>
      </c>
    </row>
    <row r="1885" spans="1:25" ht="19" customHeight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292"/>
        <v>40977.739675925921</v>
      </c>
      <c r="L1885" s="12">
        <f t="shared" si="293"/>
        <v>2012</v>
      </c>
      <c r="M1885" s="12">
        <f t="shared" si="294"/>
        <v>3</v>
      </c>
      <c r="N1885" s="11"/>
      <c r="O1885" s="11">
        <f t="shared" si="295"/>
        <v>41007.698009259257</v>
      </c>
      <c r="P1885" t="b">
        <v>0</v>
      </c>
      <c r="Q1885">
        <v>32</v>
      </c>
      <c r="R1885" t="b">
        <v>1</v>
      </c>
      <c r="S1885" t="s">
        <v>8279</v>
      </c>
      <c r="T1885" s="5">
        <f t="shared" si="296"/>
        <v>104.8048048048048</v>
      </c>
      <c r="U1885" s="5">
        <f t="shared" si="297"/>
        <v>32.71875</v>
      </c>
      <c r="V1885" t="str">
        <f t="shared" si="298"/>
        <v>music</v>
      </c>
      <c r="W1885" t="str">
        <f t="shared" si="299"/>
        <v>indie rock</v>
      </c>
      <c r="X1885" s="8">
        <f t="shared" si="290"/>
        <v>2012</v>
      </c>
      <c r="Y1885" s="8">
        <f t="shared" si="291"/>
        <v>3</v>
      </c>
    </row>
    <row r="1886" spans="1:25" ht="19" customHeight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292"/>
        <v>41204.989988425921</v>
      </c>
      <c r="L1886" s="12">
        <f t="shared" si="293"/>
        <v>2012</v>
      </c>
      <c r="M1886" s="12">
        <f t="shared" si="294"/>
        <v>10</v>
      </c>
      <c r="N1886" s="11"/>
      <c r="O1886" s="11">
        <f t="shared" si="295"/>
        <v>41240.291666666664</v>
      </c>
      <c r="P1886" t="b">
        <v>0</v>
      </c>
      <c r="Q1886">
        <v>26</v>
      </c>
      <c r="R1886" t="b">
        <v>1</v>
      </c>
      <c r="S1886" t="s">
        <v>8279</v>
      </c>
      <c r="T1886" s="5">
        <f t="shared" si="296"/>
        <v>135.1</v>
      </c>
      <c r="U1886" s="5">
        <f t="shared" si="297"/>
        <v>51.96153846153846</v>
      </c>
      <c r="V1886" t="str">
        <f t="shared" si="298"/>
        <v>music</v>
      </c>
      <c r="W1886" t="str">
        <f t="shared" si="299"/>
        <v>indie rock</v>
      </c>
      <c r="X1886" s="8">
        <f t="shared" si="290"/>
        <v>2012</v>
      </c>
      <c r="Y1886" s="8">
        <f t="shared" si="291"/>
        <v>10</v>
      </c>
    </row>
    <row r="1887" spans="1:25" ht="19" customHeight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292"/>
        <v>41098.885532407403</v>
      </c>
      <c r="L1887" s="12">
        <f t="shared" si="293"/>
        <v>2012</v>
      </c>
      <c r="M1887" s="12">
        <f t="shared" si="294"/>
        <v>7</v>
      </c>
      <c r="N1887" s="11"/>
      <c r="O1887" s="11">
        <f t="shared" si="295"/>
        <v>41131.708333333328</v>
      </c>
      <c r="P1887" t="b">
        <v>0</v>
      </c>
      <c r="Q1887">
        <v>105</v>
      </c>
      <c r="R1887" t="b">
        <v>1</v>
      </c>
      <c r="S1887" t="s">
        <v>8279</v>
      </c>
      <c r="T1887" s="5">
        <f t="shared" si="296"/>
        <v>116.32786885245903</v>
      </c>
      <c r="U1887" s="5">
        <f t="shared" si="297"/>
        <v>50.685714285714283</v>
      </c>
      <c r="V1887" t="str">
        <f t="shared" si="298"/>
        <v>music</v>
      </c>
      <c r="W1887" t="str">
        <f t="shared" si="299"/>
        <v>indie rock</v>
      </c>
      <c r="X1887" s="8">
        <f t="shared" si="290"/>
        <v>2012</v>
      </c>
      <c r="Y1887" s="8">
        <f t="shared" si="291"/>
        <v>7</v>
      </c>
    </row>
    <row r="1888" spans="1:25" ht="19" customHeight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292"/>
        <v>41925.69835648148</v>
      </c>
      <c r="L1888" s="12">
        <f t="shared" si="293"/>
        <v>2014</v>
      </c>
      <c r="M1888" s="12">
        <f t="shared" si="294"/>
        <v>10</v>
      </c>
      <c r="N1888" s="11"/>
      <c r="O1888" s="11">
        <f t="shared" si="295"/>
        <v>41955.740023148144</v>
      </c>
      <c r="P1888" t="b">
        <v>0</v>
      </c>
      <c r="Q1888">
        <v>29</v>
      </c>
      <c r="R1888" t="b">
        <v>1</v>
      </c>
      <c r="S1888" t="s">
        <v>8279</v>
      </c>
      <c r="T1888" s="5">
        <f t="shared" si="296"/>
        <v>102.08333333333333</v>
      </c>
      <c r="U1888" s="5">
        <f t="shared" si="297"/>
        <v>42.241379310344826</v>
      </c>
      <c r="V1888" t="str">
        <f t="shared" si="298"/>
        <v>music</v>
      </c>
      <c r="W1888" t="str">
        <f t="shared" si="299"/>
        <v>indie rock</v>
      </c>
      <c r="X1888" s="8">
        <f t="shared" si="290"/>
        <v>2014</v>
      </c>
      <c r="Y1888" s="8">
        <f t="shared" si="291"/>
        <v>10</v>
      </c>
    </row>
    <row r="1889" spans="1:25" ht="19" customHeight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292"/>
        <v>42323.591805555552</v>
      </c>
      <c r="L1889" s="12">
        <f t="shared" si="293"/>
        <v>2015</v>
      </c>
      <c r="M1889" s="12">
        <f t="shared" si="294"/>
        <v>11</v>
      </c>
      <c r="N1889" s="11"/>
      <c r="O1889" s="11">
        <f t="shared" si="295"/>
        <v>42341.687499999993</v>
      </c>
      <c r="P1889" t="b">
        <v>0</v>
      </c>
      <c r="Q1889">
        <v>8</v>
      </c>
      <c r="R1889" t="b">
        <v>1</v>
      </c>
      <c r="S1889" t="s">
        <v>8279</v>
      </c>
      <c r="T1889" s="5">
        <f t="shared" si="296"/>
        <v>111.16666666666666</v>
      </c>
      <c r="U1889" s="5">
        <f t="shared" si="297"/>
        <v>416.875</v>
      </c>
      <c r="V1889" t="str">
        <f t="shared" si="298"/>
        <v>music</v>
      </c>
      <c r="W1889" t="str">
        <f t="shared" si="299"/>
        <v>indie rock</v>
      </c>
      <c r="X1889" s="8">
        <f t="shared" si="290"/>
        <v>2015</v>
      </c>
      <c r="Y1889" s="8">
        <f t="shared" si="291"/>
        <v>11</v>
      </c>
    </row>
    <row r="1890" spans="1:25" ht="19" customHeight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292"/>
        <v>40299.03162037037</v>
      </c>
      <c r="L1890" s="12">
        <f t="shared" si="293"/>
        <v>2010</v>
      </c>
      <c r="M1890" s="12">
        <f t="shared" si="294"/>
        <v>5</v>
      </c>
      <c r="N1890" s="11"/>
      <c r="O1890" s="11">
        <f t="shared" si="295"/>
        <v>40329.999305555553</v>
      </c>
      <c r="P1890" t="b">
        <v>0</v>
      </c>
      <c r="Q1890">
        <v>89</v>
      </c>
      <c r="R1890" t="b">
        <v>1</v>
      </c>
      <c r="S1890" t="s">
        <v>8279</v>
      </c>
      <c r="T1890" s="5">
        <f t="shared" si="296"/>
        <v>166.08</v>
      </c>
      <c r="U1890" s="5">
        <f t="shared" si="297"/>
        <v>46.651685393258425</v>
      </c>
      <c r="V1890" t="str">
        <f t="shared" si="298"/>
        <v>music</v>
      </c>
      <c r="W1890" t="str">
        <f t="shared" si="299"/>
        <v>indie rock</v>
      </c>
      <c r="X1890" s="8">
        <f t="shared" si="290"/>
        <v>2010</v>
      </c>
      <c r="Y1890" s="8">
        <f t="shared" si="291"/>
        <v>5</v>
      </c>
    </row>
    <row r="1891" spans="1:25" ht="19" customHeight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292"/>
        <v>41299.585023148145</v>
      </c>
      <c r="L1891" s="12">
        <f t="shared" si="293"/>
        <v>2013</v>
      </c>
      <c r="M1891" s="12">
        <f t="shared" si="294"/>
        <v>1</v>
      </c>
      <c r="N1891" s="11"/>
      <c r="O1891" s="11">
        <f t="shared" si="295"/>
        <v>41344.543356481481</v>
      </c>
      <c r="P1891" t="b">
        <v>0</v>
      </c>
      <c r="Q1891">
        <v>44</v>
      </c>
      <c r="R1891" t="b">
        <v>1</v>
      </c>
      <c r="S1891" t="s">
        <v>8279</v>
      </c>
      <c r="T1891" s="5">
        <f t="shared" si="296"/>
        <v>106.60000000000001</v>
      </c>
      <c r="U1891" s="5">
        <f t="shared" si="297"/>
        <v>48.454545454545453</v>
      </c>
      <c r="V1891" t="str">
        <f t="shared" si="298"/>
        <v>music</v>
      </c>
      <c r="W1891" t="str">
        <f t="shared" si="299"/>
        <v>indie rock</v>
      </c>
      <c r="X1891" s="8">
        <f t="shared" si="290"/>
        <v>2013</v>
      </c>
      <c r="Y1891" s="8">
        <f t="shared" si="291"/>
        <v>1</v>
      </c>
    </row>
    <row r="1892" spans="1:25" ht="19" customHeight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292"/>
        <v>41228.577870370369</v>
      </c>
      <c r="L1892" s="12">
        <f t="shared" si="293"/>
        <v>2012</v>
      </c>
      <c r="M1892" s="12">
        <f t="shared" si="294"/>
        <v>11</v>
      </c>
      <c r="N1892" s="11"/>
      <c r="O1892" s="11">
        <f t="shared" si="295"/>
        <v>41258.577870370369</v>
      </c>
      <c r="P1892" t="b">
        <v>0</v>
      </c>
      <c r="Q1892">
        <v>246</v>
      </c>
      <c r="R1892" t="b">
        <v>1</v>
      </c>
      <c r="S1892" t="s">
        <v>8279</v>
      </c>
      <c r="T1892" s="5">
        <f t="shared" si="296"/>
        <v>144.58441666666667</v>
      </c>
      <c r="U1892" s="5">
        <f t="shared" si="297"/>
        <v>70.5289837398374</v>
      </c>
      <c r="V1892" t="str">
        <f t="shared" si="298"/>
        <v>music</v>
      </c>
      <c r="W1892" t="str">
        <f t="shared" si="299"/>
        <v>indie rock</v>
      </c>
      <c r="X1892" s="8">
        <f t="shared" si="290"/>
        <v>2012</v>
      </c>
      <c r="Y1892" s="8">
        <f t="shared" si="291"/>
        <v>11</v>
      </c>
    </row>
    <row r="1893" spans="1:25" ht="19" customHeight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292"/>
        <v>40335.589745370366</v>
      </c>
      <c r="L1893" s="12">
        <f t="shared" si="293"/>
        <v>2010</v>
      </c>
      <c r="M1893" s="12">
        <f t="shared" si="294"/>
        <v>6</v>
      </c>
      <c r="N1893" s="11"/>
      <c r="O1893" s="11">
        <f t="shared" si="295"/>
        <v>40381.041666666664</v>
      </c>
      <c r="P1893" t="b">
        <v>0</v>
      </c>
      <c r="Q1893">
        <v>120</v>
      </c>
      <c r="R1893" t="b">
        <v>1</v>
      </c>
      <c r="S1893" t="s">
        <v>8279</v>
      </c>
      <c r="T1893" s="5">
        <f t="shared" si="296"/>
        <v>105.55000000000001</v>
      </c>
      <c r="U1893" s="5">
        <f t="shared" si="297"/>
        <v>87.958333333333329</v>
      </c>
      <c r="V1893" t="str">
        <f t="shared" si="298"/>
        <v>music</v>
      </c>
      <c r="W1893" t="str">
        <f t="shared" si="299"/>
        <v>indie rock</v>
      </c>
      <c r="X1893" s="8">
        <f t="shared" si="290"/>
        <v>2010</v>
      </c>
      <c r="Y1893" s="8">
        <f t="shared" si="291"/>
        <v>6</v>
      </c>
    </row>
    <row r="1894" spans="1:25" ht="19" customHeight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292"/>
        <v>40671.429178240738</v>
      </c>
      <c r="L1894" s="12">
        <f t="shared" si="293"/>
        <v>2011</v>
      </c>
      <c r="M1894" s="12">
        <f t="shared" si="294"/>
        <v>5</v>
      </c>
      <c r="N1894" s="11"/>
      <c r="O1894" s="11">
        <f t="shared" si="295"/>
        <v>40701.429178240738</v>
      </c>
      <c r="P1894" t="b">
        <v>0</v>
      </c>
      <c r="Q1894">
        <v>26</v>
      </c>
      <c r="R1894" t="b">
        <v>1</v>
      </c>
      <c r="S1894" t="s">
        <v>8279</v>
      </c>
      <c r="T1894" s="5">
        <f t="shared" si="296"/>
        <v>136.60000000000002</v>
      </c>
      <c r="U1894" s="5">
        <f t="shared" si="297"/>
        <v>26.26923076923077</v>
      </c>
      <c r="V1894" t="str">
        <f t="shared" si="298"/>
        <v>music</v>
      </c>
      <c r="W1894" t="str">
        <f t="shared" si="299"/>
        <v>indie rock</v>
      </c>
      <c r="X1894" s="8">
        <f t="shared" si="290"/>
        <v>2011</v>
      </c>
      <c r="Y1894" s="8">
        <f t="shared" si="291"/>
        <v>5</v>
      </c>
    </row>
    <row r="1895" spans="1:25" ht="19" customHeight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292"/>
        <v>40632.733622685184</v>
      </c>
      <c r="L1895" s="12">
        <f t="shared" si="293"/>
        <v>2011</v>
      </c>
      <c r="M1895" s="12">
        <f t="shared" si="294"/>
        <v>3</v>
      </c>
      <c r="N1895" s="11"/>
      <c r="O1895" s="11">
        <f t="shared" si="295"/>
        <v>40648.957638888889</v>
      </c>
      <c r="P1895" t="b">
        <v>0</v>
      </c>
      <c r="Q1895">
        <v>45</v>
      </c>
      <c r="R1895" t="b">
        <v>1</v>
      </c>
      <c r="S1895" t="s">
        <v>8279</v>
      </c>
      <c r="T1895" s="5">
        <f t="shared" si="296"/>
        <v>104</v>
      </c>
      <c r="U1895" s="5">
        <f t="shared" si="297"/>
        <v>57.777777777777779</v>
      </c>
      <c r="V1895" t="str">
        <f t="shared" si="298"/>
        <v>music</v>
      </c>
      <c r="W1895" t="str">
        <f t="shared" si="299"/>
        <v>indie rock</v>
      </c>
      <c r="X1895" s="8">
        <f t="shared" si="290"/>
        <v>2011</v>
      </c>
      <c r="Y1895" s="8">
        <f t="shared" si="291"/>
        <v>3</v>
      </c>
    </row>
    <row r="1896" spans="1:25" ht="19" customHeight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292"/>
        <v>40920.696562499994</v>
      </c>
      <c r="L1896" s="12">
        <f t="shared" si="293"/>
        <v>2012</v>
      </c>
      <c r="M1896" s="12">
        <f t="shared" si="294"/>
        <v>1</v>
      </c>
      <c r="N1896" s="11"/>
      <c r="O1896" s="11">
        <f t="shared" si="295"/>
        <v>40951.696562499994</v>
      </c>
      <c r="P1896" t="b">
        <v>0</v>
      </c>
      <c r="Q1896">
        <v>20</v>
      </c>
      <c r="R1896" t="b">
        <v>1</v>
      </c>
      <c r="S1896" t="s">
        <v>8279</v>
      </c>
      <c r="T1896" s="5">
        <f t="shared" si="296"/>
        <v>114.5</v>
      </c>
      <c r="U1896" s="5">
        <f t="shared" si="297"/>
        <v>57.25</v>
      </c>
      <c r="V1896" t="str">
        <f t="shared" si="298"/>
        <v>music</v>
      </c>
      <c r="W1896" t="str">
        <f t="shared" si="299"/>
        <v>indie rock</v>
      </c>
      <c r="X1896" s="8">
        <f t="shared" si="290"/>
        <v>2012</v>
      </c>
      <c r="Y1896" s="8">
        <f t="shared" si="291"/>
        <v>1</v>
      </c>
    </row>
    <row r="1897" spans="1:25" ht="19" customHeight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292"/>
        <v>42267.538449074076</v>
      </c>
      <c r="L1897" s="12">
        <f t="shared" si="293"/>
        <v>2015</v>
      </c>
      <c r="M1897" s="12">
        <f t="shared" si="294"/>
        <v>9</v>
      </c>
      <c r="N1897" s="11"/>
      <c r="O1897" s="11">
        <f t="shared" si="295"/>
        <v>42297.538449074076</v>
      </c>
      <c r="P1897" t="b">
        <v>0</v>
      </c>
      <c r="Q1897">
        <v>47</v>
      </c>
      <c r="R1897" t="b">
        <v>1</v>
      </c>
      <c r="S1897" t="s">
        <v>8279</v>
      </c>
      <c r="T1897" s="5">
        <f t="shared" si="296"/>
        <v>101.71957671957672</v>
      </c>
      <c r="U1897" s="5">
        <f t="shared" si="297"/>
        <v>196.34042553191489</v>
      </c>
      <c r="V1897" t="str">
        <f t="shared" si="298"/>
        <v>music</v>
      </c>
      <c r="W1897" t="str">
        <f t="shared" si="299"/>
        <v>indie rock</v>
      </c>
      <c r="X1897" s="8">
        <f t="shared" si="290"/>
        <v>2015</v>
      </c>
      <c r="Y1897" s="8">
        <f t="shared" si="291"/>
        <v>9</v>
      </c>
    </row>
    <row r="1898" spans="1:25" ht="19" customHeight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292"/>
        <v>40981.501909722218</v>
      </c>
      <c r="L1898" s="12">
        <f t="shared" si="293"/>
        <v>2012</v>
      </c>
      <c r="M1898" s="12">
        <f t="shared" si="294"/>
        <v>3</v>
      </c>
      <c r="N1898" s="11"/>
      <c r="O1898" s="11">
        <f t="shared" si="295"/>
        <v>41011.501909722218</v>
      </c>
      <c r="P1898" t="b">
        <v>0</v>
      </c>
      <c r="Q1898">
        <v>13</v>
      </c>
      <c r="R1898" t="b">
        <v>1</v>
      </c>
      <c r="S1898" t="s">
        <v>8279</v>
      </c>
      <c r="T1898" s="5">
        <f t="shared" si="296"/>
        <v>123.94678492239468</v>
      </c>
      <c r="U1898" s="5">
        <f t="shared" si="297"/>
        <v>43</v>
      </c>
      <c r="V1898" t="str">
        <f t="shared" si="298"/>
        <v>music</v>
      </c>
      <c r="W1898" t="str">
        <f t="shared" si="299"/>
        <v>indie rock</v>
      </c>
      <c r="X1898" s="8">
        <f t="shared" si="290"/>
        <v>2012</v>
      </c>
      <c r="Y1898" s="8">
        <f t="shared" si="291"/>
        <v>3</v>
      </c>
    </row>
    <row r="1899" spans="1:25" ht="19" customHeight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292"/>
        <v>41680.375069444439</v>
      </c>
      <c r="L1899" s="12">
        <f t="shared" si="293"/>
        <v>2014</v>
      </c>
      <c r="M1899" s="12">
        <f t="shared" si="294"/>
        <v>2</v>
      </c>
      <c r="N1899" s="11"/>
      <c r="O1899" s="11">
        <f t="shared" si="295"/>
        <v>41702.666666666664</v>
      </c>
      <c r="P1899" t="b">
        <v>0</v>
      </c>
      <c r="Q1899">
        <v>183</v>
      </c>
      <c r="R1899" t="b">
        <v>1</v>
      </c>
      <c r="S1899" t="s">
        <v>8279</v>
      </c>
      <c r="T1899" s="5">
        <f t="shared" si="296"/>
        <v>102.45669291338582</v>
      </c>
      <c r="U1899" s="5">
        <f t="shared" si="297"/>
        <v>35.551912568306008</v>
      </c>
      <c r="V1899" t="str">
        <f t="shared" si="298"/>
        <v>music</v>
      </c>
      <c r="W1899" t="str">
        <f t="shared" si="299"/>
        <v>indie rock</v>
      </c>
      <c r="X1899" s="8">
        <f t="shared" si="290"/>
        <v>2014</v>
      </c>
      <c r="Y1899" s="8">
        <f t="shared" si="291"/>
        <v>2</v>
      </c>
    </row>
    <row r="1900" spans="1:25" ht="19" customHeight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292"/>
        <v>42365.9846412037</v>
      </c>
      <c r="L1900" s="12">
        <f t="shared" si="293"/>
        <v>2015</v>
      </c>
      <c r="M1900" s="12">
        <f t="shared" si="294"/>
        <v>12</v>
      </c>
      <c r="N1900" s="11"/>
      <c r="O1900" s="11">
        <f t="shared" si="295"/>
        <v>42401.541666666664</v>
      </c>
      <c r="P1900" t="b">
        <v>0</v>
      </c>
      <c r="Q1900">
        <v>21</v>
      </c>
      <c r="R1900" t="b">
        <v>1</v>
      </c>
      <c r="S1900" t="s">
        <v>8279</v>
      </c>
      <c r="T1900" s="5">
        <f t="shared" si="296"/>
        <v>144.5</v>
      </c>
      <c r="U1900" s="5">
        <f t="shared" si="297"/>
        <v>68.80952380952381</v>
      </c>
      <c r="V1900" t="str">
        <f t="shared" si="298"/>
        <v>music</v>
      </c>
      <c r="W1900" t="str">
        <f t="shared" si="299"/>
        <v>indie rock</v>
      </c>
      <c r="X1900" s="8">
        <f t="shared" si="290"/>
        <v>2015</v>
      </c>
      <c r="Y1900" s="8">
        <f t="shared" si="291"/>
        <v>12</v>
      </c>
    </row>
    <row r="1901" spans="1:25" ht="19" customHeight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292"/>
        <v>42058.733402777776</v>
      </c>
      <c r="L1901" s="12">
        <f t="shared" si="293"/>
        <v>2015</v>
      </c>
      <c r="M1901" s="12">
        <f t="shared" si="294"/>
        <v>2</v>
      </c>
      <c r="N1901" s="11"/>
      <c r="O1901" s="11">
        <f t="shared" si="295"/>
        <v>42088.691736111105</v>
      </c>
      <c r="P1901" t="b">
        <v>0</v>
      </c>
      <c r="Q1901">
        <v>42</v>
      </c>
      <c r="R1901" t="b">
        <v>1</v>
      </c>
      <c r="S1901" t="s">
        <v>8279</v>
      </c>
      <c r="T1901" s="5">
        <f t="shared" si="296"/>
        <v>133.33333333333331</v>
      </c>
      <c r="U1901" s="5">
        <f t="shared" si="297"/>
        <v>28.571428571428573</v>
      </c>
      <c r="V1901" t="str">
        <f t="shared" si="298"/>
        <v>music</v>
      </c>
      <c r="W1901" t="str">
        <f t="shared" si="299"/>
        <v>indie rock</v>
      </c>
      <c r="X1901" s="8">
        <f t="shared" si="290"/>
        <v>2015</v>
      </c>
      <c r="Y1901" s="8">
        <f t="shared" si="291"/>
        <v>2</v>
      </c>
    </row>
    <row r="1902" spans="1:25" ht="19" customHeight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292"/>
        <v>41160.663553240738</v>
      </c>
      <c r="L1902" s="12">
        <f t="shared" si="293"/>
        <v>2012</v>
      </c>
      <c r="M1902" s="12">
        <f t="shared" si="294"/>
        <v>9</v>
      </c>
      <c r="N1902" s="11"/>
      <c r="O1902" s="11">
        <f t="shared" si="295"/>
        <v>41188.207638888889</v>
      </c>
      <c r="P1902" t="b">
        <v>0</v>
      </c>
      <c r="Q1902">
        <v>54</v>
      </c>
      <c r="R1902" t="b">
        <v>1</v>
      </c>
      <c r="S1902" t="s">
        <v>8279</v>
      </c>
      <c r="T1902" s="5">
        <f t="shared" si="296"/>
        <v>109.3644</v>
      </c>
      <c r="U1902" s="5">
        <f t="shared" si="297"/>
        <v>50.631666666666668</v>
      </c>
      <c r="V1902" t="str">
        <f t="shared" si="298"/>
        <v>music</v>
      </c>
      <c r="W1902" t="str">
        <f t="shared" si="299"/>
        <v>indie rock</v>
      </c>
      <c r="X1902" s="8">
        <f t="shared" si="290"/>
        <v>2012</v>
      </c>
      <c r="Y1902" s="8">
        <f t="shared" si="291"/>
        <v>9</v>
      </c>
    </row>
    <row r="1903" spans="1:25" ht="19" customHeight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292"/>
        <v>42116.334826388884</v>
      </c>
      <c r="L1903" s="12">
        <f t="shared" si="293"/>
        <v>2015</v>
      </c>
      <c r="M1903" s="12">
        <f t="shared" si="294"/>
        <v>4</v>
      </c>
      <c r="N1903" s="11"/>
      <c r="O1903" s="11">
        <f t="shared" si="295"/>
        <v>42146.333333333336</v>
      </c>
      <c r="P1903" t="b">
        <v>0</v>
      </c>
      <c r="Q1903">
        <v>25</v>
      </c>
      <c r="R1903" t="b">
        <v>0</v>
      </c>
      <c r="S1903" t="s">
        <v>8294</v>
      </c>
      <c r="T1903" s="5">
        <f t="shared" si="296"/>
        <v>2.6969696969696968</v>
      </c>
      <c r="U1903" s="5">
        <f t="shared" si="297"/>
        <v>106.8</v>
      </c>
      <c r="V1903" t="str">
        <f t="shared" si="298"/>
        <v>technology</v>
      </c>
      <c r="W1903" t="str">
        <f t="shared" si="299"/>
        <v>gadgets</v>
      </c>
      <c r="X1903" s="8">
        <f t="shared" si="290"/>
        <v>2015</v>
      </c>
      <c r="Y1903" s="8">
        <f t="shared" si="291"/>
        <v>4</v>
      </c>
    </row>
    <row r="1904" spans="1:25" ht="19" customHeight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292"/>
        <v>42037.581562499996</v>
      </c>
      <c r="L1904" s="12">
        <f t="shared" si="293"/>
        <v>2015</v>
      </c>
      <c r="M1904" s="12">
        <f t="shared" si="294"/>
        <v>2</v>
      </c>
      <c r="N1904" s="11"/>
      <c r="O1904" s="11">
        <f t="shared" si="295"/>
        <v>42067.581562499996</v>
      </c>
      <c r="P1904" t="b">
        <v>0</v>
      </c>
      <c r="Q1904">
        <v>3</v>
      </c>
      <c r="R1904" t="b">
        <v>0</v>
      </c>
      <c r="S1904" t="s">
        <v>8294</v>
      </c>
      <c r="T1904" s="5">
        <f t="shared" si="296"/>
        <v>1.2</v>
      </c>
      <c r="U1904" s="5">
        <f t="shared" si="297"/>
        <v>4</v>
      </c>
      <c r="V1904" t="str">
        <f t="shared" si="298"/>
        <v>technology</v>
      </c>
      <c r="W1904" t="str">
        <f t="shared" si="299"/>
        <v>gadgets</v>
      </c>
      <c r="X1904" s="8">
        <f t="shared" si="290"/>
        <v>2015</v>
      </c>
      <c r="Y1904" s="8">
        <f t="shared" si="291"/>
        <v>2</v>
      </c>
    </row>
    <row r="1905" spans="1:25" ht="19" customHeight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292"/>
        <v>42702.562395833331</v>
      </c>
      <c r="L1905" s="12">
        <f t="shared" si="293"/>
        <v>2016</v>
      </c>
      <c r="M1905" s="12">
        <f t="shared" si="294"/>
        <v>11</v>
      </c>
      <c r="N1905" s="11"/>
      <c r="O1905" s="11">
        <f t="shared" si="295"/>
        <v>42762.562395833331</v>
      </c>
      <c r="P1905" t="b">
        <v>0</v>
      </c>
      <c r="Q1905">
        <v>41</v>
      </c>
      <c r="R1905" t="b">
        <v>0</v>
      </c>
      <c r="S1905" t="s">
        <v>8294</v>
      </c>
      <c r="T1905" s="5">
        <f t="shared" si="296"/>
        <v>46.6</v>
      </c>
      <c r="U1905" s="5">
        <f t="shared" si="297"/>
        <v>34.097560975609753</v>
      </c>
      <c r="V1905" t="str">
        <f t="shared" si="298"/>
        <v>technology</v>
      </c>
      <c r="W1905" t="str">
        <f t="shared" si="299"/>
        <v>gadgets</v>
      </c>
      <c r="X1905" s="8">
        <f t="shared" si="290"/>
        <v>2016</v>
      </c>
      <c r="Y1905" s="8">
        <f t="shared" si="291"/>
        <v>11</v>
      </c>
    </row>
    <row r="1906" spans="1:25" ht="19" customHeight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292"/>
        <v>42326.477094907408</v>
      </c>
      <c r="L1906" s="12">
        <f t="shared" si="293"/>
        <v>2015</v>
      </c>
      <c r="M1906" s="12">
        <f t="shared" si="294"/>
        <v>11</v>
      </c>
      <c r="N1906" s="11"/>
      <c r="O1906" s="11">
        <f t="shared" si="295"/>
        <v>42371.477094907408</v>
      </c>
      <c r="P1906" t="b">
        <v>0</v>
      </c>
      <c r="Q1906">
        <v>2</v>
      </c>
      <c r="R1906" t="b">
        <v>0</v>
      </c>
      <c r="S1906" t="s">
        <v>8294</v>
      </c>
      <c r="T1906" s="5">
        <f t="shared" si="296"/>
        <v>0.1</v>
      </c>
      <c r="U1906" s="5">
        <f t="shared" si="297"/>
        <v>25</v>
      </c>
      <c r="V1906" t="str">
        <f t="shared" si="298"/>
        <v>technology</v>
      </c>
      <c r="W1906" t="str">
        <f t="shared" si="299"/>
        <v>gadgets</v>
      </c>
      <c r="X1906" s="8">
        <f t="shared" si="290"/>
        <v>2015</v>
      </c>
      <c r="Y1906" s="8">
        <f t="shared" si="291"/>
        <v>11</v>
      </c>
    </row>
    <row r="1907" spans="1:25" ht="19" customHeight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292"/>
        <v>41859.717523148145</v>
      </c>
      <c r="L1907" s="12">
        <f t="shared" si="293"/>
        <v>2014</v>
      </c>
      <c r="M1907" s="12">
        <f t="shared" si="294"/>
        <v>8</v>
      </c>
      <c r="N1907" s="11"/>
      <c r="O1907" s="11">
        <f t="shared" si="295"/>
        <v>41889.717523148145</v>
      </c>
      <c r="P1907" t="b">
        <v>0</v>
      </c>
      <c r="Q1907">
        <v>4</v>
      </c>
      <c r="R1907" t="b">
        <v>0</v>
      </c>
      <c r="S1907" t="s">
        <v>8294</v>
      </c>
      <c r="T1907" s="5">
        <f t="shared" si="296"/>
        <v>0.16800000000000001</v>
      </c>
      <c r="U1907" s="5">
        <f t="shared" si="297"/>
        <v>10.5</v>
      </c>
      <c r="V1907" t="str">
        <f t="shared" si="298"/>
        <v>technology</v>
      </c>
      <c r="W1907" t="str">
        <f t="shared" si="299"/>
        <v>gadgets</v>
      </c>
      <c r="X1907" s="8">
        <f t="shared" si="290"/>
        <v>2014</v>
      </c>
      <c r="Y1907" s="8">
        <f t="shared" si="291"/>
        <v>8</v>
      </c>
    </row>
    <row r="1908" spans="1:25" ht="19" customHeight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292"/>
        <v>42514.462766203702</v>
      </c>
      <c r="L1908" s="12">
        <f t="shared" si="293"/>
        <v>2016</v>
      </c>
      <c r="M1908" s="12">
        <f t="shared" si="294"/>
        <v>5</v>
      </c>
      <c r="N1908" s="11"/>
      <c r="O1908" s="11">
        <f t="shared" si="295"/>
        <v>42544.462766203702</v>
      </c>
      <c r="P1908" t="b">
        <v>0</v>
      </c>
      <c r="Q1908">
        <v>99</v>
      </c>
      <c r="R1908" t="b">
        <v>0</v>
      </c>
      <c r="S1908" t="s">
        <v>8294</v>
      </c>
      <c r="T1908" s="5">
        <f t="shared" si="296"/>
        <v>42.76</v>
      </c>
      <c r="U1908" s="5">
        <f t="shared" si="297"/>
        <v>215.95959595959596</v>
      </c>
      <c r="V1908" t="str">
        <f t="shared" si="298"/>
        <v>technology</v>
      </c>
      <c r="W1908" t="str">
        <f t="shared" si="299"/>
        <v>gadgets</v>
      </c>
      <c r="X1908" s="8">
        <f t="shared" si="290"/>
        <v>2016</v>
      </c>
      <c r="Y1908" s="8">
        <f t="shared" si="291"/>
        <v>5</v>
      </c>
    </row>
    <row r="1909" spans="1:25" ht="19" customHeight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292"/>
        <v>41767.378761574073</v>
      </c>
      <c r="L1909" s="12">
        <f t="shared" si="293"/>
        <v>2014</v>
      </c>
      <c r="M1909" s="12">
        <f t="shared" si="294"/>
        <v>5</v>
      </c>
      <c r="N1909" s="11"/>
      <c r="O1909" s="11">
        <f t="shared" si="295"/>
        <v>41782.378761574073</v>
      </c>
      <c r="P1909" t="b">
        <v>0</v>
      </c>
      <c r="Q1909">
        <v>4</v>
      </c>
      <c r="R1909" t="b">
        <v>0</v>
      </c>
      <c r="S1909" t="s">
        <v>8294</v>
      </c>
      <c r="T1909" s="5">
        <f t="shared" si="296"/>
        <v>0.28333333333333333</v>
      </c>
      <c r="U1909" s="5">
        <f t="shared" si="297"/>
        <v>21.25</v>
      </c>
      <c r="V1909" t="str">
        <f t="shared" si="298"/>
        <v>technology</v>
      </c>
      <c r="W1909" t="str">
        <f t="shared" si="299"/>
        <v>gadgets</v>
      </c>
      <c r="X1909" s="8">
        <f t="shared" si="290"/>
        <v>2014</v>
      </c>
      <c r="Y1909" s="8">
        <f t="shared" si="291"/>
        <v>5</v>
      </c>
    </row>
    <row r="1910" spans="1:25" ht="19" customHeight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292"/>
        <v>42703.709490740737</v>
      </c>
      <c r="L1910" s="12">
        <f t="shared" si="293"/>
        <v>2016</v>
      </c>
      <c r="M1910" s="12">
        <f t="shared" si="294"/>
        <v>11</v>
      </c>
      <c r="N1910" s="11"/>
      <c r="O1910" s="11">
        <f t="shared" si="295"/>
        <v>42733.709490740737</v>
      </c>
      <c r="P1910" t="b">
        <v>0</v>
      </c>
      <c r="Q1910">
        <v>4</v>
      </c>
      <c r="R1910" t="b">
        <v>0</v>
      </c>
      <c r="S1910" t="s">
        <v>8294</v>
      </c>
      <c r="T1910" s="5">
        <f t="shared" si="296"/>
        <v>1.7319999999999998</v>
      </c>
      <c r="U1910" s="5">
        <f t="shared" si="297"/>
        <v>108.25</v>
      </c>
      <c r="V1910" t="str">
        <f t="shared" si="298"/>
        <v>technology</v>
      </c>
      <c r="W1910" t="str">
        <f t="shared" si="299"/>
        <v>gadgets</v>
      </c>
      <c r="X1910" s="8">
        <f t="shared" si="290"/>
        <v>2016</v>
      </c>
      <c r="Y1910" s="8">
        <f t="shared" si="291"/>
        <v>11</v>
      </c>
    </row>
    <row r="1911" spans="1:25" ht="19" customHeight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292"/>
        <v>41905.220821759256</v>
      </c>
      <c r="L1911" s="12">
        <f t="shared" si="293"/>
        <v>2014</v>
      </c>
      <c r="M1911" s="12">
        <f t="shared" si="294"/>
        <v>9</v>
      </c>
      <c r="N1911" s="11"/>
      <c r="O1911" s="11">
        <f t="shared" si="295"/>
        <v>41935.220821759256</v>
      </c>
      <c r="P1911" t="b">
        <v>0</v>
      </c>
      <c r="Q1911">
        <v>38</v>
      </c>
      <c r="R1911" t="b">
        <v>0</v>
      </c>
      <c r="S1911" t="s">
        <v>8294</v>
      </c>
      <c r="T1911" s="5">
        <f t="shared" si="296"/>
        <v>14.111428571428572</v>
      </c>
      <c r="U1911" s="5">
        <f t="shared" si="297"/>
        <v>129.97368421052633</v>
      </c>
      <c r="V1911" t="str">
        <f t="shared" si="298"/>
        <v>technology</v>
      </c>
      <c r="W1911" t="str">
        <f t="shared" si="299"/>
        <v>gadgets</v>
      </c>
      <c r="X1911" s="8">
        <f t="shared" si="290"/>
        <v>2014</v>
      </c>
      <c r="Y1911" s="8">
        <f t="shared" si="291"/>
        <v>9</v>
      </c>
    </row>
    <row r="1912" spans="1:25" ht="19" customHeight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292"/>
        <v>42264.754826388882</v>
      </c>
      <c r="L1912" s="12">
        <f t="shared" si="293"/>
        <v>2015</v>
      </c>
      <c r="M1912" s="12">
        <f t="shared" si="294"/>
        <v>9</v>
      </c>
      <c r="N1912" s="11"/>
      <c r="O1912" s="11">
        <f t="shared" si="295"/>
        <v>42308.739583333336</v>
      </c>
      <c r="P1912" t="b">
        <v>0</v>
      </c>
      <c r="Q1912">
        <v>285</v>
      </c>
      <c r="R1912" t="b">
        <v>0</v>
      </c>
      <c r="S1912" t="s">
        <v>8294</v>
      </c>
      <c r="T1912" s="5">
        <f t="shared" si="296"/>
        <v>39.395294117647055</v>
      </c>
      <c r="U1912" s="5">
        <f t="shared" si="297"/>
        <v>117.49473684210527</v>
      </c>
      <c r="V1912" t="str">
        <f t="shared" si="298"/>
        <v>technology</v>
      </c>
      <c r="W1912" t="str">
        <f t="shared" si="299"/>
        <v>gadgets</v>
      </c>
      <c r="X1912" s="8">
        <f t="shared" si="290"/>
        <v>2015</v>
      </c>
      <c r="Y1912" s="8">
        <f t="shared" si="291"/>
        <v>9</v>
      </c>
    </row>
    <row r="1913" spans="1:25" ht="19" customHeight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292"/>
        <v>41829.825624999998</v>
      </c>
      <c r="L1913" s="12">
        <f t="shared" si="293"/>
        <v>2014</v>
      </c>
      <c r="M1913" s="12">
        <f t="shared" si="294"/>
        <v>7</v>
      </c>
      <c r="N1913" s="11"/>
      <c r="O1913" s="11">
        <f t="shared" si="295"/>
        <v>41859.825624999998</v>
      </c>
      <c r="P1913" t="b">
        <v>0</v>
      </c>
      <c r="Q1913">
        <v>1</v>
      </c>
      <c r="R1913" t="b">
        <v>0</v>
      </c>
      <c r="S1913" t="s">
        <v>8294</v>
      </c>
      <c r="T1913" s="5">
        <f t="shared" si="296"/>
        <v>2.3529411764705882E-2</v>
      </c>
      <c r="U1913" s="5">
        <f t="shared" si="297"/>
        <v>10</v>
      </c>
      <c r="V1913" t="str">
        <f t="shared" si="298"/>
        <v>technology</v>
      </c>
      <c r="W1913" t="str">
        <f t="shared" si="299"/>
        <v>gadgets</v>
      </c>
      <c r="X1913" s="8">
        <f t="shared" si="290"/>
        <v>2014</v>
      </c>
      <c r="Y1913" s="8">
        <f t="shared" si="291"/>
        <v>7</v>
      </c>
    </row>
    <row r="1914" spans="1:25" ht="19" customHeight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292"/>
        <v>42129.018055555549</v>
      </c>
      <c r="L1914" s="12">
        <f t="shared" si="293"/>
        <v>2015</v>
      </c>
      <c r="M1914" s="12">
        <f t="shared" si="294"/>
        <v>5</v>
      </c>
      <c r="N1914" s="11"/>
      <c r="O1914" s="11">
        <f t="shared" si="295"/>
        <v>42159.018055555549</v>
      </c>
      <c r="P1914" t="b">
        <v>0</v>
      </c>
      <c r="Q1914">
        <v>42</v>
      </c>
      <c r="R1914" t="b">
        <v>0</v>
      </c>
      <c r="S1914" t="s">
        <v>8294</v>
      </c>
      <c r="T1914" s="5">
        <f t="shared" si="296"/>
        <v>59.3</v>
      </c>
      <c r="U1914" s="5">
        <f t="shared" si="297"/>
        <v>70.595238095238102</v>
      </c>
      <c r="V1914" t="str">
        <f t="shared" si="298"/>
        <v>technology</v>
      </c>
      <c r="W1914" t="str">
        <f t="shared" si="299"/>
        <v>gadgets</v>
      </c>
      <c r="X1914" s="8">
        <f t="shared" si="290"/>
        <v>2015</v>
      </c>
      <c r="Y1914" s="8">
        <f t="shared" si="291"/>
        <v>5</v>
      </c>
    </row>
    <row r="1915" spans="1:25" ht="19" customHeight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292"/>
        <v>41890.302986111106</v>
      </c>
      <c r="L1915" s="12">
        <f t="shared" si="293"/>
        <v>2014</v>
      </c>
      <c r="M1915" s="12">
        <f t="shared" si="294"/>
        <v>9</v>
      </c>
      <c r="N1915" s="11"/>
      <c r="O1915" s="11">
        <f t="shared" si="295"/>
        <v>41920.302986111106</v>
      </c>
      <c r="P1915" t="b">
        <v>0</v>
      </c>
      <c r="Q1915">
        <v>26</v>
      </c>
      <c r="R1915" t="b">
        <v>0</v>
      </c>
      <c r="S1915" t="s">
        <v>8294</v>
      </c>
      <c r="T1915" s="5">
        <f t="shared" si="296"/>
        <v>1.3270833333333334</v>
      </c>
      <c r="U1915" s="5">
        <f t="shared" si="297"/>
        <v>24.5</v>
      </c>
      <c r="V1915" t="str">
        <f t="shared" si="298"/>
        <v>technology</v>
      </c>
      <c r="W1915" t="str">
        <f t="shared" si="299"/>
        <v>gadgets</v>
      </c>
      <c r="X1915" s="8">
        <f t="shared" si="290"/>
        <v>2014</v>
      </c>
      <c r="Y1915" s="8">
        <f t="shared" si="291"/>
        <v>9</v>
      </c>
    </row>
    <row r="1916" spans="1:25" ht="19" customHeight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292"/>
        <v>41928.966122685182</v>
      </c>
      <c r="L1916" s="12">
        <f t="shared" si="293"/>
        <v>2014</v>
      </c>
      <c r="M1916" s="12">
        <f t="shared" si="294"/>
        <v>10</v>
      </c>
      <c r="N1916" s="11"/>
      <c r="O1916" s="11">
        <f t="shared" si="295"/>
        <v>41943.957638888889</v>
      </c>
      <c r="P1916" t="b">
        <v>0</v>
      </c>
      <c r="Q1916">
        <v>2</v>
      </c>
      <c r="R1916" t="b">
        <v>0</v>
      </c>
      <c r="S1916" t="s">
        <v>8294</v>
      </c>
      <c r="T1916" s="5">
        <f t="shared" si="296"/>
        <v>9.0090090090090094</v>
      </c>
      <c r="U1916" s="5">
        <f t="shared" si="297"/>
        <v>30</v>
      </c>
      <c r="V1916" t="str">
        <f t="shared" si="298"/>
        <v>technology</v>
      </c>
      <c r="W1916" t="str">
        <f t="shared" si="299"/>
        <v>gadgets</v>
      </c>
      <c r="X1916" s="8">
        <f t="shared" si="290"/>
        <v>2014</v>
      </c>
      <c r="Y1916" s="8">
        <f t="shared" si="291"/>
        <v>10</v>
      </c>
    </row>
    <row r="1917" spans="1:25" ht="19" customHeight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292"/>
        <v>41863.840532407405</v>
      </c>
      <c r="L1917" s="12">
        <f t="shared" si="293"/>
        <v>2014</v>
      </c>
      <c r="M1917" s="12">
        <f t="shared" si="294"/>
        <v>8</v>
      </c>
      <c r="N1917" s="11"/>
      <c r="O1917" s="11">
        <f t="shared" si="295"/>
        <v>41883.840532407405</v>
      </c>
      <c r="P1917" t="b">
        <v>0</v>
      </c>
      <c r="Q1917">
        <v>4</v>
      </c>
      <c r="R1917" t="b">
        <v>0</v>
      </c>
      <c r="S1917" t="s">
        <v>8294</v>
      </c>
      <c r="T1917" s="5">
        <f t="shared" si="296"/>
        <v>1.6</v>
      </c>
      <c r="U1917" s="5">
        <f t="shared" si="297"/>
        <v>2</v>
      </c>
      <c r="V1917" t="str">
        <f t="shared" si="298"/>
        <v>technology</v>
      </c>
      <c r="W1917" t="str">
        <f t="shared" si="299"/>
        <v>gadgets</v>
      </c>
      <c r="X1917" s="8">
        <f t="shared" si="290"/>
        <v>2014</v>
      </c>
      <c r="Y1917" s="8">
        <f t="shared" si="291"/>
        <v>8</v>
      </c>
    </row>
    <row r="1918" spans="1:25" ht="19" customHeight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292"/>
        <v>42656.508969907409</v>
      </c>
      <c r="L1918" s="12">
        <f t="shared" si="293"/>
        <v>2016</v>
      </c>
      <c r="M1918" s="12">
        <f t="shared" si="294"/>
        <v>10</v>
      </c>
      <c r="N1918" s="11"/>
      <c r="O1918" s="11">
        <f t="shared" si="295"/>
        <v>42681.550636574073</v>
      </c>
      <c r="P1918" t="b">
        <v>0</v>
      </c>
      <c r="Q1918">
        <v>6</v>
      </c>
      <c r="R1918" t="b">
        <v>0</v>
      </c>
      <c r="S1918" t="s">
        <v>8294</v>
      </c>
      <c r="T1918" s="5">
        <f t="shared" si="296"/>
        <v>0.51</v>
      </c>
      <c r="U1918" s="5">
        <f t="shared" si="297"/>
        <v>17</v>
      </c>
      <c r="V1918" t="str">
        <f t="shared" si="298"/>
        <v>technology</v>
      </c>
      <c r="W1918" t="str">
        <f t="shared" si="299"/>
        <v>gadgets</v>
      </c>
      <c r="X1918" s="8">
        <f t="shared" si="290"/>
        <v>2016</v>
      </c>
      <c r="Y1918" s="8">
        <f t="shared" si="291"/>
        <v>10</v>
      </c>
    </row>
    <row r="1919" spans="1:25" ht="19" customHeight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292"/>
        <v>42746.06172453703</v>
      </c>
      <c r="L1919" s="12">
        <f t="shared" si="293"/>
        <v>2017</v>
      </c>
      <c r="M1919" s="12">
        <f t="shared" si="294"/>
        <v>1</v>
      </c>
      <c r="N1919" s="11"/>
      <c r="O1919" s="11">
        <f t="shared" si="295"/>
        <v>42776.06172453703</v>
      </c>
      <c r="P1919" t="b">
        <v>0</v>
      </c>
      <c r="Q1919">
        <v>70</v>
      </c>
      <c r="R1919" t="b">
        <v>0</v>
      </c>
      <c r="S1919" t="s">
        <v>8294</v>
      </c>
      <c r="T1919" s="5">
        <f t="shared" si="296"/>
        <v>52.570512820512818</v>
      </c>
      <c r="U1919" s="5">
        <f t="shared" si="297"/>
        <v>2928.9285714285716</v>
      </c>
      <c r="V1919" t="str">
        <f t="shared" si="298"/>
        <v>technology</v>
      </c>
      <c r="W1919" t="str">
        <f t="shared" si="299"/>
        <v>gadgets</v>
      </c>
      <c r="X1919" s="8">
        <f t="shared" si="290"/>
        <v>2017</v>
      </c>
      <c r="Y1919" s="8">
        <f t="shared" si="291"/>
        <v>1</v>
      </c>
    </row>
    <row r="1920" spans="1:25" ht="19" customHeight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292"/>
        <v>41828.581608796296</v>
      </c>
      <c r="L1920" s="12">
        <f t="shared" si="293"/>
        <v>2014</v>
      </c>
      <c r="M1920" s="12">
        <f t="shared" si="294"/>
        <v>7</v>
      </c>
      <c r="N1920" s="11"/>
      <c r="O1920" s="11">
        <f t="shared" si="295"/>
        <v>41863.581608796296</v>
      </c>
      <c r="P1920" t="b">
        <v>0</v>
      </c>
      <c r="Q1920">
        <v>9</v>
      </c>
      <c r="R1920" t="b">
        <v>0</v>
      </c>
      <c r="S1920" t="s">
        <v>8294</v>
      </c>
      <c r="T1920" s="5">
        <f t="shared" si="296"/>
        <v>1.04</v>
      </c>
      <c r="U1920" s="5">
        <f t="shared" si="297"/>
        <v>28.888888888888889</v>
      </c>
      <c r="V1920" t="str">
        <f t="shared" si="298"/>
        <v>technology</v>
      </c>
      <c r="W1920" t="str">
        <f t="shared" si="299"/>
        <v>gadgets</v>
      </c>
      <c r="X1920" s="8">
        <f t="shared" si="290"/>
        <v>2014</v>
      </c>
      <c r="Y1920" s="8">
        <f t="shared" si="291"/>
        <v>7</v>
      </c>
    </row>
    <row r="1921" spans="1:25" ht="19" customHeight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292"/>
        <v>42113.667233796295</v>
      </c>
      <c r="L1921" s="12">
        <f t="shared" si="293"/>
        <v>2015</v>
      </c>
      <c r="M1921" s="12">
        <f t="shared" si="294"/>
        <v>4</v>
      </c>
      <c r="N1921" s="11"/>
      <c r="O1921" s="11">
        <f t="shared" si="295"/>
        <v>42143.667233796295</v>
      </c>
      <c r="P1921" t="b">
        <v>0</v>
      </c>
      <c r="Q1921">
        <v>8</v>
      </c>
      <c r="R1921" t="b">
        <v>0</v>
      </c>
      <c r="S1921" t="s">
        <v>8294</v>
      </c>
      <c r="T1921" s="5">
        <f t="shared" si="296"/>
        <v>47.4</v>
      </c>
      <c r="U1921" s="5">
        <f t="shared" si="297"/>
        <v>29.625</v>
      </c>
      <c r="V1921" t="str">
        <f t="shared" si="298"/>
        <v>technology</v>
      </c>
      <c r="W1921" t="str">
        <f t="shared" si="299"/>
        <v>gadgets</v>
      </c>
      <c r="X1921" s="8">
        <f t="shared" si="290"/>
        <v>2015</v>
      </c>
      <c r="Y1921" s="8">
        <f t="shared" si="291"/>
        <v>4</v>
      </c>
    </row>
    <row r="1922" spans="1:25" ht="19" customHeight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si="292"/>
        <v>42270.66737268518</v>
      </c>
      <c r="L1922" s="12">
        <f t="shared" si="293"/>
        <v>2015</v>
      </c>
      <c r="M1922" s="12">
        <f t="shared" si="294"/>
        <v>9</v>
      </c>
      <c r="N1922" s="11"/>
      <c r="O1922" s="11">
        <f t="shared" si="295"/>
        <v>42298.749999999993</v>
      </c>
      <c r="P1922" t="b">
        <v>0</v>
      </c>
      <c r="Q1922">
        <v>105</v>
      </c>
      <c r="R1922" t="b">
        <v>0</v>
      </c>
      <c r="S1922" t="s">
        <v>8294</v>
      </c>
      <c r="T1922" s="5">
        <f t="shared" si="296"/>
        <v>43.03</v>
      </c>
      <c r="U1922" s="5">
        <f t="shared" si="297"/>
        <v>40.980952380952381</v>
      </c>
      <c r="V1922" t="str">
        <f t="shared" si="298"/>
        <v>technology</v>
      </c>
      <c r="W1922" t="str">
        <f t="shared" si="299"/>
        <v>gadgets</v>
      </c>
      <c r="X1922" s="8">
        <f t="shared" ref="X1922:X1985" si="300">L1922</f>
        <v>2015</v>
      </c>
      <c r="Y1922" s="8">
        <f t="shared" ref="Y1922:Y1985" si="301">M1922</f>
        <v>9</v>
      </c>
    </row>
    <row r="1923" spans="1:25" ht="19" customHeight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ref="K1923:K1986" si="302">(J1923/86400)+25569+(-5/24)</f>
        <v>41074.013229166667</v>
      </c>
      <c r="L1923" s="12">
        <f t="shared" ref="L1923:L1986" si="303">YEAR(K1923)</f>
        <v>2012</v>
      </c>
      <c r="M1923" s="12">
        <f t="shared" ref="M1923:M1986" si="304">MONTH(K1923)</f>
        <v>6</v>
      </c>
      <c r="N1923" s="11"/>
      <c r="O1923" s="11">
        <f t="shared" ref="O1923:O1986" si="305">(I1923/86400)+25569+(-5/24)</f>
        <v>41104.013229166667</v>
      </c>
      <c r="P1923" t="b">
        <v>0</v>
      </c>
      <c r="Q1923">
        <v>38</v>
      </c>
      <c r="R1923" t="b">
        <v>1</v>
      </c>
      <c r="S1923" t="s">
        <v>8279</v>
      </c>
      <c r="T1923" s="5">
        <f t="shared" ref="T1923:T1986" si="306">E1923/D1923*100</f>
        <v>136.80000000000001</v>
      </c>
      <c r="U1923" s="5">
        <f t="shared" ref="U1923:U1986" si="307">IF(Q1923&gt;0,E1923/Q1923,0)</f>
        <v>54</v>
      </c>
      <c r="V1923" t="str">
        <f t="shared" ref="V1923:V1986" si="308">LEFT(S1923,SEARCH("/",S1923)-1)</f>
        <v>music</v>
      </c>
      <c r="W1923" t="str">
        <f t="shared" ref="W1923:W1986" si="309">RIGHT($S1923,LEN($S1923)-SEARCH("/",$S1923))</f>
        <v>indie rock</v>
      </c>
      <c r="X1923" s="8">
        <f t="shared" si="300"/>
        <v>2012</v>
      </c>
      <c r="Y1923" s="8">
        <f t="shared" si="301"/>
        <v>6</v>
      </c>
    </row>
    <row r="1924" spans="1:25" ht="19" customHeight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302"/>
        <v>41590.047534722216</v>
      </c>
      <c r="L1924" s="12">
        <f t="shared" si="303"/>
        <v>2013</v>
      </c>
      <c r="M1924" s="12">
        <f t="shared" si="304"/>
        <v>11</v>
      </c>
      <c r="N1924" s="11"/>
      <c r="O1924" s="11">
        <f t="shared" si="305"/>
        <v>41620.047534722216</v>
      </c>
      <c r="P1924" t="b">
        <v>0</v>
      </c>
      <c r="Q1924">
        <v>64</v>
      </c>
      <c r="R1924" t="b">
        <v>1</v>
      </c>
      <c r="S1924" t="s">
        <v>8279</v>
      </c>
      <c r="T1924" s="5">
        <f t="shared" si="306"/>
        <v>115.55</v>
      </c>
      <c r="U1924" s="5">
        <f t="shared" si="307"/>
        <v>36.109375</v>
      </c>
      <c r="V1924" t="str">
        <f t="shared" si="308"/>
        <v>music</v>
      </c>
      <c r="W1924" t="str">
        <f t="shared" si="309"/>
        <v>indie rock</v>
      </c>
      <c r="X1924" s="8">
        <f t="shared" si="300"/>
        <v>2013</v>
      </c>
      <c r="Y1924" s="8">
        <f t="shared" si="301"/>
        <v>11</v>
      </c>
    </row>
    <row r="1925" spans="1:25" ht="19" customHeight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302"/>
        <v>40772.640416666662</v>
      </c>
      <c r="L1925" s="12">
        <f t="shared" si="303"/>
        <v>2011</v>
      </c>
      <c r="M1925" s="12">
        <f t="shared" si="304"/>
        <v>8</v>
      </c>
      <c r="N1925" s="11"/>
      <c r="O1925" s="11">
        <f t="shared" si="305"/>
        <v>40812.999305555553</v>
      </c>
      <c r="P1925" t="b">
        <v>0</v>
      </c>
      <c r="Q1925">
        <v>13</v>
      </c>
      <c r="R1925" t="b">
        <v>1</v>
      </c>
      <c r="S1925" t="s">
        <v>8279</v>
      </c>
      <c r="T1925" s="5">
        <f t="shared" si="306"/>
        <v>240.79999999999998</v>
      </c>
      <c r="U1925" s="5">
        <f t="shared" si="307"/>
        <v>23.153846153846153</v>
      </c>
      <c r="V1925" t="str">
        <f t="shared" si="308"/>
        <v>music</v>
      </c>
      <c r="W1925" t="str">
        <f t="shared" si="309"/>
        <v>indie rock</v>
      </c>
      <c r="X1925" s="8">
        <f t="shared" si="300"/>
        <v>2011</v>
      </c>
      <c r="Y1925" s="8">
        <f t="shared" si="301"/>
        <v>8</v>
      </c>
    </row>
    <row r="1926" spans="1:25" ht="19" customHeight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302"/>
        <v>41626.552719907406</v>
      </c>
      <c r="L1926" s="12">
        <f t="shared" si="303"/>
        <v>2013</v>
      </c>
      <c r="M1926" s="12">
        <f t="shared" si="304"/>
        <v>12</v>
      </c>
      <c r="N1926" s="11"/>
      <c r="O1926" s="11">
        <f t="shared" si="305"/>
        <v>41654.606249999997</v>
      </c>
      <c r="P1926" t="b">
        <v>0</v>
      </c>
      <c r="Q1926">
        <v>33</v>
      </c>
      <c r="R1926" t="b">
        <v>1</v>
      </c>
      <c r="S1926" t="s">
        <v>8279</v>
      </c>
      <c r="T1926" s="5">
        <f t="shared" si="306"/>
        <v>114.39999999999999</v>
      </c>
      <c r="U1926" s="5">
        <f t="shared" si="307"/>
        <v>104</v>
      </c>
      <c r="V1926" t="str">
        <f t="shared" si="308"/>
        <v>music</v>
      </c>
      <c r="W1926" t="str">
        <f t="shared" si="309"/>
        <v>indie rock</v>
      </c>
      <c r="X1926" s="8">
        <f t="shared" si="300"/>
        <v>2013</v>
      </c>
      <c r="Y1926" s="8">
        <f t="shared" si="301"/>
        <v>12</v>
      </c>
    </row>
    <row r="1927" spans="1:25" ht="19" customHeight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302"/>
        <v>41535.693148148144</v>
      </c>
      <c r="L1927" s="12">
        <f t="shared" si="303"/>
        <v>2013</v>
      </c>
      <c r="M1927" s="12">
        <f t="shared" si="304"/>
        <v>9</v>
      </c>
      <c r="N1927" s="11"/>
      <c r="O1927" s="11">
        <f t="shared" si="305"/>
        <v>41557.791666666664</v>
      </c>
      <c r="P1927" t="b">
        <v>0</v>
      </c>
      <c r="Q1927">
        <v>52</v>
      </c>
      <c r="R1927" t="b">
        <v>1</v>
      </c>
      <c r="S1927" t="s">
        <v>8279</v>
      </c>
      <c r="T1927" s="5">
        <f t="shared" si="306"/>
        <v>110.33333333333333</v>
      </c>
      <c r="U1927" s="5">
        <f t="shared" si="307"/>
        <v>31.826923076923077</v>
      </c>
      <c r="V1927" t="str">
        <f t="shared" si="308"/>
        <v>music</v>
      </c>
      <c r="W1927" t="str">
        <f t="shared" si="309"/>
        <v>indie rock</v>
      </c>
      <c r="X1927" s="8">
        <f t="shared" si="300"/>
        <v>2013</v>
      </c>
      <c r="Y1927" s="8">
        <f t="shared" si="301"/>
        <v>9</v>
      </c>
    </row>
    <row r="1928" spans="1:25" ht="19" customHeight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302"/>
        <v>40456.746018518512</v>
      </c>
      <c r="L1928" s="12">
        <f t="shared" si="303"/>
        <v>2010</v>
      </c>
      <c r="M1928" s="12">
        <f t="shared" si="304"/>
        <v>10</v>
      </c>
      <c r="N1928" s="11"/>
      <c r="O1928" s="11">
        <f t="shared" si="305"/>
        <v>40483.80972222222</v>
      </c>
      <c r="P1928" t="b">
        <v>0</v>
      </c>
      <c r="Q1928">
        <v>107</v>
      </c>
      <c r="R1928" t="b">
        <v>1</v>
      </c>
      <c r="S1928" t="s">
        <v>8279</v>
      </c>
      <c r="T1928" s="5">
        <f t="shared" si="306"/>
        <v>195.37933333333334</v>
      </c>
      <c r="U1928" s="5">
        <f t="shared" si="307"/>
        <v>27.3896261682243</v>
      </c>
      <c r="V1928" t="str">
        <f t="shared" si="308"/>
        <v>music</v>
      </c>
      <c r="W1928" t="str">
        <f t="shared" si="309"/>
        <v>indie rock</v>
      </c>
      <c r="X1928" s="8">
        <f t="shared" si="300"/>
        <v>2010</v>
      </c>
      <c r="Y1928" s="8">
        <f t="shared" si="301"/>
        <v>10</v>
      </c>
    </row>
    <row r="1929" spans="1:25" ht="19" customHeight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302"/>
        <v>40960.653229166666</v>
      </c>
      <c r="L1929" s="12">
        <f t="shared" si="303"/>
        <v>2012</v>
      </c>
      <c r="M1929" s="12">
        <f t="shared" si="304"/>
        <v>2</v>
      </c>
      <c r="N1929" s="11"/>
      <c r="O1929" s="11">
        <f t="shared" si="305"/>
        <v>40975.999305555553</v>
      </c>
      <c r="P1929" t="b">
        <v>0</v>
      </c>
      <c r="Q1929">
        <v>11</v>
      </c>
      <c r="R1929" t="b">
        <v>1</v>
      </c>
      <c r="S1929" t="s">
        <v>8279</v>
      </c>
      <c r="T1929" s="5">
        <f t="shared" si="306"/>
        <v>103.33333333333334</v>
      </c>
      <c r="U1929" s="5">
        <f t="shared" si="307"/>
        <v>56.363636363636367</v>
      </c>
      <c r="V1929" t="str">
        <f t="shared" si="308"/>
        <v>music</v>
      </c>
      <c r="W1929" t="str">
        <f t="shared" si="309"/>
        <v>indie rock</v>
      </c>
      <c r="X1929" s="8">
        <f t="shared" si="300"/>
        <v>2012</v>
      </c>
      <c r="Y1929" s="8">
        <f t="shared" si="301"/>
        <v>2</v>
      </c>
    </row>
    <row r="1930" spans="1:25" ht="19" customHeight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302"/>
        <v>41371.439745370364</v>
      </c>
      <c r="L1930" s="12">
        <f t="shared" si="303"/>
        <v>2013</v>
      </c>
      <c r="M1930" s="12">
        <f t="shared" si="304"/>
        <v>4</v>
      </c>
      <c r="N1930" s="11"/>
      <c r="O1930" s="11">
        <f t="shared" si="305"/>
        <v>41401.439745370364</v>
      </c>
      <c r="P1930" t="b">
        <v>0</v>
      </c>
      <c r="Q1930">
        <v>34</v>
      </c>
      <c r="R1930" t="b">
        <v>1</v>
      </c>
      <c r="S1930" t="s">
        <v>8279</v>
      </c>
      <c r="T1930" s="5">
        <f t="shared" si="306"/>
        <v>103.1372549019608</v>
      </c>
      <c r="U1930" s="5">
        <f t="shared" si="307"/>
        <v>77.352941176470594</v>
      </c>
      <c r="V1930" t="str">
        <f t="shared" si="308"/>
        <v>music</v>
      </c>
      <c r="W1930" t="str">
        <f t="shared" si="309"/>
        <v>indie rock</v>
      </c>
      <c r="X1930" s="8">
        <f t="shared" si="300"/>
        <v>2013</v>
      </c>
      <c r="Y1930" s="8">
        <f t="shared" si="301"/>
        <v>4</v>
      </c>
    </row>
    <row r="1931" spans="1:25" ht="19" customHeight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302"/>
        <v>40686.813263888886</v>
      </c>
      <c r="L1931" s="12">
        <f t="shared" si="303"/>
        <v>2011</v>
      </c>
      <c r="M1931" s="12">
        <f t="shared" si="304"/>
        <v>5</v>
      </c>
      <c r="N1931" s="11"/>
      <c r="O1931" s="11">
        <f t="shared" si="305"/>
        <v>40728.813263888886</v>
      </c>
      <c r="P1931" t="b">
        <v>0</v>
      </c>
      <c r="Q1931">
        <v>75</v>
      </c>
      <c r="R1931" t="b">
        <v>1</v>
      </c>
      <c r="S1931" t="s">
        <v>8279</v>
      </c>
      <c r="T1931" s="5">
        <f t="shared" si="306"/>
        <v>100.3125</v>
      </c>
      <c r="U1931" s="5">
        <f t="shared" si="307"/>
        <v>42.8</v>
      </c>
      <c r="V1931" t="str">
        <f t="shared" si="308"/>
        <v>music</v>
      </c>
      <c r="W1931" t="str">
        <f t="shared" si="309"/>
        <v>indie rock</v>
      </c>
      <c r="X1931" s="8">
        <f t="shared" si="300"/>
        <v>2011</v>
      </c>
      <c r="Y1931" s="8">
        <f t="shared" si="301"/>
        <v>5</v>
      </c>
    </row>
    <row r="1932" spans="1:25" ht="19" customHeight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302"/>
        <v>41402.350486111107</v>
      </c>
      <c r="L1932" s="12">
        <f t="shared" si="303"/>
        <v>2013</v>
      </c>
      <c r="M1932" s="12">
        <f t="shared" si="304"/>
        <v>5</v>
      </c>
      <c r="N1932" s="11"/>
      <c r="O1932" s="11">
        <f t="shared" si="305"/>
        <v>41462.350486111107</v>
      </c>
      <c r="P1932" t="b">
        <v>0</v>
      </c>
      <c r="Q1932">
        <v>26</v>
      </c>
      <c r="R1932" t="b">
        <v>1</v>
      </c>
      <c r="S1932" t="s">
        <v>8279</v>
      </c>
      <c r="T1932" s="5">
        <f t="shared" si="306"/>
        <v>127</v>
      </c>
      <c r="U1932" s="5">
        <f t="shared" si="307"/>
        <v>48.846153846153847</v>
      </c>
      <c r="V1932" t="str">
        <f t="shared" si="308"/>
        <v>music</v>
      </c>
      <c r="W1932" t="str">
        <f t="shared" si="309"/>
        <v>indie rock</v>
      </c>
      <c r="X1932" s="8">
        <f t="shared" si="300"/>
        <v>2013</v>
      </c>
      <c r="Y1932" s="8">
        <f t="shared" si="301"/>
        <v>5</v>
      </c>
    </row>
    <row r="1933" spans="1:25" ht="19" customHeight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302"/>
        <v>41037.684131944443</v>
      </c>
      <c r="L1933" s="12">
        <f t="shared" si="303"/>
        <v>2012</v>
      </c>
      <c r="M1933" s="12">
        <f t="shared" si="304"/>
        <v>5</v>
      </c>
      <c r="N1933" s="11"/>
      <c r="O1933" s="11">
        <f t="shared" si="305"/>
        <v>41050.9375</v>
      </c>
      <c r="P1933" t="b">
        <v>0</v>
      </c>
      <c r="Q1933">
        <v>50</v>
      </c>
      <c r="R1933" t="b">
        <v>1</v>
      </c>
      <c r="S1933" t="s">
        <v>8279</v>
      </c>
      <c r="T1933" s="5">
        <f t="shared" si="306"/>
        <v>120.601</v>
      </c>
      <c r="U1933" s="5">
        <f t="shared" si="307"/>
        <v>48.240400000000001</v>
      </c>
      <c r="V1933" t="str">
        <f t="shared" si="308"/>
        <v>music</v>
      </c>
      <c r="W1933" t="str">
        <f t="shared" si="309"/>
        <v>indie rock</v>
      </c>
      <c r="X1933" s="8">
        <f t="shared" si="300"/>
        <v>2012</v>
      </c>
      <c r="Y1933" s="8">
        <f t="shared" si="301"/>
        <v>5</v>
      </c>
    </row>
    <row r="1934" spans="1:25" ht="19" customHeight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302"/>
        <v>40911.601539351854</v>
      </c>
      <c r="L1934" s="12">
        <f t="shared" si="303"/>
        <v>2012</v>
      </c>
      <c r="M1934" s="12">
        <f t="shared" si="304"/>
        <v>1</v>
      </c>
      <c r="N1934" s="11"/>
      <c r="O1934" s="11">
        <f t="shared" si="305"/>
        <v>40932.601539351854</v>
      </c>
      <c r="P1934" t="b">
        <v>0</v>
      </c>
      <c r="Q1934">
        <v>80</v>
      </c>
      <c r="R1934" t="b">
        <v>1</v>
      </c>
      <c r="S1934" t="s">
        <v>8279</v>
      </c>
      <c r="T1934" s="5">
        <f t="shared" si="306"/>
        <v>106.99047619047619</v>
      </c>
      <c r="U1934" s="5">
        <f t="shared" si="307"/>
        <v>70.212500000000006</v>
      </c>
      <c r="V1934" t="str">
        <f t="shared" si="308"/>
        <v>music</v>
      </c>
      <c r="W1934" t="str">
        <f t="shared" si="309"/>
        <v>indie rock</v>
      </c>
      <c r="X1934" s="8">
        <f t="shared" si="300"/>
        <v>2012</v>
      </c>
      <c r="Y1934" s="8">
        <f t="shared" si="301"/>
        <v>1</v>
      </c>
    </row>
    <row r="1935" spans="1:25" ht="19" customHeight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302"/>
        <v>41878.922534722216</v>
      </c>
      <c r="L1935" s="12">
        <f t="shared" si="303"/>
        <v>2014</v>
      </c>
      <c r="M1935" s="12">
        <f t="shared" si="304"/>
        <v>8</v>
      </c>
      <c r="N1935" s="11"/>
      <c r="O1935" s="11">
        <f t="shared" si="305"/>
        <v>41908.922534722216</v>
      </c>
      <c r="P1935" t="b">
        <v>0</v>
      </c>
      <c r="Q1935">
        <v>110</v>
      </c>
      <c r="R1935" t="b">
        <v>1</v>
      </c>
      <c r="S1935" t="s">
        <v>8279</v>
      </c>
      <c r="T1935" s="5">
        <f t="shared" si="306"/>
        <v>172.43333333333334</v>
      </c>
      <c r="U1935" s="5">
        <f t="shared" si="307"/>
        <v>94.054545454545448</v>
      </c>
      <c r="V1935" t="str">
        <f t="shared" si="308"/>
        <v>music</v>
      </c>
      <c r="W1935" t="str">
        <f t="shared" si="309"/>
        <v>indie rock</v>
      </c>
      <c r="X1935" s="8">
        <f t="shared" si="300"/>
        <v>2014</v>
      </c>
      <c r="Y1935" s="8">
        <f t="shared" si="301"/>
        <v>8</v>
      </c>
    </row>
    <row r="1936" spans="1:25" ht="19" customHeight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302"/>
        <v>40865.658807870372</v>
      </c>
      <c r="L1936" s="12">
        <f t="shared" si="303"/>
        <v>2011</v>
      </c>
      <c r="M1936" s="12">
        <f t="shared" si="304"/>
        <v>11</v>
      </c>
      <c r="N1936" s="11"/>
      <c r="O1936" s="11">
        <f t="shared" si="305"/>
        <v>40902</v>
      </c>
      <c r="P1936" t="b">
        <v>0</v>
      </c>
      <c r="Q1936">
        <v>77</v>
      </c>
      <c r="R1936" t="b">
        <v>1</v>
      </c>
      <c r="S1936" t="s">
        <v>8279</v>
      </c>
      <c r="T1936" s="5">
        <f t="shared" si="306"/>
        <v>123.61999999999999</v>
      </c>
      <c r="U1936" s="5">
        <f t="shared" si="307"/>
        <v>80.272727272727266</v>
      </c>
      <c r="V1936" t="str">
        <f t="shared" si="308"/>
        <v>music</v>
      </c>
      <c r="W1936" t="str">
        <f t="shared" si="309"/>
        <v>indie rock</v>
      </c>
      <c r="X1936" s="8">
        <f t="shared" si="300"/>
        <v>2011</v>
      </c>
      <c r="Y1936" s="8">
        <f t="shared" si="301"/>
        <v>11</v>
      </c>
    </row>
    <row r="1937" spans="1:25" ht="19" customHeight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302"/>
        <v>41773.724201388883</v>
      </c>
      <c r="L1937" s="12">
        <f t="shared" si="303"/>
        <v>2014</v>
      </c>
      <c r="M1937" s="12">
        <f t="shared" si="304"/>
        <v>5</v>
      </c>
      <c r="N1937" s="11"/>
      <c r="O1937" s="11">
        <f t="shared" si="305"/>
        <v>41810.999305555553</v>
      </c>
      <c r="P1937" t="b">
        <v>0</v>
      </c>
      <c r="Q1937">
        <v>50</v>
      </c>
      <c r="R1937" t="b">
        <v>1</v>
      </c>
      <c r="S1937" t="s">
        <v>8279</v>
      </c>
      <c r="T1937" s="5">
        <f t="shared" si="306"/>
        <v>108.4</v>
      </c>
      <c r="U1937" s="5">
        <f t="shared" si="307"/>
        <v>54.2</v>
      </c>
      <c r="V1937" t="str">
        <f t="shared" si="308"/>
        <v>music</v>
      </c>
      <c r="W1937" t="str">
        <f t="shared" si="309"/>
        <v>indie rock</v>
      </c>
      <c r="X1937" s="8">
        <f t="shared" si="300"/>
        <v>2014</v>
      </c>
      <c r="Y1937" s="8">
        <f t="shared" si="301"/>
        <v>5</v>
      </c>
    </row>
    <row r="1938" spans="1:25" ht="19" customHeight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302"/>
        <v>40852.68136574074</v>
      </c>
      <c r="L1938" s="12">
        <f t="shared" si="303"/>
        <v>2011</v>
      </c>
      <c r="M1938" s="12">
        <f t="shared" si="304"/>
        <v>11</v>
      </c>
      <c r="N1938" s="11"/>
      <c r="O1938" s="11">
        <f t="shared" si="305"/>
        <v>40883.040972222218</v>
      </c>
      <c r="P1938" t="b">
        <v>0</v>
      </c>
      <c r="Q1938">
        <v>145</v>
      </c>
      <c r="R1938" t="b">
        <v>1</v>
      </c>
      <c r="S1938" t="s">
        <v>8279</v>
      </c>
      <c r="T1938" s="5">
        <f t="shared" si="306"/>
        <v>116.52013333333333</v>
      </c>
      <c r="U1938" s="5">
        <f t="shared" si="307"/>
        <v>60.26903448275862</v>
      </c>
      <c r="V1938" t="str">
        <f t="shared" si="308"/>
        <v>music</v>
      </c>
      <c r="W1938" t="str">
        <f t="shared" si="309"/>
        <v>indie rock</v>
      </c>
      <c r="X1938" s="8">
        <f t="shared" si="300"/>
        <v>2011</v>
      </c>
      <c r="Y1938" s="8">
        <f t="shared" si="301"/>
        <v>11</v>
      </c>
    </row>
    <row r="1939" spans="1:25" ht="19" customHeight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302"/>
        <v>41058.91065972222</v>
      </c>
      <c r="L1939" s="12">
        <f t="shared" si="303"/>
        <v>2012</v>
      </c>
      <c r="M1939" s="12">
        <f t="shared" si="304"/>
        <v>5</v>
      </c>
      <c r="N1939" s="11"/>
      <c r="O1939" s="11">
        <f t="shared" si="305"/>
        <v>41074.957638888889</v>
      </c>
      <c r="P1939" t="b">
        <v>0</v>
      </c>
      <c r="Q1939">
        <v>29</v>
      </c>
      <c r="R1939" t="b">
        <v>1</v>
      </c>
      <c r="S1939" t="s">
        <v>8279</v>
      </c>
      <c r="T1939" s="5">
        <f t="shared" si="306"/>
        <v>187.245</v>
      </c>
      <c r="U1939" s="5">
        <f t="shared" si="307"/>
        <v>38.740344827586206</v>
      </c>
      <c r="V1939" t="str">
        <f t="shared" si="308"/>
        <v>music</v>
      </c>
      <c r="W1939" t="str">
        <f t="shared" si="309"/>
        <v>indie rock</v>
      </c>
      <c r="X1939" s="8">
        <f t="shared" si="300"/>
        <v>2012</v>
      </c>
      <c r="Y1939" s="8">
        <f t="shared" si="301"/>
        <v>5</v>
      </c>
    </row>
    <row r="1940" spans="1:25" ht="19" customHeight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302"/>
        <v>41426.05128472222</v>
      </c>
      <c r="L1940" s="12">
        <f t="shared" si="303"/>
        <v>2013</v>
      </c>
      <c r="M1940" s="12">
        <f t="shared" si="304"/>
        <v>6</v>
      </c>
      <c r="N1940" s="11"/>
      <c r="O1940" s="11">
        <f t="shared" si="305"/>
        <v>41457</v>
      </c>
      <c r="P1940" t="b">
        <v>0</v>
      </c>
      <c r="Q1940">
        <v>114</v>
      </c>
      <c r="R1940" t="b">
        <v>1</v>
      </c>
      <c r="S1940" t="s">
        <v>8279</v>
      </c>
      <c r="T1940" s="5">
        <f t="shared" si="306"/>
        <v>115.93333333333334</v>
      </c>
      <c r="U1940" s="5">
        <f t="shared" si="307"/>
        <v>152.54385964912279</v>
      </c>
      <c r="V1940" t="str">
        <f t="shared" si="308"/>
        <v>music</v>
      </c>
      <c r="W1940" t="str">
        <f t="shared" si="309"/>
        <v>indie rock</v>
      </c>
      <c r="X1940" s="8">
        <f t="shared" si="300"/>
        <v>2013</v>
      </c>
      <c r="Y1940" s="8">
        <f t="shared" si="301"/>
        <v>6</v>
      </c>
    </row>
    <row r="1941" spans="1:25" ht="19" customHeight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302"/>
        <v>41313.776712962957</v>
      </c>
      <c r="L1941" s="12">
        <f t="shared" si="303"/>
        <v>2013</v>
      </c>
      <c r="M1941" s="12">
        <f t="shared" si="304"/>
        <v>2</v>
      </c>
      <c r="N1941" s="11"/>
      <c r="O1941" s="11">
        <f t="shared" si="305"/>
        <v>41343.735046296293</v>
      </c>
      <c r="P1941" t="b">
        <v>0</v>
      </c>
      <c r="Q1941">
        <v>96</v>
      </c>
      <c r="R1941" t="b">
        <v>1</v>
      </c>
      <c r="S1941" t="s">
        <v>8279</v>
      </c>
      <c r="T1941" s="5">
        <f t="shared" si="306"/>
        <v>110.7</v>
      </c>
      <c r="U1941" s="5">
        <f t="shared" si="307"/>
        <v>115.3125</v>
      </c>
      <c r="V1941" t="str">
        <f t="shared" si="308"/>
        <v>music</v>
      </c>
      <c r="W1941" t="str">
        <f t="shared" si="309"/>
        <v>indie rock</v>
      </c>
      <c r="X1941" s="8">
        <f t="shared" si="300"/>
        <v>2013</v>
      </c>
      <c r="Y1941" s="8">
        <f t="shared" si="301"/>
        <v>2</v>
      </c>
    </row>
    <row r="1942" spans="1:25" ht="19" customHeight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302"/>
        <v>40670.298993055556</v>
      </c>
      <c r="L1942" s="12">
        <f t="shared" si="303"/>
        <v>2011</v>
      </c>
      <c r="M1942" s="12">
        <f t="shared" si="304"/>
        <v>5</v>
      </c>
      <c r="N1942" s="11"/>
      <c r="O1942" s="11">
        <f t="shared" si="305"/>
        <v>40708.957638888889</v>
      </c>
      <c r="P1942" t="b">
        <v>0</v>
      </c>
      <c r="Q1942">
        <v>31</v>
      </c>
      <c r="R1942" t="b">
        <v>1</v>
      </c>
      <c r="S1942" t="s">
        <v>8279</v>
      </c>
      <c r="T1942" s="5">
        <f t="shared" si="306"/>
        <v>170.92307692307693</v>
      </c>
      <c r="U1942" s="5">
        <f t="shared" si="307"/>
        <v>35.838709677419352</v>
      </c>
      <c r="V1942" t="str">
        <f t="shared" si="308"/>
        <v>music</v>
      </c>
      <c r="W1942" t="str">
        <f t="shared" si="309"/>
        <v>indie rock</v>
      </c>
      <c r="X1942" s="8">
        <f t="shared" si="300"/>
        <v>2011</v>
      </c>
      <c r="Y1942" s="8">
        <f t="shared" si="301"/>
        <v>5</v>
      </c>
    </row>
    <row r="1943" spans="1:25" ht="19" customHeight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302"/>
        <v>41744.08253472222</v>
      </c>
      <c r="L1943" s="12">
        <f t="shared" si="303"/>
        <v>2014</v>
      </c>
      <c r="M1943" s="12">
        <f t="shared" si="304"/>
        <v>4</v>
      </c>
      <c r="N1943" s="11"/>
      <c r="O1943" s="11">
        <f t="shared" si="305"/>
        <v>41774.08253472222</v>
      </c>
      <c r="P1943" t="b">
        <v>1</v>
      </c>
      <c r="Q1943">
        <v>4883</v>
      </c>
      <c r="R1943" t="b">
        <v>1</v>
      </c>
      <c r="S1943" t="s">
        <v>8295</v>
      </c>
      <c r="T1943" s="5">
        <f t="shared" si="306"/>
        <v>126.11835600000001</v>
      </c>
      <c r="U1943" s="5">
        <f t="shared" si="307"/>
        <v>64.570118779438872</v>
      </c>
      <c r="V1943" t="str">
        <f t="shared" si="308"/>
        <v>technology</v>
      </c>
      <c r="W1943" t="str">
        <f t="shared" si="309"/>
        <v>hardware</v>
      </c>
      <c r="X1943" s="8">
        <f t="shared" si="300"/>
        <v>2014</v>
      </c>
      <c r="Y1943" s="8">
        <f t="shared" si="301"/>
        <v>4</v>
      </c>
    </row>
    <row r="1944" spans="1:25" ht="19" customHeight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302"/>
        <v>40638.619675925926</v>
      </c>
      <c r="L1944" s="12">
        <f t="shared" si="303"/>
        <v>2011</v>
      </c>
      <c r="M1944" s="12">
        <f t="shared" si="304"/>
        <v>4</v>
      </c>
      <c r="N1944" s="11"/>
      <c r="O1944" s="11">
        <f t="shared" si="305"/>
        <v>40728.619675925926</v>
      </c>
      <c r="P1944" t="b">
        <v>1</v>
      </c>
      <c r="Q1944">
        <v>95</v>
      </c>
      <c r="R1944" t="b">
        <v>1</v>
      </c>
      <c r="S1944" t="s">
        <v>8295</v>
      </c>
      <c r="T1944" s="5">
        <f t="shared" si="306"/>
        <v>138.44033333333334</v>
      </c>
      <c r="U1944" s="5">
        <f t="shared" si="307"/>
        <v>87.436000000000007</v>
      </c>
      <c r="V1944" t="str">
        <f t="shared" si="308"/>
        <v>technology</v>
      </c>
      <c r="W1944" t="str">
        <f t="shared" si="309"/>
        <v>hardware</v>
      </c>
      <c r="X1944" s="8">
        <f t="shared" si="300"/>
        <v>2011</v>
      </c>
      <c r="Y1944" s="8">
        <f t="shared" si="301"/>
        <v>4</v>
      </c>
    </row>
    <row r="1945" spans="1:25" ht="19" customHeight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302"/>
        <v>42548.061527777776</v>
      </c>
      <c r="L1945" s="12">
        <f t="shared" si="303"/>
        <v>2016</v>
      </c>
      <c r="M1945" s="12">
        <f t="shared" si="304"/>
        <v>6</v>
      </c>
      <c r="N1945" s="11"/>
      <c r="O1945" s="11">
        <f t="shared" si="305"/>
        <v>42593.061527777776</v>
      </c>
      <c r="P1945" t="b">
        <v>1</v>
      </c>
      <c r="Q1945">
        <v>2478</v>
      </c>
      <c r="R1945" t="b">
        <v>1</v>
      </c>
      <c r="S1945" t="s">
        <v>8295</v>
      </c>
      <c r="T1945" s="5">
        <f t="shared" si="306"/>
        <v>1705.2499999999998</v>
      </c>
      <c r="U1945" s="5">
        <f t="shared" si="307"/>
        <v>68.815577078288939</v>
      </c>
      <c r="V1945" t="str">
        <f t="shared" si="308"/>
        <v>technology</v>
      </c>
      <c r="W1945" t="str">
        <f t="shared" si="309"/>
        <v>hardware</v>
      </c>
      <c r="X1945" s="8">
        <f t="shared" si="300"/>
        <v>2016</v>
      </c>
      <c r="Y1945" s="8">
        <f t="shared" si="301"/>
        <v>6</v>
      </c>
    </row>
    <row r="1946" spans="1:25" ht="19" customHeight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302"/>
        <v>41730.376041666663</v>
      </c>
      <c r="L1946" s="12">
        <f t="shared" si="303"/>
        <v>2014</v>
      </c>
      <c r="M1946" s="12">
        <f t="shared" si="304"/>
        <v>4</v>
      </c>
      <c r="N1946" s="11"/>
      <c r="O1946" s="11">
        <f t="shared" si="305"/>
        <v>41760.376041666663</v>
      </c>
      <c r="P1946" t="b">
        <v>1</v>
      </c>
      <c r="Q1946">
        <v>1789</v>
      </c>
      <c r="R1946" t="b">
        <v>1</v>
      </c>
      <c r="S1946" t="s">
        <v>8295</v>
      </c>
      <c r="T1946" s="5">
        <f t="shared" si="306"/>
        <v>788.05550000000005</v>
      </c>
      <c r="U1946" s="5">
        <f t="shared" si="307"/>
        <v>176.200223588597</v>
      </c>
      <c r="V1946" t="str">
        <f t="shared" si="308"/>
        <v>technology</v>
      </c>
      <c r="W1946" t="str">
        <f t="shared" si="309"/>
        <v>hardware</v>
      </c>
      <c r="X1946" s="8">
        <f t="shared" si="300"/>
        <v>2014</v>
      </c>
      <c r="Y1946" s="8">
        <f t="shared" si="301"/>
        <v>4</v>
      </c>
    </row>
    <row r="1947" spans="1:25" ht="19" customHeight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302"/>
        <v>42157.043495370366</v>
      </c>
      <c r="L1947" s="12">
        <f t="shared" si="303"/>
        <v>2015</v>
      </c>
      <c r="M1947" s="12">
        <f t="shared" si="304"/>
        <v>6</v>
      </c>
      <c r="N1947" s="11"/>
      <c r="O1947" s="11">
        <f t="shared" si="305"/>
        <v>42197.043495370366</v>
      </c>
      <c r="P1947" t="b">
        <v>1</v>
      </c>
      <c r="Q1947">
        <v>680</v>
      </c>
      <c r="R1947" t="b">
        <v>1</v>
      </c>
      <c r="S1947" t="s">
        <v>8295</v>
      </c>
      <c r="T1947" s="5">
        <f t="shared" si="306"/>
        <v>348.01799999999997</v>
      </c>
      <c r="U1947" s="5">
        <f t="shared" si="307"/>
        <v>511.79117647058825</v>
      </c>
      <c r="V1947" t="str">
        <f t="shared" si="308"/>
        <v>technology</v>
      </c>
      <c r="W1947" t="str">
        <f t="shared" si="309"/>
        <v>hardware</v>
      </c>
      <c r="X1947" s="8">
        <f t="shared" si="300"/>
        <v>2015</v>
      </c>
      <c r="Y1947" s="8">
        <f t="shared" si="301"/>
        <v>6</v>
      </c>
    </row>
    <row r="1948" spans="1:25" ht="19" customHeight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302"/>
        <v>41688.941678240742</v>
      </c>
      <c r="L1948" s="12">
        <f t="shared" si="303"/>
        <v>2014</v>
      </c>
      <c r="M1948" s="12">
        <f t="shared" si="304"/>
        <v>2</v>
      </c>
      <c r="N1948" s="11"/>
      <c r="O1948" s="11">
        <f t="shared" si="305"/>
        <v>41748.900011574071</v>
      </c>
      <c r="P1948" t="b">
        <v>1</v>
      </c>
      <c r="Q1948">
        <v>70</v>
      </c>
      <c r="R1948" t="b">
        <v>1</v>
      </c>
      <c r="S1948" t="s">
        <v>8295</v>
      </c>
      <c r="T1948" s="5">
        <f t="shared" si="306"/>
        <v>149.74666666666667</v>
      </c>
      <c r="U1948" s="5">
        <f t="shared" si="307"/>
        <v>160.44285714285715</v>
      </c>
      <c r="V1948" t="str">
        <f t="shared" si="308"/>
        <v>technology</v>
      </c>
      <c r="W1948" t="str">
        <f t="shared" si="309"/>
        <v>hardware</v>
      </c>
      <c r="X1948" s="8">
        <f t="shared" si="300"/>
        <v>2014</v>
      </c>
      <c r="Y1948" s="8">
        <f t="shared" si="301"/>
        <v>2</v>
      </c>
    </row>
    <row r="1949" spans="1:25" ht="19" customHeight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302"/>
        <v>40102.709722222222</v>
      </c>
      <c r="L1949" s="12">
        <f t="shared" si="303"/>
        <v>2009</v>
      </c>
      <c r="M1949" s="12">
        <f t="shared" si="304"/>
        <v>10</v>
      </c>
      <c r="N1949" s="11"/>
      <c r="O1949" s="11">
        <f t="shared" si="305"/>
        <v>40140.040972222218</v>
      </c>
      <c r="P1949" t="b">
        <v>1</v>
      </c>
      <c r="Q1949">
        <v>23</v>
      </c>
      <c r="R1949" t="b">
        <v>1</v>
      </c>
      <c r="S1949" t="s">
        <v>8295</v>
      </c>
      <c r="T1949" s="5">
        <f t="shared" si="306"/>
        <v>100.63375000000001</v>
      </c>
      <c r="U1949" s="5">
        <f t="shared" si="307"/>
        <v>35.003043478260871</v>
      </c>
      <c r="V1949" t="str">
        <f t="shared" si="308"/>
        <v>technology</v>
      </c>
      <c r="W1949" t="str">
        <f t="shared" si="309"/>
        <v>hardware</v>
      </c>
      <c r="X1949" s="8">
        <f t="shared" si="300"/>
        <v>2009</v>
      </c>
      <c r="Y1949" s="8">
        <f t="shared" si="301"/>
        <v>10</v>
      </c>
    </row>
    <row r="1950" spans="1:25" ht="19" customHeight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302"/>
        <v>42473.395937499998</v>
      </c>
      <c r="L1950" s="12">
        <f t="shared" si="303"/>
        <v>2016</v>
      </c>
      <c r="M1950" s="12">
        <f t="shared" si="304"/>
        <v>4</v>
      </c>
      <c r="N1950" s="11"/>
      <c r="O1950" s="11">
        <f t="shared" si="305"/>
        <v>42527.501388888886</v>
      </c>
      <c r="P1950" t="b">
        <v>1</v>
      </c>
      <c r="Q1950">
        <v>4245</v>
      </c>
      <c r="R1950" t="b">
        <v>1</v>
      </c>
      <c r="S1950" t="s">
        <v>8295</v>
      </c>
      <c r="T1950" s="5">
        <f t="shared" si="306"/>
        <v>800.21100000000001</v>
      </c>
      <c r="U1950" s="5">
        <f t="shared" si="307"/>
        <v>188.50671378091872</v>
      </c>
      <c r="V1950" t="str">
        <f t="shared" si="308"/>
        <v>technology</v>
      </c>
      <c r="W1950" t="str">
        <f t="shared" si="309"/>
        <v>hardware</v>
      </c>
      <c r="X1950" s="8">
        <f t="shared" si="300"/>
        <v>2016</v>
      </c>
      <c r="Y1950" s="8">
        <f t="shared" si="301"/>
        <v>4</v>
      </c>
    </row>
    <row r="1951" spans="1:25" ht="19" customHeight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302"/>
        <v>41800.21471064815</v>
      </c>
      <c r="L1951" s="12">
        <f t="shared" si="303"/>
        <v>2014</v>
      </c>
      <c r="M1951" s="12">
        <f t="shared" si="304"/>
        <v>6</v>
      </c>
      <c r="N1951" s="11"/>
      <c r="O1951" s="11">
        <f t="shared" si="305"/>
        <v>41830.21471064815</v>
      </c>
      <c r="P1951" t="b">
        <v>1</v>
      </c>
      <c r="Q1951">
        <v>943</v>
      </c>
      <c r="R1951" t="b">
        <v>1</v>
      </c>
      <c r="S1951" t="s">
        <v>8295</v>
      </c>
      <c r="T1951" s="5">
        <f t="shared" si="306"/>
        <v>106.00260000000002</v>
      </c>
      <c r="U1951" s="5">
        <f t="shared" si="307"/>
        <v>56.204984093319197</v>
      </c>
      <c r="V1951" t="str">
        <f t="shared" si="308"/>
        <v>technology</v>
      </c>
      <c r="W1951" t="str">
        <f t="shared" si="309"/>
        <v>hardware</v>
      </c>
      <c r="X1951" s="8">
        <f t="shared" si="300"/>
        <v>2014</v>
      </c>
      <c r="Y1951" s="8">
        <f t="shared" si="301"/>
        <v>6</v>
      </c>
    </row>
    <row r="1952" spans="1:25" ht="19" customHeight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302"/>
        <v>40623.973067129627</v>
      </c>
      <c r="L1952" s="12">
        <f t="shared" si="303"/>
        <v>2011</v>
      </c>
      <c r="M1952" s="12">
        <f t="shared" si="304"/>
        <v>3</v>
      </c>
      <c r="N1952" s="11"/>
      <c r="O1952" s="11">
        <f t="shared" si="305"/>
        <v>40654.973067129627</v>
      </c>
      <c r="P1952" t="b">
        <v>1</v>
      </c>
      <c r="Q1952">
        <v>1876</v>
      </c>
      <c r="R1952" t="b">
        <v>1</v>
      </c>
      <c r="S1952" t="s">
        <v>8295</v>
      </c>
      <c r="T1952" s="5">
        <f t="shared" si="306"/>
        <v>200.51866666666669</v>
      </c>
      <c r="U1952" s="5">
        <f t="shared" si="307"/>
        <v>51.3054157782516</v>
      </c>
      <c r="V1952" t="str">
        <f t="shared" si="308"/>
        <v>technology</v>
      </c>
      <c r="W1952" t="str">
        <f t="shared" si="309"/>
        <v>hardware</v>
      </c>
      <c r="X1952" s="8">
        <f t="shared" si="300"/>
        <v>2011</v>
      </c>
      <c r="Y1952" s="8">
        <f t="shared" si="301"/>
        <v>3</v>
      </c>
    </row>
    <row r="1953" spans="1:25" ht="19" customHeight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302"/>
        <v>42651.212233796294</v>
      </c>
      <c r="L1953" s="12">
        <f t="shared" si="303"/>
        <v>2016</v>
      </c>
      <c r="M1953" s="12">
        <f t="shared" si="304"/>
        <v>10</v>
      </c>
      <c r="N1953" s="11"/>
      <c r="O1953" s="11">
        <f t="shared" si="305"/>
        <v>42681.253900462958</v>
      </c>
      <c r="P1953" t="b">
        <v>1</v>
      </c>
      <c r="Q1953">
        <v>834</v>
      </c>
      <c r="R1953" t="b">
        <v>1</v>
      </c>
      <c r="S1953" t="s">
        <v>8295</v>
      </c>
      <c r="T1953" s="5">
        <f t="shared" si="306"/>
        <v>212.44399999999999</v>
      </c>
      <c r="U1953" s="5">
        <f t="shared" si="307"/>
        <v>127.36450839328538</v>
      </c>
      <c r="V1953" t="str">
        <f t="shared" si="308"/>
        <v>technology</v>
      </c>
      <c r="W1953" t="str">
        <f t="shared" si="309"/>
        <v>hardware</v>
      </c>
      <c r="X1953" s="8">
        <f t="shared" si="300"/>
        <v>2016</v>
      </c>
      <c r="Y1953" s="8">
        <f t="shared" si="301"/>
        <v>10</v>
      </c>
    </row>
    <row r="1954" spans="1:25" ht="19" customHeight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302"/>
        <v>41526.398321759254</v>
      </c>
      <c r="L1954" s="12">
        <f t="shared" si="303"/>
        <v>2013</v>
      </c>
      <c r="M1954" s="12">
        <f t="shared" si="304"/>
        <v>9</v>
      </c>
      <c r="N1954" s="11"/>
      <c r="O1954" s="11">
        <f t="shared" si="305"/>
        <v>41563.398321759254</v>
      </c>
      <c r="P1954" t="b">
        <v>1</v>
      </c>
      <c r="Q1954">
        <v>682</v>
      </c>
      <c r="R1954" t="b">
        <v>1</v>
      </c>
      <c r="S1954" t="s">
        <v>8295</v>
      </c>
      <c r="T1954" s="5">
        <f t="shared" si="306"/>
        <v>198.47237142857145</v>
      </c>
      <c r="U1954" s="5">
        <f t="shared" si="307"/>
        <v>101.85532258064516</v>
      </c>
      <c r="V1954" t="str">
        <f t="shared" si="308"/>
        <v>technology</v>
      </c>
      <c r="W1954" t="str">
        <f t="shared" si="309"/>
        <v>hardware</v>
      </c>
      <c r="X1954" s="8">
        <f t="shared" si="300"/>
        <v>2013</v>
      </c>
      <c r="Y1954" s="8">
        <f t="shared" si="301"/>
        <v>9</v>
      </c>
    </row>
    <row r="1955" spans="1:25" ht="19" customHeight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302"/>
        <v>40940.991493055553</v>
      </c>
      <c r="L1955" s="12">
        <f t="shared" si="303"/>
        <v>2012</v>
      </c>
      <c r="M1955" s="12">
        <f t="shared" si="304"/>
        <v>2</v>
      </c>
      <c r="N1955" s="11"/>
      <c r="O1955" s="11">
        <f t="shared" si="305"/>
        <v>40969.916666666664</v>
      </c>
      <c r="P1955" t="b">
        <v>1</v>
      </c>
      <c r="Q1955">
        <v>147</v>
      </c>
      <c r="R1955" t="b">
        <v>1</v>
      </c>
      <c r="S1955" t="s">
        <v>8295</v>
      </c>
      <c r="T1955" s="5">
        <f t="shared" si="306"/>
        <v>225.94666666666666</v>
      </c>
      <c r="U1955" s="5">
        <f t="shared" si="307"/>
        <v>230.55782312925169</v>
      </c>
      <c r="V1955" t="str">
        <f t="shared" si="308"/>
        <v>technology</v>
      </c>
      <c r="W1955" t="str">
        <f t="shared" si="309"/>
        <v>hardware</v>
      </c>
      <c r="X1955" s="8">
        <f t="shared" si="300"/>
        <v>2012</v>
      </c>
      <c r="Y1955" s="8">
        <f t="shared" si="301"/>
        <v>2</v>
      </c>
    </row>
    <row r="1956" spans="1:25" ht="19" customHeight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302"/>
        <v>42394.372407407405</v>
      </c>
      <c r="L1956" s="12">
        <f t="shared" si="303"/>
        <v>2016</v>
      </c>
      <c r="M1956" s="12">
        <f t="shared" si="304"/>
        <v>1</v>
      </c>
      <c r="N1956" s="11"/>
      <c r="O1956" s="11">
        <f t="shared" si="305"/>
        <v>42440.999999999993</v>
      </c>
      <c r="P1956" t="b">
        <v>1</v>
      </c>
      <c r="Q1956">
        <v>415</v>
      </c>
      <c r="R1956" t="b">
        <v>1</v>
      </c>
      <c r="S1956" t="s">
        <v>8295</v>
      </c>
      <c r="T1956" s="5">
        <f t="shared" si="306"/>
        <v>698.94800000000009</v>
      </c>
      <c r="U1956" s="5">
        <f t="shared" si="307"/>
        <v>842.10602409638557</v>
      </c>
      <c r="V1956" t="str">
        <f t="shared" si="308"/>
        <v>technology</v>
      </c>
      <c r="W1956" t="str">
        <f t="shared" si="309"/>
        <v>hardware</v>
      </c>
      <c r="X1956" s="8">
        <f t="shared" si="300"/>
        <v>2016</v>
      </c>
      <c r="Y1956" s="8">
        <f t="shared" si="301"/>
        <v>1</v>
      </c>
    </row>
    <row r="1957" spans="1:25" ht="19" customHeight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302"/>
        <v>41020.063437500001</v>
      </c>
      <c r="L1957" s="12">
        <f t="shared" si="303"/>
        <v>2012</v>
      </c>
      <c r="M1957" s="12">
        <f t="shared" si="304"/>
        <v>4</v>
      </c>
      <c r="N1957" s="11"/>
      <c r="O1957" s="11">
        <f t="shared" si="305"/>
        <v>41052.583333333328</v>
      </c>
      <c r="P1957" t="b">
        <v>1</v>
      </c>
      <c r="Q1957">
        <v>290</v>
      </c>
      <c r="R1957" t="b">
        <v>1</v>
      </c>
      <c r="S1957" t="s">
        <v>8295</v>
      </c>
      <c r="T1957" s="5">
        <f t="shared" si="306"/>
        <v>398.59528571428569</v>
      </c>
      <c r="U1957" s="5">
        <f t="shared" si="307"/>
        <v>577.27593103448271</v>
      </c>
      <c r="V1957" t="str">
        <f t="shared" si="308"/>
        <v>technology</v>
      </c>
      <c r="W1957" t="str">
        <f t="shared" si="309"/>
        <v>hardware</v>
      </c>
      <c r="X1957" s="8">
        <f t="shared" si="300"/>
        <v>2012</v>
      </c>
      <c r="Y1957" s="8">
        <f t="shared" si="301"/>
        <v>4</v>
      </c>
    </row>
    <row r="1958" spans="1:25" ht="19" customHeight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302"/>
        <v>42067.71533564815</v>
      </c>
      <c r="L1958" s="12">
        <f t="shared" si="303"/>
        <v>2015</v>
      </c>
      <c r="M1958" s="12">
        <f t="shared" si="304"/>
        <v>3</v>
      </c>
      <c r="N1958" s="11"/>
      <c r="O1958" s="11">
        <f t="shared" si="305"/>
        <v>42112.673668981479</v>
      </c>
      <c r="P1958" t="b">
        <v>1</v>
      </c>
      <c r="Q1958">
        <v>365</v>
      </c>
      <c r="R1958" t="b">
        <v>1</v>
      </c>
      <c r="S1958" t="s">
        <v>8295</v>
      </c>
      <c r="T1958" s="5">
        <f t="shared" si="306"/>
        <v>294.0333333333333</v>
      </c>
      <c r="U1958" s="5">
        <f t="shared" si="307"/>
        <v>483.34246575342468</v>
      </c>
      <c r="V1958" t="str">
        <f t="shared" si="308"/>
        <v>technology</v>
      </c>
      <c r="W1958" t="str">
        <f t="shared" si="309"/>
        <v>hardware</v>
      </c>
      <c r="X1958" s="8">
        <f t="shared" si="300"/>
        <v>2015</v>
      </c>
      <c r="Y1958" s="8">
        <f t="shared" si="301"/>
        <v>3</v>
      </c>
    </row>
    <row r="1959" spans="1:25" ht="19" customHeight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302"/>
        <v>41178.890196759261</v>
      </c>
      <c r="L1959" s="12">
        <f t="shared" si="303"/>
        <v>2012</v>
      </c>
      <c r="M1959" s="12">
        <f t="shared" si="304"/>
        <v>9</v>
      </c>
      <c r="N1959" s="11"/>
      <c r="O1959" s="11">
        <f t="shared" si="305"/>
        <v>41208.890196759261</v>
      </c>
      <c r="P1959" t="b">
        <v>1</v>
      </c>
      <c r="Q1959">
        <v>660</v>
      </c>
      <c r="R1959" t="b">
        <v>1</v>
      </c>
      <c r="S1959" t="s">
        <v>8295</v>
      </c>
      <c r="T1959" s="5">
        <f t="shared" si="306"/>
        <v>167.50470000000001</v>
      </c>
      <c r="U1959" s="5">
        <f t="shared" si="307"/>
        <v>76.138500000000008</v>
      </c>
      <c r="V1959" t="str">
        <f t="shared" si="308"/>
        <v>technology</v>
      </c>
      <c r="W1959" t="str">
        <f t="shared" si="309"/>
        <v>hardware</v>
      </c>
      <c r="X1959" s="8">
        <f t="shared" si="300"/>
        <v>2012</v>
      </c>
      <c r="Y1959" s="8">
        <f t="shared" si="301"/>
        <v>9</v>
      </c>
    </row>
    <row r="1960" spans="1:25" ht="19" customHeight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302"/>
        <v>41326.779641203699</v>
      </c>
      <c r="L1960" s="12">
        <f t="shared" si="303"/>
        <v>2013</v>
      </c>
      <c r="M1960" s="12">
        <f t="shared" si="304"/>
        <v>2</v>
      </c>
      <c r="N1960" s="11"/>
      <c r="O1960" s="11">
        <f t="shared" si="305"/>
        <v>41356.737974537034</v>
      </c>
      <c r="P1960" t="b">
        <v>1</v>
      </c>
      <c r="Q1960">
        <v>1356</v>
      </c>
      <c r="R1960" t="b">
        <v>1</v>
      </c>
      <c r="S1960" t="s">
        <v>8295</v>
      </c>
      <c r="T1960" s="5">
        <f t="shared" si="306"/>
        <v>1435.5717142857143</v>
      </c>
      <c r="U1960" s="5">
        <f t="shared" si="307"/>
        <v>74.107684365781708</v>
      </c>
      <c r="V1960" t="str">
        <f t="shared" si="308"/>
        <v>technology</v>
      </c>
      <c r="W1960" t="str">
        <f t="shared" si="309"/>
        <v>hardware</v>
      </c>
      <c r="X1960" s="8">
        <f t="shared" si="300"/>
        <v>2013</v>
      </c>
      <c r="Y1960" s="8">
        <f t="shared" si="301"/>
        <v>2</v>
      </c>
    </row>
    <row r="1961" spans="1:25" ht="19" customHeight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302"/>
        <v>41871.637268518512</v>
      </c>
      <c r="L1961" s="12">
        <f t="shared" si="303"/>
        <v>2014</v>
      </c>
      <c r="M1961" s="12">
        <f t="shared" si="304"/>
        <v>8</v>
      </c>
      <c r="N1961" s="11"/>
      <c r="O1961" s="11">
        <f t="shared" si="305"/>
        <v>41912.791666666664</v>
      </c>
      <c r="P1961" t="b">
        <v>1</v>
      </c>
      <c r="Q1961">
        <v>424</v>
      </c>
      <c r="R1961" t="b">
        <v>1</v>
      </c>
      <c r="S1961" t="s">
        <v>8295</v>
      </c>
      <c r="T1961" s="5">
        <f t="shared" si="306"/>
        <v>156.73439999999999</v>
      </c>
      <c r="U1961" s="5">
        <f t="shared" si="307"/>
        <v>36.965660377358489</v>
      </c>
      <c r="V1961" t="str">
        <f t="shared" si="308"/>
        <v>technology</v>
      </c>
      <c r="W1961" t="str">
        <f t="shared" si="309"/>
        <v>hardware</v>
      </c>
      <c r="X1961" s="8">
        <f t="shared" si="300"/>
        <v>2014</v>
      </c>
      <c r="Y1961" s="8">
        <f t="shared" si="301"/>
        <v>8</v>
      </c>
    </row>
    <row r="1962" spans="1:25" ht="19" customHeight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302"/>
        <v>41964.154409722221</v>
      </c>
      <c r="L1962" s="12">
        <f t="shared" si="303"/>
        <v>2014</v>
      </c>
      <c r="M1962" s="12">
        <f t="shared" si="304"/>
        <v>11</v>
      </c>
      <c r="N1962" s="11"/>
      <c r="O1962" s="11">
        <f t="shared" si="305"/>
        <v>41994.154409722221</v>
      </c>
      <c r="P1962" t="b">
        <v>1</v>
      </c>
      <c r="Q1962">
        <v>33</v>
      </c>
      <c r="R1962" t="b">
        <v>1</v>
      </c>
      <c r="S1962" t="s">
        <v>8295</v>
      </c>
      <c r="T1962" s="5">
        <f t="shared" si="306"/>
        <v>117.90285714285716</v>
      </c>
      <c r="U1962" s="5">
        <f t="shared" si="307"/>
        <v>2500.969696969697</v>
      </c>
      <c r="V1962" t="str">
        <f t="shared" si="308"/>
        <v>technology</v>
      </c>
      <c r="W1962" t="str">
        <f t="shared" si="309"/>
        <v>hardware</v>
      </c>
      <c r="X1962" s="8">
        <f t="shared" si="300"/>
        <v>2014</v>
      </c>
      <c r="Y1962" s="8">
        <f t="shared" si="301"/>
        <v>11</v>
      </c>
    </row>
    <row r="1963" spans="1:25" ht="19" customHeight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302"/>
        <v>41147.986307870371</v>
      </c>
      <c r="L1963" s="12">
        <f t="shared" si="303"/>
        <v>2012</v>
      </c>
      <c r="M1963" s="12">
        <f t="shared" si="304"/>
        <v>8</v>
      </c>
      <c r="N1963" s="11"/>
      <c r="O1963" s="11">
        <f t="shared" si="305"/>
        <v>41187.957638888889</v>
      </c>
      <c r="P1963" t="b">
        <v>1</v>
      </c>
      <c r="Q1963">
        <v>1633</v>
      </c>
      <c r="R1963" t="b">
        <v>1</v>
      </c>
      <c r="S1963" t="s">
        <v>8295</v>
      </c>
      <c r="T1963" s="5">
        <f t="shared" si="306"/>
        <v>1105.3811999999998</v>
      </c>
      <c r="U1963" s="5">
        <f t="shared" si="307"/>
        <v>67.690214329454989</v>
      </c>
      <c r="V1963" t="str">
        <f t="shared" si="308"/>
        <v>technology</v>
      </c>
      <c r="W1963" t="str">
        <f t="shared" si="309"/>
        <v>hardware</v>
      </c>
      <c r="X1963" s="8">
        <f t="shared" si="300"/>
        <v>2012</v>
      </c>
      <c r="Y1963" s="8">
        <f t="shared" si="301"/>
        <v>8</v>
      </c>
    </row>
    <row r="1964" spans="1:25" ht="19" customHeight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302"/>
        <v>41742.572175925925</v>
      </c>
      <c r="L1964" s="12">
        <f t="shared" si="303"/>
        <v>2014</v>
      </c>
      <c r="M1964" s="12">
        <f t="shared" si="304"/>
        <v>4</v>
      </c>
      <c r="N1964" s="11"/>
      <c r="O1964" s="11">
        <f t="shared" si="305"/>
        <v>41772.572175925925</v>
      </c>
      <c r="P1964" t="b">
        <v>1</v>
      </c>
      <c r="Q1964">
        <v>306</v>
      </c>
      <c r="R1964" t="b">
        <v>1</v>
      </c>
      <c r="S1964" t="s">
        <v>8295</v>
      </c>
      <c r="T1964" s="5">
        <f t="shared" si="306"/>
        <v>192.92499999999998</v>
      </c>
      <c r="U1964" s="5">
        <f t="shared" si="307"/>
        <v>63.04738562091503</v>
      </c>
      <c r="V1964" t="str">
        <f t="shared" si="308"/>
        <v>technology</v>
      </c>
      <c r="W1964" t="str">
        <f t="shared" si="309"/>
        <v>hardware</v>
      </c>
      <c r="X1964" s="8">
        <f t="shared" si="300"/>
        <v>2014</v>
      </c>
      <c r="Y1964" s="8">
        <f t="shared" si="301"/>
        <v>4</v>
      </c>
    </row>
    <row r="1965" spans="1:25" ht="19" customHeight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302"/>
        <v>41863.221458333333</v>
      </c>
      <c r="L1965" s="12">
        <f t="shared" si="303"/>
        <v>2014</v>
      </c>
      <c r="M1965" s="12">
        <f t="shared" si="304"/>
        <v>8</v>
      </c>
      <c r="N1965" s="11"/>
      <c r="O1965" s="11">
        <f t="shared" si="305"/>
        <v>41898.221458333333</v>
      </c>
      <c r="P1965" t="b">
        <v>1</v>
      </c>
      <c r="Q1965">
        <v>205</v>
      </c>
      <c r="R1965" t="b">
        <v>1</v>
      </c>
      <c r="S1965" t="s">
        <v>8295</v>
      </c>
      <c r="T1965" s="5">
        <f t="shared" si="306"/>
        <v>126.8842105263158</v>
      </c>
      <c r="U1965" s="5">
        <f t="shared" si="307"/>
        <v>117.6</v>
      </c>
      <c r="V1965" t="str">
        <f t="shared" si="308"/>
        <v>technology</v>
      </c>
      <c r="W1965" t="str">
        <f t="shared" si="309"/>
        <v>hardware</v>
      </c>
      <c r="X1965" s="8">
        <f t="shared" si="300"/>
        <v>2014</v>
      </c>
      <c r="Y1965" s="8">
        <f t="shared" si="301"/>
        <v>8</v>
      </c>
    </row>
    <row r="1966" spans="1:25" ht="19" customHeight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302"/>
        <v>42452.064490740733</v>
      </c>
      <c r="L1966" s="12">
        <f t="shared" si="303"/>
        <v>2016</v>
      </c>
      <c r="M1966" s="12">
        <f t="shared" si="304"/>
        <v>3</v>
      </c>
      <c r="N1966" s="11"/>
      <c r="O1966" s="11">
        <f t="shared" si="305"/>
        <v>42482.064490740733</v>
      </c>
      <c r="P1966" t="b">
        <v>1</v>
      </c>
      <c r="Q1966">
        <v>1281</v>
      </c>
      <c r="R1966" t="b">
        <v>1</v>
      </c>
      <c r="S1966" t="s">
        <v>8295</v>
      </c>
      <c r="T1966" s="5">
        <f t="shared" si="306"/>
        <v>259.57748878923763</v>
      </c>
      <c r="U1966" s="5">
        <f t="shared" si="307"/>
        <v>180.75185011709601</v>
      </c>
      <c r="V1966" t="str">
        <f t="shared" si="308"/>
        <v>technology</v>
      </c>
      <c r="W1966" t="str">
        <f t="shared" si="309"/>
        <v>hardware</v>
      </c>
      <c r="X1966" s="8">
        <f t="shared" si="300"/>
        <v>2016</v>
      </c>
      <c r="Y1966" s="8">
        <f t="shared" si="301"/>
        <v>3</v>
      </c>
    </row>
    <row r="1967" spans="1:25" ht="19" customHeight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302"/>
        <v>40897.880902777775</v>
      </c>
      <c r="L1967" s="12">
        <f t="shared" si="303"/>
        <v>2011</v>
      </c>
      <c r="M1967" s="12">
        <f t="shared" si="304"/>
        <v>12</v>
      </c>
      <c r="N1967" s="11"/>
      <c r="O1967" s="11">
        <f t="shared" si="305"/>
        <v>40919.833333333328</v>
      </c>
      <c r="P1967" t="b">
        <v>1</v>
      </c>
      <c r="Q1967">
        <v>103</v>
      </c>
      <c r="R1967" t="b">
        <v>1</v>
      </c>
      <c r="S1967" t="s">
        <v>8295</v>
      </c>
      <c r="T1967" s="5">
        <f t="shared" si="306"/>
        <v>262.27999999999997</v>
      </c>
      <c r="U1967" s="5">
        <f t="shared" si="307"/>
        <v>127.32038834951456</v>
      </c>
      <c r="V1967" t="str">
        <f t="shared" si="308"/>
        <v>technology</v>
      </c>
      <c r="W1967" t="str">
        <f t="shared" si="309"/>
        <v>hardware</v>
      </c>
      <c r="X1967" s="8">
        <f t="shared" si="300"/>
        <v>2011</v>
      </c>
      <c r="Y1967" s="8">
        <f t="shared" si="301"/>
        <v>12</v>
      </c>
    </row>
    <row r="1968" spans="1:25" ht="19" customHeight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302"/>
        <v>41835.332152777773</v>
      </c>
      <c r="L1968" s="12">
        <f t="shared" si="303"/>
        <v>2014</v>
      </c>
      <c r="M1968" s="12">
        <f t="shared" si="304"/>
        <v>7</v>
      </c>
      <c r="N1968" s="11"/>
      <c r="O1968" s="11">
        <f t="shared" si="305"/>
        <v>41865.332152777773</v>
      </c>
      <c r="P1968" t="b">
        <v>1</v>
      </c>
      <c r="Q1968">
        <v>1513</v>
      </c>
      <c r="R1968" t="b">
        <v>1</v>
      </c>
      <c r="S1968" t="s">
        <v>8295</v>
      </c>
      <c r="T1968" s="5">
        <f t="shared" si="306"/>
        <v>206.74309000000002</v>
      </c>
      <c r="U1968" s="5">
        <f t="shared" si="307"/>
        <v>136.6444745538665</v>
      </c>
      <c r="V1968" t="str">
        <f t="shared" si="308"/>
        <v>technology</v>
      </c>
      <c r="W1968" t="str">
        <f t="shared" si="309"/>
        <v>hardware</v>
      </c>
      <c r="X1968" s="8">
        <f t="shared" si="300"/>
        <v>2014</v>
      </c>
      <c r="Y1968" s="8">
        <f t="shared" si="301"/>
        <v>7</v>
      </c>
    </row>
    <row r="1969" spans="1:25" ht="19" customHeight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302"/>
        <v>41730.455196759256</v>
      </c>
      <c r="L1969" s="12">
        <f t="shared" si="303"/>
        <v>2014</v>
      </c>
      <c r="M1969" s="12">
        <f t="shared" si="304"/>
        <v>4</v>
      </c>
      <c r="N1969" s="11"/>
      <c r="O1969" s="11">
        <f t="shared" si="305"/>
        <v>41760.455196759256</v>
      </c>
      <c r="P1969" t="b">
        <v>1</v>
      </c>
      <c r="Q1969">
        <v>405</v>
      </c>
      <c r="R1969" t="b">
        <v>1</v>
      </c>
      <c r="S1969" t="s">
        <v>8295</v>
      </c>
      <c r="T1969" s="5">
        <f t="shared" si="306"/>
        <v>370.13</v>
      </c>
      <c r="U1969" s="5">
        <f t="shared" si="307"/>
        <v>182.78024691358024</v>
      </c>
      <c r="V1969" t="str">
        <f t="shared" si="308"/>
        <v>technology</v>
      </c>
      <c r="W1969" t="str">
        <f t="shared" si="309"/>
        <v>hardware</v>
      </c>
      <c r="X1969" s="8">
        <f t="shared" si="300"/>
        <v>2014</v>
      </c>
      <c r="Y1969" s="8">
        <f t="shared" si="301"/>
        <v>4</v>
      </c>
    </row>
    <row r="1970" spans="1:25" ht="19" customHeight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302"/>
        <v>42676.378645833327</v>
      </c>
      <c r="L1970" s="12">
        <f t="shared" si="303"/>
        <v>2016</v>
      </c>
      <c r="M1970" s="12">
        <f t="shared" si="304"/>
        <v>11</v>
      </c>
      <c r="N1970" s="11"/>
      <c r="O1970" s="11">
        <f t="shared" si="305"/>
        <v>42707.420312499999</v>
      </c>
      <c r="P1970" t="b">
        <v>1</v>
      </c>
      <c r="Q1970">
        <v>510</v>
      </c>
      <c r="R1970" t="b">
        <v>1</v>
      </c>
      <c r="S1970" t="s">
        <v>8295</v>
      </c>
      <c r="T1970" s="5">
        <f t="shared" si="306"/>
        <v>284.96600000000001</v>
      </c>
      <c r="U1970" s="5">
        <f t="shared" si="307"/>
        <v>279.37843137254902</v>
      </c>
      <c r="V1970" t="str">
        <f t="shared" si="308"/>
        <v>technology</v>
      </c>
      <c r="W1970" t="str">
        <f t="shared" si="309"/>
        <v>hardware</v>
      </c>
      <c r="X1970" s="8">
        <f t="shared" si="300"/>
        <v>2016</v>
      </c>
      <c r="Y1970" s="8">
        <f t="shared" si="301"/>
        <v>11</v>
      </c>
    </row>
    <row r="1971" spans="1:25" ht="19" customHeight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302"/>
        <v>42557.584120370368</v>
      </c>
      <c r="L1971" s="12">
        <f t="shared" si="303"/>
        <v>2016</v>
      </c>
      <c r="M1971" s="12">
        <f t="shared" si="304"/>
        <v>7</v>
      </c>
      <c r="N1971" s="11"/>
      <c r="O1971" s="11">
        <f t="shared" si="305"/>
        <v>42587.584120370368</v>
      </c>
      <c r="P1971" t="b">
        <v>1</v>
      </c>
      <c r="Q1971">
        <v>1887</v>
      </c>
      <c r="R1971" t="b">
        <v>1</v>
      </c>
      <c r="S1971" t="s">
        <v>8295</v>
      </c>
      <c r="T1971" s="5">
        <f t="shared" si="306"/>
        <v>579.08000000000004</v>
      </c>
      <c r="U1971" s="5">
        <f t="shared" si="307"/>
        <v>61.375728669846318</v>
      </c>
      <c r="V1971" t="str">
        <f t="shared" si="308"/>
        <v>technology</v>
      </c>
      <c r="W1971" t="str">
        <f t="shared" si="309"/>
        <v>hardware</v>
      </c>
      <c r="X1971" s="8">
        <f t="shared" si="300"/>
        <v>2016</v>
      </c>
      <c r="Y1971" s="8">
        <f t="shared" si="301"/>
        <v>7</v>
      </c>
    </row>
    <row r="1972" spans="1:25" ht="19" customHeight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302"/>
        <v>41323.984965277778</v>
      </c>
      <c r="L1972" s="12">
        <f t="shared" si="303"/>
        <v>2013</v>
      </c>
      <c r="M1972" s="12">
        <f t="shared" si="304"/>
        <v>2</v>
      </c>
      <c r="N1972" s="11"/>
      <c r="O1972" s="11">
        <f t="shared" si="305"/>
        <v>41383.943298611106</v>
      </c>
      <c r="P1972" t="b">
        <v>1</v>
      </c>
      <c r="Q1972">
        <v>701</v>
      </c>
      <c r="R1972" t="b">
        <v>1</v>
      </c>
      <c r="S1972" t="s">
        <v>8295</v>
      </c>
      <c r="T1972" s="5">
        <f t="shared" si="306"/>
        <v>1131.8</v>
      </c>
      <c r="U1972" s="5">
        <f t="shared" si="307"/>
        <v>80.727532097004286</v>
      </c>
      <c r="V1972" t="str">
        <f t="shared" si="308"/>
        <v>technology</v>
      </c>
      <c r="W1972" t="str">
        <f t="shared" si="309"/>
        <v>hardware</v>
      </c>
      <c r="X1972" s="8">
        <f t="shared" si="300"/>
        <v>2013</v>
      </c>
      <c r="Y1972" s="8">
        <f t="shared" si="301"/>
        <v>2</v>
      </c>
    </row>
    <row r="1973" spans="1:25" ht="19" customHeight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302"/>
        <v>41561.29237268518</v>
      </c>
      <c r="L1973" s="12">
        <f t="shared" si="303"/>
        <v>2013</v>
      </c>
      <c r="M1973" s="12">
        <f t="shared" si="304"/>
        <v>10</v>
      </c>
      <c r="N1973" s="11"/>
      <c r="O1973" s="11">
        <f t="shared" si="305"/>
        <v>41592.958333333328</v>
      </c>
      <c r="P1973" t="b">
        <v>1</v>
      </c>
      <c r="Q1973">
        <v>3863</v>
      </c>
      <c r="R1973" t="b">
        <v>1</v>
      </c>
      <c r="S1973" t="s">
        <v>8295</v>
      </c>
      <c r="T1973" s="5">
        <f t="shared" si="306"/>
        <v>263.02771750000005</v>
      </c>
      <c r="U1973" s="5">
        <f t="shared" si="307"/>
        <v>272.35590732591254</v>
      </c>
      <c r="V1973" t="str">
        <f t="shared" si="308"/>
        <v>technology</v>
      </c>
      <c r="W1973" t="str">
        <f t="shared" si="309"/>
        <v>hardware</v>
      </c>
      <c r="X1973" s="8">
        <f t="shared" si="300"/>
        <v>2013</v>
      </c>
      <c r="Y1973" s="8">
        <f t="shared" si="301"/>
        <v>10</v>
      </c>
    </row>
    <row r="1974" spans="1:25" ht="19" customHeight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302"/>
        <v>41200.803749999999</v>
      </c>
      <c r="L1974" s="12">
        <f t="shared" si="303"/>
        <v>2012</v>
      </c>
      <c r="M1974" s="12">
        <f t="shared" si="304"/>
        <v>10</v>
      </c>
      <c r="N1974" s="11"/>
      <c r="O1974" s="11">
        <f t="shared" si="305"/>
        <v>41230.845416666663</v>
      </c>
      <c r="P1974" t="b">
        <v>1</v>
      </c>
      <c r="Q1974">
        <v>238</v>
      </c>
      <c r="R1974" t="b">
        <v>1</v>
      </c>
      <c r="S1974" t="s">
        <v>8295</v>
      </c>
      <c r="T1974" s="5">
        <f t="shared" si="306"/>
        <v>674.48</v>
      </c>
      <c r="U1974" s="5">
        <f t="shared" si="307"/>
        <v>70.848739495798313</v>
      </c>
      <c r="V1974" t="str">
        <f t="shared" si="308"/>
        <v>technology</v>
      </c>
      <c r="W1974" t="str">
        <f t="shared" si="309"/>
        <v>hardware</v>
      </c>
      <c r="X1974" s="8">
        <f t="shared" si="300"/>
        <v>2012</v>
      </c>
      <c r="Y1974" s="8">
        <f t="shared" si="301"/>
        <v>10</v>
      </c>
    </row>
    <row r="1975" spans="1:25" ht="19" customHeight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302"/>
        <v>42549.514629629623</v>
      </c>
      <c r="L1975" s="12">
        <f t="shared" si="303"/>
        <v>2016</v>
      </c>
      <c r="M1975" s="12">
        <f t="shared" si="304"/>
        <v>6</v>
      </c>
      <c r="N1975" s="11"/>
      <c r="O1975" s="11">
        <f t="shared" si="305"/>
        <v>42588.083333333336</v>
      </c>
      <c r="P1975" t="b">
        <v>1</v>
      </c>
      <c r="Q1975">
        <v>2051</v>
      </c>
      <c r="R1975" t="b">
        <v>1</v>
      </c>
      <c r="S1975" t="s">
        <v>8295</v>
      </c>
      <c r="T1975" s="5">
        <f t="shared" si="306"/>
        <v>256.83081313131316</v>
      </c>
      <c r="U1975" s="5">
        <f t="shared" si="307"/>
        <v>247.94003412969283</v>
      </c>
      <c r="V1975" t="str">
        <f t="shared" si="308"/>
        <v>technology</v>
      </c>
      <c r="W1975" t="str">
        <f t="shared" si="309"/>
        <v>hardware</v>
      </c>
      <c r="X1975" s="8">
        <f t="shared" si="300"/>
        <v>2016</v>
      </c>
      <c r="Y1975" s="8">
        <f t="shared" si="301"/>
        <v>6</v>
      </c>
    </row>
    <row r="1976" spans="1:25" ht="19" customHeight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302"/>
        <v>41445.125798611109</v>
      </c>
      <c r="L1976" s="12">
        <f t="shared" si="303"/>
        <v>2013</v>
      </c>
      <c r="M1976" s="12">
        <f t="shared" si="304"/>
        <v>6</v>
      </c>
      <c r="N1976" s="11"/>
      <c r="O1976" s="11">
        <f t="shared" si="305"/>
        <v>41505.125798611109</v>
      </c>
      <c r="P1976" t="b">
        <v>1</v>
      </c>
      <c r="Q1976">
        <v>402</v>
      </c>
      <c r="R1976" t="b">
        <v>1</v>
      </c>
      <c r="S1976" t="s">
        <v>8295</v>
      </c>
      <c r="T1976" s="5">
        <f t="shared" si="306"/>
        <v>375.49599999999998</v>
      </c>
      <c r="U1976" s="5">
        <f t="shared" si="307"/>
        <v>186.81393034825871</v>
      </c>
      <c r="V1976" t="str">
        <f t="shared" si="308"/>
        <v>technology</v>
      </c>
      <c r="W1976" t="str">
        <f t="shared" si="309"/>
        <v>hardware</v>
      </c>
      <c r="X1976" s="8">
        <f t="shared" si="300"/>
        <v>2013</v>
      </c>
      <c r="Y1976" s="8">
        <f t="shared" si="301"/>
        <v>6</v>
      </c>
    </row>
    <row r="1977" spans="1:25" ht="19" customHeight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302"/>
        <v>41313.54688657407</v>
      </c>
      <c r="L1977" s="12">
        <f t="shared" si="303"/>
        <v>2013</v>
      </c>
      <c r="M1977" s="12">
        <f t="shared" si="304"/>
        <v>2</v>
      </c>
      <c r="N1977" s="11"/>
      <c r="O1977" s="11">
        <f t="shared" si="305"/>
        <v>41343.54688657407</v>
      </c>
      <c r="P1977" t="b">
        <v>1</v>
      </c>
      <c r="Q1977">
        <v>253</v>
      </c>
      <c r="R1977" t="b">
        <v>1</v>
      </c>
      <c r="S1977" t="s">
        <v>8295</v>
      </c>
      <c r="T1977" s="5">
        <f t="shared" si="306"/>
        <v>208.70837499999996</v>
      </c>
      <c r="U1977" s="5">
        <f t="shared" si="307"/>
        <v>131.98948616600788</v>
      </c>
      <c r="V1977" t="str">
        <f t="shared" si="308"/>
        <v>technology</v>
      </c>
      <c r="W1977" t="str">
        <f t="shared" si="309"/>
        <v>hardware</v>
      </c>
      <c r="X1977" s="8">
        <f t="shared" si="300"/>
        <v>2013</v>
      </c>
      <c r="Y1977" s="8">
        <f t="shared" si="301"/>
        <v>2</v>
      </c>
    </row>
    <row r="1978" spans="1:25" ht="19" customHeight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302"/>
        <v>41438.691261574073</v>
      </c>
      <c r="L1978" s="12">
        <f t="shared" si="303"/>
        <v>2013</v>
      </c>
      <c r="M1978" s="12">
        <f t="shared" si="304"/>
        <v>6</v>
      </c>
      <c r="N1978" s="11"/>
      <c r="O1978" s="11">
        <f t="shared" si="305"/>
        <v>41468.691261574073</v>
      </c>
      <c r="P1978" t="b">
        <v>1</v>
      </c>
      <c r="Q1978">
        <v>473</v>
      </c>
      <c r="R1978" t="b">
        <v>1</v>
      </c>
      <c r="S1978" t="s">
        <v>8295</v>
      </c>
      <c r="T1978" s="5">
        <f t="shared" si="306"/>
        <v>346.6</v>
      </c>
      <c r="U1978" s="5">
        <f t="shared" si="307"/>
        <v>29.310782241014799</v>
      </c>
      <c r="V1978" t="str">
        <f t="shared" si="308"/>
        <v>technology</v>
      </c>
      <c r="W1978" t="str">
        <f t="shared" si="309"/>
        <v>hardware</v>
      </c>
      <c r="X1978" s="8">
        <f t="shared" si="300"/>
        <v>2013</v>
      </c>
      <c r="Y1978" s="8">
        <f t="shared" si="301"/>
        <v>6</v>
      </c>
    </row>
    <row r="1979" spans="1:25" ht="19" customHeight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302"/>
        <v>42311.008564814816</v>
      </c>
      <c r="L1979" s="12">
        <f t="shared" si="303"/>
        <v>2015</v>
      </c>
      <c r="M1979" s="12">
        <f t="shared" si="304"/>
        <v>11</v>
      </c>
      <c r="N1979" s="11"/>
      <c r="O1979" s="11">
        <f t="shared" si="305"/>
        <v>42357.124305555553</v>
      </c>
      <c r="P1979" t="b">
        <v>1</v>
      </c>
      <c r="Q1979">
        <v>821</v>
      </c>
      <c r="R1979" t="b">
        <v>1</v>
      </c>
      <c r="S1979" t="s">
        <v>8295</v>
      </c>
      <c r="T1979" s="5">
        <f t="shared" si="306"/>
        <v>402.33</v>
      </c>
      <c r="U1979" s="5">
        <f t="shared" si="307"/>
        <v>245.02436053593178</v>
      </c>
      <c r="V1979" t="str">
        <f t="shared" si="308"/>
        <v>technology</v>
      </c>
      <c r="W1979" t="str">
        <f t="shared" si="309"/>
        <v>hardware</v>
      </c>
      <c r="X1979" s="8">
        <f t="shared" si="300"/>
        <v>2015</v>
      </c>
      <c r="Y1979" s="8">
        <f t="shared" si="301"/>
        <v>11</v>
      </c>
    </row>
    <row r="1980" spans="1:25" ht="19" customHeight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302"/>
        <v>41039.017268518517</v>
      </c>
      <c r="L1980" s="12">
        <f t="shared" si="303"/>
        <v>2012</v>
      </c>
      <c r="M1980" s="12">
        <f t="shared" si="304"/>
        <v>5</v>
      </c>
      <c r="N1980" s="11"/>
      <c r="O1980" s="11">
        <f t="shared" si="305"/>
        <v>41072.083333333328</v>
      </c>
      <c r="P1980" t="b">
        <v>1</v>
      </c>
      <c r="Q1980">
        <v>388</v>
      </c>
      <c r="R1980" t="b">
        <v>1</v>
      </c>
      <c r="S1980" t="s">
        <v>8295</v>
      </c>
      <c r="T1980" s="5">
        <f t="shared" si="306"/>
        <v>1026.8451399999999</v>
      </c>
      <c r="U1980" s="5">
        <f t="shared" si="307"/>
        <v>1323.2540463917526</v>
      </c>
      <c r="V1980" t="str">
        <f t="shared" si="308"/>
        <v>technology</v>
      </c>
      <c r="W1980" t="str">
        <f t="shared" si="309"/>
        <v>hardware</v>
      </c>
      <c r="X1980" s="8">
        <f t="shared" si="300"/>
        <v>2012</v>
      </c>
      <c r="Y1980" s="8">
        <f t="shared" si="301"/>
        <v>5</v>
      </c>
    </row>
    <row r="1981" spans="1:25" ht="19" customHeight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302"/>
        <v>42290.25168981481</v>
      </c>
      <c r="L1981" s="12">
        <f t="shared" si="303"/>
        <v>2015</v>
      </c>
      <c r="M1981" s="12">
        <f t="shared" si="304"/>
        <v>10</v>
      </c>
      <c r="N1981" s="11"/>
      <c r="O1981" s="11">
        <f t="shared" si="305"/>
        <v>42326.999305555553</v>
      </c>
      <c r="P1981" t="b">
        <v>1</v>
      </c>
      <c r="Q1981">
        <v>813</v>
      </c>
      <c r="R1981" t="b">
        <v>1</v>
      </c>
      <c r="S1981" t="s">
        <v>8295</v>
      </c>
      <c r="T1981" s="5">
        <f t="shared" si="306"/>
        <v>114.901155</v>
      </c>
      <c r="U1981" s="5">
        <f t="shared" si="307"/>
        <v>282.65966789667897</v>
      </c>
      <c r="V1981" t="str">
        <f t="shared" si="308"/>
        <v>technology</v>
      </c>
      <c r="W1981" t="str">
        <f t="shared" si="309"/>
        <v>hardware</v>
      </c>
      <c r="X1981" s="8">
        <f t="shared" si="300"/>
        <v>2015</v>
      </c>
      <c r="Y1981" s="8">
        <f t="shared" si="301"/>
        <v>10</v>
      </c>
    </row>
    <row r="1982" spans="1:25" ht="19" customHeight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302"/>
        <v>42423.334050925921</v>
      </c>
      <c r="L1982" s="12">
        <f t="shared" si="303"/>
        <v>2016</v>
      </c>
      <c r="M1982" s="12">
        <f t="shared" si="304"/>
        <v>2</v>
      </c>
      <c r="N1982" s="11"/>
      <c r="O1982" s="11">
        <f t="shared" si="305"/>
        <v>42463.292384259257</v>
      </c>
      <c r="P1982" t="b">
        <v>1</v>
      </c>
      <c r="Q1982">
        <v>1945</v>
      </c>
      <c r="R1982" t="b">
        <v>1</v>
      </c>
      <c r="S1982" t="s">
        <v>8295</v>
      </c>
      <c r="T1982" s="5">
        <f t="shared" si="306"/>
        <v>354.82402000000002</v>
      </c>
      <c r="U1982" s="5">
        <f t="shared" si="307"/>
        <v>91.214401028277635</v>
      </c>
      <c r="V1982" t="str">
        <f t="shared" si="308"/>
        <v>technology</v>
      </c>
      <c r="W1982" t="str">
        <f t="shared" si="309"/>
        <v>hardware</v>
      </c>
      <c r="X1982" s="8">
        <f t="shared" si="300"/>
        <v>2016</v>
      </c>
      <c r="Y1982" s="8">
        <f t="shared" si="301"/>
        <v>2</v>
      </c>
    </row>
    <row r="1983" spans="1:25" ht="19" customHeight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302"/>
        <v>41799.516956018517</v>
      </c>
      <c r="L1983" s="12">
        <f t="shared" si="303"/>
        <v>2014</v>
      </c>
      <c r="M1983" s="12">
        <f t="shared" si="304"/>
        <v>6</v>
      </c>
      <c r="N1983" s="11"/>
      <c r="O1983" s="11">
        <f t="shared" si="305"/>
        <v>41829.516956018517</v>
      </c>
      <c r="P1983" t="b">
        <v>0</v>
      </c>
      <c r="Q1983">
        <v>12</v>
      </c>
      <c r="R1983" t="b">
        <v>0</v>
      </c>
      <c r="S1983" t="s">
        <v>8296</v>
      </c>
      <c r="T1983" s="5">
        <f t="shared" si="306"/>
        <v>5.08</v>
      </c>
      <c r="U1983" s="5">
        <f t="shared" si="307"/>
        <v>31.75</v>
      </c>
      <c r="V1983" t="str">
        <f t="shared" si="308"/>
        <v>photography</v>
      </c>
      <c r="W1983" t="str">
        <f t="shared" si="309"/>
        <v>people</v>
      </c>
      <c r="X1983" s="8">
        <f t="shared" si="300"/>
        <v>2014</v>
      </c>
      <c r="Y1983" s="8">
        <f t="shared" si="301"/>
        <v>6</v>
      </c>
    </row>
    <row r="1984" spans="1:25" ht="19" customHeight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302"/>
        <v>42678.378321759257</v>
      </c>
      <c r="L1984" s="12">
        <f t="shared" si="303"/>
        <v>2016</v>
      </c>
      <c r="M1984" s="12">
        <f t="shared" si="304"/>
        <v>11</v>
      </c>
      <c r="N1984" s="11"/>
      <c r="O1984" s="11">
        <f t="shared" si="305"/>
        <v>42708.419988425921</v>
      </c>
      <c r="P1984" t="b">
        <v>0</v>
      </c>
      <c r="Q1984">
        <v>0</v>
      </c>
      <c r="R1984" t="b">
        <v>0</v>
      </c>
      <c r="S1984" t="s">
        <v>8296</v>
      </c>
      <c r="T1984" s="5">
        <f t="shared" si="306"/>
        <v>0</v>
      </c>
      <c r="U1984" s="5">
        <f t="shared" si="307"/>
        <v>0</v>
      </c>
      <c r="V1984" t="str">
        <f t="shared" si="308"/>
        <v>photography</v>
      </c>
      <c r="W1984" t="str">
        <f t="shared" si="309"/>
        <v>people</v>
      </c>
      <c r="X1984" s="8">
        <f t="shared" si="300"/>
        <v>2016</v>
      </c>
      <c r="Y1984" s="8">
        <f t="shared" si="301"/>
        <v>11</v>
      </c>
    </row>
    <row r="1985" spans="1:25" ht="19" customHeight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302"/>
        <v>42592.803449074076</v>
      </c>
      <c r="L1985" s="12">
        <f t="shared" si="303"/>
        <v>2016</v>
      </c>
      <c r="M1985" s="12">
        <f t="shared" si="304"/>
        <v>8</v>
      </c>
      <c r="N1985" s="11"/>
      <c r="O1985" s="11">
        <f t="shared" si="305"/>
        <v>42615.083333333336</v>
      </c>
      <c r="P1985" t="b">
        <v>0</v>
      </c>
      <c r="Q1985">
        <v>16</v>
      </c>
      <c r="R1985" t="b">
        <v>0</v>
      </c>
      <c r="S1985" t="s">
        <v>8296</v>
      </c>
      <c r="T1985" s="5">
        <f t="shared" si="306"/>
        <v>4.3</v>
      </c>
      <c r="U1985" s="5">
        <f t="shared" si="307"/>
        <v>88.6875</v>
      </c>
      <c r="V1985" t="str">
        <f t="shared" si="308"/>
        <v>photography</v>
      </c>
      <c r="W1985" t="str">
        <f t="shared" si="309"/>
        <v>people</v>
      </c>
      <c r="X1985" s="8">
        <f t="shared" si="300"/>
        <v>2016</v>
      </c>
      <c r="Y1985" s="8">
        <f t="shared" si="301"/>
        <v>8</v>
      </c>
    </row>
    <row r="1986" spans="1:25" ht="19" customHeight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si="302"/>
        <v>41913.581956018512</v>
      </c>
      <c r="L1986" s="12">
        <f t="shared" si="303"/>
        <v>2014</v>
      </c>
      <c r="M1986" s="12">
        <f t="shared" si="304"/>
        <v>10</v>
      </c>
      <c r="N1986" s="11"/>
      <c r="O1986" s="11">
        <f t="shared" si="305"/>
        <v>41973.623622685183</v>
      </c>
      <c r="P1986" t="b">
        <v>0</v>
      </c>
      <c r="Q1986">
        <v>7</v>
      </c>
      <c r="R1986" t="b">
        <v>0</v>
      </c>
      <c r="S1986" t="s">
        <v>8296</v>
      </c>
      <c r="T1986" s="5">
        <f t="shared" si="306"/>
        <v>21.146666666666665</v>
      </c>
      <c r="U1986" s="5">
        <f t="shared" si="307"/>
        <v>453.14285714285717</v>
      </c>
      <c r="V1986" t="str">
        <f t="shared" si="308"/>
        <v>photography</v>
      </c>
      <c r="W1986" t="str">
        <f t="shared" si="309"/>
        <v>people</v>
      </c>
      <c r="X1986" s="8">
        <f t="shared" ref="X1986:X2049" si="310">L1986</f>
        <v>2014</v>
      </c>
      <c r="Y1986" s="8">
        <f t="shared" ref="Y1986:Y2049" si="311">M1986</f>
        <v>10</v>
      </c>
    </row>
    <row r="1987" spans="1:25" ht="19" customHeight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ref="K1987:K2050" si="312">(J1987/86400)+25569+(-5/24)</f>
        <v>42555.490405092591</v>
      </c>
      <c r="L1987" s="12">
        <f t="shared" ref="L1987:L2050" si="313">YEAR(K1987)</f>
        <v>2016</v>
      </c>
      <c r="M1987" s="12">
        <f t="shared" ref="M1987:M2050" si="314">MONTH(K1987)</f>
        <v>7</v>
      </c>
      <c r="N1987" s="11"/>
      <c r="O1987" s="11">
        <f t="shared" ref="O1987:O2050" si="315">(I1987/86400)+25569+(-5/24)</f>
        <v>42584.749999999993</v>
      </c>
      <c r="P1987" t="b">
        <v>0</v>
      </c>
      <c r="Q1987">
        <v>4</v>
      </c>
      <c r="R1987" t="b">
        <v>0</v>
      </c>
      <c r="S1987" t="s">
        <v>8296</v>
      </c>
      <c r="T1987" s="5">
        <f t="shared" ref="T1987:T2050" si="316">E1987/D1987*100</f>
        <v>3.1875</v>
      </c>
      <c r="U1987" s="5">
        <f t="shared" ref="U1987:U2050" si="317">IF(Q1987&gt;0,E1987/Q1987,0)</f>
        <v>12.75</v>
      </c>
      <c r="V1987" t="str">
        <f t="shared" ref="V1987:V2050" si="318">LEFT(S1987,SEARCH("/",S1987)-1)</f>
        <v>photography</v>
      </c>
      <c r="W1987" t="str">
        <f t="shared" ref="W1987:W2050" si="319">RIGHT($S1987,LEN($S1987)-SEARCH("/",$S1987))</f>
        <v>people</v>
      </c>
      <c r="X1987" s="8">
        <f t="shared" si="310"/>
        <v>2016</v>
      </c>
      <c r="Y1987" s="8">
        <f t="shared" si="311"/>
        <v>7</v>
      </c>
    </row>
    <row r="1988" spans="1:25" ht="19" customHeight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312"/>
        <v>42413.225497685184</v>
      </c>
      <c r="L1988" s="12">
        <f t="shared" si="313"/>
        <v>2016</v>
      </c>
      <c r="M1988" s="12">
        <f t="shared" si="314"/>
        <v>2</v>
      </c>
      <c r="N1988" s="11"/>
      <c r="O1988" s="11">
        <f t="shared" si="315"/>
        <v>42443.183831018519</v>
      </c>
      <c r="P1988" t="b">
        <v>0</v>
      </c>
      <c r="Q1988">
        <v>1</v>
      </c>
      <c r="R1988" t="b">
        <v>0</v>
      </c>
      <c r="S1988" t="s">
        <v>8296</v>
      </c>
      <c r="T1988" s="5">
        <f t="shared" si="316"/>
        <v>0.05</v>
      </c>
      <c r="U1988" s="5">
        <f t="shared" si="317"/>
        <v>1</v>
      </c>
      <c r="V1988" t="str">
        <f t="shared" si="318"/>
        <v>photography</v>
      </c>
      <c r="W1988" t="str">
        <f t="shared" si="319"/>
        <v>people</v>
      </c>
      <c r="X1988" s="8">
        <f t="shared" si="310"/>
        <v>2016</v>
      </c>
      <c r="Y1988" s="8">
        <f t="shared" si="311"/>
        <v>2</v>
      </c>
    </row>
    <row r="1989" spans="1:25" ht="19" customHeight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312"/>
        <v>42034.431435185186</v>
      </c>
      <c r="L1989" s="12">
        <f t="shared" si="313"/>
        <v>2015</v>
      </c>
      <c r="M1989" s="12">
        <f t="shared" si="314"/>
        <v>1</v>
      </c>
      <c r="N1989" s="11"/>
      <c r="O1989" s="11">
        <f t="shared" si="315"/>
        <v>42064.431435185186</v>
      </c>
      <c r="P1989" t="b">
        <v>0</v>
      </c>
      <c r="Q1989">
        <v>28</v>
      </c>
      <c r="R1989" t="b">
        <v>0</v>
      </c>
      <c r="S1989" t="s">
        <v>8296</v>
      </c>
      <c r="T1989" s="5">
        <f t="shared" si="316"/>
        <v>42.472727272727276</v>
      </c>
      <c r="U1989" s="5">
        <f t="shared" si="317"/>
        <v>83.428571428571431</v>
      </c>
      <c r="V1989" t="str">
        <f t="shared" si="318"/>
        <v>photography</v>
      </c>
      <c r="W1989" t="str">
        <f t="shared" si="319"/>
        <v>people</v>
      </c>
      <c r="X1989" s="8">
        <f t="shared" si="310"/>
        <v>2015</v>
      </c>
      <c r="Y1989" s="8">
        <f t="shared" si="311"/>
        <v>1</v>
      </c>
    </row>
    <row r="1990" spans="1:25" ht="19" customHeight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312"/>
        <v>42206.554884259262</v>
      </c>
      <c r="L1990" s="12">
        <f t="shared" si="313"/>
        <v>2015</v>
      </c>
      <c r="M1990" s="12">
        <f t="shared" si="314"/>
        <v>7</v>
      </c>
      <c r="N1990" s="11"/>
      <c r="O1990" s="11">
        <f t="shared" si="315"/>
        <v>42236.554884259262</v>
      </c>
      <c r="P1990" t="b">
        <v>0</v>
      </c>
      <c r="Q1990">
        <v>1</v>
      </c>
      <c r="R1990" t="b">
        <v>0</v>
      </c>
      <c r="S1990" t="s">
        <v>8296</v>
      </c>
      <c r="T1990" s="5">
        <f t="shared" si="316"/>
        <v>0.41666666666666669</v>
      </c>
      <c r="U1990" s="5">
        <f t="shared" si="317"/>
        <v>25</v>
      </c>
      <c r="V1990" t="str">
        <f t="shared" si="318"/>
        <v>photography</v>
      </c>
      <c r="W1990" t="str">
        <f t="shared" si="319"/>
        <v>people</v>
      </c>
      <c r="X1990" s="8">
        <f t="shared" si="310"/>
        <v>2015</v>
      </c>
      <c r="Y1990" s="8">
        <f t="shared" si="311"/>
        <v>7</v>
      </c>
    </row>
    <row r="1991" spans="1:25" ht="19" customHeight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312"/>
        <v>42685.472314814811</v>
      </c>
      <c r="L1991" s="12">
        <f t="shared" si="313"/>
        <v>2016</v>
      </c>
      <c r="M1991" s="12">
        <f t="shared" si="314"/>
        <v>11</v>
      </c>
      <c r="N1991" s="11"/>
      <c r="O1991" s="11">
        <f t="shared" si="315"/>
        <v>42715.472314814811</v>
      </c>
      <c r="P1991" t="b">
        <v>0</v>
      </c>
      <c r="Q1991">
        <v>1</v>
      </c>
      <c r="R1991" t="b">
        <v>0</v>
      </c>
      <c r="S1991" t="s">
        <v>8296</v>
      </c>
      <c r="T1991" s="5">
        <f t="shared" si="316"/>
        <v>1</v>
      </c>
      <c r="U1991" s="5">
        <f t="shared" si="317"/>
        <v>50</v>
      </c>
      <c r="V1991" t="str">
        <f t="shared" si="318"/>
        <v>photography</v>
      </c>
      <c r="W1991" t="str">
        <f t="shared" si="319"/>
        <v>people</v>
      </c>
      <c r="X1991" s="8">
        <f t="shared" si="310"/>
        <v>2016</v>
      </c>
      <c r="Y1991" s="8">
        <f t="shared" si="311"/>
        <v>11</v>
      </c>
    </row>
    <row r="1992" spans="1:25" ht="19" customHeight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312"/>
        <v>42397.987638888888</v>
      </c>
      <c r="L1992" s="12">
        <f t="shared" si="313"/>
        <v>2016</v>
      </c>
      <c r="M1992" s="12">
        <f t="shared" si="314"/>
        <v>1</v>
      </c>
      <c r="N1992" s="11"/>
      <c r="O1992" s="11">
        <f t="shared" si="315"/>
        <v>42412.987638888888</v>
      </c>
      <c r="P1992" t="b">
        <v>0</v>
      </c>
      <c r="Q1992">
        <v>5</v>
      </c>
      <c r="R1992" t="b">
        <v>0</v>
      </c>
      <c r="S1992" t="s">
        <v>8296</v>
      </c>
      <c r="T1992" s="5">
        <f t="shared" si="316"/>
        <v>16.966666666666665</v>
      </c>
      <c r="U1992" s="5">
        <f t="shared" si="317"/>
        <v>101.8</v>
      </c>
      <c r="V1992" t="str">
        <f t="shared" si="318"/>
        <v>photography</v>
      </c>
      <c r="W1992" t="str">
        <f t="shared" si="319"/>
        <v>people</v>
      </c>
      <c r="X1992" s="8">
        <f t="shared" si="310"/>
        <v>2016</v>
      </c>
      <c r="Y1992" s="8">
        <f t="shared" si="311"/>
        <v>1</v>
      </c>
    </row>
    <row r="1993" spans="1:25" ht="19" customHeight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312"/>
        <v>42167.685023148144</v>
      </c>
      <c r="L1993" s="12">
        <f t="shared" si="313"/>
        <v>2015</v>
      </c>
      <c r="M1993" s="12">
        <f t="shared" si="314"/>
        <v>6</v>
      </c>
      <c r="N1993" s="11"/>
      <c r="O1993" s="11">
        <f t="shared" si="315"/>
        <v>42188.685023148144</v>
      </c>
      <c r="P1993" t="b">
        <v>0</v>
      </c>
      <c r="Q1993">
        <v>3</v>
      </c>
      <c r="R1993" t="b">
        <v>0</v>
      </c>
      <c r="S1993" t="s">
        <v>8296</v>
      </c>
      <c r="T1993" s="5">
        <f t="shared" si="316"/>
        <v>7.0000000000000009</v>
      </c>
      <c r="U1993" s="5">
        <f t="shared" si="317"/>
        <v>46.666666666666664</v>
      </c>
      <c r="V1993" t="str">
        <f t="shared" si="318"/>
        <v>photography</v>
      </c>
      <c r="W1993" t="str">
        <f t="shared" si="319"/>
        <v>people</v>
      </c>
      <c r="X1993" s="8">
        <f t="shared" si="310"/>
        <v>2015</v>
      </c>
      <c r="Y1993" s="8">
        <f t="shared" si="311"/>
        <v>6</v>
      </c>
    </row>
    <row r="1994" spans="1:25" ht="19" customHeight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312"/>
        <v>42022.935081018521</v>
      </c>
      <c r="L1994" s="12">
        <f t="shared" si="313"/>
        <v>2015</v>
      </c>
      <c r="M1994" s="12">
        <f t="shared" si="314"/>
        <v>1</v>
      </c>
      <c r="N1994" s="11"/>
      <c r="O1994" s="11">
        <f t="shared" si="315"/>
        <v>42052.935081018521</v>
      </c>
      <c r="P1994" t="b">
        <v>0</v>
      </c>
      <c r="Q1994">
        <v>2</v>
      </c>
      <c r="R1994" t="b">
        <v>0</v>
      </c>
      <c r="S1994" t="s">
        <v>8296</v>
      </c>
      <c r="T1994" s="5">
        <f t="shared" si="316"/>
        <v>0.13333333333333333</v>
      </c>
      <c r="U1994" s="5">
        <f t="shared" si="317"/>
        <v>1</v>
      </c>
      <c r="V1994" t="str">
        <f t="shared" si="318"/>
        <v>photography</v>
      </c>
      <c r="W1994" t="str">
        <f t="shared" si="319"/>
        <v>people</v>
      </c>
      <c r="X1994" s="8">
        <f t="shared" si="310"/>
        <v>2015</v>
      </c>
      <c r="Y1994" s="8">
        <f t="shared" si="311"/>
        <v>1</v>
      </c>
    </row>
    <row r="1995" spans="1:25" ht="19" customHeight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312"/>
        <v>42329.380057870367</v>
      </c>
      <c r="L1995" s="12">
        <f t="shared" si="313"/>
        <v>2015</v>
      </c>
      <c r="M1995" s="12">
        <f t="shared" si="314"/>
        <v>11</v>
      </c>
      <c r="N1995" s="11"/>
      <c r="O1995" s="11">
        <f t="shared" si="315"/>
        <v>42359.380057870367</v>
      </c>
      <c r="P1995" t="b">
        <v>0</v>
      </c>
      <c r="Q1995">
        <v>0</v>
      </c>
      <c r="R1995" t="b">
        <v>0</v>
      </c>
      <c r="S1995" t="s">
        <v>8296</v>
      </c>
      <c r="T1995" s="5">
        <f t="shared" si="316"/>
        <v>0</v>
      </c>
      <c r="U1995" s="5">
        <f t="shared" si="317"/>
        <v>0</v>
      </c>
      <c r="V1995" t="str">
        <f t="shared" si="318"/>
        <v>photography</v>
      </c>
      <c r="W1995" t="str">
        <f t="shared" si="319"/>
        <v>people</v>
      </c>
      <c r="X1995" s="8">
        <f t="shared" si="310"/>
        <v>2015</v>
      </c>
      <c r="Y1995" s="8">
        <f t="shared" si="311"/>
        <v>11</v>
      </c>
    </row>
    <row r="1996" spans="1:25" ht="19" customHeight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312"/>
        <v>42650.797939814809</v>
      </c>
      <c r="L1996" s="12">
        <f t="shared" si="313"/>
        <v>2016</v>
      </c>
      <c r="M1996" s="12">
        <f t="shared" si="314"/>
        <v>10</v>
      </c>
      <c r="N1996" s="11"/>
      <c r="O1996" s="11">
        <f t="shared" si="315"/>
        <v>42710.839606481481</v>
      </c>
      <c r="P1996" t="b">
        <v>0</v>
      </c>
      <c r="Q1996">
        <v>0</v>
      </c>
      <c r="R1996" t="b">
        <v>0</v>
      </c>
      <c r="S1996" t="s">
        <v>8296</v>
      </c>
      <c r="T1996" s="5">
        <f t="shared" si="316"/>
        <v>0</v>
      </c>
      <c r="U1996" s="5">
        <f t="shared" si="317"/>
        <v>0</v>
      </c>
      <c r="V1996" t="str">
        <f t="shared" si="318"/>
        <v>photography</v>
      </c>
      <c r="W1996" t="str">
        <f t="shared" si="319"/>
        <v>people</v>
      </c>
      <c r="X1996" s="8">
        <f t="shared" si="310"/>
        <v>2016</v>
      </c>
      <c r="Y1996" s="8">
        <f t="shared" si="311"/>
        <v>10</v>
      </c>
    </row>
    <row r="1997" spans="1:25" ht="19" customHeight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312"/>
        <v>42181.693703703706</v>
      </c>
      <c r="L1997" s="12">
        <f t="shared" si="313"/>
        <v>2015</v>
      </c>
      <c r="M1997" s="12">
        <f t="shared" si="314"/>
        <v>6</v>
      </c>
      <c r="N1997" s="11"/>
      <c r="O1997" s="11">
        <f t="shared" si="315"/>
        <v>42201.693703703706</v>
      </c>
      <c r="P1997" t="b">
        <v>0</v>
      </c>
      <c r="Q1997">
        <v>3</v>
      </c>
      <c r="R1997" t="b">
        <v>0</v>
      </c>
      <c r="S1997" t="s">
        <v>8296</v>
      </c>
      <c r="T1997" s="5">
        <f t="shared" si="316"/>
        <v>7.8</v>
      </c>
      <c r="U1997" s="5">
        <f t="shared" si="317"/>
        <v>26</v>
      </c>
      <c r="V1997" t="str">
        <f t="shared" si="318"/>
        <v>photography</v>
      </c>
      <c r="W1997" t="str">
        <f t="shared" si="319"/>
        <v>people</v>
      </c>
      <c r="X1997" s="8">
        <f t="shared" si="310"/>
        <v>2015</v>
      </c>
      <c r="Y1997" s="8">
        <f t="shared" si="311"/>
        <v>6</v>
      </c>
    </row>
    <row r="1998" spans="1:25" ht="19" customHeight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312"/>
        <v>41800.611238425925</v>
      </c>
      <c r="L1998" s="12">
        <f t="shared" si="313"/>
        <v>2014</v>
      </c>
      <c r="M1998" s="12">
        <f t="shared" si="314"/>
        <v>6</v>
      </c>
      <c r="N1998" s="11"/>
      <c r="O1998" s="11">
        <f t="shared" si="315"/>
        <v>41830.611238425925</v>
      </c>
      <c r="P1998" t="b">
        <v>0</v>
      </c>
      <c r="Q1998">
        <v>0</v>
      </c>
      <c r="R1998" t="b">
        <v>0</v>
      </c>
      <c r="S1998" t="s">
        <v>8296</v>
      </c>
      <c r="T1998" s="5">
        <f t="shared" si="316"/>
        <v>0</v>
      </c>
      <c r="U1998" s="5">
        <f t="shared" si="317"/>
        <v>0</v>
      </c>
      <c r="V1998" t="str">
        <f t="shared" si="318"/>
        <v>photography</v>
      </c>
      <c r="W1998" t="str">
        <f t="shared" si="319"/>
        <v>people</v>
      </c>
      <c r="X1998" s="8">
        <f t="shared" si="310"/>
        <v>2014</v>
      </c>
      <c r="Y1998" s="8">
        <f t="shared" si="311"/>
        <v>6</v>
      </c>
    </row>
    <row r="1999" spans="1:25" ht="19" customHeight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312"/>
        <v>41847.722361111111</v>
      </c>
      <c r="L1999" s="12">
        <f t="shared" si="313"/>
        <v>2014</v>
      </c>
      <c r="M1999" s="12">
        <f t="shared" si="314"/>
        <v>7</v>
      </c>
      <c r="N1999" s="11"/>
      <c r="O1999" s="11">
        <f t="shared" si="315"/>
        <v>41877.722361111111</v>
      </c>
      <c r="P1999" t="b">
        <v>0</v>
      </c>
      <c r="Q1999">
        <v>0</v>
      </c>
      <c r="R1999" t="b">
        <v>0</v>
      </c>
      <c r="S1999" t="s">
        <v>8296</v>
      </c>
      <c r="T1999" s="5">
        <f t="shared" si="316"/>
        <v>0</v>
      </c>
      <c r="U1999" s="5">
        <f t="shared" si="317"/>
        <v>0</v>
      </c>
      <c r="V1999" t="str">
        <f t="shared" si="318"/>
        <v>photography</v>
      </c>
      <c r="W1999" t="str">
        <f t="shared" si="319"/>
        <v>people</v>
      </c>
      <c r="X1999" s="8">
        <f t="shared" si="310"/>
        <v>2014</v>
      </c>
      <c r="Y1999" s="8">
        <f t="shared" si="311"/>
        <v>7</v>
      </c>
    </row>
    <row r="2000" spans="1:25" ht="19" customHeight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312"/>
        <v>41806.910162037035</v>
      </c>
      <c r="L2000" s="12">
        <f t="shared" si="313"/>
        <v>2014</v>
      </c>
      <c r="M2000" s="12">
        <f t="shared" si="314"/>
        <v>6</v>
      </c>
      <c r="N2000" s="11"/>
      <c r="O2000" s="11">
        <f t="shared" si="315"/>
        <v>41851.910162037035</v>
      </c>
      <c r="P2000" t="b">
        <v>0</v>
      </c>
      <c r="Q2000">
        <v>3</v>
      </c>
      <c r="R2000" t="b">
        <v>0</v>
      </c>
      <c r="S2000" t="s">
        <v>8296</v>
      </c>
      <c r="T2000" s="5">
        <f t="shared" si="316"/>
        <v>26.200000000000003</v>
      </c>
      <c r="U2000" s="5">
        <f t="shared" si="317"/>
        <v>218.33333333333334</v>
      </c>
      <c r="V2000" t="str">
        <f t="shared" si="318"/>
        <v>photography</v>
      </c>
      <c r="W2000" t="str">
        <f t="shared" si="319"/>
        <v>people</v>
      </c>
      <c r="X2000" s="8">
        <f t="shared" si="310"/>
        <v>2014</v>
      </c>
      <c r="Y2000" s="8">
        <f t="shared" si="311"/>
        <v>6</v>
      </c>
    </row>
    <row r="2001" spans="1:25" ht="19" customHeight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312"/>
        <v>41926.274398148147</v>
      </c>
      <c r="L2001" s="12">
        <f t="shared" si="313"/>
        <v>2014</v>
      </c>
      <c r="M2001" s="12">
        <f t="shared" si="314"/>
        <v>10</v>
      </c>
      <c r="N2001" s="11"/>
      <c r="O2001" s="11">
        <f t="shared" si="315"/>
        <v>41956.316064814811</v>
      </c>
      <c r="P2001" t="b">
        <v>0</v>
      </c>
      <c r="Q2001">
        <v>7</v>
      </c>
      <c r="R2001" t="b">
        <v>0</v>
      </c>
      <c r="S2001" t="s">
        <v>8296</v>
      </c>
      <c r="T2001" s="5">
        <f t="shared" si="316"/>
        <v>0.76129032258064511</v>
      </c>
      <c r="U2001" s="5">
        <f t="shared" si="317"/>
        <v>33.714285714285715</v>
      </c>
      <c r="V2001" t="str">
        <f t="shared" si="318"/>
        <v>photography</v>
      </c>
      <c r="W2001" t="str">
        <f t="shared" si="319"/>
        <v>people</v>
      </c>
      <c r="X2001" s="8">
        <f t="shared" si="310"/>
        <v>2014</v>
      </c>
      <c r="Y2001" s="8">
        <f t="shared" si="311"/>
        <v>10</v>
      </c>
    </row>
    <row r="2002" spans="1:25" ht="19" customHeight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312"/>
        <v>42345.743206018517</v>
      </c>
      <c r="L2002" s="12">
        <f t="shared" si="313"/>
        <v>2015</v>
      </c>
      <c r="M2002" s="12">
        <f t="shared" si="314"/>
        <v>12</v>
      </c>
      <c r="N2002" s="11"/>
      <c r="O2002" s="11">
        <f t="shared" si="315"/>
        <v>42375.743206018517</v>
      </c>
      <c r="P2002" t="b">
        <v>0</v>
      </c>
      <c r="Q2002">
        <v>25</v>
      </c>
      <c r="R2002" t="b">
        <v>0</v>
      </c>
      <c r="S2002" t="s">
        <v>8296</v>
      </c>
      <c r="T2002" s="5">
        <f t="shared" si="316"/>
        <v>12.5</v>
      </c>
      <c r="U2002" s="5">
        <f t="shared" si="317"/>
        <v>25</v>
      </c>
      <c r="V2002" t="str">
        <f t="shared" si="318"/>
        <v>photography</v>
      </c>
      <c r="W2002" t="str">
        <f t="shared" si="319"/>
        <v>people</v>
      </c>
      <c r="X2002" s="8">
        <f t="shared" si="310"/>
        <v>2015</v>
      </c>
      <c r="Y2002" s="8">
        <f t="shared" si="311"/>
        <v>12</v>
      </c>
    </row>
    <row r="2003" spans="1:25" ht="19" customHeight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312"/>
        <v>42136.001342592594</v>
      </c>
      <c r="L2003" s="12">
        <f t="shared" si="313"/>
        <v>2015</v>
      </c>
      <c r="M2003" s="12">
        <f t="shared" si="314"/>
        <v>5</v>
      </c>
      <c r="N2003" s="11"/>
      <c r="O2003" s="11">
        <f t="shared" si="315"/>
        <v>42167.624999999993</v>
      </c>
      <c r="P2003" t="b">
        <v>1</v>
      </c>
      <c r="Q2003">
        <v>1637</v>
      </c>
      <c r="R2003" t="b">
        <v>1</v>
      </c>
      <c r="S2003" t="s">
        <v>8295</v>
      </c>
      <c r="T2003" s="5">
        <f t="shared" si="316"/>
        <v>382.12909090909091</v>
      </c>
      <c r="U2003" s="5">
        <f t="shared" si="317"/>
        <v>128.38790470372632</v>
      </c>
      <c r="V2003" t="str">
        <f t="shared" si="318"/>
        <v>technology</v>
      </c>
      <c r="W2003" t="str">
        <f t="shared" si="319"/>
        <v>hardware</v>
      </c>
      <c r="X2003" s="8">
        <f t="shared" si="310"/>
        <v>2015</v>
      </c>
      <c r="Y2003" s="8">
        <f t="shared" si="311"/>
        <v>5</v>
      </c>
    </row>
    <row r="2004" spans="1:25" ht="19" customHeight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312"/>
        <v>42728.503969907404</v>
      </c>
      <c r="L2004" s="12">
        <f t="shared" si="313"/>
        <v>2016</v>
      </c>
      <c r="M2004" s="12">
        <f t="shared" si="314"/>
        <v>12</v>
      </c>
      <c r="N2004" s="11"/>
      <c r="O2004" s="11">
        <f t="shared" si="315"/>
        <v>42758.503969907404</v>
      </c>
      <c r="P2004" t="b">
        <v>1</v>
      </c>
      <c r="Q2004">
        <v>1375</v>
      </c>
      <c r="R2004" t="b">
        <v>1</v>
      </c>
      <c r="S2004" t="s">
        <v>8295</v>
      </c>
      <c r="T2004" s="5">
        <f t="shared" si="316"/>
        <v>216.79422000000002</v>
      </c>
      <c r="U2004" s="5">
        <f t="shared" si="317"/>
        <v>78.834261818181815</v>
      </c>
      <c r="V2004" t="str">
        <f t="shared" si="318"/>
        <v>technology</v>
      </c>
      <c r="W2004" t="str">
        <f t="shared" si="319"/>
        <v>hardware</v>
      </c>
      <c r="X2004" s="8">
        <f t="shared" si="310"/>
        <v>2016</v>
      </c>
      <c r="Y2004" s="8">
        <f t="shared" si="311"/>
        <v>12</v>
      </c>
    </row>
    <row r="2005" spans="1:25" ht="19" customHeight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312"/>
        <v>40346.917268518519</v>
      </c>
      <c r="L2005" s="12">
        <f t="shared" si="313"/>
        <v>2010</v>
      </c>
      <c r="M2005" s="12">
        <f t="shared" si="314"/>
        <v>6</v>
      </c>
      <c r="N2005" s="11"/>
      <c r="O2005" s="11">
        <f t="shared" si="315"/>
        <v>40361.75</v>
      </c>
      <c r="P2005" t="b">
        <v>1</v>
      </c>
      <c r="Q2005">
        <v>17</v>
      </c>
      <c r="R2005" t="b">
        <v>1</v>
      </c>
      <c r="S2005" t="s">
        <v>8295</v>
      </c>
      <c r="T2005" s="5">
        <f t="shared" si="316"/>
        <v>312</v>
      </c>
      <c r="U2005" s="5">
        <f t="shared" si="317"/>
        <v>91.764705882352942</v>
      </c>
      <c r="V2005" t="str">
        <f t="shared" si="318"/>
        <v>technology</v>
      </c>
      <c r="W2005" t="str">
        <f t="shared" si="319"/>
        <v>hardware</v>
      </c>
      <c r="X2005" s="8">
        <f t="shared" si="310"/>
        <v>2010</v>
      </c>
      <c r="Y2005" s="8">
        <f t="shared" si="311"/>
        <v>6</v>
      </c>
    </row>
    <row r="2006" spans="1:25" ht="19" customHeight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312"/>
        <v>41800.396562499998</v>
      </c>
      <c r="L2006" s="12">
        <f t="shared" si="313"/>
        <v>2014</v>
      </c>
      <c r="M2006" s="12">
        <f t="shared" si="314"/>
        <v>6</v>
      </c>
      <c r="N2006" s="11"/>
      <c r="O2006" s="11">
        <f t="shared" si="315"/>
        <v>41830.396562499998</v>
      </c>
      <c r="P2006" t="b">
        <v>1</v>
      </c>
      <c r="Q2006">
        <v>354</v>
      </c>
      <c r="R2006" t="b">
        <v>1</v>
      </c>
      <c r="S2006" t="s">
        <v>8295</v>
      </c>
      <c r="T2006" s="5">
        <f t="shared" si="316"/>
        <v>234.42048</v>
      </c>
      <c r="U2006" s="5">
        <f t="shared" si="317"/>
        <v>331.10237288135596</v>
      </c>
      <c r="V2006" t="str">
        <f t="shared" si="318"/>
        <v>technology</v>
      </c>
      <c r="W2006" t="str">
        <f t="shared" si="319"/>
        <v>hardware</v>
      </c>
      <c r="X2006" s="8">
        <f t="shared" si="310"/>
        <v>2014</v>
      </c>
      <c r="Y2006" s="8">
        <f t="shared" si="311"/>
        <v>6</v>
      </c>
    </row>
    <row r="2007" spans="1:25" ht="19" customHeight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312"/>
        <v>41535.604374999995</v>
      </c>
      <c r="L2007" s="12">
        <f t="shared" si="313"/>
        <v>2013</v>
      </c>
      <c r="M2007" s="12">
        <f t="shared" si="314"/>
        <v>9</v>
      </c>
      <c r="N2007" s="11"/>
      <c r="O2007" s="11">
        <f t="shared" si="315"/>
        <v>41562.957638888889</v>
      </c>
      <c r="P2007" t="b">
        <v>1</v>
      </c>
      <c r="Q2007">
        <v>191</v>
      </c>
      <c r="R2007" t="b">
        <v>1</v>
      </c>
      <c r="S2007" t="s">
        <v>8295</v>
      </c>
      <c r="T2007" s="5">
        <f t="shared" si="316"/>
        <v>123.68010000000001</v>
      </c>
      <c r="U2007" s="5">
        <f t="shared" si="317"/>
        <v>194.26193717277485</v>
      </c>
      <c r="V2007" t="str">
        <f t="shared" si="318"/>
        <v>technology</v>
      </c>
      <c r="W2007" t="str">
        <f t="shared" si="319"/>
        <v>hardware</v>
      </c>
      <c r="X2007" s="8">
        <f t="shared" si="310"/>
        <v>2013</v>
      </c>
      <c r="Y2007" s="8">
        <f t="shared" si="311"/>
        <v>9</v>
      </c>
    </row>
    <row r="2008" spans="1:25" ht="19" customHeight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312"/>
        <v>41941.292187499996</v>
      </c>
      <c r="L2008" s="12">
        <f t="shared" si="313"/>
        <v>2014</v>
      </c>
      <c r="M2008" s="12">
        <f t="shared" si="314"/>
        <v>10</v>
      </c>
      <c r="N2008" s="11"/>
      <c r="O2008" s="11">
        <f t="shared" si="315"/>
        <v>41976.333854166667</v>
      </c>
      <c r="P2008" t="b">
        <v>1</v>
      </c>
      <c r="Q2008">
        <v>303</v>
      </c>
      <c r="R2008" t="b">
        <v>1</v>
      </c>
      <c r="S2008" t="s">
        <v>8295</v>
      </c>
      <c r="T2008" s="5">
        <f t="shared" si="316"/>
        <v>247.84</v>
      </c>
      <c r="U2008" s="5">
        <f t="shared" si="317"/>
        <v>408.97689768976898</v>
      </c>
      <c r="V2008" t="str">
        <f t="shared" si="318"/>
        <v>technology</v>
      </c>
      <c r="W2008" t="str">
        <f t="shared" si="319"/>
        <v>hardware</v>
      </c>
      <c r="X2008" s="8">
        <f t="shared" si="310"/>
        <v>2014</v>
      </c>
      <c r="Y2008" s="8">
        <f t="shared" si="311"/>
        <v>10</v>
      </c>
    </row>
    <row r="2009" spans="1:25" ht="19" customHeight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312"/>
        <v>40347.629467592589</v>
      </c>
      <c r="L2009" s="12">
        <f t="shared" si="313"/>
        <v>2010</v>
      </c>
      <c r="M2009" s="12">
        <f t="shared" si="314"/>
        <v>6</v>
      </c>
      <c r="N2009" s="11"/>
      <c r="O2009" s="11">
        <f t="shared" si="315"/>
        <v>40413.958333333328</v>
      </c>
      <c r="P2009" t="b">
        <v>1</v>
      </c>
      <c r="Q2009">
        <v>137</v>
      </c>
      <c r="R2009" t="b">
        <v>1</v>
      </c>
      <c r="S2009" t="s">
        <v>8295</v>
      </c>
      <c r="T2009" s="5">
        <f t="shared" si="316"/>
        <v>115.7092</v>
      </c>
      <c r="U2009" s="5">
        <f t="shared" si="317"/>
        <v>84.459270072992695</v>
      </c>
      <c r="V2009" t="str">
        <f t="shared" si="318"/>
        <v>technology</v>
      </c>
      <c r="W2009" t="str">
        <f t="shared" si="319"/>
        <v>hardware</v>
      </c>
      <c r="X2009" s="8">
        <f t="shared" si="310"/>
        <v>2010</v>
      </c>
      <c r="Y2009" s="8">
        <f t="shared" si="311"/>
        <v>6</v>
      </c>
    </row>
    <row r="2010" spans="1:25" ht="19" customHeight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312"/>
        <v>40761.396087962959</v>
      </c>
      <c r="L2010" s="12">
        <f t="shared" si="313"/>
        <v>2011</v>
      </c>
      <c r="M2010" s="12">
        <f t="shared" si="314"/>
        <v>8</v>
      </c>
      <c r="N2010" s="11"/>
      <c r="O2010" s="11">
        <f t="shared" si="315"/>
        <v>40805.396087962959</v>
      </c>
      <c r="P2010" t="b">
        <v>1</v>
      </c>
      <c r="Q2010">
        <v>41</v>
      </c>
      <c r="R2010" t="b">
        <v>1</v>
      </c>
      <c r="S2010" t="s">
        <v>8295</v>
      </c>
      <c r="T2010" s="5">
        <f t="shared" si="316"/>
        <v>117.07484768810599</v>
      </c>
      <c r="U2010" s="5">
        <f t="shared" si="317"/>
        <v>44.853658536585364</v>
      </c>
      <c r="V2010" t="str">
        <f t="shared" si="318"/>
        <v>technology</v>
      </c>
      <c r="W2010" t="str">
        <f t="shared" si="319"/>
        <v>hardware</v>
      </c>
      <c r="X2010" s="8">
        <f t="shared" si="310"/>
        <v>2011</v>
      </c>
      <c r="Y2010" s="8">
        <f t="shared" si="311"/>
        <v>8</v>
      </c>
    </row>
    <row r="2011" spans="1:25" ht="19" customHeight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312"/>
        <v>42661.115081018514</v>
      </c>
      <c r="L2011" s="12">
        <f t="shared" si="313"/>
        <v>2016</v>
      </c>
      <c r="M2011" s="12">
        <f t="shared" si="314"/>
        <v>10</v>
      </c>
      <c r="N2011" s="11"/>
      <c r="O2011" s="11">
        <f t="shared" si="315"/>
        <v>42697.156747685185</v>
      </c>
      <c r="P2011" t="b">
        <v>1</v>
      </c>
      <c r="Q2011">
        <v>398</v>
      </c>
      <c r="R2011" t="b">
        <v>1</v>
      </c>
      <c r="S2011" t="s">
        <v>8295</v>
      </c>
      <c r="T2011" s="5">
        <f t="shared" si="316"/>
        <v>305.15800000000002</v>
      </c>
      <c r="U2011" s="5">
        <f t="shared" si="317"/>
        <v>383.3643216080402</v>
      </c>
      <c r="V2011" t="str">
        <f t="shared" si="318"/>
        <v>technology</v>
      </c>
      <c r="W2011" t="str">
        <f t="shared" si="319"/>
        <v>hardware</v>
      </c>
      <c r="X2011" s="8">
        <f t="shared" si="310"/>
        <v>2016</v>
      </c>
      <c r="Y2011" s="8">
        <f t="shared" si="311"/>
        <v>10</v>
      </c>
    </row>
    <row r="2012" spans="1:25" ht="19" customHeight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312"/>
        <v>42570.788090277776</v>
      </c>
      <c r="L2012" s="12">
        <f t="shared" si="313"/>
        <v>2016</v>
      </c>
      <c r="M2012" s="12">
        <f t="shared" si="314"/>
        <v>7</v>
      </c>
      <c r="N2012" s="11"/>
      <c r="O2012" s="11">
        <f t="shared" si="315"/>
        <v>42600.788090277776</v>
      </c>
      <c r="P2012" t="b">
        <v>1</v>
      </c>
      <c r="Q2012">
        <v>1737</v>
      </c>
      <c r="R2012" t="b">
        <v>1</v>
      </c>
      <c r="S2012" t="s">
        <v>8295</v>
      </c>
      <c r="T2012" s="5">
        <f t="shared" si="316"/>
        <v>320.05299999999994</v>
      </c>
      <c r="U2012" s="5">
        <f t="shared" si="317"/>
        <v>55.276856649395505</v>
      </c>
      <c r="V2012" t="str">
        <f t="shared" si="318"/>
        <v>technology</v>
      </c>
      <c r="W2012" t="str">
        <f t="shared" si="319"/>
        <v>hardware</v>
      </c>
      <c r="X2012" s="8">
        <f t="shared" si="310"/>
        <v>2016</v>
      </c>
      <c r="Y2012" s="8">
        <f t="shared" si="311"/>
        <v>7</v>
      </c>
    </row>
    <row r="2013" spans="1:25" ht="19" customHeight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312"/>
        <v>42347.150150462963</v>
      </c>
      <c r="L2013" s="12">
        <f t="shared" si="313"/>
        <v>2015</v>
      </c>
      <c r="M2013" s="12">
        <f t="shared" si="314"/>
        <v>12</v>
      </c>
      <c r="N2013" s="11"/>
      <c r="O2013" s="11">
        <f t="shared" si="315"/>
        <v>42380.749999999993</v>
      </c>
      <c r="P2013" t="b">
        <v>1</v>
      </c>
      <c r="Q2013">
        <v>971</v>
      </c>
      <c r="R2013" t="b">
        <v>1</v>
      </c>
      <c r="S2013" t="s">
        <v>8295</v>
      </c>
      <c r="T2013" s="5">
        <f t="shared" si="316"/>
        <v>819.56399999999996</v>
      </c>
      <c r="U2013" s="5">
        <f t="shared" si="317"/>
        <v>422.02059732234807</v>
      </c>
      <c r="V2013" t="str">
        <f t="shared" si="318"/>
        <v>technology</v>
      </c>
      <c r="W2013" t="str">
        <f t="shared" si="319"/>
        <v>hardware</v>
      </c>
      <c r="X2013" s="8">
        <f t="shared" si="310"/>
        <v>2015</v>
      </c>
      <c r="Y2013" s="8">
        <f t="shared" si="311"/>
        <v>12</v>
      </c>
    </row>
    <row r="2014" spans="1:25" ht="19" customHeight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312"/>
        <v>42010.613900462959</v>
      </c>
      <c r="L2014" s="12">
        <f t="shared" si="313"/>
        <v>2015</v>
      </c>
      <c r="M2014" s="12">
        <f t="shared" si="314"/>
        <v>1</v>
      </c>
      <c r="N2014" s="11"/>
      <c r="O2014" s="11">
        <f t="shared" si="315"/>
        <v>42040.613900462959</v>
      </c>
      <c r="P2014" t="b">
        <v>1</v>
      </c>
      <c r="Q2014">
        <v>183</v>
      </c>
      <c r="R2014" t="b">
        <v>1</v>
      </c>
      <c r="S2014" t="s">
        <v>8295</v>
      </c>
      <c r="T2014" s="5">
        <f t="shared" si="316"/>
        <v>234.90000000000003</v>
      </c>
      <c r="U2014" s="5">
        <f t="shared" si="317"/>
        <v>64.180327868852459</v>
      </c>
      <c r="V2014" t="str">
        <f t="shared" si="318"/>
        <v>technology</v>
      </c>
      <c r="W2014" t="str">
        <f t="shared" si="319"/>
        <v>hardware</v>
      </c>
      <c r="X2014" s="8">
        <f t="shared" si="310"/>
        <v>2015</v>
      </c>
      <c r="Y2014" s="8">
        <f t="shared" si="311"/>
        <v>1</v>
      </c>
    </row>
    <row r="2015" spans="1:25" ht="19" customHeight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312"/>
        <v>42499.752476851849</v>
      </c>
      <c r="L2015" s="12">
        <f t="shared" si="313"/>
        <v>2016</v>
      </c>
      <c r="M2015" s="12">
        <f t="shared" si="314"/>
        <v>5</v>
      </c>
      <c r="N2015" s="11"/>
      <c r="O2015" s="11">
        <f t="shared" si="315"/>
        <v>42559.752476851849</v>
      </c>
      <c r="P2015" t="b">
        <v>1</v>
      </c>
      <c r="Q2015">
        <v>4562</v>
      </c>
      <c r="R2015" t="b">
        <v>1</v>
      </c>
      <c r="S2015" t="s">
        <v>8295</v>
      </c>
      <c r="T2015" s="5">
        <f t="shared" si="316"/>
        <v>494.91374999999999</v>
      </c>
      <c r="U2015" s="5">
        <f t="shared" si="317"/>
        <v>173.57781674704077</v>
      </c>
      <c r="V2015" t="str">
        <f t="shared" si="318"/>
        <v>technology</v>
      </c>
      <c r="W2015" t="str">
        <f t="shared" si="319"/>
        <v>hardware</v>
      </c>
      <c r="X2015" s="8">
        <f t="shared" si="310"/>
        <v>2016</v>
      </c>
      <c r="Y2015" s="8">
        <f t="shared" si="311"/>
        <v>5</v>
      </c>
    </row>
    <row r="2016" spans="1:25" ht="19" customHeight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312"/>
        <v>41324.006238425922</v>
      </c>
      <c r="L2016" s="12">
        <f t="shared" si="313"/>
        <v>2013</v>
      </c>
      <c r="M2016" s="12">
        <f t="shared" si="314"/>
        <v>2</v>
      </c>
      <c r="N2016" s="11"/>
      <c r="O2016" s="11">
        <f t="shared" si="315"/>
        <v>41357.964571759258</v>
      </c>
      <c r="P2016" t="b">
        <v>1</v>
      </c>
      <c r="Q2016">
        <v>26457</v>
      </c>
      <c r="R2016" t="b">
        <v>1</v>
      </c>
      <c r="S2016" t="s">
        <v>8295</v>
      </c>
      <c r="T2016" s="5">
        <f t="shared" si="316"/>
        <v>7813.7822333333334</v>
      </c>
      <c r="U2016" s="5">
        <f t="shared" si="317"/>
        <v>88.601680840609291</v>
      </c>
      <c r="V2016" t="str">
        <f t="shared" si="318"/>
        <v>technology</v>
      </c>
      <c r="W2016" t="str">
        <f t="shared" si="319"/>
        <v>hardware</v>
      </c>
      <c r="X2016" s="8">
        <f t="shared" si="310"/>
        <v>2013</v>
      </c>
      <c r="Y2016" s="8">
        <f t="shared" si="311"/>
        <v>2</v>
      </c>
    </row>
    <row r="2017" spans="1:25" ht="19" customHeight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312"/>
        <v>40765.668553240735</v>
      </c>
      <c r="L2017" s="12">
        <f t="shared" si="313"/>
        <v>2011</v>
      </c>
      <c r="M2017" s="12">
        <f t="shared" si="314"/>
        <v>8</v>
      </c>
      <c r="N2017" s="11"/>
      <c r="O2017" s="11">
        <f t="shared" si="315"/>
        <v>40795.668553240735</v>
      </c>
      <c r="P2017" t="b">
        <v>1</v>
      </c>
      <c r="Q2017">
        <v>162</v>
      </c>
      <c r="R2017" t="b">
        <v>1</v>
      </c>
      <c r="S2017" t="s">
        <v>8295</v>
      </c>
      <c r="T2017" s="5">
        <f t="shared" si="316"/>
        <v>113.00013888888888</v>
      </c>
      <c r="U2017" s="5">
        <f t="shared" si="317"/>
        <v>50.222283950617282</v>
      </c>
      <c r="V2017" t="str">
        <f t="shared" si="318"/>
        <v>technology</v>
      </c>
      <c r="W2017" t="str">
        <f t="shared" si="319"/>
        <v>hardware</v>
      </c>
      <c r="X2017" s="8">
        <f t="shared" si="310"/>
        <v>2011</v>
      </c>
      <c r="Y2017" s="8">
        <f t="shared" si="311"/>
        <v>8</v>
      </c>
    </row>
    <row r="2018" spans="1:25" ht="19" customHeight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312"/>
        <v>41312.672442129631</v>
      </c>
      <c r="L2018" s="12">
        <f t="shared" si="313"/>
        <v>2013</v>
      </c>
      <c r="M2018" s="12">
        <f t="shared" si="314"/>
        <v>2</v>
      </c>
      <c r="N2018" s="11"/>
      <c r="O2018" s="11">
        <f t="shared" si="315"/>
        <v>41342.672442129631</v>
      </c>
      <c r="P2018" t="b">
        <v>1</v>
      </c>
      <c r="Q2018">
        <v>479</v>
      </c>
      <c r="R2018" t="b">
        <v>1</v>
      </c>
      <c r="S2018" t="s">
        <v>8295</v>
      </c>
      <c r="T2018" s="5">
        <f t="shared" si="316"/>
        <v>921.54219999999998</v>
      </c>
      <c r="U2018" s="5">
        <f t="shared" si="317"/>
        <v>192.38876826722338</v>
      </c>
      <c r="V2018" t="str">
        <f t="shared" si="318"/>
        <v>technology</v>
      </c>
      <c r="W2018" t="str">
        <f t="shared" si="319"/>
        <v>hardware</v>
      </c>
      <c r="X2018" s="8">
        <f t="shared" si="310"/>
        <v>2013</v>
      </c>
      <c r="Y2018" s="8">
        <f t="shared" si="311"/>
        <v>2</v>
      </c>
    </row>
    <row r="2019" spans="1:25" ht="19" customHeight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312"/>
        <v>40960.849016203698</v>
      </c>
      <c r="L2019" s="12">
        <f t="shared" si="313"/>
        <v>2012</v>
      </c>
      <c r="M2019" s="12">
        <f t="shared" si="314"/>
        <v>2</v>
      </c>
      <c r="N2019" s="11"/>
      <c r="O2019" s="11">
        <f t="shared" si="315"/>
        <v>40991.958333333328</v>
      </c>
      <c r="P2019" t="b">
        <v>1</v>
      </c>
      <c r="Q2019">
        <v>426</v>
      </c>
      <c r="R2019" t="b">
        <v>1</v>
      </c>
      <c r="S2019" t="s">
        <v>8295</v>
      </c>
      <c r="T2019" s="5">
        <f t="shared" si="316"/>
        <v>125.10239999999999</v>
      </c>
      <c r="U2019" s="5">
        <f t="shared" si="317"/>
        <v>73.416901408450698</v>
      </c>
      <c r="V2019" t="str">
        <f t="shared" si="318"/>
        <v>technology</v>
      </c>
      <c r="W2019" t="str">
        <f t="shared" si="319"/>
        <v>hardware</v>
      </c>
      <c r="X2019" s="8">
        <f t="shared" si="310"/>
        <v>2012</v>
      </c>
      <c r="Y2019" s="8">
        <f t="shared" si="311"/>
        <v>2</v>
      </c>
    </row>
    <row r="2020" spans="1:25" ht="19" customHeight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312"/>
        <v>42199.157511574071</v>
      </c>
      <c r="L2020" s="12">
        <f t="shared" si="313"/>
        <v>2015</v>
      </c>
      <c r="M2020" s="12">
        <f t="shared" si="314"/>
        <v>7</v>
      </c>
      <c r="N2020" s="11"/>
      <c r="O2020" s="11">
        <f t="shared" si="315"/>
        <v>42229.157511574071</v>
      </c>
      <c r="P2020" t="b">
        <v>1</v>
      </c>
      <c r="Q2020">
        <v>450</v>
      </c>
      <c r="R2020" t="b">
        <v>1</v>
      </c>
      <c r="S2020" t="s">
        <v>8295</v>
      </c>
      <c r="T2020" s="5">
        <f t="shared" si="316"/>
        <v>102.24343076923077</v>
      </c>
      <c r="U2020" s="5">
        <f t="shared" si="317"/>
        <v>147.68495555555555</v>
      </c>
      <c r="V2020" t="str">
        <f t="shared" si="318"/>
        <v>technology</v>
      </c>
      <c r="W2020" t="str">
        <f t="shared" si="319"/>
        <v>hardware</v>
      </c>
      <c r="X2020" s="8">
        <f t="shared" si="310"/>
        <v>2015</v>
      </c>
      <c r="Y2020" s="8">
        <f t="shared" si="311"/>
        <v>7</v>
      </c>
    </row>
    <row r="2021" spans="1:25" ht="19" customHeight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312"/>
        <v>42605.500243055554</v>
      </c>
      <c r="L2021" s="12">
        <f t="shared" si="313"/>
        <v>2016</v>
      </c>
      <c r="M2021" s="12">
        <f t="shared" si="314"/>
        <v>8</v>
      </c>
      <c r="N2021" s="11"/>
      <c r="O2021" s="11">
        <f t="shared" si="315"/>
        <v>42635.500243055554</v>
      </c>
      <c r="P2021" t="b">
        <v>1</v>
      </c>
      <c r="Q2021">
        <v>1780</v>
      </c>
      <c r="R2021" t="b">
        <v>1</v>
      </c>
      <c r="S2021" t="s">
        <v>8295</v>
      </c>
      <c r="T2021" s="5">
        <f t="shared" si="316"/>
        <v>484.90975000000003</v>
      </c>
      <c r="U2021" s="5">
        <f t="shared" si="317"/>
        <v>108.96848314606741</v>
      </c>
      <c r="V2021" t="str">
        <f t="shared" si="318"/>
        <v>technology</v>
      </c>
      <c r="W2021" t="str">
        <f t="shared" si="319"/>
        <v>hardware</v>
      </c>
      <c r="X2021" s="8">
        <f t="shared" si="310"/>
        <v>2016</v>
      </c>
      <c r="Y2021" s="8">
        <f t="shared" si="311"/>
        <v>8</v>
      </c>
    </row>
    <row r="2022" spans="1:25" ht="19" customHeight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312"/>
        <v>41736.889166666668</v>
      </c>
      <c r="L2022" s="12">
        <f t="shared" si="313"/>
        <v>2014</v>
      </c>
      <c r="M2022" s="12">
        <f t="shared" si="314"/>
        <v>4</v>
      </c>
      <c r="N2022" s="11"/>
      <c r="O2022" s="11">
        <f t="shared" si="315"/>
        <v>41773.75277777778</v>
      </c>
      <c r="P2022" t="b">
        <v>1</v>
      </c>
      <c r="Q2022">
        <v>122</v>
      </c>
      <c r="R2022" t="b">
        <v>1</v>
      </c>
      <c r="S2022" t="s">
        <v>8295</v>
      </c>
      <c r="T2022" s="5">
        <f t="shared" si="316"/>
        <v>192.33333333333334</v>
      </c>
      <c r="U2022" s="5">
        <f t="shared" si="317"/>
        <v>23.647540983606557</v>
      </c>
      <c r="V2022" t="str">
        <f t="shared" si="318"/>
        <v>technology</v>
      </c>
      <c r="W2022" t="str">
        <f t="shared" si="319"/>
        <v>hardware</v>
      </c>
      <c r="X2022" s="8">
        <f t="shared" si="310"/>
        <v>2014</v>
      </c>
      <c r="Y2022" s="8">
        <f t="shared" si="311"/>
        <v>4</v>
      </c>
    </row>
    <row r="2023" spans="1:25" ht="19" customHeight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312"/>
        <v>41860.862233796295</v>
      </c>
      <c r="L2023" s="12">
        <f t="shared" si="313"/>
        <v>2014</v>
      </c>
      <c r="M2023" s="12">
        <f t="shared" si="314"/>
        <v>8</v>
      </c>
      <c r="N2023" s="11"/>
      <c r="O2023" s="11">
        <f t="shared" si="315"/>
        <v>41905.862233796295</v>
      </c>
      <c r="P2023" t="b">
        <v>1</v>
      </c>
      <c r="Q2023">
        <v>95</v>
      </c>
      <c r="R2023" t="b">
        <v>1</v>
      </c>
      <c r="S2023" t="s">
        <v>8295</v>
      </c>
      <c r="T2023" s="5">
        <f t="shared" si="316"/>
        <v>281.10000000000002</v>
      </c>
      <c r="U2023" s="5">
        <f t="shared" si="317"/>
        <v>147.94736842105263</v>
      </c>
      <c r="V2023" t="str">
        <f t="shared" si="318"/>
        <v>technology</v>
      </c>
      <c r="W2023" t="str">
        <f t="shared" si="319"/>
        <v>hardware</v>
      </c>
      <c r="X2023" s="8">
        <f t="shared" si="310"/>
        <v>2014</v>
      </c>
      <c r="Y2023" s="8">
        <f t="shared" si="311"/>
        <v>8</v>
      </c>
    </row>
    <row r="2024" spans="1:25" ht="19" customHeight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312"/>
        <v>42502.36078703704</v>
      </c>
      <c r="L2024" s="12">
        <f t="shared" si="313"/>
        <v>2016</v>
      </c>
      <c r="M2024" s="12">
        <f t="shared" si="314"/>
        <v>5</v>
      </c>
      <c r="N2024" s="11"/>
      <c r="O2024" s="11">
        <f t="shared" si="315"/>
        <v>42532.36078703704</v>
      </c>
      <c r="P2024" t="b">
        <v>1</v>
      </c>
      <c r="Q2024">
        <v>325</v>
      </c>
      <c r="R2024" t="b">
        <v>1</v>
      </c>
      <c r="S2024" t="s">
        <v>8295</v>
      </c>
      <c r="T2024" s="5">
        <f t="shared" si="316"/>
        <v>125.13700000000001</v>
      </c>
      <c r="U2024" s="5">
        <f t="shared" si="317"/>
        <v>385.03692307692307</v>
      </c>
      <c r="V2024" t="str">
        <f t="shared" si="318"/>
        <v>technology</v>
      </c>
      <c r="W2024" t="str">
        <f t="shared" si="319"/>
        <v>hardware</v>
      </c>
      <c r="X2024" s="8">
        <f t="shared" si="310"/>
        <v>2016</v>
      </c>
      <c r="Y2024" s="8">
        <f t="shared" si="311"/>
        <v>5</v>
      </c>
    </row>
    <row r="2025" spans="1:25" ht="19" customHeight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312"/>
        <v>42136.212418981479</v>
      </c>
      <c r="L2025" s="12">
        <f t="shared" si="313"/>
        <v>2015</v>
      </c>
      <c r="M2025" s="12">
        <f t="shared" si="314"/>
        <v>5</v>
      </c>
      <c r="N2025" s="11"/>
      <c r="O2025" s="11">
        <f t="shared" si="315"/>
        <v>42166.212418981479</v>
      </c>
      <c r="P2025" t="b">
        <v>1</v>
      </c>
      <c r="Q2025">
        <v>353</v>
      </c>
      <c r="R2025" t="b">
        <v>1</v>
      </c>
      <c r="S2025" t="s">
        <v>8295</v>
      </c>
      <c r="T2025" s="5">
        <f t="shared" si="316"/>
        <v>161.459</v>
      </c>
      <c r="U2025" s="5">
        <f t="shared" si="317"/>
        <v>457.39093484419266</v>
      </c>
      <c r="V2025" t="str">
        <f t="shared" si="318"/>
        <v>technology</v>
      </c>
      <c r="W2025" t="str">
        <f t="shared" si="319"/>
        <v>hardware</v>
      </c>
      <c r="X2025" s="8">
        <f t="shared" si="310"/>
        <v>2015</v>
      </c>
      <c r="Y2025" s="8">
        <f t="shared" si="311"/>
        <v>5</v>
      </c>
    </row>
    <row r="2026" spans="1:25" ht="19" customHeight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312"/>
        <v>41099.758611111109</v>
      </c>
      <c r="L2026" s="12">
        <f t="shared" si="313"/>
        <v>2012</v>
      </c>
      <c r="M2026" s="12">
        <f t="shared" si="314"/>
        <v>7</v>
      </c>
      <c r="N2026" s="11"/>
      <c r="O2026" s="11">
        <f t="shared" si="315"/>
        <v>41133.916666666664</v>
      </c>
      <c r="P2026" t="b">
        <v>1</v>
      </c>
      <c r="Q2026">
        <v>105</v>
      </c>
      <c r="R2026" t="b">
        <v>1</v>
      </c>
      <c r="S2026" t="s">
        <v>8295</v>
      </c>
      <c r="T2026" s="5">
        <f t="shared" si="316"/>
        <v>585.35</v>
      </c>
      <c r="U2026" s="5">
        <f t="shared" si="317"/>
        <v>222.99047619047619</v>
      </c>
      <c r="V2026" t="str">
        <f t="shared" si="318"/>
        <v>technology</v>
      </c>
      <c r="W2026" t="str">
        <f t="shared" si="319"/>
        <v>hardware</v>
      </c>
      <c r="X2026" s="8">
        <f t="shared" si="310"/>
        <v>2012</v>
      </c>
      <c r="Y2026" s="8">
        <f t="shared" si="311"/>
        <v>7</v>
      </c>
    </row>
    <row r="2027" spans="1:25" ht="19" customHeight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312"/>
        <v>42135.976226851846</v>
      </c>
      <c r="L2027" s="12">
        <f t="shared" si="313"/>
        <v>2015</v>
      </c>
      <c r="M2027" s="12">
        <f t="shared" si="314"/>
        <v>5</v>
      </c>
      <c r="N2027" s="11"/>
      <c r="O2027" s="11">
        <f t="shared" si="315"/>
        <v>42165.976226851846</v>
      </c>
      <c r="P2027" t="b">
        <v>1</v>
      </c>
      <c r="Q2027">
        <v>729</v>
      </c>
      <c r="R2027" t="b">
        <v>1</v>
      </c>
      <c r="S2027" t="s">
        <v>8295</v>
      </c>
      <c r="T2027" s="5">
        <f t="shared" si="316"/>
        <v>201.14999999999998</v>
      </c>
      <c r="U2027" s="5">
        <f t="shared" si="317"/>
        <v>220.74074074074073</v>
      </c>
      <c r="V2027" t="str">
        <f t="shared" si="318"/>
        <v>technology</v>
      </c>
      <c r="W2027" t="str">
        <f t="shared" si="319"/>
        <v>hardware</v>
      </c>
      <c r="X2027" s="8">
        <f t="shared" si="310"/>
        <v>2015</v>
      </c>
      <c r="Y2027" s="8">
        <f t="shared" si="311"/>
        <v>5</v>
      </c>
    </row>
    <row r="2028" spans="1:25" ht="19" customHeight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312"/>
        <v>41704.527604166666</v>
      </c>
      <c r="L2028" s="12">
        <f t="shared" si="313"/>
        <v>2014</v>
      </c>
      <c r="M2028" s="12">
        <f t="shared" si="314"/>
        <v>3</v>
      </c>
      <c r="N2028" s="11"/>
      <c r="O2028" s="11">
        <f t="shared" si="315"/>
        <v>41749.957638888889</v>
      </c>
      <c r="P2028" t="b">
        <v>1</v>
      </c>
      <c r="Q2028">
        <v>454</v>
      </c>
      <c r="R2028" t="b">
        <v>1</v>
      </c>
      <c r="S2028" t="s">
        <v>8295</v>
      </c>
      <c r="T2028" s="5">
        <f t="shared" si="316"/>
        <v>133.48307999999997</v>
      </c>
      <c r="U2028" s="5">
        <f t="shared" si="317"/>
        <v>73.503898678414089</v>
      </c>
      <c r="V2028" t="str">
        <f t="shared" si="318"/>
        <v>technology</v>
      </c>
      <c r="W2028" t="str">
        <f t="shared" si="319"/>
        <v>hardware</v>
      </c>
      <c r="X2028" s="8">
        <f t="shared" si="310"/>
        <v>2014</v>
      </c>
      <c r="Y2028" s="8">
        <f t="shared" si="311"/>
        <v>3</v>
      </c>
    </row>
    <row r="2029" spans="1:25" ht="19" customHeight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312"/>
        <v>42048.605543981474</v>
      </c>
      <c r="L2029" s="12">
        <f t="shared" si="313"/>
        <v>2015</v>
      </c>
      <c r="M2029" s="12">
        <f t="shared" si="314"/>
        <v>2</v>
      </c>
      <c r="N2029" s="11"/>
      <c r="O2029" s="11">
        <f t="shared" si="315"/>
        <v>42093.563877314817</v>
      </c>
      <c r="P2029" t="b">
        <v>1</v>
      </c>
      <c r="Q2029">
        <v>539</v>
      </c>
      <c r="R2029" t="b">
        <v>1</v>
      </c>
      <c r="S2029" t="s">
        <v>8295</v>
      </c>
      <c r="T2029" s="5">
        <f t="shared" si="316"/>
        <v>120.24900000000001</v>
      </c>
      <c r="U2029" s="5">
        <f t="shared" si="317"/>
        <v>223.09647495361781</v>
      </c>
      <c r="V2029" t="str">
        <f t="shared" si="318"/>
        <v>technology</v>
      </c>
      <c r="W2029" t="str">
        <f t="shared" si="319"/>
        <v>hardware</v>
      </c>
      <c r="X2029" s="8">
        <f t="shared" si="310"/>
        <v>2015</v>
      </c>
      <c r="Y2029" s="8">
        <f t="shared" si="311"/>
        <v>2</v>
      </c>
    </row>
    <row r="2030" spans="1:25" ht="19" customHeight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312"/>
        <v>40215.710717592592</v>
      </c>
      <c r="L2030" s="12">
        <f t="shared" si="313"/>
        <v>2010</v>
      </c>
      <c r="M2030" s="12">
        <f t="shared" si="314"/>
        <v>2</v>
      </c>
      <c r="N2030" s="11"/>
      <c r="O2030" s="11">
        <f t="shared" si="315"/>
        <v>40252.704861111109</v>
      </c>
      <c r="P2030" t="b">
        <v>1</v>
      </c>
      <c r="Q2030">
        <v>79</v>
      </c>
      <c r="R2030" t="b">
        <v>1</v>
      </c>
      <c r="S2030" t="s">
        <v>8295</v>
      </c>
      <c r="T2030" s="5">
        <f t="shared" si="316"/>
        <v>126.16666666666667</v>
      </c>
      <c r="U2030" s="5">
        <f t="shared" si="317"/>
        <v>47.911392405063289</v>
      </c>
      <c r="V2030" t="str">
        <f t="shared" si="318"/>
        <v>technology</v>
      </c>
      <c r="W2030" t="str">
        <f t="shared" si="319"/>
        <v>hardware</v>
      </c>
      <c r="X2030" s="8">
        <f t="shared" si="310"/>
        <v>2010</v>
      </c>
      <c r="Y2030" s="8">
        <f t="shared" si="311"/>
        <v>2</v>
      </c>
    </row>
    <row r="2031" spans="1:25" ht="19" customHeight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312"/>
        <v>41847.813437500001</v>
      </c>
      <c r="L2031" s="12">
        <f t="shared" si="313"/>
        <v>2014</v>
      </c>
      <c r="M2031" s="12">
        <f t="shared" si="314"/>
        <v>7</v>
      </c>
      <c r="N2031" s="11"/>
      <c r="O2031" s="11">
        <f t="shared" si="315"/>
        <v>41877.813437500001</v>
      </c>
      <c r="P2031" t="b">
        <v>1</v>
      </c>
      <c r="Q2031">
        <v>94</v>
      </c>
      <c r="R2031" t="b">
        <v>1</v>
      </c>
      <c r="S2031" t="s">
        <v>8295</v>
      </c>
      <c r="T2031" s="5">
        <f t="shared" si="316"/>
        <v>361.2</v>
      </c>
      <c r="U2031" s="5">
        <f t="shared" si="317"/>
        <v>96.063829787234042</v>
      </c>
      <c r="V2031" t="str">
        <f t="shared" si="318"/>
        <v>technology</v>
      </c>
      <c r="W2031" t="str">
        <f t="shared" si="319"/>
        <v>hardware</v>
      </c>
      <c r="X2031" s="8">
        <f t="shared" si="310"/>
        <v>2014</v>
      </c>
      <c r="Y2031" s="8">
        <f t="shared" si="311"/>
        <v>7</v>
      </c>
    </row>
    <row r="2032" spans="1:25" ht="19" customHeight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312"/>
        <v>41212.788148148145</v>
      </c>
      <c r="L2032" s="12">
        <f t="shared" si="313"/>
        <v>2012</v>
      </c>
      <c r="M2032" s="12">
        <f t="shared" si="314"/>
        <v>10</v>
      </c>
      <c r="N2032" s="11"/>
      <c r="O2032" s="11">
        <f t="shared" si="315"/>
        <v>41242.788148148145</v>
      </c>
      <c r="P2032" t="b">
        <v>1</v>
      </c>
      <c r="Q2032">
        <v>625</v>
      </c>
      <c r="R2032" t="b">
        <v>1</v>
      </c>
      <c r="S2032" t="s">
        <v>8295</v>
      </c>
      <c r="T2032" s="5">
        <f t="shared" si="316"/>
        <v>226.239013671875</v>
      </c>
      <c r="U2032" s="5">
        <f t="shared" si="317"/>
        <v>118.6144</v>
      </c>
      <c r="V2032" t="str">
        <f t="shared" si="318"/>
        <v>technology</v>
      </c>
      <c r="W2032" t="str">
        <f t="shared" si="319"/>
        <v>hardware</v>
      </c>
      <c r="X2032" s="8">
        <f t="shared" si="310"/>
        <v>2012</v>
      </c>
      <c r="Y2032" s="8">
        <f t="shared" si="311"/>
        <v>10</v>
      </c>
    </row>
    <row r="2033" spans="1:25" ht="19" customHeight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312"/>
        <v>41975.120983796289</v>
      </c>
      <c r="L2033" s="12">
        <f t="shared" si="313"/>
        <v>2014</v>
      </c>
      <c r="M2033" s="12">
        <f t="shared" si="314"/>
        <v>12</v>
      </c>
      <c r="N2033" s="11"/>
      <c r="O2033" s="11">
        <f t="shared" si="315"/>
        <v>42012.833333333336</v>
      </c>
      <c r="P2033" t="b">
        <v>1</v>
      </c>
      <c r="Q2033">
        <v>508</v>
      </c>
      <c r="R2033" t="b">
        <v>1</v>
      </c>
      <c r="S2033" t="s">
        <v>8295</v>
      </c>
      <c r="T2033" s="5">
        <f t="shared" si="316"/>
        <v>120.35</v>
      </c>
      <c r="U2033" s="5">
        <f t="shared" si="317"/>
        <v>118.45472440944881</v>
      </c>
      <c r="V2033" t="str">
        <f t="shared" si="318"/>
        <v>technology</v>
      </c>
      <c r="W2033" t="str">
        <f t="shared" si="319"/>
        <v>hardware</v>
      </c>
      <c r="X2033" s="8">
        <f t="shared" si="310"/>
        <v>2014</v>
      </c>
      <c r="Y2033" s="8">
        <f t="shared" si="311"/>
        <v>12</v>
      </c>
    </row>
    <row r="2034" spans="1:25" ht="19" customHeight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312"/>
        <v>42689.35733796296</v>
      </c>
      <c r="L2034" s="12">
        <f t="shared" si="313"/>
        <v>2016</v>
      </c>
      <c r="M2034" s="12">
        <f t="shared" si="314"/>
        <v>11</v>
      </c>
      <c r="N2034" s="11"/>
      <c r="O2034" s="11">
        <f t="shared" si="315"/>
        <v>42718.999999999993</v>
      </c>
      <c r="P2034" t="b">
        <v>1</v>
      </c>
      <c r="Q2034">
        <v>531</v>
      </c>
      <c r="R2034" t="b">
        <v>1</v>
      </c>
      <c r="S2034" t="s">
        <v>8295</v>
      </c>
      <c r="T2034" s="5">
        <f t="shared" si="316"/>
        <v>304.18799999999999</v>
      </c>
      <c r="U2034" s="5">
        <f t="shared" si="317"/>
        <v>143.21468926553672</v>
      </c>
      <c r="V2034" t="str">
        <f t="shared" si="318"/>
        <v>technology</v>
      </c>
      <c r="W2034" t="str">
        <f t="shared" si="319"/>
        <v>hardware</v>
      </c>
      <c r="X2034" s="8">
        <f t="shared" si="310"/>
        <v>2016</v>
      </c>
      <c r="Y2034" s="8">
        <f t="shared" si="311"/>
        <v>11</v>
      </c>
    </row>
    <row r="2035" spans="1:25" ht="19" customHeight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312"/>
        <v>41724.874050925922</v>
      </c>
      <c r="L2035" s="12">
        <f t="shared" si="313"/>
        <v>2014</v>
      </c>
      <c r="M2035" s="12">
        <f t="shared" si="314"/>
        <v>3</v>
      </c>
      <c r="N2035" s="11"/>
      <c r="O2035" s="11">
        <f t="shared" si="315"/>
        <v>41754.874050925922</v>
      </c>
      <c r="P2035" t="b">
        <v>1</v>
      </c>
      <c r="Q2035">
        <v>158</v>
      </c>
      <c r="R2035" t="b">
        <v>1</v>
      </c>
      <c r="S2035" t="s">
        <v>8295</v>
      </c>
      <c r="T2035" s="5">
        <f t="shared" si="316"/>
        <v>178.67599999999999</v>
      </c>
      <c r="U2035" s="5">
        <f t="shared" si="317"/>
        <v>282.71518987341773</v>
      </c>
      <c r="V2035" t="str">
        <f t="shared" si="318"/>
        <v>technology</v>
      </c>
      <c r="W2035" t="str">
        <f t="shared" si="319"/>
        <v>hardware</v>
      </c>
      <c r="X2035" s="8">
        <f t="shared" si="310"/>
        <v>2014</v>
      </c>
      <c r="Y2035" s="8">
        <f t="shared" si="311"/>
        <v>3</v>
      </c>
    </row>
    <row r="2036" spans="1:25" ht="19" customHeight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312"/>
        <v>42075.921678240738</v>
      </c>
      <c r="L2036" s="12">
        <f t="shared" si="313"/>
        <v>2015</v>
      </c>
      <c r="M2036" s="12">
        <f t="shared" si="314"/>
        <v>3</v>
      </c>
      <c r="N2036" s="11"/>
      <c r="O2036" s="11">
        <f t="shared" si="315"/>
        <v>42131.081944444442</v>
      </c>
      <c r="P2036" t="b">
        <v>1</v>
      </c>
      <c r="Q2036">
        <v>508</v>
      </c>
      <c r="R2036" t="b">
        <v>1</v>
      </c>
      <c r="S2036" t="s">
        <v>8295</v>
      </c>
      <c r="T2036" s="5">
        <f t="shared" si="316"/>
        <v>386.81998717948721</v>
      </c>
      <c r="U2036" s="5">
        <f t="shared" si="317"/>
        <v>593.93620078740162</v>
      </c>
      <c r="V2036" t="str">
        <f t="shared" si="318"/>
        <v>technology</v>
      </c>
      <c r="W2036" t="str">
        <f t="shared" si="319"/>
        <v>hardware</v>
      </c>
      <c r="X2036" s="8">
        <f t="shared" si="310"/>
        <v>2015</v>
      </c>
      <c r="Y2036" s="8">
        <f t="shared" si="311"/>
        <v>3</v>
      </c>
    </row>
    <row r="2037" spans="1:25" ht="19" customHeight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312"/>
        <v>42311.41674768518</v>
      </c>
      <c r="L2037" s="12">
        <f t="shared" si="313"/>
        <v>2015</v>
      </c>
      <c r="M2037" s="12">
        <f t="shared" si="314"/>
        <v>11</v>
      </c>
      <c r="N2037" s="11"/>
      <c r="O2037" s="11">
        <f t="shared" si="315"/>
        <v>42356.833333333336</v>
      </c>
      <c r="P2037" t="b">
        <v>1</v>
      </c>
      <c r="Q2037">
        <v>644</v>
      </c>
      <c r="R2037" t="b">
        <v>1</v>
      </c>
      <c r="S2037" t="s">
        <v>8295</v>
      </c>
      <c r="T2037" s="5">
        <f t="shared" si="316"/>
        <v>211.03642500000004</v>
      </c>
      <c r="U2037" s="5">
        <f t="shared" si="317"/>
        <v>262.15704968944101</v>
      </c>
      <c r="V2037" t="str">
        <f t="shared" si="318"/>
        <v>technology</v>
      </c>
      <c r="W2037" t="str">
        <f t="shared" si="319"/>
        <v>hardware</v>
      </c>
      <c r="X2037" s="8">
        <f t="shared" si="310"/>
        <v>2015</v>
      </c>
      <c r="Y2037" s="8">
        <f t="shared" si="311"/>
        <v>11</v>
      </c>
    </row>
    <row r="2038" spans="1:25" ht="19" customHeight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312"/>
        <v>41738.656469907401</v>
      </c>
      <c r="L2038" s="12">
        <f t="shared" si="313"/>
        <v>2014</v>
      </c>
      <c r="M2038" s="12">
        <f t="shared" si="314"/>
        <v>4</v>
      </c>
      <c r="N2038" s="11"/>
      <c r="O2038" s="11">
        <f t="shared" si="315"/>
        <v>41768.656469907401</v>
      </c>
      <c r="P2038" t="b">
        <v>1</v>
      </c>
      <c r="Q2038">
        <v>848</v>
      </c>
      <c r="R2038" t="b">
        <v>1</v>
      </c>
      <c r="S2038" t="s">
        <v>8295</v>
      </c>
      <c r="T2038" s="5">
        <f t="shared" si="316"/>
        <v>131.66833333333335</v>
      </c>
      <c r="U2038" s="5">
        <f t="shared" si="317"/>
        <v>46.580778301886795</v>
      </c>
      <c r="V2038" t="str">
        <f t="shared" si="318"/>
        <v>technology</v>
      </c>
      <c r="W2038" t="str">
        <f t="shared" si="319"/>
        <v>hardware</v>
      </c>
      <c r="X2038" s="8">
        <f t="shared" si="310"/>
        <v>2014</v>
      </c>
      <c r="Y2038" s="8">
        <f t="shared" si="311"/>
        <v>4</v>
      </c>
    </row>
    <row r="2039" spans="1:25" ht="19" customHeight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312"/>
        <v>41578.001770833333</v>
      </c>
      <c r="L2039" s="12">
        <f t="shared" si="313"/>
        <v>2013</v>
      </c>
      <c r="M2039" s="12">
        <f t="shared" si="314"/>
        <v>10</v>
      </c>
      <c r="N2039" s="11"/>
      <c r="O2039" s="11">
        <f t="shared" si="315"/>
        <v>41638.043437499997</v>
      </c>
      <c r="P2039" t="b">
        <v>1</v>
      </c>
      <c r="Q2039">
        <v>429</v>
      </c>
      <c r="R2039" t="b">
        <v>1</v>
      </c>
      <c r="S2039" t="s">
        <v>8295</v>
      </c>
      <c r="T2039" s="5">
        <f t="shared" si="316"/>
        <v>300.47639999999996</v>
      </c>
      <c r="U2039" s="5">
        <f t="shared" si="317"/>
        <v>70.041118881118877</v>
      </c>
      <c r="V2039" t="str">
        <f t="shared" si="318"/>
        <v>technology</v>
      </c>
      <c r="W2039" t="str">
        <f t="shared" si="319"/>
        <v>hardware</v>
      </c>
      <c r="X2039" s="8">
        <f t="shared" si="310"/>
        <v>2013</v>
      </c>
      <c r="Y2039" s="8">
        <f t="shared" si="311"/>
        <v>10</v>
      </c>
    </row>
    <row r="2040" spans="1:25" ht="19" customHeight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312"/>
        <v>41424.062743055554</v>
      </c>
      <c r="L2040" s="12">
        <f t="shared" si="313"/>
        <v>2013</v>
      </c>
      <c r="M2040" s="12">
        <f t="shared" si="314"/>
        <v>5</v>
      </c>
      <c r="N2040" s="11"/>
      <c r="O2040" s="11">
        <f t="shared" si="315"/>
        <v>41456.541666666664</v>
      </c>
      <c r="P2040" t="b">
        <v>1</v>
      </c>
      <c r="Q2040">
        <v>204</v>
      </c>
      <c r="R2040" t="b">
        <v>1</v>
      </c>
      <c r="S2040" t="s">
        <v>8295</v>
      </c>
      <c r="T2040" s="5">
        <f t="shared" si="316"/>
        <v>420.51249999999999</v>
      </c>
      <c r="U2040" s="5">
        <f t="shared" si="317"/>
        <v>164.90686274509804</v>
      </c>
      <c r="V2040" t="str">
        <f t="shared" si="318"/>
        <v>technology</v>
      </c>
      <c r="W2040" t="str">
        <f t="shared" si="319"/>
        <v>hardware</v>
      </c>
      <c r="X2040" s="8">
        <f t="shared" si="310"/>
        <v>2013</v>
      </c>
      <c r="Y2040" s="8">
        <f t="shared" si="311"/>
        <v>5</v>
      </c>
    </row>
    <row r="2041" spans="1:25" ht="19" customHeight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312"/>
        <v>42675.23061342592</v>
      </c>
      <c r="L2041" s="12">
        <f t="shared" si="313"/>
        <v>2016</v>
      </c>
      <c r="M2041" s="12">
        <f t="shared" si="314"/>
        <v>11</v>
      </c>
      <c r="N2041" s="11"/>
      <c r="O2041" s="11">
        <f t="shared" si="315"/>
        <v>42704.999305555553</v>
      </c>
      <c r="P2041" t="b">
        <v>1</v>
      </c>
      <c r="Q2041">
        <v>379</v>
      </c>
      <c r="R2041" t="b">
        <v>1</v>
      </c>
      <c r="S2041" t="s">
        <v>8295</v>
      </c>
      <c r="T2041" s="5">
        <f t="shared" si="316"/>
        <v>136.21680000000001</v>
      </c>
      <c r="U2041" s="5">
        <f t="shared" si="317"/>
        <v>449.26385224274406</v>
      </c>
      <c r="V2041" t="str">
        <f t="shared" si="318"/>
        <v>technology</v>
      </c>
      <c r="W2041" t="str">
        <f t="shared" si="319"/>
        <v>hardware</v>
      </c>
      <c r="X2041" s="8">
        <f t="shared" si="310"/>
        <v>2016</v>
      </c>
      <c r="Y2041" s="8">
        <f t="shared" si="311"/>
        <v>11</v>
      </c>
    </row>
    <row r="2042" spans="1:25" ht="19" customHeight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312"/>
        <v>41578.718784722216</v>
      </c>
      <c r="L2042" s="12">
        <f t="shared" si="313"/>
        <v>2013</v>
      </c>
      <c r="M2042" s="12">
        <f t="shared" si="314"/>
        <v>10</v>
      </c>
      <c r="N2042" s="11"/>
      <c r="O2042" s="11">
        <f t="shared" si="315"/>
        <v>41593.760451388887</v>
      </c>
      <c r="P2042" t="b">
        <v>1</v>
      </c>
      <c r="Q2042">
        <v>271</v>
      </c>
      <c r="R2042" t="b">
        <v>1</v>
      </c>
      <c r="S2042" t="s">
        <v>8295</v>
      </c>
      <c r="T2042" s="5">
        <f t="shared" si="316"/>
        <v>248.17133333333334</v>
      </c>
      <c r="U2042" s="5">
        <f t="shared" si="317"/>
        <v>27.472841328413285</v>
      </c>
      <c r="V2042" t="str">
        <f t="shared" si="318"/>
        <v>technology</v>
      </c>
      <c r="W2042" t="str">
        <f t="shared" si="319"/>
        <v>hardware</v>
      </c>
      <c r="X2042" s="8">
        <f t="shared" si="310"/>
        <v>2013</v>
      </c>
      <c r="Y2042" s="8">
        <f t="shared" si="311"/>
        <v>10</v>
      </c>
    </row>
    <row r="2043" spans="1:25" ht="19" customHeight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312"/>
        <v>42654.317442129628</v>
      </c>
      <c r="L2043" s="12">
        <f t="shared" si="313"/>
        <v>2016</v>
      </c>
      <c r="M2043" s="12">
        <f t="shared" si="314"/>
        <v>10</v>
      </c>
      <c r="N2043" s="11"/>
      <c r="O2043" s="11">
        <f t="shared" si="315"/>
        <v>42684.359108796292</v>
      </c>
      <c r="P2043" t="b">
        <v>0</v>
      </c>
      <c r="Q2043">
        <v>120</v>
      </c>
      <c r="R2043" t="b">
        <v>1</v>
      </c>
      <c r="S2043" t="s">
        <v>8295</v>
      </c>
      <c r="T2043" s="5">
        <f t="shared" si="316"/>
        <v>181.86315789473684</v>
      </c>
      <c r="U2043" s="5">
        <f t="shared" si="317"/>
        <v>143.97499999999999</v>
      </c>
      <c r="V2043" t="str">
        <f t="shared" si="318"/>
        <v>technology</v>
      </c>
      <c r="W2043" t="str">
        <f t="shared" si="319"/>
        <v>hardware</v>
      </c>
      <c r="X2043" s="8">
        <f t="shared" si="310"/>
        <v>2016</v>
      </c>
      <c r="Y2043" s="8">
        <f t="shared" si="311"/>
        <v>10</v>
      </c>
    </row>
    <row r="2044" spans="1:25" ht="19" customHeight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312"/>
        <v>42331.499699074069</v>
      </c>
      <c r="L2044" s="12">
        <f t="shared" si="313"/>
        <v>2015</v>
      </c>
      <c r="M2044" s="12">
        <f t="shared" si="314"/>
        <v>11</v>
      </c>
      <c r="N2044" s="11"/>
      <c r="O2044" s="11">
        <f t="shared" si="315"/>
        <v>42391.499699074069</v>
      </c>
      <c r="P2044" t="b">
        <v>0</v>
      </c>
      <c r="Q2044">
        <v>140</v>
      </c>
      <c r="R2044" t="b">
        <v>1</v>
      </c>
      <c r="S2044" t="s">
        <v>8295</v>
      </c>
      <c r="T2044" s="5">
        <f t="shared" si="316"/>
        <v>123.53</v>
      </c>
      <c r="U2044" s="5">
        <f t="shared" si="317"/>
        <v>88.23571428571428</v>
      </c>
      <c r="V2044" t="str">
        <f t="shared" si="318"/>
        <v>technology</v>
      </c>
      <c r="W2044" t="str">
        <f t="shared" si="319"/>
        <v>hardware</v>
      </c>
      <c r="X2044" s="8">
        <f t="shared" si="310"/>
        <v>2015</v>
      </c>
      <c r="Y2044" s="8">
        <f t="shared" si="311"/>
        <v>11</v>
      </c>
    </row>
    <row r="2045" spans="1:25" ht="19" customHeight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312"/>
        <v>42660.968483796292</v>
      </c>
      <c r="L2045" s="12">
        <f t="shared" si="313"/>
        <v>2016</v>
      </c>
      <c r="M2045" s="12">
        <f t="shared" si="314"/>
        <v>10</v>
      </c>
      <c r="N2045" s="11"/>
      <c r="O2045" s="11">
        <f t="shared" si="315"/>
        <v>42714.999305555553</v>
      </c>
      <c r="P2045" t="b">
        <v>0</v>
      </c>
      <c r="Q2045">
        <v>193</v>
      </c>
      <c r="R2045" t="b">
        <v>1</v>
      </c>
      <c r="S2045" t="s">
        <v>8295</v>
      </c>
      <c r="T2045" s="5">
        <f t="shared" si="316"/>
        <v>506.20938628158842</v>
      </c>
      <c r="U2045" s="5">
        <f t="shared" si="317"/>
        <v>36.326424870466319</v>
      </c>
      <c r="V2045" t="str">
        <f t="shared" si="318"/>
        <v>technology</v>
      </c>
      <c r="W2045" t="str">
        <f t="shared" si="319"/>
        <v>hardware</v>
      </c>
      <c r="X2045" s="8">
        <f t="shared" si="310"/>
        <v>2016</v>
      </c>
      <c r="Y2045" s="8">
        <f t="shared" si="311"/>
        <v>10</v>
      </c>
    </row>
    <row r="2046" spans="1:25" ht="19" customHeight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312"/>
        <v>42138.475856481477</v>
      </c>
      <c r="L2046" s="12">
        <f t="shared" si="313"/>
        <v>2015</v>
      </c>
      <c r="M2046" s="12">
        <f t="shared" si="314"/>
        <v>5</v>
      </c>
      <c r="N2046" s="11"/>
      <c r="O2046" s="11">
        <f t="shared" si="315"/>
        <v>42168.475856481477</v>
      </c>
      <c r="P2046" t="b">
        <v>0</v>
      </c>
      <c r="Q2046">
        <v>180</v>
      </c>
      <c r="R2046" t="b">
        <v>1</v>
      </c>
      <c r="S2046" t="s">
        <v>8295</v>
      </c>
      <c r="T2046" s="5">
        <f t="shared" si="316"/>
        <v>108.21333333333334</v>
      </c>
      <c r="U2046" s="5">
        <f t="shared" si="317"/>
        <v>90.177777777777777</v>
      </c>
      <c r="V2046" t="str">
        <f t="shared" si="318"/>
        <v>technology</v>
      </c>
      <c r="W2046" t="str">
        <f t="shared" si="319"/>
        <v>hardware</v>
      </c>
      <c r="X2046" s="8">
        <f t="shared" si="310"/>
        <v>2015</v>
      </c>
      <c r="Y2046" s="8">
        <f t="shared" si="311"/>
        <v>5</v>
      </c>
    </row>
    <row r="2047" spans="1:25" ht="19" customHeight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312"/>
        <v>41068.880173611113</v>
      </c>
      <c r="L2047" s="12">
        <f t="shared" si="313"/>
        <v>2012</v>
      </c>
      <c r="M2047" s="12">
        <f t="shared" si="314"/>
        <v>6</v>
      </c>
      <c r="N2047" s="11"/>
      <c r="O2047" s="11">
        <f t="shared" si="315"/>
        <v>41098.880173611113</v>
      </c>
      <c r="P2047" t="b">
        <v>0</v>
      </c>
      <c r="Q2047">
        <v>263</v>
      </c>
      <c r="R2047" t="b">
        <v>1</v>
      </c>
      <c r="S2047" t="s">
        <v>8295</v>
      </c>
      <c r="T2047" s="5">
        <f t="shared" si="316"/>
        <v>819.18387755102037</v>
      </c>
      <c r="U2047" s="5">
        <f t="shared" si="317"/>
        <v>152.62361216730039</v>
      </c>
      <c r="V2047" t="str">
        <f t="shared" si="318"/>
        <v>technology</v>
      </c>
      <c r="W2047" t="str">
        <f t="shared" si="319"/>
        <v>hardware</v>
      </c>
      <c r="X2047" s="8">
        <f t="shared" si="310"/>
        <v>2012</v>
      </c>
      <c r="Y2047" s="8">
        <f t="shared" si="311"/>
        <v>6</v>
      </c>
    </row>
    <row r="2048" spans="1:25" ht="19" customHeight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312"/>
        <v>41386.963472222218</v>
      </c>
      <c r="L2048" s="12">
        <f t="shared" si="313"/>
        <v>2013</v>
      </c>
      <c r="M2048" s="12">
        <f t="shared" si="314"/>
        <v>4</v>
      </c>
      <c r="N2048" s="11"/>
      <c r="O2048" s="11">
        <f t="shared" si="315"/>
        <v>41416.963472222218</v>
      </c>
      <c r="P2048" t="b">
        <v>0</v>
      </c>
      <c r="Q2048">
        <v>217</v>
      </c>
      <c r="R2048" t="b">
        <v>1</v>
      </c>
      <c r="S2048" t="s">
        <v>8295</v>
      </c>
      <c r="T2048" s="5">
        <f t="shared" si="316"/>
        <v>121.10000000000001</v>
      </c>
      <c r="U2048" s="5">
        <f t="shared" si="317"/>
        <v>55.806451612903224</v>
      </c>
      <c r="V2048" t="str">
        <f t="shared" si="318"/>
        <v>technology</v>
      </c>
      <c r="W2048" t="str">
        <f t="shared" si="319"/>
        <v>hardware</v>
      </c>
      <c r="X2048" s="8">
        <f t="shared" si="310"/>
        <v>2013</v>
      </c>
      <c r="Y2048" s="8">
        <f t="shared" si="311"/>
        <v>4</v>
      </c>
    </row>
    <row r="2049" spans="1:25" ht="19" customHeight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312"/>
        <v>42081.695254629631</v>
      </c>
      <c r="L2049" s="12">
        <f t="shared" si="313"/>
        <v>2015</v>
      </c>
      <c r="M2049" s="12">
        <f t="shared" si="314"/>
        <v>3</v>
      </c>
      <c r="N2049" s="11"/>
      <c r="O2049" s="11">
        <f t="shared" si="315"/>
        <v>42110.791666666664</v>
      </c>
      <c r="P2049" t="b">
        <v>0</v>
      </c>
      <c r="Q2049">
        <v>443</v>
      </c>
      <c r="R2049" t="b">
        <v>1</v>
      </c>
      <c r="S2049" t="s">
        <v>8295</v>
      </c>
      <c r="T2049" s="5">
        <f t="shared" si="316"/>
        <v>102.99897959183673</v>
      </c>
      <c r="U2049" s="5">
        <f t="shared" si="317"/>
        <v>227.85327313769753</v>
      </c>
      <c r="V2049" t="str">
        <f t="shared" si="318"/>
        <v>technology</v>
      </c>
      <c r="W2049" t="str">
        <f t="shared" si="319"/>
        <v>hardware</v>
      </c>
      <c r="X2049" s="8">
        <f t="shared" si="310"/>
        <v>2015</v>
      </c>
      <c r="Y2049" s="8">
        <f t="shared" si="311"/>
        <v>3</v>
      </c>
    </row>
    <row r="2050" spans="1:25" ht="19" customHeight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si="312"/>
        <v>41387.443182870367</v>
      </c>
      <c r="L2050" s="12">
        <f t="shared" si="313"/>
        <v>2013</v>
      </c>
      <c r="M2050" s="12">
        <f t="shared" si="314"/>
        <v>4</v>
      </c>
      <c r="N2050" s="11"/>
      <c r="O2050" s="11">
        <f t="shared" si="315"/>
        <v>41417.443182870367</v>
      </c>
      <c r="P2050" t="b">
        <v>0</v>
      </c>
      <c r="Q2050">
        <v>1373</v>
      </c>
      <c r="R2050" t="b">
        <v>1</v>
      </c>
      <c r="S2050" t="s">
        <v>8295</v>
      </c>
      <c r="T2050" s="5">
        <f t="shared" si="316"/>
        <v>148.33229411764705</v>
      </c>
      <c r="U2050" s="5">
        <f t="shared" si="317"/>
        <v>91.82989803350327</v>
      </c>
      <c r="V2050" t="str">
        <f t="shared" si="318"/>
        <v>technology</v>
      </c>
      <c r="W2050" t="str">
        <f t="shared" si="319"/>
        <v>hardware</v>
      </c>
      <c r="X2050" s="8">
        <f t="shared" ref="X2050:X2113" si="320">L2050</f>
        <v>2013</v>
      </c>
      <c r="Y2050" s="8">
        <f t="shared" ref="Y2050:Y2113" si="321">M2050</f>
        <v>4</v>
      </c>
    </row>
    <row r="2051" spans="1:25" ht="19" customHeight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ref="K2051:K2114" si="322">(J2051/86400)+25569+(-5/24)</f>
        <v>41575.319016203699</v>
      </c>
      <c r="L2051" s="12">
        <f t="shared" ref="L2051:L2114" si="323">YEAR(K2051)</f>
        <v>2013</v>
      </c>
      <c r="M2051" s="12">
        <f t="shared" ref="M2051:M2114" si="324">MONTH(K2051)</f>
        <v>10</v>
      </c>
      <c r="N2051" s="11"/>
      <c r="O2051" s="11">
        <f t="shared" ref="O2051:O2114" si="325">(I2051/86400)+25569+(-5/24)</f>
        <v>41610.749305555553</v>
      </c>
      <c r="P2051" t="b">
        <v>0</v>
      </c>
      <c r="Q2051">
        <v>742</v>
      </c>
      <c r="R2051" t="b">
        <v>1</v>
      </c>
      <c r="S2051" t="s">
        <v>8295</v>
      </c>
      <c r="T2051" s="5">
        <f t="shared" ref="T2051:T2114" si="326">E2051/D2051*100</f>
        <v>120.19070000000001</v>
      </c>
      <c r="U2051" s="5">
        <f t="shared" ref="U2051:U2114" si="327">IF(Q2051&gt;0,E2051/Q2051,0)</f>
        <v>80.991037735849048</v>
      </c>
      <c r="V2051" t="str">
        <f t="shared" ref="V2051:V2114" si="328">LEFT(S2051,SEARCH("/",S2051)-1)</f>
        <v>technology</v>
      </c>
      <c r="W2051" t="str">
        <f t="shared" ref="W2051:W2114" si="329">RIGHT($S2051,LEN($S2051)-SEARCH("/",$S2051))</f>
        <v>hardware</v>
      </c>
      <c r="X2051" s="8">
        <f t="shared" si="320"/>
        <v>2013</v>
      </c>
      <c r="Y2051" s="8">
        <f t="shared" si="321"/>
        <v>10</v>
      </c>
    </row>
    <row r="2052" spans="1:25" ht="19" customHeight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322"/>
        <v>42114.863171296289</v>
      </c>
      <c r="L2052" s="12">
        <f t="shared" si="323"/>
        <v>2015</v>
      </c>
      <c r="M2052" s="12">
        <f t="shared" si="324"/>
        <v>4</v>
      </c>
      <c r="N2052" s="11"/>
      <c r="O2052" s="11">
        <f t="shared" si="325"/>
        <v>42154.863171296289</v>
      </c>
      <c r="P2052" t="b">
        <v>0</v>
      </c>
      <c r="Q2052">
        <v>170</v>
      </c>
      <c r="R2052" t="b">
        <v>1</v>
      </c>
      <c r="S2052" t="s">
        <v>8295</v>
      </c>
      <c r="T2052" s="5">
        <f t="shared" si="326"/>
        <v>473.27000000000004</v>
      </c>
      <c r="U2052" s="5">
        <f t="shared" si="327"/>
        <v>278.39411764705881</v>
      </c>
      <c r="V2052" t="str">
        <f t="shared" si="328"/>
        <v>technology</v>
      </c>
      <c r="W2052" t="str">
        <f t="shared" si="329"/>
        <v>hardware</v>
      </c>
      <c r="X2052" s="8">
        <f t="shared" si="320"/>
        <v>2015</v>
      </c>
      <c r="Y2052" s="8">
        <f t="shared" si="321"/>
        <v>4</v>
      </c>
    </row>
    <row r="2053" spans="1:25" ht="19" customHeight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322"/>
        <v>41603.814085648148</v>
      </c>
      <c r="L2053" s="12">
        <f t="shared" si="323"/>
        <v>2013</v>
      </c>
      <c r="M2053" s="12">
        <f t="shared" si="324"/>
        <v>11</v>
      </c>
      <c r="N2053" s="11"/>
      <c r="O2053" s="11">
        <f t="shared" si="325"/>
        <v>41633.814085648148</v>
      </c>
      <c r="P2053" t="b">
        <v>0</v>
      </c>
      <c r="Q2053">
        <v>242</v>
      </c>
      <c r="R2053" t="b">
        <v>1</v>
      </c>
      <c r="S2053" t="s">
        <v>8295</v>
      </c>
      <c r="T2053" s="5">
        <f t="shared" si="326"/>
        <v>130.36250000000001</v>
      </c>
      <c r="U2053" s="5">
        <f t="shared" si="327"/>
        <v>43.095041322314053</v>
      </c>
      <c r="V2053" t="str">
        <f t="shared" si="328"/>
        <v>technology</v>
      </c>
      <c r="W2053" t="str">
        <f t="shared" si="329"/>
        <v>hardware</v>
      </c>
      <c r="X2053" s="8">
        <f t="shared" si="320"/>
        <v>2013</v>
      </c>
      <c r="Y2053" s="8">
        <f t="shared" si="321"/>
        <v>11</v>
      </c>
    </row>
    <row r="2054" spans="1:25" ht="19" customHeight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322"/>
        <v>42374.875613425924</v>
      </c>
      <c r="L2054" s="12">
        <f t="shared" si="323"/>
        <v>2016</v>
      </c>
      <c r="M2054" s="12">
        <f t="shared" si="324"/>
        <v>1</v>
      </c>
      <c r="N2054" s="11"/>
      <c r="O2054" s="11">
        <f t="shared" si="325"/>
        <v>42419.875613425924</v>
      </c>
      <c r="P2054" t="b">
        <v>0</v>
      </c>
      <c r="Q2054">
        <v>541</v>
      </c>
      <c r="R2054" t="b">
        <v>1</v>
      </c>
      <c r="S2054" t="s">
        <v>8295</v>
      </c>
      <c r="T2054" s="5">
        <f t="shared" si="326"/>
        <v>353.048</v>
      </c>
      <c r="U2054" s="5">
        <f t="shared" si="327"/>
        <v>326.29205175600737</v>
      </c>
      <c r="V2054" t="str">
        <f t="shared" si="328"/>
        <v>technology</v>
      </c>
      <c r="W2054" t="str">
        <f t="shared" si="329"/>
        <v>hardware</v>
      </c>
      <c r="X2054" s="8">
        <f t="shared" si="320"/>
        <v>2016</v>
      </c>
      <c r="Y2054" s="8">
        <f t="shared" si="321"/>
        <v>1</v>
      </c>
    </row>
    <row r="2055" spans="1:25" ht="19" customHeight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322"/>
        <v>42303.409155092588</v>
      </c>
      <c r="L2055" s="12">
        <f t="shared" si="323"/>
        <v>2015</v>
      </c>
      <c r="M2055" s="12">
        <f t="shared" si="324"/>
        <v>10</v>
      </c>
      <c r="N2055" s="11"/>
      <c r="O2055" s="11">
        <f t="shared" si="325"/>
        <v>42333.450821759259</v>
      </c>
      <c r="P2055" t="b">
        <v>0</v>
      </c>
      <c r="Q2055">
        <v>121</v>
      </c>
      <c r="R2055" t="b">
        <v>1</v>
      </c>
      <c r="S2055" t="s">
        <v>8295</v>
      </c>
      <c r="T2055" s="5">
        <f t="shared" si="326"/>
        <v>101.02</v>
      </c>
      <c r="U2055" s="5">
        <f t="shared" si="327"/>
        <v>41.743801652892564</v>
      </c>
      <c r="V2055" t="str">
        <f t="shared" si="328"/>
        <v>technology</v>
      </c>
      <c r="W2055" t="str">
        <f t="shared" si="329"/>
        <v>hardware</v>
      </c>
      <c r="X2055" s="8">
        <f t="shared" si="320"/>
        <v>2015</v>
      </c>
      <c r="Y2055" s="8">
        <f t="shared" si="321"/>
        <v>10</v>
      </c>
    </row>
    <row r="2056" spans="1:25" ht="19" customHeight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322"/>
        <v>41731.312615740739</v>
      </c>
      <c r="L2056" s="12">
        <f t="shared" si="323"/>
        <v>2014</v>
      </c>
      <c r="M2056" s="12">
        <f t="shared" si="324"/>
        <v>4</v>
      </c>
      <c r="N2056" s="11"/>
      <c r="O2056" s="11">
        <f t="shared" si="325"/>
        <v>41761.312615740739</v>
      </c>
      <c r="P2056" t="b">
        <v>0</v>
      </c>
      <c r="Q2056">
        <v>621</v>
      </c>
      <c r="R2056" t="b">
        <v>1</v>
      </c>
      <c r="S2056" t="s">
        <v>8295</v>
      </c>
      <c r="T2056" s="5">
        <f t="shared" si="326"/>
        <v>113.59142857142857</v>
      </c>
      <c r="U2056" s="5">
        <f t="shared" si="327"/>
        <v>64.020933977455712</v>
      </c>
      <c r="V2056" t="str">
        <f t="shared" si="328"/>
        <v>technology</v>
      </c>
      <c r="W2056" t="str">
        <f t="shared" si="329"/>
        <v>hardware</v>
      </c>
      <c r="X2056" s="8">
        <f t="shared" si="320"/>
        <v>2014</v>
      </c>
      <c r="Y2056" s="8">
        <f t="shared" si="321"/>
        <v>4</v>
      </c>
    </row>
    <row r="2057" spans="1:25" ht="19" customHeight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322"/>
        <v>41946.465775462959</v>
      </c>
      <c r="L2057" s="12">
        <f t="shared" si="323"/>
        <v>2014</v>
      </c>
      <c r="M2057" s="12">
        <f t="shared" si="324"/>
        <v>11</v>
      </c>
      <c r="N2057" s="11"/>
      <c r="O2057" s="11">
        <f t="shared" si="325"/>
        <v>41975.958333333336</v>
      </c>
      <c r="P2057" t="b">
        <v>0</v>
      </c>
      <c r="Q2057">
        <v>101</v>
      </c>
      <c r="R2057" t="b">
        <v>1</v>
      </c>
      <c r="S2057" t="s">
        <v>8295</v>
      </c>
      <c r="T2057" s="5">
        <f t="shared" si="326"/>
        <v>167.41666666666666</v>
      </c>
      <c r="U2057" s="5">
        <f t="shared" si="327"/>
        <v>99.455445544554451</v>
      </c>
      <c r="V2057" t="str">
        <f t="shared" si="328"/>
        <v>technology</v>
      </c>
      <c r="W2057" t="str">
        <f t="shared" si="329"/>
        <v>hardware</v>
      </c>
      <c r="X2057" s="8">
        <f t="shared" si="320"/>
        <v>2014</v>
      </c>
      <c r="Y2057" s="8">
        <f t="shared" si="321"/>
        <v>11</v>
      </c>
    </row>
    <row r="2058" spans="1:25" ht="19" customHeight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322"/>
        <v>41351.552569444444</v>
      </c>
      <c r="L2058" s="12">
        <f t="shared" si="323"/>
        <v>2013</v>
      </c>
      <c r="M2058" s="12">
        <f t="shared" si="324"/>
        <v>3</v>
      </c>
      <c r="N2058" s="11"/>
      <c r="O2058" s="11">
        <f t="shared" si="325"/>
        <v>41381.552569444444</v>
      </c>
      <c r="P2058" t="b">
        <v>0</v>
      </c>
      <c r="Q2058">
        <v>554</v>
      </c>
      <c r="R2058" t="b">
        <v>1</v>
      </c>
      <c r="S2058" t="s">
        <v>8295</v>
      </c>
      <c r="T2058" s="5">
        <f t="shared" si="326"/>
        <v>153.452</v>
      </c>
      <c r="U2058" s="5">
        <f t="shared" si="327"/>
        <v>138.49458483754512</v>
      </c>
      <c r="V2058" t="str">
        <f t="shared" si="328"/>
        <v>technology</v>
      </c>
      <c r="W2058" t="str">
        <f t="shared" si="329"/>
        <v>hardware</v>
      </c>
      <c r="X2058" s="8">
        <f t="shared" si="320"/>
        <v>2013</v>
      </c>
      <c r="Y2058" s="8">
        <f t="shared" si="321"/>
        <v>3</v>
      </c>
    </row>
    <row r="2059" spans="1:25" ht="19" customHeight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322"/>
        <v>42396.286249999997</v>
      </c>
      <c r="L2059" s="12">
        <f t="shared" si="323"/>
        <v>2016</v>
      </c>
      <c r="M2059" s="12">
        <f t="shared" si="324"/>
        <v>1</v>
      </c>
      <c r="N2059" s="11"/>
      <c r="O2059" s="11">
        <f t="shared" si="325"/>
        <v>42426.286249999997</v>
      </c>
      <c r="P2059" t="b">
        <v>0</v>
      </c>
      <c r="Q2059">
        <v>666</v>
      </c>
      <c r="R2059" t="b">
        <v>1</v>
      </c>
      <c r="S2059" t="s">
        <v>8295</v>
      </c>
      <c r="T2059" s="5">
        <f t="shared" si="326"/>
        <v>202.23220000000001</v>
      </c>
      <c r="U2059" s="5">
        <f t="shared" si="327"/>
        <v>45.547792792792798</v>
      </c>
      <c r="V2059" t="str">
        <f t="shared" si="328"/>
        <v>technology</v>
      </c>
      <c r="W2059" t="str">
        <f t="shared" si="329"/>
        <v>hardware</v>
      </c>
      <c r="X2059" s="8">
        <f t="shared" si="320"/>
        <v>2016</v>
      </c>
      <c r="Y2059" s="8">
        <f t="shared" si="321"/>
        <v>1</v>
      </c>
    </row>
    <row r="2060" spans="1:25" ht="19" customHeight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322"/>
        <v>42026.16238425926</v>
      </c>
      <c r="L2060" s="12">
        <f t="shared" si="323"/>
        <v>2015</v>
      </c>
      <c r="M2060" s="12">
        <f t="shared" si="324"/>
        <v>1</v>
      </c>
      <c r="N2060" s="11"/>
      <c r="O2060" s="11">
        <f t="shared" si="325"/>
        <v>42065.624999999993</v>
      </c>
      <c r="P2060" t="b">
        <v>0</v>
      </c>
      <c r="Q2060">
        <v>410</v>
      </c>
      <c r="R2060" t="b">
        <v>1</v>
      </c>
      <c r="S2060" t="s">
        <v>8295</v>
      </c>
      <c r="T2060" s="5">
        <f t="shared" si="326"/>
        <v>168.28125</v>
      </c>
      <c r="U2060" s="5">
        <f t="shared" si="327"/>
        <v>10.507317073170732</v>
      </c>
      <c r="V2060" t="str">
        <f t="shared" si="328"/>
        <v>technology</v>
      </c>
      <c r="W2060" t="str">
        <f t="shared" si="329"/>
        <v>hardware</v>
      </c>
      <c r="X2060" s="8">
        <f t="shared" si="320"/>
        <v>2015</v>
      </c>
      <c r="Y2060" s="8">
        <f t="shared" si="321"/>
        <v>1</v>
      </c>
    </row>
    <row r="2061" spans="1:25" ht="19" customHeight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322"/>
        <v>42361.394143518519</v>
      </c>
      <c r="L2061" s="12">
        <f t="shared" si="323"/>
        <v>2015</v>
      </c>
      <c r="M2061" s="12">
        <f t="shared" si="324"/>
        <v>12</v>
      </c>
      <c r="N2061" s="11"/>
      <c r="O2061" s="11">
        <f t="shared" si="325"/>
        <v>42400.707638888889</v>
      </c>
      <c r="P2061" t="b">
        <v>0</v>
      </c>
      <c r="Q2061">
        <v>375</v>
      </c>
      <c r="R2061" t="b">
        <v>1</v>
      </c>
      <c r="S2061" t="s">
        <v>8295</v>
      </c>
      <c r="T2061" s="5">
        <f t="shared" si="326"/>
        <v>143.45666666666668</v>
      </c>
      <c r="U2061" s="5">
        <f t="shared" si="327"/>
        <v>114.76533333333333</v>
      </c>
      <c r="V2061" t="str">
        <f t="shared" si="328"/>
        <v>technology</v>
      </c>
      <c r="W2061" t="str">
        <f t="shared" si="329"/>
        <v>hardware</v>
      </c>
      <c r="X2061" s="8">
        <f t="shared" si="320"/>
        <v>2015</v>
      </c>
      <c r="Y2061" s="8">
        <f t="shared" si="321"/>
        <v>12</v>
      </c>
    </row>
    <row r="2062" spans="1:25" ht="19" customHeight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322"/>
        <v>41783.434606481482</v>
      </c>
      <c r="L2062" s="12">
        <f t="shared" si="323"/>
        <v>2014</v>
      </c>
      <c r="M2062" s="12">
        <f t="shared" si="324"/>
        <v>5</v>
      </c>
      <c r="N2062" s="11"/>
      <c r="O2062" s="11">
        <f t="shared" si="325"/>
        <v>41843.434606481482</v>
      </c>
      <c r="P2062" t="b">
        <v>0</v>
      </c>
      <c r="Q2062">
        <v>1364</v>
      </c>
      <c r="R2062" t="b">
        <v>1</v>
      </c>
      <c r="S2062" t="s">
        <v>8295</v>
      </c>
      <c r="T2062" s="5">
        <f t="shared" si="326"/>
        <v>196.4</v>
      </c>
      <c r="U2062" s="5">
        <f t="shared" si="327"/>
        <v>35.997067448680355</v>
      </c>
      <c r="V2062" t="str">
        <f t="shared" si="328"/>
        <v>technology</v>
      </c>
      <c r="W2062" t="str">
        <f t="shared" si="329"/>
        <v>hardware</v>
      </c>
      <c r="X2062" s="8">
        <f t="shared" si="320"/>
        <v>2014</v>
      </c>
      <c r="Y2062" s="8">
        <f t="shared" si="321"/>
        <v>5</v>
      </c>
    </row>
    <row r="2063" spans="1:25" ht="19" customHeight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322"/>
        <v>42705.556180555555</v>
      </c>
      <c r="L2063" s="12">
        <f t="shared" si="323"/>
        <v>2016</v>
      </c>
      <c r="M2063" s="12">
        <f t="shared" si="324"/>
        <v>12</v>
      </c>
      <c r="N2063" s="11"/>
      <c r="O2063" s="11">
        <f t="shared" si="325"/>
        <v>42735.556180555555</v>
      </c>
      <c r="P2063" t="b">
        <v>0</v>
      </c>
      <c r="Q2063">
        <v>35</v>
      </c>
      <c r="R2063" t="b">
        <v>1</v>
      </c>
      <c r="S2063" t="s">
        <v>8295</v>
      </c>
      <c r="T2063" s="5">
        <f t="shared" si="326"/>
        <v>107.91999999999999</v>
      </c>
      <c r="U2063" s="5">
        <f t="shared" si="327"/>
        <v>154.17142857142858</v>
      </c>
      <c r="V2063" t="str">
        <f t="shared" si="328"/>
        <v>technology</v>
      </c>
      <c r="W2063" t="str">
        <f t="shared" si="329"/>
        <v>hardware</v>
      </c>
      <c r="X2063" s="8">
        <f t="shared" si="320"/>
        <v>2016</v>
      </c>
      <c r="Y2063" s="8">
        <f t="shared" si="321"/>
        <v>12</v>
      </c>
    </row>
    <row r="2064" spans="1:25" ht="19" customHeight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322"/>
        <v>42423.174745370365</v>
      </c>
      <c r="L2064" s="12">
        <f t="shared" si="323"/>
        <v>2016</v>
      </c>
      <c r="M2064" s="12">
        <f t="shared" si="324"/>
        <v>2</v>
      </c>
      <c r="N2064" s="11"/>
      <c r="O2064" s="11">
        <f t="shared" si="325"/>
        <v>42453.1330787037</v>
      </c>
      <c r="P2064" t="b">
        <v>0</v>
      </c>
      <c r="Q2064">
        <v>203</v>
      </c>
      <c r="R2064" t="b">
        <v>1</v>
      </c>
      <c r="S2064" t="s">
        <v>8295</v>
      </c>
      <c r="T2064" s="5">
        <f t="shared" si="326"/>
        <v>114.97699999999999</v>
      </c>
      <c r="U2064" s="5">
        <f t="shared" si="327"/>
        <v>566.38916256157631</v>
      </c>
      <c r="V2064" t="str">
        <f t="shared" si="328"/>
        <v>technology</v>
      </c>
      <c r="W2064" t="str">
        <f t="shared" si="329"/>
        <v>hardware</v>
      </c>
      <c r="X2064" s="8">
        <f t="shared" si="320"/>
        <v>2016</v>
      </c>
      <c r="Y2064" s="8">
        <f t="shared" si="321"/>
        <v>2</v>
      </c>
    </row>
    <row r="2065" spans="1:25" ht="19" customHeight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322"/>
        <v>42472.524317129624</v>
      </c>
      <c r="L2065" s="12">
        <f t="shared" si="323"/>
        <v>2016</v>
      </c>
      <c r="M2065" s="12">
        <f t="shared" si="324"/>
        <v>4</v>
      </c>
      <c r="N2065" s="11"/>
      <c r="O2065" s="11">
        <f t="shared" si="325"/>
        <v>42505.524317129624</v>
      </c>
      <c r="P2065" t="b">
        <v>0</v>
      </c>
      <c r="Q2065">
        <v>49</v>
      </c>
      <c r="R2065" t="b">
        <v>1</v>
      </c>
      <c r="S2065" t="s">
        <v>8295</v>
      </c>
      <c r="T2065" s="5">
        <f t="shared" si="326"/>
        <v>148.04999999999998</v>
      </c>
      <c r="U2065" s="5">
        <f t="shared" si="327"/>
        <v>120.85714285714286</v>
      </c>
      <c r="V2065" t="str">
        <f t="shared" si="328"/>
        <v>technology</v>
      </c>
      <c r="W2065" t="str">
        <f t="shared" si="329"/>
        <v>hardware</v>
      </c>
      <c r="X2065" s="8">
        <f t="shared" si="320"/>
        <v>2016</v>
      </c>
      <c r="Y2065" s="8">
        <f t="shared" si="321"/>
        <v>4</v>
      </c>
    </row>
    <row r="2066" spans="1:25" ht="19" customHeight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322"/>
        <v>41389.1565162037</v>
      </c>
      <c r="L2066" s="12">
        <f t="shared" si="323"/>
        <v>2013</v>
      </c>
      <c r="M2066" s="12">
        <f t="shared" si="324"/>
        <v>4</v>
      </c>
      <c r="N2066" s="11"/>
      <c r="O2066" s="11">
        <f t="shared" si="325"/>
        <v>41425.291666666664</v>
      </c>
      <c r="P2066" t="b">
        <v>0</v>
      </c>
      <c r="Q2066">
        <v>5812</v>
      </c>
      <c r="R2066" t="b">
        <v>1</v>
      </c>
      <c r="S2066" t="s">
        <v>8295</v>
      </c>
      <c r="T2066" s="5">
        <f t="shared" si="326"/>
        <v>191.16676082790633</v>
      </c>
      <c r="U2066" s="5">
        <f t="shared" si="327"/>
        <v>86.163845492085343</v>
      </c>
      <c r="V2066" t="str">
        <f t="shared" si="328"/>
        <v>technology</v>
      </c>
      <c r="W2066" t="str">
        <f t="shared" si="329"/>
        <v>hardware</v>
      </c>
      <c r="X2066" s="8">
        <f t="shared" si="320"/>
        <v>2013</v>
      </c>
      <c r="Y2066" s="8">
        <f t="shared" si="321"/>
        <v>4</v>
      </c>
    </row>
    <row r="2067" spans="1:25" ht="19" customHeight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322"/>
        <v>41603.125335648147</v>
      </c>
      <c r="L2067" s="12">
        <f t="shared" si="323"/>
        <v>2013</v>
      </c>
      <c r="M2067" s="12">
        <f t="shared" si="324"/>
        <v>11</v>
      </c>
      <c r="N2067" s="11"/>
      <c r="O2067" s="11">
        <f t="shared" si="325"/>
        <v>41633.125335648147</v>
      </c>
      <c r="P2067" t="b">
        <v>0</v>
      </c>
      <c r="Q2067">
        <v>1556</v>
      </c>
      <c r="R2067" t="b">
        <v>1</v>
      </c>
      <c r="S2067" t="s">
        <v>8295</v>
      </c>
      <c r="T2067" s="5">
        <f t="shared" si="326"/>
        <v>199.215125</v>
      </c>
      <c r="U2067" s="5">
        <f t="shared" si="327"/>
        <v>51.212114395886893</v>
      </c>
      <c r="V2067" t="str">
        <f t="shared" si="328"/>
        <v>technology</v>
      </c>
      <c r="W2067" t="str">
        <f t="shared" si="329"/>
        <v>hardware</v>
      </c>
      <c r="X2067" s="8">
        <f t="shared" si="320"/>
        <v>2013</v>
      </c>
      <c r="Y2067" s="8">
        <f t="shared" si="321"/>
        <v>11</v>
      </c>
    </row>
    <row r="2068" spans="1:25" ht="19" customHeight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322"/>
        <v>41844.563460648147</v>
      </c>
      <c r="L2068" s="12">
        <f t="shared" si="323"/>
        <v>2014</v>
      </c>
      <c r="M2068" s="12">
        <f t="shared" si="324"/>
        <v>7</v>
      </c>
      <c r="N2068" s="11"/>
      <c r="O2068" s="11">
        <f t="shared" si="325"/>
        <v>41874.563460648147</v>
      </c>
      <c r="P2068" t="b">
        <v>0</v>
      </c>
      <c r="Q2068">
        <v>65</v>
      </c>
      <c r="R2068" t="b">
        <v>1</v>
      </c>
      <c r="S2068" t="s">
        <v>8295</v>
      </c>
      <c r="T2068" s="5">
        <f t="shared" si="326"/>
        <v>218.6</v>
      </c>
      <c r="U2068" s="5">
        <f t="shared" si="327"/>
        <v>67.261538461538464</v>
      </c>
      <c r="V2068" t="str">
        <f t="shared" si="328"/>
        <v>technology</v>
      </c>
      <c r="W2068" t="str">
        <f t="shared" si="329"/>
        <v>hardware</v>
      </c>
      <c r="X2068" s="8">
        <f t="shared" si="320"/>
        <v>2014</v>
      </c>
      <c r="Y2068" s="8">
        <f t="shared" si="321"/>
        <v>7</v>
      </c>
    </row>
    <row r="2069" spans="1:25" ht="19" customHeight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322"/>
        <v>42115.645555555551</v>
      </c>
      <c r="L2069" s="12">
        <f t="shared" si="323"/>
        <v>2015</v>
      </c>
      <c r="M2069" s="12">
        <f t="shared" si="324"/>
        <v>4</v>
      </c>
      <c r="N2069" s="11"/>
      <c r="O2069" s="11">
        <f t="shared" si="325"/>
        <v>42148.645555555551</v>
      </c>
      <c r="P2069" t="b">
        <v>0</v>
      </c>
      <c r="Q2069">
        <v>10</v>
      </c>
      <c r="R2069" t="b">
        <v>1</v>
      </c>
      <c r="S2069" t="s">
        <v>8295</v>
      </c>
      <c r="T2069" s="5">
        <f t="shared" si="326"/>
        <v>126.86868686868686</v>
      </c>
      <c r="U2069" s="5">
        <f t="shared" si="327"/>
        <v>62.8</v>
      </c>
      <c r="V2069" t="str">
        <f t="shared" si="328"/>
        <v>technology</v>
      </c>
      <c r="W2069" t="str">
        <f t="shared" si="329"/>
        <v>hardware</v>
      </c>
      <c r="X2069" s="8">
        <f t="shared" si="320"/>
        <v>2015</v>
      </c>
      <c r="Y2069" s="8">
        <f t="shared" si="321"/>
        <v>4</v>
      </c>
    </row>
    <row r="2070" spans="1:25" ht="19" customHeight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322"/>
        <v>42633.633275462962</v>
      </c>
      <c r="L2070" s="12">
        <f t="shared" si="323"/>
        <v>2016</v>
      </c>
      <c r="M2070" s="12">
        <f t="shared" si="324"/>
        <v>9</v>
      </c>
      <c r="N2070" s="11"/>
      <c r="O2070" s="11">
        <f t="shared" si="325"/>
        <v>42663.633275462962</v>
      </c>
      <c r="P2070" t="b">
        <v>0</v>
      </c>
      <c r="Q2070">
        <v>76</v>
      </c>
      <c r="R2070" t="b">
        <v>1</v>
      </c>
      <c r="S2070" t="s">
        <v>8295</v>
      </c>
      <c r="T2070" s="5">
        <f t="shared" si="326"/>
        <v>105.22388000000001</v>
      </c>
      <c r="U2070" s="5">
        <f t="shared" si="327"/>
        <v>346.13118421052633</v>
      </c>
      <c r="V2070" t="str">
        <f t="shared" si="328"/>
        <v>technology</v>
      </c>
      <c r="W2070" t="str">
        <f t="shared" si="329"/>
        <v>hardware</v>
      </c>
      <c r="X2070" s="8">
        <f t="shared" si="320"/>
        <v>2016</v>
      </c>
      <c r="Y2070" s="8">
        <f t="shared" si="321"/>
        <v>9</v>
      </c>
    </row>
    <row r="2071" spans="1:25" ht="19" customHeight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322"/>
        <v>42340.763784722221</v>
      </c>
      <c r="L2071" s="12">
        <f t="shared" si="323"/>
        <v>2015</v>
      </c>
      <c r="M2071" s="12">
        <f t="shared" si="324"/>
        <v>12</v>
      </c>
      <c r="N2071" s="11"/>
      <c r="O2071" s="11">
        <f t="shared" si="325"/>
        <v>42371.763784722221</v>
      </c>
      <c r="P2071" t="b">
        <v>0</v>
      </c>
      <c r="Q2071">
        <v>263</v>
      </c>
      <c r="R2071" t="b">
        <v>1</v>
      </c>
      <c r="S2071" t="s">
        <v>8295</v>
      </c>
      <c r="T2071" s="5">
        <f t="shared" si="326"/>
        <v>128.40666000000002</v>
      </c>
      <c r="U2071" s="5">
        <f t="shared" si="327"/>
        <v>244.11912547528519</v>
      </c>
      <c r="V2071" t="str">
        <f t="shared" si="328"/>
        <v>technology</v>
      </c>
      <c r="W2071" t="str">
        <f t="shared" si="329"/>
        <v>hardware</v>
      </c>
      <c r="X2071" s="8">
        <f t="shared" si="320"/>
        <v>2015</v>
      </c>
      <c r="Y2071" s="8">
        <f t="shared" si="321"/>
        <v>12</v>
      </c>
    </row>
    <row r="2072" spans="1:25" ht="19" customHeight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322"/>
        <v>42519.448182870365</v>
      </c>
      <c r="L2072" s="12">
        <f t="shared" si="323"/>
        <v>2016</v>
      </c>
      <c r="M2072" s="12">
        <f t="shared" si="324"/>
        <v>5</v>
      </c>
      <c r="N2072" s="11"/>
      <c r="O2072" s="11">
        <f t="shared" si="325"/>
        <v>42549.448182870365</v>
      </c>
      <c r="P2072" t="b">
        <v>0</v>
      </c>
      <c r="Q2072">
        <v>1530</v>
      </c>
      <c r="R2072" t="b">
        <v>1</v>
      </c>
      <c r="S2072" t="s">
        <v>8295</v>
      </c>
      <c r="T2072" s="5">
        <f t="shared" si="326"/>
        <v>317.3272</v>
      </c>
      <c r="U2072" s="5">
        <f t="shared" si="327"/>
        <v>259.25424836601309</v>
      </c>
      <c r="V2072" t="str">
        <f t="shared" si="328"/>
        <v>technology</v>
      </c>
      <c r="W2072" t="str">
        <f t="shared" si="329"/>
        <v>hardware</v>
      </c>
      <c r="X2072" s="8">
        <f t="shared" si="320"/>
        <v>2016</v>
      </c>
      <c r="Y2072" s="8">
        <f t="shared" si="321"/>
        <v>5</v>
      </c>
    </row>
    <row r="2073" spans="1:25" ht="19" customHeight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322"/>
        <v>42600.070416666662</v>
      </c>
      <c r="L2073" s="12">
        <f t="shared" si="323"/>
        <v>2016</v>
      </c>
      <c r="M2073" s="12">
        <f t="shared" si="324"/>
        <v>8</v>
      </c>
      <c r="N2073" s="11"/>
      <c r="O2073" s="11">
        <f t="shared" si="325"/>
        <v>42645.070416666662</v>
      </c>
      <c r="P2073" t="b">
        <v>0</v>
      </c>
      <c r="Q2073">
        <v>278</v>
      </c>
      <c r="R2073" t="b">
        <v>1</v>
      </c>
      <c r="S2073" t="s">
        <v>8295</v>
      </c>
      <c r="T2073" s="5">
        <f t="shared" si="326"/>
        <v>280.73</v>
      </c>
      <c r="U2073" s="5">
        <f t="shared" si="327"/>
        <v>201.96402877697841</v>
      </c>
      <c r="V2073" t="str">
        <f t="shared" si="328"/>
        <v>technology</v>
      </c>
      <c r="W2073" t="str">
        <f t="shared" si="329"/>
        <v>hardware</v>
      </c>
      <c r="X2073" s="8">
        <f t="shared" si="320"/>
        <v>2016</v>
      </c>
      <c r="Y2073" s="8">
        <f t="shared" si="321"/>
        <v>8</v>
      </c>
    </row>
    <row r="2074" spans="1:25" ht="19" customHeight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322"/>
        <v>42467.373055555552</v>
      </c>
      <c r="L2074" s="12">
        <f t="shared" si="323"/>
        <v>2016</v>
      </c>
      <c r="M2074" s="12">
        <f t="shared" si="324"/>
        <v>4</v>
      </c>
      <c r="N2074" s="11"/>
      <c r="O2074" s="11">
        <f t="shared" si="325"/>
        <v>42497.373055555552</v>
      </c>
      <c r="P2074" t="b">
        <v>0</v>
      </c>
      <c r="Q2074">
        <v>350</v>
      </c>
      <c r="R2074" t="b">
        <v>1</v>
      </c>
      <c r="S2074" t="s">
        <v>8295</v>
      </c>
      <c r="T2074" s="5">
        <f t="shared" si="326"/>
        <v>110.73146853146854</v>
      </c>
      <c r="U2074" s="5">
        <f t="shared" si="327"/>
        <v>226.20857142857142</v>
      </c>
      <c r="V2074" t="str">
        <f t="shared" si="328"/>
        <v>technology</v>
      </c>
      <c r="W2074" t="str">
        <f t="shared" si="329"/>
        <v>hardware</v>
      </c>
      <c r="X2074" s="8">
        <f t="shared" si="320"/>
        <v>2016</v>
      </c>
      <c r="Y2074" s="8">
        <f t="shared" si="321"/>
        <v>4</v>
      </c>
    </row>
    <row r="2075" spans="1:25" ht="19" customHeight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322"/>
        <v>42087.459699074076</v>
      </c>
      <c r="L2075" s="12">
        <f t="shared" si="323"/>
        <v>2015</v>
      </c>
      <c r="M2075" s="12">
        <f t="shared" si="324"/>
        <v>3</v>
      </c>
      <c r="N2075" s="11"/>
      <c r="O2075" s="11">
        <f t="shared" si="325"/>
        <v>42132.459699074076</v>
      </c>
      <c r="P2075" t="b">
        <v>0</v>
      </c>
      <c r="Q2075">
        <v>470</v>
      </c>
      <c r="R2075" t="b">
        <v>1</v>
      </c>
      <c r="S2075" t="s">
        <v>8295</v>
      </c>
      <c r="T2075" s="5">
        <f t="shared" si="326"/>
        <v>152.60429999999999</v>
      </c>
      <c r="U2075" s="5">
        <f t="shared" si="327"/>
        <v>324.69</v>
      </c>
      <c r="V2075" t="str">
        <f t="shared" si="328"/>
        <v>technology</v>
      </c>
      <c r="W2075" t="str">
        <f t="shared" si="329"/>
        <v>hardware</v>
      </c>
      <c r="X2075" s="8">
        <f t="shared" si="320"/>
        <v>2015</v>
      </c>
      <c r="Y2075" s="8">
        <f t="shared" si="321"/>
        <v>3</v>
      </c>
    </row>
    <row r="2076" spans="1:25" ht="19" customHeight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322"/>
        <v>42466.617847222216</v>
      </c>
      <c r="L2076" s="12">
        <f t="shared" si="323"/>
        <v>2016</v>
      </c>
      <c r="M2076" s="12">
        <f t="shared" si="324"/>
        <v>4</v>
      </c>
      <c r="N2076" s="11"/>
      <c r="O2076" s="11">
        <f t="shared" si="325"/>
        <v>42496.617847222216</v>
      </c>
      <c r="P2076" t="b">
        <v>0</v>
      </c>
      <c r="Q2076">
        <v>3</v>
      </c>
      <c r="R2076" t="b">
        <v>1</v>
      </c>
      <c r="S2076" t="s">
        <v>8295</v>
      </c>
      <c r="T2076" s="5">
        <f t="shared" si="326"/>
        <v>102.49999999999999</v>
      </c>
      <c r="U2076" s="5">
        <f t="shared" si="327"/>
        <v>205</v>
      </c>
      <c r="V2076" t="str">
        <f t="shared" si="328"/>
        <v>technology</v>
      </c>
      <c r="W2076" t="str">
        <f t="shared" si="329"/>
        <v>hardware</v>
      </c>
      <c r="X2076" s="8">
        <f t="shared" si="320"/>
        <v>2016</v>
      </c>
      <c r="Y2076" s="8">
        <f t="shared" si="321"/>
        <v>4</v>
      </c>
    </row>
    <row r="2077" spans="1:25" ht="19" customHeight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322"/>
        <v>41450.473240740735</v>
      </c>
      <c r="L2077" s="12">
        <f t="shared" si="323"/>
        <v>2013</v>
      </c>
      <c r="M2077" s="12">
        <f t="shared" si="324"/>
        <v>6</v>
      </c>
      <c r="N2077" s="11"/>
      <c r="O2077" s="11">
        <f t="shared" si="325"/>
        <v>41480.473240740735</v>
      </c>
      <c r="P2077" t="b">
        <v>0</v>
      </c>
      <c r="Q2077">
        <v>8200</v>
      </c>
      <c r="R2077" t="b">
        <v>1</v>
      </c>
      <c r="S2077" t="s">
        <v>8295</v>
      </c>
      <c r="T2077" s="5">
        <f t="shared" si="326"/>
        <v>1678.3738373837384</v>
      </c>
      <c r="U2077" s="5">
        <f t="shared" si="327"/>
        <v>20.465926829268295</v>
      </c>
      <c r="V2077" t="str">
        <f t="shared" si="328"/>
        <v>technology</v>
      </c>
      <c r="W2077" t="str">
        <f t="shared" si="329"/>
        <v>hardware</v>
      </c>
      <c r="X2077" s="8">
        <f t="shared" si="320"/>
        <v>2013</v>
      </c>
      <c r="Y2077" s="8">
        <f t="shared" si="321"/>
        <v>6</v>
      </c>
    </row>
    <row r="2078" spans="1:25" ht="19" customHeight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322"/>
        <v>41803.672326388885</v>
      </c>
      <c r="L2078" s="12">
        <f t="shared" si="323"/>
        <v>2014</v>
      </c>
      <c r="M2078" s="12">
        <f t="shared" si="324"/>
        <v>6</v>
      </c>
      <c r="N2078" s="11"/>
      <c r="O2078" s="11">
        <f t="shared" si="325"/>
        <v>41843.672326388885</v>
      </c>
      <c r="P2078" t="b">
        <v>0</v>
      </c>
      <c r="Q2078">
        <v>8359</v>
      </c>
      <c r="R2078" t="b">
        <v>1</v>
      </c>
      <c r="S2078" t="s">
        <v>8295</v>
      </c>
      <c r="T2078" s="5">
        <f t="shared" si="326"/>
        <v>543.349156424581</v>
      </c>
      <c r="U2078" s="5">
        <f t="shared" si="327"/>
        <v>116.35303146309367</v>
      </c>
      <c r="V2078" t="str">
        <f t="shared" si="328"/>
        <v>technology</v>
      </c>
      <c r="W2078" t="str">
        <f t="shared" si="329"/>
        <v>hardware</v>
      </c>
      <c r="X2078" s="8">
        <f t="shared" si="320"/>
        <v>2014</v>
      </c>
      <c r="Y2078" s="8">
        <f t="shared" si="321"/>
        <v>6</v>
      </c>
    </row>
    <row r="2079" spans="1:25" ht="19" customHeight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322"/>
        <v>42102.83421296296</v>
      </c>
      <c r="L2079" s="12">
        <f t="shared" si="323"/>
        <v>2015</v>
      </c>
      <c r="M2079" s="12">
        <f t="shared" si="324"/>
        <v>4</v>
      </c>
      <c r="N2079" s="11"/>
      <c r="O2079" s="11">
        <f t="shared" si="325"/>
        <v>42160.666666666664</v>
      </c>
      <c r="P2079" t="b">
        <v>0</v>
      </c>
      <c r="Q2079">
        <v>188</v>
      </c>
      <c r="R2079" t="b">
        <v>1</v>
      </c>
      <c r="S2079" t="s">
        <v>8295</v>
      </c>
      <c r="T2079" s="5">
        <f t="shared" si="326"/>
        <v>115.50800000000001</v>
      </c>
      <c r="U2079" s="5">
        <f t="shared" si="327"/>
        <v>307.20212765957444</v>
      </c>
      <c r="V2079" t="str">
        <f t="shared" si="328"/>
        <v>technology</v>
      </c>
      <c r="W2079" t="str">
        <f t="shared" si="329"/>
        <v>hardware</v>
      </c>
      <c r="X2079" s="8">
        <f t="shared" si="320"/>
        <v>2015</v>
      </c>
      <c r="Y2079" s="8">
        <f t="shared" si="321"/>
        <v>4</v>
      </c>
    </row>
    <row r="2080" spans="1:25" ht="19" customHeight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322"/>
        <v>42692.563159722216</v>
      </c>
      <c r="L2080" s="12">
        <f t="shared" si="323"/>
        <v>2016</v>
      </c>
      <c r="M2080" s="12">
        <f t="shared" si="324"/>
        <v>11</v>
      </c>
      <c r="N2080" s="11"/>
      <c r="O2080" s="11">
        <f t="shared" si="325"/>
        <v>42722.563159722216</v>
      </c>
      <c r="P2080" t="b">
        <v>0</v>
      </c>
      <c r="Q2080">
        <v>48</v>
      </c>
      <c r="R2080" t="b">
        <v>1</v>
      </c>
      <c r="S2080" t="s">
        <v>8295</v>
      </c>
      <c r="T2080" s="5">
        <f t="shared" si="326"/>
        <v>131.20499999999998</v>
      </c>
      <c r="U2080" s="5">
        <f t="shared" si="327"/>
        <v>546.6875</v>
      </c>
      <c r="V2080" t="str">
        <f t="shared" si="328"/>
        <v>technology</v>
      </c>
      <c r="W2080" t="str">
        <f t="shared" si="329"/>
        <v>hardware</v>
      </c>
      <c r="X2080" s="8">
        <f t="shared" si="320"/>
        <v>2016</v>
      </c>
      <c r="Y2080" s="8">
        <f t="shared" si="321"/>
        <v>11</v>
      </c>
    </row>
    <row r="2081" spans="1:25" ht="19" customHeight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322"/>
        <v>42150.502233796295</v>
      </c>
      <c r="L2081" s="12">
        <f t="shared" si="323"/>
        <v>2015</v>
      </c>
      <c r="M2081" s="12">
        <f t="shared" si="324"/>
        <v>5</v>
      </c>
      <c r="N2081" s="11"/>
      <c r="O2081" s="11">
        <f t="shared" si="325"/>
        <v>42180.583333333336</v>
      </c>
      <c r="P2081" t="b">
        <v>0</v>
      </c>
      <c r="Q2081">
        <v>607</v>
      </c>
      <c r="R2081" t="b">
        <v>1</v>
      </c>
      <c r="S2081" t="s">
        <v>8295</v>
      </c>
      <c r="T2081" s="5">
        <f t="shared" si="326"/>
        <v>288.17</v>
      </c>
      <c r="U2081" s="5">
        <f t="shared" si="327"/>
        <v>47.474464579901152</v>
      </c>
      <c r="V2081" t="str">
        <f t="shared" si="328"/>
        <v>technology</v>
      </c>
      <c r="W2081" t="str">
        <f t="shared" si="329"/>
        <v>hardware</v>
      </c>
      <c r="X2081" s="8">
        <f t="shared" si="320"/>
        <v>2015</v>
      </c>
      <c r="Y2081" s="8">
        <f t="shared" si="321"/>
        <v>5</v>
      </c>
    </row>
    <row r="2082" spans="1:25" ht="19" customHeight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322"/>
        <v>42289.748842592591</v>
      </c>
      <c r="L2082" s="12">
        <f t="shared" si="323"/>
        <v>2015</v>
      </c>
      <c r="M2082" s="12">
        <f t="shared" si="324"/>
        <v>10</v>
      </c>
      <c r="N2082" s="11"/>
      <c r="O2082" s="11">
        <f t="shared" si="325"/>
        <v>42319.790509259255</v>
      </c>
      <c r="P2082" t="b">
        <v>0</v>
      </c>
      <c r="Q2082">
        <v>50</v>
      </c>
      <c r="R2082" t="b">
        <v>1</v>
      </c>
      <c r="S2082" t="s">
        <v>8295</v>
      </c>
      <c r="T2082" s="5">
        <f t="shared" si="326"/>
        <v>507.8</v>
      </c>
      <c r="U2082" s="5">
        <f t="shared" si="327"/>
        <v>101.56</v>
      </c>
      <c r="V2082" t="str">
        <f t="shared" si="328"/>
        <v>technology</v>
      </c>
      <c r="W2082" t="str">
        <f t="shared" si="329"/>
        <v>hardware</v>
      </c>
      <c r="X2082" s="8">
        <f t="shared" si="320"/>
        <v>2015</v>
      </c>
      <c r="Y2082" s="8">
        <f t="shared" si="321"/>
        <v>10</v>
      </c>
    </row>
    <row r="2083" spans="1:25" ht="19" customHeight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322"/>
        <v>41003.948553240734</v>
      </c>
      <c r="L2083" s="12">
        <f t="shared" si="323"/>
        <v>2012</v>
      </c>
      <c r="M2083" s="12">
        <f t="shared" si="324"/>
        <v>4</v>
      </c>
      <c r="N2083" s="11"/>
      <c r="O2083" s="11">
        <f t="shared" si="325"/>
        <v>41044.999305555553</v>
      </c>
      <c r="P2083" t="b">
        <v>0</v>
      </c>
      <c r="Q2083">
        <v>55</v>
      </c>
      <c r="R2083" t="b">
        <v>1</v>
      </c>
      <c r="S2083" t="s">
        <v>8279</v>
      </c>
      <c r="T2083" s="5">
        <f t="shared" si="326"/>
        <v>114.57142857142857</v>
      </c>
      <c r="U2083" s="5">
        <f t="shared" si="327"/>
        <v>72.909090909090907</v>
      </c>
      <c r="V2083" t="str">
        <f t="shared" si="328"/>
        <v>music</v>
      </c>
      <c r="W2083" t="str">
        <f t="shared" si="329"/>
        <v>indie rock</v>
      </c>
      <c r="X2083" s="8">
        <f t="shared" si="320"/>
        <v>2012</v>
      </c>
      <c r="Y2083" s="8">
        <f t="shared" si="321"/>
        <v>4</v>
      </c>
    </row>
    <row r="2084" spans="1:25" ht="19" customHeight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322"/>
        <v>40810.911990740737</v>
      </c>
      <c r="L2084" s="12">
        <f t="shared" si="323"/>
        <v>2011</v>
      </c>
      <c r="M2084" s="12">
        <f t="shared" si="324"/>
        <v>9</v>
      </c>
      <c r="N2084" s="11"/>
      <c r="O2084" s="11">
        <f t="shared" si="325"/>
        <v>40870.953657407408</v>
      </c>
      <c r="P2084" t="b">
        <v>0</v>
      </c>
      <c r="Q2084">
        <v>38</v>
      </c>
      <c r="R2084" t="b">
        <v>1</v>
      </c>
      <c r="S2084" t="s">
        <v>8279</v>
      </c>
      <c r="T2084" s="5">
        <f t="shared" si="326"/>
        <v>110.73333333333333</v>
      </c>
      <c r="U2084" s="5">
        <f t="shared" si="327"/>
        <v>43.710526315789473</v>
      </c>
      <c r="V2084" t="str">
        <f t="shared" si="328"/>
        <v>music</v>
      </c>
      <c r="W2084" t="str">
        <f t="shared" si="329"/>
        <v>indie rock</v>
      </c>
      <c r="X2084" s="8">
        <f t="shared" si="320"/>
        <v>2011</v>
      </c>
      <c r="Y2084" s="8">
        <f t="shared" si="321"/>
        <v>9</v>
      </c>
    </row>
    <row r="2085" spans="1:25" ht="19" customHeight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322"/>
        <v>41034.513831018514</v>
      </c>
      <c r="L2085" s="12">
        <f t="shared" si="323"/>
        <v>2012</v>
      </c>
      <c r="M2085" s="12">
        <f t="shared" si="324"/>
        <v>5</v>
      </c>
      <c r="N2085" s="11"/>
      <c r="O2085" s="11">
        <f t="shared" si="325"/>
        <v>41064.513831018514</v>
      </c>
      <c r="P2085" t="b">
        <v>0</v>
      </c>
      <c r="Q2085">
        <v>25</v>
      </c>
      <c r="R2085" t="b">
        <v>1</v>
      </c>
      <c r="S2085" t="s">
        <v>8279</v>
      </c>
      <c r="T2085" s="5">
        <f t="shared" si="326"/>
        <v>113.33333333333333</v>
      </c>
      <c r="U2085" s="5">
        <f t="shared" si="327"/>
        <v>34</v>
      </c>
      <c r="V2085" t="str">
        <f t="shared" si="328"/>
        <v>music</v>
      </c>
      <c r="W2085" t="str">
        <f t="shared" si="329"/>
        <v>indie rock</v>
      </c>
      <c r="X2085" s="8">
        <f t="shared" si="320"/>
        <v>2012</v>
      </c>
      <c r="Y2085" s="8">
        <f t="shared" si="321"/>
        <v>5</v>
      </c>
    </row>
    <row r="2086" spans="1:25" ht="19" customHeight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322"/>
        <v>41731.624791666662</v>
      </c>
      <c r="L2086" s="12">
        <f t="shared" si="323"/>
        <v>2014</v>
      </c>
      <c r="M2086" s="12">
        <f t="shared" si="324"/>
        <v>4</v>
      </c>
      <c r="N2086" s="11"/>
      <c r="O2086" s="11">
        <f t="shared" si="325"/>
        <v>41763.082638888889</v>
      </c>
      <c r="P2086" t="b">
        <v>0</v>
      </c>
      <c r="Q2086">
        <v>46</v>
      </c>
      <c r="R2086" t="b">
        <v>1</v>
      </c>
      <c r="S2086" t="s">
        <v>8279</v>
      </c>
      <c r="T2086" s="5">
        <f t="shared" si="326"/>
        <v>108.33333333333333</v>
      </c>
      <c r="U2086" s="5">
        <f t="shared" si="327"/>
        <v>70.652173913043484</v>
      </c>
      <c r="V2086" t="str">
        <f t="shared" si="328"/>
        <v>music</v>
      </c>
      <c r="W2086" t="str">
        <f t="shared" si="329"/>
        <v>indie rock</v>
      </c>
      <c r="X2086" s="8">
        <f t="shared" si="320"/>
        <v>2014</v>
      </c>
      <c r="Y2086" s="8">
        <f t="shared" si="321"/>
        <v>4</v>
      </c>
    </row>
    <row r="2087" spans="1:25" ht="19" customHeight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322"/>
        <v>41075.627164351848</v>
      </c>
      <c r="L2087" s="12">
        <f t="shared" si="323"/>
        <v>2012</v>
      </c>
      <c r="M2087" s="12">
        <f t="shared" si="324"/>
        <v>6</v>
      </c>
      <c r="N2087" s="11"/>
      <c r="O2087" s="11">
        <f t="shared" si="325"/>
        <v>41105.627164351848</v>
      </c>
      <c r="P2087" t="b">
        <v>0</v>
      </c>
      <c r="Q2087">
        <v>83</v>
      </c>
      <c r="R2087" t="b">
        <v>1</v>
      </c>
      <c r="S2087" t="s">
        <v>8279</v>
      </c>
      <c r="T2087" s="5">
        <f t="shared" si="326"/>
        <v>123.53333333333335</v>
      </c>
      <c r="U2087" s="5">
        <f t="shared" si="327"/>
        <v>89.301204819277103</v>
      </c>
      <c r="V2087" t="str">
        <f t="shared" si="328"/>
        <v>music</v>
      </c>
      <c r="W2087" t="str">
        <f t="shared" si="329"/>
        <v>indie rock</v>
      </c>
      <c r="X2087" s="8">
        <f t="shared" si="320"/>
        <v>2012</v>
      </c>
      <c r="Y2087" s="8">
        <f t="shared" si="321"/>
        <v>6</v>
      </c>
    </row>
    <row r="2088" spans="1:25" ht="19" customHeight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322"/>
        <v>40860.462175925924</v>
      </c>
      <c r="L2088" s="12">
        <f t="shared" si="323"/>
        <v>2011</v>
      </c>
      <c r="M2088" s="12">
        <f t="shared" si="324"/>
        <v>11</v>
      </c>
      <c r="N2088" s="11"/>
      <c r="O2088" s="11">
        <f t="shared" si="325"/>
        <v>40890.999305555553</v>
      </c>
      <c r="P2088" t="b">
        <v>0</v>
      </c>
      <c r="Q2088">
        <v>35</v>
      </c>
      <c r="R2088" t="b">
        <v>1</v>
      </c>
      <c r="S2088" t="s">
        <v>8279</v>
      </c>
      <c r="T2088" s="5">
        <f t="shared" si="326"/>
        <v>100.69999999999999</v>
      </c>
      <c r="U2088" s="5">
        <f t="shared" si="327"/>
        <v>115.08571428571429</v>
      </c>
      <c r="V2088" t="str">
        <f t="shared" si="328"/>
        <v>music</v>
      </c>
      <c r="W2088" t="str">
        <f t="shared" si="329"/>
        <v>indie rock</v>
      </c>
      <c r="X2088" s="8">
        <f t="shared" si="320"/>
        <v>2011</v>
      </c>
      <c r="Y2088" s="8">
        <f t="shared" si="321"/>
        <v>11</v>
      </c>
    </row>
    <row r="2089" spans="1:25" ht="19" customHeight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322"/>
        <v>40763.996041666665</v>
      </c>
      <c r="L2089" s="12">
        <f t="shared" si="323"/>
        <v>2011</v>
      </c>
      <c r="M2089" s="12">
        <f t="shared" si="324"/>
        <v>8</v>
      </c>
      <c r="N2089" s="11"/>
      <c r="O2089" s="11">
        <f t="shared" si="325"/>
        <v>40793.996041666665</v>
      </c>
      <c r="P2089" t="b">
        <v>0</v>
      </c>
      <c r="Q2089">
        <v>25</v>
      </c>
      <c r="R2089" t="b">
        <v>1</v>
      </c>
      <c r="S2089" t="s">
        <v>8279</v>
      </c>
      <c r="T2089" s="5">
        <f t="shared" si="326"/>
        <v>103.53333333333335</v>
      </c>
      <c r="U2089" s="5">
        <f t="shared" si="327"/>
        <v>62.12</v>
      </c>
      <c r="V2089" t="str">
        <f t="shared" si="328"/>
        <v>music</v>
      </c>
      <c r="W2089" t="str">
        <f t="shared" si="329"/>
        <v>indie rock</v>
      </c>
      <c r="X2089" s="8">
        <f t="shared" si="320"/>
        <v>2011</v>
      </c>
      <c r="Y2089" s="8">
        <f t="shared" si="321"/>
        <v>8</v>
      </c>
    </row>
    <row r="2090" spans="1:25" ht="19" customHeight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322"/>
        <v>40395.506388888891</v>
      </c>
      <c r="L2090" s="12">
        <f t="shared" si="323"/>
        <v>2010</v>
      </c>
      <c r="M2090" s="12">
        <f t="shared" si="324"/>
        <v>8</v>
      </c>
      <c r="N2090" s="11"/>
      <c r="O2090" s="11">
        <f t="shared" si="325"/>
        <v>40431.957638888889</v>
      </c>
      <c r="P2090" t="b">
        <v>0</v>
      </c>
      <c r="Q2090">
        <v>75</v>
      </c>
      <c r="R2090" t="b">
        <v>1</v>
      </c>
      <c r="S2090" t="s">
        <v>8279</v>
      </c>
      <c r="T2090" s="5">
        <f t="shared" si="326"/>
        <v>115.51066666666668</v>
      </c>
      <c r="U2090" s="5">
        <f t="shared" si="327"/>
        <v>46.204266666666669</v>
      </c>
      <c r="V2090" t="str">
        <f t="shared" si="328"/>
        <v>music</v>
      </c>
      <c r="W2090" t="str">
        <f t="shared" si="329"/>
        <v>indie rock</v>
      </c>
      <c r="X2090" s="8">
        <f t="shared" si="320"/>
        <v>2010</v>
      </c>
      <c r="Y2090" s="8">
        <f t="shared" si="321"/>
        <v>8</v>
      </c>
    </row>
    <row r="2091" spans="1:25" ht="19" customHeight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322"/>
        <v>41452.867986111109</v>
      </c>
      <c r="L2091" s="12">
        <f t="shared" si="323"/>
        <v>2013</v>
      </c>
      <c r="M2091" s="12">
        <f t="shared" si="324"/>
        <v>6</v>
      </c>
      <c r="N2091" s="11"/>
      <c r="O2091" s="11">
        <f t="shared" si="325"/>
        <v>41487.867986111109</v>
      </c>
      <c r="P2091" t="b">
        <v>0</v>
      </c>
      <c r="Q2091">
        <v>62</v>
      </c>
      <c r="R2091" t="b">
        <v>1</v>
      </c>
      <c r="S2091" t="s">
        <v>8279</v>
      </c>
      <c r="T2091" s="5">
        <f t="shared" si="326"/>
        <v>120.4004</v>
      </c>
      <c r="U2091" s="5">
        <f t="shared" si="327"/>
        <v>48.54854838709678</v>
      </c>
      <c r="V2091" t="str">
        <f t="shared" si="328"/>
        <v>music</v>
      </c>
      <c r="W2091" t="str">
        <f t="shared" si="329"/>
        <v>indie rock</v>
      </c>
      <c r="X2091" s="8">
        <f t="shared" si="320"/>
        <v>2013</v>
      </c>
      <c r="Y2091" s="8">
        <f t="shared" si="321"/>
        <v>6</v>
      </c>
    </row>
    <row r="2092" spans="1:25" ht="19" customHeight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322"/>
        <v>41299.173090277771</v>
      </c>
      <c r="L2092" s="12">
        <f t="shared" si="323"/>
        <v>2013</v>
      </c>
      <c r="M2092" s="12">
        <f t="shared" si="324"/>
        <v>1</v>
      </c>
      <c r="N2092" s="11"/>
      <c r="O2092" s="11">
        <f t="shared" si="325"/>
        <v>41329.173090277771</v>
      </c>
      <c r="P2092" t="b">
        <v>0</v>
      </c>
      <c r="Q2092">
        <v>160</v>
      </c>
      <c r="R2092" t="b">
        <v>1</v>
      </c>
      <c r="S2092" t="s">
        <v>8279</v>
      </c>
      <c r="T2092" s="5">
        <f t="shared" si="326"/>
        <v>115.040375</v>
      </c>
      <c r="U2092" s="5">
        <f t="shared" si="327"/>
        <v>57.520187499999999</v>
      </c>
      <c r="V2092" t="str">
        <f t="shared" si="328"/>
        <v>music</v>
      </c>
      <c r="W2092" t="str">
        <f t="shared" si="329"/>
        <v>indie rock</v>
      </c>
      <c r="X2092" s="8">
        <f t="shared" si="320"/>
        <v>2013</v>
      </c>
      <c r="Y2092" s="8">
        <f t="shared" si="321"/>
        <v>1</v>
      </c>
    </row>
    <row r="2093" spans="1:25" ht="19" customHeight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322"/>
        <v>40555.114328703705</v>
      </c>
      <c r="L2093" s="12">
        <f t="shared" si="323"/>
        <v>2011</v>
      </c>
      <c r="M2093" s="12">
        <f t="shared" si="324"/>
        <v>1</v>
      </c>
      <c r="N2093" s="11"/>
      <c r="O2093" s="11">
        <f t="shared" si="325"/>
        <v>40603.625</v>
      </c>
      <c r="P2093" t="b">
        <v>0</v>
      </c>
      <c r="Q2093">
        <v>246</v>
      </c>
      <c r="R2093" t="b">
        <v>1</v>
      </c>
      <c r="S2093" t="s">
        <v>8279</v>
      </c>
      <c r="T2093" s="5">
        <f t="shared" si="326"/>
        <v>120.46777777777777</v>
      </c>
      <c r="U2093" s="5">
        <f t="shared" si="327"/>
        <v>88.147154471544724</v>
      </c>
      <c r="V2093" t="str">
        <f t="shared" si="328"/>
        <v>music</v>
      </c>
      <c r="W2093" t="str">
        <f t="shared" si="329"/>
        <v>indie rock</v>
      </c>
      <c r="X2093" s="8">
        <f t="shared" si="320"/>
        <v>2011</v>
      </c>
      <c r="Y2093" s="8">
        <f t="shared" si="321"/>
        <v>1</v>
      </c>
    </row>
    <row r="2094" spans="1:25" ht="19" customHeight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322"/>
        <v>40763.499212962961</v>
      </c>
      <c r="L2094" s="12">
        <f t="shared" si="323"/>
        <v>2011</v>
      </c>
      <c r="M2094" s="12">
        <f t="shared" si="324"/>
        <v>8</v>
      </c>
      <c r="N2094" s="11"/>
      <c r="O2094" s="11">
        <f t="shared" si="325"/>
        <v>40823.499212962961</v>
      </c>
      <c r="P2094" t="b">
        <v>0</v>
      </c>
      <c r="Q2094">
        <v>55</v>
      </c>
      <c r="R2094" t="b">
        <v>1</v>
      </c>
      <c r="S2094" t="s">
        <v>8279</v>
      </c>
      <c r="T2094" s="5">
        <f t="shared" si="326"/>
        <v>101.28333333333333</v>
      </c>
      <c r="U2094" s="5">
        <f t="shared" si="327"/>
        <v>110.49090909090908</v>
      </c>
      <c r="V2094" t="str">
        <f t="shared" si="328"/>
        <v>music</v>
      </c>
      <c r="W2094" t="str">
        <f t="shared" si="329"/>
        <v>indie rock</v>
      </c>
      <c r="X2094" s="8">
        <f t="shared" si="320"/>
        <v>2011</v>
      </c>
      <c r="Y2094" s="8">
        <f t="shared" si="321"/>
        <v>8</v>
      </c>
    </row>
    <row r="2095" spans="1:25" ht="19" customHeight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322"/>
        <v>41205.646203703705</v>
      </c>
      <c r="L2095" s="12">
        <f t="shared" si="323"/>
        <v>2012</v>
      </c>
      <c r="M2095" s="12">
        <f t="shared" si="324"/>
        <v>10</v>
      </c>
      <c r="N2095" s="11"/>
      <c r="O2095" s="11">
        <f t="shared" si="325"/>
        <v>41265.68787037037</v>
      </c>
      <c r="P2095" t="b">
        <v>0</v>
      </c>
      <c r="Q2095">
        <v>23</v>
      </c>
      <c r="R2095" t="b">
        <v>1</v>
      </c>
      <c r="S2095" t="s">
        <v>8279</v>
      </c>
      <c r="T2095" s="5">
        <f t="shared" si="326"/>
        <v>102.46666666666667</v>
      </c>
      <c r="U2095" s="5">
        <f t="shared" si="327"/>
        <v>66.826086956521735</v>
      </c>
      <c r="V2095" t="str">
        <f t="shared" si="328"/>
        <v>music</v>
      </c>
      <c r="W2095" t="str">
        <f t="shared" si="329"/>
        <v>indie rock</v>
      </c>
      <c r="X2095" s="8">
        <f t="shared" si="320"/>
        <v>2012</v>
      </c>
      <c r="Y2095" s="8">
        <f t="shared" si="321"/>
        <v>10</v>
      </c>
    </row>
    <row r="2096" spans="1:25" ht="19" customHeight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322"/>
        <v>40938.811689814815</v>
      </c>
      <c r="L2096" s="12">
        <f t="shared" si="323"/>
        <v>2012</v>
      </c>
      <c r="M2096" s="12">
        <f t="shared" si="324"/>
        <v>1</v>
      </c>
      <c r="N2096" s="11"/>
      <c r="O2096" s="11">
        <f t="shared" si="325"/>
        <v>40972.916666666664</v>
      </c>
      <c r="P2096" t="b">
        <v>0</v>
      </c>
      <c r="Q2096">
        <v>72</v>
      </c>
      <c r="R2096" t="b">
        <v>1</v>
      </c>
      <c r="S2096" t="s">
        <v>8279</v>
      </c>
      <c r="T2096" s="5">
        <f t="shared" si="326"/>
        <v>120.54285714285714</v>
      </c>
      <c r="U2096" s="5">
        <f t="shared" si="327"/>
        <v>58.597222222222221</v>
      </c>
      <c r="V2096" t="str">
        <f t="shared" si="328"/>
        <v>music</v>
      </c>
      <c r="W2096" t="str">
        <f t="shared" si="329"/>
        <v>indie rock</v>
      </c>
      <c r="X2096" s="8">
        <f t="shared" si="320"/>
        <v>2012</v>
      </c>
      <c r="Y2096" s="8">
        <f t="shared" si="321"/>
        <v>1</v>
      </c>
    </row>
    <row r="2097" spans="1:25" ht="19" customHeight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322"/>
        <v>40758.525150462963</v>
      </c>
      <c r="L2097" s="12">
        <f t="shared" si="323"/>
        <v>2011</v>
      </c>
      <c r="M2097" s="12">
        <f t="shared" si="324"/>
        <v>8</v>
      </c>
      <c r="N2097" s="11"/>
      <c r="O2097" s="11">
        <f t="shared" si="325"/>
        <v>40818.525150462963</v>
      </c>
      <c r="P2097" t="b">
        <v>0</v>
      </c>
      <c r="Q2097">
        <v>22</v>
      </c>
      <c r="R2097" t="b">
        <v>1</v>
      </c>
      <c r="S2097" t="s">
        <v>8279</v>
      </c>
      <c r="T2097" s="5">
        <f t="shared" si="326"/>
        <v>100</v>
      </c>
      <c r="U2097" s="5">
        <f t="shared" si="327"/>
        <v>113.63636363636364</v>
      </c>
      <c r="V2097" t="str">
        <f t="shared" si="328"/>
        <v>music</v>
      </c>
      <c r="W2097" t="str">
        <f t="shared" si="329"/>
        <v>indie rock</v>
      </c>
      <c r="X2097" s="8">
        <f t="shared" si="320"/>
        <v>2011</v>
      </c>
      <c r="Y2097" s="8">
        <f t="shared" si="321"/>
        <v>8</v>
      </c>
    </row>
    <row r="2098" spans="1:25" ht="19" customHeight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322"/>
        <v>41192.550173611111</v>
      </c>
      <c r="L2098" s="12">
        <f t="shared" si="323"/>
        <v>2012</v>
      </c>
      <c r="M2098" s="12">
        <f t="shared" si="324"/>
        <v>10</v>
      </c>
      <c r="N2098" s="11"/>
      <c r="O2098" s="11">
        <f t="shared" si="325"/>
        <v>41207.957638888889</v>
      </c>
      <c r="P2098" t="b">
        <v>0</v>
      </c>
      <c r="Q2098">
        <v>14</v>
      </c>
      <c r="R2098" t="b">
        <v>1</v>
      </c>
      <c r="S2098" t="s">
        <v>8279</v>
      </c>
      <c r="T2098" s="5">
        <f t="shared" si="326"/>
        <v>101.66666666666666</v>
      </c>
      <c r="U2098" s="5">
        <f t="shared" si="327"/>
        <v>43.571428571428569</v>
      </c>
      <c r="V2098" t="str">
        <f t="shared" si="328"/>
        <v>music</v>
      </c>
      <c r="W2098" t="str">
        <f t="shared" si="329"/>
        <v>indie rock</v>
      </c>
      <c r="X2098" s="8">
        <f t="shared" si="320"/>
        <v>2012</v>
      </c>
      <c r="Y2098" s="8">
        <f t="shared" si="321"/>
        <v>10</v>
      </c>
    </row>
    <row r="2099" spans="1:25" ht="19" customHeight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322"/>
        <v>40818.376562500001</v>
      </c>
      <c r="L2099" s="12">
        <f t="shared" si="323"/>
        <v>2011</v>
      </c>
      <c r="M2099" s="12">
        <f t="shared" si="324"/>
        <v>10</v>
      </c>
      <c r="N2099" s="11"/>
      <c r="O2099" s="11">
        <f t="shared" si="325"/>
        <v>40878.418229166666</v>
      </c>
      <c r="P2099" t="b">
        <v>0</v>
      </c>
      <c r="Q2099">
        <v>38</v>
      </c>
      <c r="R2099" t="b">
        <v>1</v>
      </c>
      <c r="S2099" t="s">
        <v>8279</v>
      </c>
      <c r="T2099" s="5">
        <f t="shared" si="326"/>
        <v>100</v>
      </c>
      <c r="U2099" s="5">
        <f t="shared" si="327"/>
        <v>78.94736842105263</v>
      </c>
      <c r="V2099" t="str">
        <f t="shared" si="328"/>
        <v>music</v>
      </c>
      <c r="W2099" t="str">
        <f t="shared" si="329"/>
        <v>indie rock</v>
      </c>
      <c r="X2099" s="8">
        <f t="shared" si="320"/>
        <v>2011</v>
      </c>
      <c r="Y2099" s="8">
        <f t="shared" si="321"/>
        <v>10</v>
      </c>
    </row>
    <row r="2100" spans="1:25" ht="19" customHeight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322"/>
        <v>40945.905497685184</v>
      </c>
      <c r="L2100" s="12">
        <f t="shared" si="323"/>
        <v>2012</v>
      </c>
      <c r="M2100" s="12">
        <f t="shared" si="324"/>
        <v>2</v>
      </c>
      <c r="N2100" s="11"/>
      <c r="O2100" s="11">
        <f t="shared" si="325"/>
        <v>40975.905497685184</v>
      </c>
      <c r="P2100" t="b">
        <v>0</v>
      </c>
      <c r="Q2100">
        <v>32</v>
      </c>
      <c r="R2100" t="b">
        <v>1</v>
      </c>
      <c r="S2100" t="s">
        <v>8279</v>
      </c>
      <c r="T2100" s="5">
        <f t="shared" si="326"/>
        <v>100.33333333333334</v>
      </c>
      <c r="U2100" s="5">
        <f t="shared" si="327"/>
        <v>188.125</v>
      </c>
      <c r="V2100" t="str">
        <f t="shared" si="328"/>
        <v>music</v>
      </c>
      <c r="W2100" t="str">
        <f t="shared" si="329"/>
        <v>indie rock</v>
      </c>
      <c r="X2100" s="8">
        <f t="shared" si="320"/>
        <v>2012</v>
      </c>
      <c r="Y2100" s="8">
        <f t="shared" si="321"/>
        <v>2</v>
      </c>
    </row>
    <row r="2101" spans="1:25" ht="19" customHeight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322"/>
        <v>42173.53800925926</v>
      </c>
      <c r="L2101" s="12">
        <f t="shared" si="323"/>
        <v>2015</v>
      </c>
      <c r="M2101" s="12">
        <f t="shared" si="324"/>
        <v>6</v>
      </c>
      <c r="N2101" s="11"/>
      <c r="O2101" s="11">
        <f t="shared" si="325"/>
        <v>42186.944444444445</v>
      </c>
      <c r="P2101" t="b">
        <v>0</v>
      </c>
      <c r="Q2101">
        <v>63</v>
      </c>
      <c r="R2101" t="b">
        <v>1</v>
      </c>
      <c r="S2101" t="s">
        <v>8279</v>
      </c>
      <c r="T2101" s="5">
        <f t="shared" si="326"/>
        <v>132.36666666666667</v>
      </c>
      <c r="U2101" s="5">
        <f t="shared" si="327"/>
        <v>63.031746031746032</v>
      </c>
      <c r="V2101" t="str">
        <f t="shared" si="328"/>
        <v>music</v>
      </c>
      <c r="W2101" t="str">
        <f t="shared" si="329"/>
        <v>indie rock</v>
      </c>
      <c r="X2101" s="8">
        <f t="shared" si="320"/>
        <v>2015</v>
      </c>
      <c r="Y2101" s="8">
        <f t="shared" si="321"/>
        <v>6</v>
      </c>
    </row>
    <row r="2102" spans="1:25" ht="19" customHeight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322"/>
        <v>41074.62663194444</v>
      </c>
      <c r="L2102" s="12">
        <f t="shared" si="323"/>
        <v>2012</v>
      </c>
      <c r="M2102" s="12">
        <f t="shared" si="324"/>
        <v>6</v>
      </c>
      <c r="N2102" s="11"/>
      <c r="O2102" s="11">
        <f t="shared" si="325"/>
        <v>41089.957638888889</v>
      </c>
      <c r="P2102" t="b">
        <v>0</v>
      </c>
      <c r="Q2102">
        <v>27</v>
      </c>
      <c r="R2102" t="b">
        <v>1</v>
      </c>
      <c r="S2102" t="s">
        <v>8279</v>
      </c>
      <c r="T2102" s="5">
        <f t="shared" si="326"/>
        <v>136.66666666666666</v>
      </c>
      <c r="U2102" s="5">
        <f t="shared" si="327"/>
        <v>30.37037037037037</v>
      </c>
      <c r="V2102" t="str">
        <f t="shared" si="328"/>
        <v>music</v>
      </c>
      <c r="W2102" t="str">
        <f t="shared" si="329"/>
        <v>indie rock</v>
      </c>
      <c r="X2102" s="8">
        <f t="shared" si="320"/>
        <v>2012</v>
      </c>
      <c r="Y2102" s="8">
        <f t="shared" si="321"/>
        <v>6</v>
      </c>
    </row>
    <row r="2103" spans="1:25" ht="19" customHeight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322"/>
        <v>40891.941134259258</v>
      </c>
      <c r="L2103" s="12">
        <f t="shared" si="323"/>
        <v>2011</v>
      </c>
      <c r="M2103" s="12">
        <f t="shared" si="324"/>
        <v>12</v>
      </c>
      <c r="N2103" s="11"/>
      <c r="O2103" s="11">
        <f t="shared" si="325"/>
        <v>40951.941134259258</v>
      </c>
      <c r="P2103" t="b">
        <v>0</v>
      </c>
      <c r="Q2103">
        <v>44</v>
      </c>
      <c r="R2103" t="b">
        <v>1</v>
      </c>
      <c r="S2103" t="s">
        <v>8279</v>
      </c>
      <c r="T2103" s="5">
        <f t="shared" si="326"/>
        <v>113.25</v>
      </c>
      <c r="U2103" s="5">
        <f t="shared" si="327"/>
        <v>51.477272727272727</v>
      </c>
      <c r="V2103" t="str">
        <f t="shared" si="328"/>
        <v>music</v>
      </c>
      <c r="W2103" t="str">
        <f t="shared" si="329"/>
        <v>indie rock</v>
      </c>
      <c r="X2103" s="8">
        <f t="shared" si="320"/>
        <v>2011</v>
      </c>
      <c r="Y2103" s="8">
        <f t="shared" si="321"/>
        <v>12</v>
      </c>
    </row>
    <row r="2104" spans="1:25" ht="19" customHeight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322"/>
        <v>40638.660277777773</v>
      </c>
      <c r="L2104" s="12">
        <f t="shared" si="323"/>
        <v>2011</v>
      </c>
      <c r="M2104" s="12">
        <f t="shared" si="324"/>
        <v>4</v>
      </c>
      <c r="N2104" s="11"/>
      <c r="O2104" s="11">
        <f t="shared" si="325"/>
        <v>40668.660277777773</v>
      </c>
      <c r="P2104" t="b">
        <v>0</v>
      </c>
      <c r="Q2104">
        <v>38</v>
      </c>
      <c r="R2104" t="b">
        <v>1</v>
      </c>
      <c r="S2104" t="s">
        <v>8279</v>
      </c>
      <c r="T2104" s="5">
        <f t="shared" si="326"/>
        <v>136</v>
      </c>
      <c r="U2104" s="5">
        <f t="shared" si="327"/>
        <v>35.789473684210527</v>
      </c>
      <c r="V2104" t="str">
        <f t="shared" si="328"/>
        <v>music</v>
      </c>
      <c r="W2104" t="str">
        <f t="shared" si="329"/>
        <v>indie rock</v>
      </c>
      <c r="X2104" s="8">
        <f t="shared" si="320"/>
        <v>2011</v>
      </c>
      <c r="Y2104" s="8">
        <f t="shared" si="321"/>
        <v>4</v>
      </c>
    </row>
    <row r="2105" spans="1:25" ht="19" customHeight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322"/>
        <v>41192.546608796292</v>
      </c>
      <c r="L2105" s="12">
        <f t="shared" si="323"/>
        <v>2012</v>
      </c>
      <c r="M2105" s="12">
        <f t="shared" si="324"/>
        <v>10</v>
      </c>
      <c r="N2105" s="11"/>
      <c r="O2105" s="11">
        <f t="shared" si="325"/>
        <v>41222.588275462964</v>
      </c>
      <c r="P2105" t="b">
        <v>0</v>
      </c>
      <c r="Q2105">
        <v>115</v>
      </c>
      <c r="R2105" t="b">
        <v>1</v>
      </c>
      <c r="S2105" t="s">
        <v>8279</v>
      </c>
      <c r="T2105" s="5">
        <f t="shared" si="326"/>
        <v>146.12318374694613</v>
      </c>
      <c r="U2105" s="5">
        <f t="shared" si="327"/>
        <v>98.817391304347822</v>
      </c>
      <c r="V2105" t="str">
        <f t="shared" si="328"/>
        <v>music</v>
      </c>
      <c r="W2105" t="str">
        <f t="shared" si="329"/>
        <v>indie rock</v>
      </c>
      <c r="X2105" s="8">
        <f t="shared" si="320"/>
        <v>2012</v>
      </c>
      <c r="Y2105" s="8">
        <f t="shared" si="321"/>
        <v>10</v>
      </c>
    </row>
    <row r="2106" spans="1:25" ht="19" customHeight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322"/>
        <v>41393.86613425926</v>
      </c>
      <c r="L2106" s="12">
        <f t="shared" si="323"/>
        <v>2013</v>
      </c>
      <c r="M2106" s="12">
        <f t="shared" si="324"/>
        <v>4</v>
      </c>
      <c r="N2106" s="11"/>
      <c r="O2106" s="11">
        <f t="shared" si="325"/>
        <v>41424.791666666664</v>
      </c>
      <c r="P2106" t="b">
        <v>0</v>
      </c>
      <c r="Q2106">
        <v>37</v>
      </c>
      <c r="R2106" t="b">
        <v>1</v>
      </c>
      <c r="S2106" t="s">
        <v>8279</v>
      </c>
      <c r="T2106" s="5">
        <f t="shared" si="326"/>
        <v>129.5</v>
      </c>
      <c r="U2106" s="5">
        <f t="shared" si="327"/>
        <v>28</v>
      </c>
      <c r="V2106" t="str">
        <f t="shared" si="328"/>
        <v>music</v>
      </c>
      <c r="W2106" t="str">
        <f t="shared" si="329"/>
        <v>indie rock</v>
      </c>
      <c r="X2106" s="8">
        <f t="shared" si="320"/>
        <v>2013</v>
      </c>
      <c r="Y2106" s="8">
        <f t="shared" si="321"/>
        <v>4</v>
      </c>
    </row>
    <row r="2107" spans="1:25" ht="19" customHeight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322"/>
        <v>41951.580474537033</v>
      </c>
      <c r="L2107" s="12">
        <f t="shared" si="323"/>
        <v>2014</v>
      </c>
      <c r="M2107" s="12">
        <f t="shared" si="324"/>
        <v>11</v>
      </c>
      <c r="N2107" s="11"/>
      <c r="O2107" s="11">
        <f t="shared" si="325"/>
        <v>41963.958333333336</v>
      </c>
      <c r="P2107" t="b">
        <v>0</v>
      </c>
      <c r="Q2107">
        <v>99</v>
      </c>
      <c r="R2107" t="b">
        <v>1</v>
      </c>
      <c r="S2107" t="s">
        <v>8279</v>
      </c>
      <c r="T2107" s="5">
        <f t="shared" si="326"/>
        <v>254</v>
      </c>
      <c r="U2107" s="5">
        <f t="shared" si="327"/>
        <v>51.313131313131315</v>
      </c>
      <c r="V2107" t="str">
        <f t="shared" si="328"/>
        <v>music</v>
      </c>
      <c r="W2107" t="str">
        <f t="shared" si="329"/>
        <v>indie rock</v>
      </c>
      <c r="X2107" s="8">
        <f t="shared" si="320"/>
        <v>2014</v>
      </c>
      <c r="Y2107" s="8">
        <f t="shared" si="321"/>
        <v>11</v>
      </c>
    </row>
    <row r="2108" spans="1:25" ht="19" customHeight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322"/>
        <v>41270.006643518514</v>
      </c>
      <c r="L2108" s="12">
        <f t="shared" si="323"/>
        <v>2012</v>
      </c>
      <c r="M2108" s="12">
        <f t="shared" si="324"/>
        <v>12</v>
      </c>
      <c r="N2108" s="11"/>
      <c r="O2108" s="11">
        <f t="shared" si="325"/>
        <v>41300.006643518514</v>
      </c>
      <c r="P2108" t="b">
        <v>0</v>
      </c>
      <c r="Q2108">
        <v>44</v>
      </c>
      <c r="R2108" t="b">
        <v>1</v>
      </c>
      <c r="S2108" t="s">
        <v>8279</v>
      </c>
      <c r="T2108" s="5">
        <f t="shared" si="326"/>
        <v>107.04545454545456</v>
      </c>
      <c r="U2108" s="5">
        <f t="shared" si="327"/>
        <v>53.522727272727273</v>
      </c>
      <c r="V2108" t="str">
        <f t="shared" si="328"/>
        <v>music</v>
      </c>
      <c r="W2108" t="str">
        <f t="shared" si="329"/>
        <v>indie rock</v>
      </c>
      <c r="X2108" s="8">
        <f t="shared" si="320"/>
        <v>2012</v>
      </c>
      <c r="Y2108" s="8">
        <f t="shared" si="321"/>
        <v>12</v>
      </c>
    </row>
    <row r="2109" spans="1:25" ht="19" customHeight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322"/>
        <v>41934.502233796295</v>
      </c>
      <c r="L2109" s="12">
        <f t="shared" si="323"/>
        <v>2014</v>
      </c>
      <c r="M2109" s="12">
        <f t="shared" si="324"/>
        <v>10</v>
      </c>
      <c r="N2109" s="11"/>
      <c r="O2109" s="11">
        <f t="shared" si="325"/>
        <v>41955.543900462959</v>
      </c>
      <c r="P2109" t="b">
        <v>0</v>
      </c>
      <c r="Q2109">
        <v>58</v>
      </c>
      <c r="R2109" t="b">
        <v>1</v>
      </c>
      <c r="S2109" t="s">
        <v>8279</v>
      </c>
      <c r="T2109" s="5">
        <f t="shared" si="326"/>
        <v>107.73299999999999</v>
      </c>
      <c r="U2109" s="5">
        <f t="shared" si="327"/>
        <v>37.149310344827583</v>
      </c>
      <c r="V2109" t="str">
        <f t="shared" si="328"/>
        <v>music</v>
      </c>
      <c r="W2109" t="str">
        <f t="shared" si="329"/>
        <v>indie rock</v>
      </c>
      <c r="X2109" s="8">
        <f t="shared" si="320"/>
        <v>2014</v>
      </c>
      <c r="Y2109" s="8">
        <f t="shared" si="321"/>
        <v>10</v>
      </c>
    </row>
    <row r="2110" spans="1:25" ht="19" customHeight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322"/>
        <v>41134.967361111107</v>
      </c>
      <c r="L2110" s="12">
        <f t="shared" si="323"/>
        <v>2012</v>
      </c>
      <c r="M2110" s="12">
        <f t="shared" si="324"/>
        <v>8</v>
      </c>
      <c r="N2110" s="11"/>
      <c r="O2110" s="11">
        <f t="shared" si="325"/>
        <v>41161.954861111109</v>
      </c>
      <c r="P2110" t="b">
        <v>0</v>
      </c>
      <c r="Q2110">
        <v>191</v>
      </c>
      <c r="R2110" t="b">
        <v>1</v>
      </c>
      <c r="S2110" t="s">
        <v>8279</v>
      </c>
      <c r="T2110" s="5">
        <f t="shared" si="326"/>
        <v>107.31250000000001</v>
      </c>
      <c r="U2110" s="5">
        <f t="shared" si="327"/>
        <v>89.895287958115176</v>
      </c>
      <c r="V2110" t="str">
        <f t="shared" si="328"/>
        <v>music</v>
      </c>
      <c r="W2110" t="str">
        <f t="shared" si="329"/>
        <v>indie rock</v>
      </c>
      <c r="X2110" s="8">
        <f t="shared" si="320"/>
        <v>2012</v>
      </c>
      <c r="Y2110" s="8">
        <f t="shared" si="321"/>
        <v>8</v>
      </c>
    </row>
    <row r="2111" spans="1:25" ht="19" customHeight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322"/>
        <v>42160.500196759262</v>
      </c>
      <c r="L2111" s="12">
        <f t="shared" si="323"/>
        <v>2015</v>
      </c>
      <c r="M2111" s="12">
        <f t="shared" si="324"/>
        <v>6</v>
      </c>
      <c r="N2111" s="11"/>
      <c r="O2111" s="11">
        <f t="shared" si="325"/>
        <v>42190.500196759262</v>
      </c>
      <c r="P2111" t="b">
        <v>0</v>
      </c>
      <c r="Q2111">
        <v>40</v>
      </c>
      <c r="R2111" t="b">
        <v>1</v>
      </c>
      <c r="S2111" t="s">
        <v>8279</v>
      </c>
      <c r="T2111" s="5">
        <f t="shared" si="326"/>
        <v>106.52500000000001</v>
      </c>
      <c r="U2111" s="5">
        <f t="shared" si="327"/>
        <v>106.52500000000001</v>
      </c>
      <c r="V2111" t="str">
        <f t="shared" si="328"/>
        <v>music</v>
      </c>
      <c r="W2111" t="str">
        <f t="shared" si="329"/>
        <v>indie rock</v>
      </c>
      <c r="X2111" s="8">
        <f t="shared" si="320"/>
        <v>2015</v>
      </c>
      <c r="Y2111" s="8">
        <f t="shared" si="321"/>
        <v>6</v>
      </c>
    </row>
    <row r="2112" spans="1:25" ht="19" customHeight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322"/>
        <v>41759.462604166663</v>
      </c>
      <c r="L2112" s="12">
        <f t="shared" si="323"/>
        <v>2014</v>
      </c>
      <c r="M2112" s="12">
        <f t="shared" si="324"/>
        <v>4</v>
      </c>
      <c r="N2112" s="11"/>
      <c r="O2112" s="11">
        <f t="shared" si="325"/>
        <v>41786.999305555553</v>
      </c>
      <c r="P2112" t="b">
        <v>0</v>
      </c>
      <c r="Q2112">
        <v>38</v>
      </c>
      <c r="R2112" t="b">
        <v>1</v>
      </c>
      <c r="S2112" t="s">
        <v>8279</v>
      </c>
      <c r="T2112" s="5">
        <f t="shared" si="326"/>
        <v>100.35000000000001</v>
      </c>
      <c r="U2112" s="5">
        <f t="shared" si="327"/>
        <v>52.815789473684212</v>
      </c>
      <c r="V2112" t="str">
        <f t="shared" si="328"/>
        <v>music</v>
      </c>
      <c r="W2112" t="str">
        <f t="shared" si="329"/>
        <v>indie rock</v>
      </c>
      <c r="X2112" s="8">
        <f t="shared" si="320"/>
        <v>2014</v>
      </c>
      <c r="Y2112" s="8">
        <f t="shared" si="321"/>
        <v>4</v>
      </c>
    </row>
    <row r="2113" spans="1:25" ht="19" customHeight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322"/>
        <v>40702.988715277774</v>
      </c>
      <c r="L2113" s="12">
        <f t="shared" si="323"/>
        <v>2011</v>
      </c>
      <c r="M2113" s="12">
        <f t="shared" si="324"/>
        <v>6</v>
      </c>
      <c r="N2113" s="11"/>
      <c r="O2113" s="11">
        <f t="shared" si="325"/>
        <v>40769.833333333328</v>
      </c>
      <c r="P2113" t="b">
        <v>0</v>
      </c>
      <c r="Q2113">
        <v>39</v>
      </c>
      <c r="R2113" t="b">
        <v>1</v>
      </c>
      <c r="S2113" t="s">
        <v>8279</v>
      </c>
      <c r="T2113" s="5">
        <f t="shared" si="326"/>
        <v>106.5</v>
      </c>
      <c r="U2113" s="5">
        <f t="shared" si="327"/>
        <v>54.615384615384613</v>
      </c>
      <c r="V2113" t="str">
        <f t="shared" si="328"/>
        <v>music</v>
      </c>
      <c r="W2113" t="str">
        <f t="shared" si="329"/>
        <v>indie rock</v>
      </c>
      <c r="X2113" s="8">
        <f t="shared" si="320"/>
        <v>2011</v>
      </c>
      <c r="Y2113" s="8">
        <f t="shared" si="321"/>
        <v>6</v>
      </c>
    </row>
    <row r="2114" spans="1:25" ht="19" customHeight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si="322"/>
        <v>41365.719826388886</v>
      </c>
      <c r="L2114" s="12">
        <f t="shared" si="323"/>
        <v>2013</v>
      </c>
      <c r="M2114" s="12">
        <f t="shared" si="324"/>
        <v>4</v>
      </c>
      <c r="N2114" s="11"/>
      <c r="O2114" s="11">
        <f t="shared" si="325"/>
        <v>41379.719826388886</v>
      </c>
      <c r="P2114" t="b">
        <v>0</v>
      </c>
      <c r="Q2114">
        <v>11</v>
      </c>
      <c r="R2114" t="b">
        <v>1</v>
      </c>
      <c r="S2114" t="s">
        <v>8279</v>
      </c>
      <c r="T2114" s="5">
        <f t="shared" si="326"/>
        <v>100</v>
      </c>
      <c r="U2114" s="5">
        <f t="shared" si="327"/>
        <v>27.272727272727273</v>
      </c>
      <c r="V2114" t="str">
        <f t="shared" si="328"/>
        <v>music</v>
      </c>
      <c r="W2114" t="str">
        <f t="shared" si="329"/>
        <v>indie rock</v>
      </c>
      <c r="X2114" s="8">
        <f t="shared" ref="X2114:X2177" si="330">L2114</f>
        <v>2013</v>
      </c>
      <c r="Y2114" s="8">
        <f t="shared" ref="Y2114:Y2177" si="331">M2114</f>
        <v>4</v>
      </c>
    </row>
    <row r="2115" spans="1:25" ht="19" customHeight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ref="K2115:K2178" si="332">(J2115/86400)+25569+(-5/24)</f>
        <v>41870.657129629624</v>
      </c>
      <c r="L2115" s="12">
        <f t="shared" ref="L2115:L2178" si="333">YEAR(K2115)</f>
        <v>2014</v>
      </c>
      <c r="M2115" s="12">
        <f t="shared" ref="M2115:M2178" si="334">MONTH(K2115)</f>
        <v>8</v>
      </c>
      <c r="N2115" s="11"/>
      <c r="O2115" s="11">
        <f t="shared" ref="O2115:O2178" si="335">(I2115/86400)+25569+(-5/24)</f>
        <v>41905.657129629624</v>
      </c>
      <c r="P2115" t="b">
        <v>0</v>
      </c>
      <c r="Q2115">
        <v>107</v>
      </c>
      <c r="R2115" t="b">
        <v>1</v>
      </c>
      <c r="S2115" t="s">
        <v>8279</v>
      </c>
      <c r="T2115" s="5">
        <f t="shared" ref="T2115:T2178" si="336">E2115/D2115*100</f>
        <v>104.85714285714285</v>
      </c>
      <c r="U2115" s="5">
        <f t="shared" ref="U2115:U2178" si="337">IF(Q2115&gt;0,E2115/Q2115,0)</f>
        <v>68.598130841121488</v>
      </c>
      <c r="V2115" t="str">
        <f t="shared" ref="V2115:V2178" si="338">LEFT(S2115,SEARCH("/",S2115)-1)</f>
        <v>music</v>
      </c>
      <c r="W2115" t="str">
        <f t="shared" ref="W2115:W2178" si="339">RIGHT($S2115,LEN($S2115)-SEARCH("/",$S2115))</f>
        <v>indie rock</v>
      </c>
      <c r="X2115" s="8">
        <f t="shared" si="330"/>
        <v>2014</v>
      </c>
      <c r="Y2115" s="8">
        <f t="shared" si="331"/>
        <v>8</v>
      </c>
    </row>
    <row r="2116" spans="1:25" ht="19" customHeight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332"/>
        <v>40458.607291666667</v>
      </c>
      <c r="L2116" s="12">
        <f t="shared" si="333"/>
        <v>2010</v>
      </c>
      <c r="M2116" s="12">
        <f t="shared" si="334"/>
        <v>10</v>
      </c>
      <c r="N2116" s="11"/>
      <c r="O2116" s="11">
        <f t="shared" si="335"/>
        <v>40520.999305555553</v>
      </c>
      <c r="P2116" t="b">
        <v>0</v>
      </c>
      <c r="Q2116">
        <v>147</v>
      </c>
      <c r="R2116" t="b">
        <v>1</v>
      </c>
      <c r="S2116" t="s">
        <v>8279</v>
      </c>
      <c r="T2116" s="5">
        <f t="shared" si="336"/>
        <v>104.69999999999999</v>
      </c>
      <c r="U2116" s="5">
        <f t="shared" si="337"/>
        <v>35.612244897959187</v>
      </c>
      <c r="V2116" t="str">
        <f t="shared" si="338"/>
        <v>music</v>
      </c>
      <c r="W2116" t="str">
        <f t="shared" si="339"/>
        <v>indie rock</v>
      </c>
      <c r="X2116" s="8">
        <f t="shared" si="330"/>
        <v>2010</v>
      </c>
      <c r="Y2116" s="8">
        <f t="shared" si="331"/>
        <v>10</v>
      </c>
    </row>
    <row r="2117" spans="1:25" ht="19" customHeight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332"/>
        <v>40563.872696759259</v>
      </c>
      <c r="L2117" s="12">
        <f t="shared" si="333"/>
        <v>2011</v>
      </c>
      <c r="M2117" s="12">
        <f t="shared" si="334"/>
        <v>1</v>
      </c>
      <c r="N2117" s="11"/>
      <c r="O2117" s="11">
        <f t="shared" si="335"/>
        <v>40593.872696759259</v>
      </c>
      <c r="P2117" t="b">
        <v>0</v>
      </c>
      <c r="Q2117">
        <v>36</v>
      </c>
      <c r="R2117" t="b">
        <v>1</v>
      </c>
      <c r="S2117" t="s">
        <v>8279</v>
      </c>
      <c r="T2117" s="5">
        <f t="shared" si="336"/>
        <v>225.66666666666669</v>
      </c>
      <c r="U2117" s="5">
        <f t="shared" si="337"/>
        <v>94.027777777777771</v>
      </c>
      <c r="V2117" t="str">
        <f t="shared" si="338"/>
        <v>music</v>
      </c>
      <c r="W2117" t="str">
        <f t="shared" si="339"/>
        <v>indie rock</v>
      </c>
      <c r="X2117" s="8">
        <f t="shared" si="330"/>
        <v>2011</v>
      </c>
      <c r="Y2117" s="8">
        <f t="shared" si="331"/>
        <v>1</v>
      </c>
    </row>
    <row r="2118" spans="1:25" ht="19" customHeight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332"/>
        <v>41136.569479166668</v>
      </c>
      <c r="L2118" s="12">
        <f t="shared" si="333"/>
        <v>2012</v>
      </c>
      <c r="M2118" s="12">
        <f t="shared" si="334"/>
        <v>8</v>
      </c>
      <c r="N2118" s="11"/>
      <c r="O2118" s="11">
        <f t="shared" si="335"/>
        <v>41184.569479166668</v>
      </c>
      <c r="P2118" t="b">
        <v>0</v>
      </c>
      <c r="Q2118">
        <v>92</v>
      </c>
      <c r="R2118" t="b">
        <v>1</v>
      </c>
      <c r="S2118" t="s">
        <v>8279</v>
      </c>
      <c r="T2118" s="5">
        <f t="shared" si="336"/>
        <v>100.90416666666667</v>
      </c>
      <c r="U2118" s="5">
        <f t="shared" si="337"/>
        <v>526.45652173913038</v>
      </c>
      <c r="V2118" t="str">
        <f t="shared" si="338"/>
        <v>music</v>
      </c>
      <c r="W2118" t="str">
        <f t="shared" si="339"/>
        <v>indie rock</v>
      </c>
      <c r="X2118" s="8">
        <f t="shared" si="330"/>
        <v>2012</v>
      </c>
      <c r="Y2118" s="8">
        <f t="shared" si="331"/>
        <v>8</v>
      </c>
    </row>
    <row r="2119" spans="1:25" ht="19" customHeight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332"/>
        <v>42289.851261574069</v>
      </c>
      <c r="L2119" s="12">
        <f t="shared" si="333"/>
        <v>2015</v>
      </c>
      <c r="M2119" s="12">
        <f t="shared" si="334"/>
        <v>10</v>
      </c>
      <c r="N2119" s="11"/>
      <c r="O2119" s="11">
        <f t="shared" si="335"/>
        <v>42303.999305555553</v>
      </c>
      <c r="P2119" t="b">
        <v>0</v>
      </c>
      <c r="Q2119">
        <v>35</v>
      </c>
      <c r="R2119" t="b">
        <v>1</v>
      </c>
      <c r="S2119" t="s">
        <v>8279</v>
      </c>
      <c r="T2119" s="5">
        <f t="shared" si="336"/>
        <v>147.75</v>
      </c>
      <c r="U2119" s="5">
        <f t="shared" si="337"/>
        <v>50.657142857142858</v>
      </c>
      <c r="V2119" t="str">
        <f t="shared" si="338"/>
        <v>music</v>
      </c>
      <c r="W2119" t="str">
        <f t="shared" si="339"/>
        <v>indie rock</v>
      </c>
      <c r="X2119" s="8">
        <f t="shared" si="330"/>
        <v>2015</v>
      </c>
      <c r="Y2119" s="8">
        <f t="shared" si="331"/>
        <v>10</v>
      </c>
    </row>
    <row r="2120" spans="1:25" ht="19" customHeight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332"/>
        <v>40718.631203703699</v>
      </c>
      <c r="L2120" s="12">
        <f t="shared" si="333"/>
        <v>2011</v>
      </c>
      <c r="M2120" s="12">
        <f t="shared" si="334"/>
        <v>6</v>
      </c>
      <c r="N2120" s="11"/>
      <c r="O2120" s="11">
        <f t="shared" si="335"/>
        <v>40748.631203703699</v>
      </c>
      <c r="P2120" t="b">
        <v>0</v>
      </c>
      <c r="Q2120">
        <v>17</v>
      </c>
      <c r="R2120" t="b">
        <v>1</v>
      </c>
      <c r="S2120" t="s">
        <v>8279</v>
      </c>
      <c r="T2120" s="5">
        <f t="shared" si="336"/>
        <v>134.61099999999999</v>
      </c>
      <c r="U2120" s="5">
        <f t="shared" si="337"/>
        <v>79.182941176470578</v>
      </c>
      <c r="V2120" t="str">
        <f t="shared" si="338"/>
        <v>music</v>
      </c>
      <c r="W2120" t="str">
        <f t="shared" si="339"/>
        <v>indie rock</v>
      </c>
      <c r="X2120" s="8">
        <f t="shared" si="330"/>
        <v>2011</v>
      </c>
      <c r="Y2120" s="8">
        <f t="shared" si="331"/>
        <v>6</v>
      </c>
    </row>
    <row r="2121" spans="1:25" ht="19" customHeight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332"/>
        <v>41106.921817129631</v>
      </c>
      <c r="L2121" s="12">
        <f t="shared" si="333"/>
        <v>2012</v>
      </c>
      <c r="M2121" s="12">
        <f t="shared" si="334"/>
        <v>7</v>
      </c>
      <c r="N2121" s="11"/>
      <c r="O2121" s="11">
        <f t="shared" si="335"/>
        <v>41136.921817129631</v>
      </c>
      <c r="P2121" t="b">
        <v>0</v>
      </c>
      <c r="Q2121">
        <v>22</v>
      </c>
      <c r="R2121" t="b">
        <v>1</v>
      </c>
      <c r="S2121" t="s">
        <v>8279</v>
      </c>
      <c r="T2121" s="5">
        <f t="shared" si="336"/>
        <v>100.75</v>
      </c>
      <c r="U2121" s="5">
        <f t="shared" si="337"/>
        <v>91.590909090909093</v>
      </c>
      <c r="V2121" t="str">
        <f t="shared" si="338"/>
        <v>music</v>
      </c>
      <c r="W2121" t="str">
        <f t="shared" si="339"/>
        <v>indie rock</v>
      </c>
      <c r="X2121" s="8">
        <f t="shared" si="330"/>
        <v>2012</v>
      </c>
      <c r="Y2121" s="8">
        <f t="shared" si="331"/>
        <v>7</v>
      </c>
    </row>
    <row r="2122" spans="1:25" ht="19" customHeight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332"/>
        <v>41591.756203703699</v>
      </c>
      <c r="L2122" s="12">
        <f t="shared" si="333"/>
        <v>2013</v>
      </c>
      <c r="M2122" s="12">
        <f t="shared" si="334"/>
        <v>11</v>
      </c>
      <c r="N2122" s="11"/>
      <c r="O2122" s="11">
        <f t="shared" si="335"/>
        <v>41640.756203703699</v>
      </c>
      <c r="P2122" t="b">
        <v>0</v>
      </c>
      <c r="Q2122">
        <v>69</v>
      </c>
      <c r="R2122" t="b">
        <v>1</v>
      </c>
      <c r="S2122" t="s">
        <v>8279</v>
      </c>
      <c r="T2122" s="5">
        <f t="shared" si="336"/>
        <v>100.880375</v>
      </c>
      <c r="U2122" s="5">
        <f t="shared" si="337"/>
        <v>116.96275362318841</v>
      </c>
      <c r="V2122" t="str">
        <f t="shared" si="338"/>
        <v>music</v>
      </c>
      <c r="W2122" t="str">
        <f t="shared" si="339"/>
        <v>indie rock</v>
      </c>
      <c r="X2122" s="8">
        <f t="shared" si="330"/>
        <v>2013</v>
      </c>
      <c r="Y2122" s="8">
        <f t="shared" si="331"/>
        <v>11</v>
      </c>
    </row>
    <row r="2123" spans="1:25" ht="19" customHeight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332"/>
        <v>42716.534120370365</v>
      </c>
      <c r="L2123" s="12">
        <f t="shared" si="333"/>
        <v>2016</v>
      </c>
      <c r="M2123" s="12">
        <f t="shared" si="334"/>
        <v>12</v>
      </c>
      <c r="N2123" s="11"/>
      <c r="O2123" s="11">
        <f t="shared" si="335"/>
        <v>42746.534120370365</v>
      </c>
      <c r="P2123" t="b">
        <v>0</v>
      </c>
      <c r="Q2123">
        <v>10</v>
      </c>
      <c r="R2123" t="b">
        <v>0</v>
      </c>
      <c r="S2123" t="s">
        <v>8282</v>
      </c>
      <c r="T2123" s="5">
        <f t="shared" si="336"/>
        <v>0.56800000000000006</v>
      </c>
      <c r="U2123" s="5">
        <f t="shared" si="337"/>
        <v>28.4</v>
      </c>
      <c r="V2123" t="str">
        <f t="shared" si="338"/>
        <v>games</v>
      </c>
      <c r="W2123" t="str">
        <f t="shared" si="339"/>
        <v>video games</v>
      </c>
      <c r="X2123" s="8">
        <f t="shared" si="330"/>
        <v>2016</v>
      </c>
      <c r="Y2123" s="8">
        <f t="shared" si="331"/>
        <v>12</v>
      </c>
    </row>
    <row r="2124" spans="1:25" ht="19" customHeight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332"/>
        <v>42712.092233796291</v>
      </c>
      <c r="L2124" s="12">
        <f t="shared" si="333"/>
        <v>2016</v>
      </c>
      <c r="M2124" s="12">
        <f t="shared" si="334"/>
        <v>12</v>
      </c>
      <c r="N2124" s="11"/>
      <c r="O2124" s="11">
        <f t="shared" si="335"/>
        <v>42742.092233796291</v>
      </c>
      <c r="P2124" t="b">
        <v>0</v>
      </c>
      <c r="Q2124">
        <v>3</v>
      </c>
      <c r="R2124" t="b">
        <v>0</v>
      </c>
      <c r="S2124" t="s">
        <v>8282</v>
      </c>
      <c r="T2124" s="5">
        <f t="shared" si="336"/>
        <v>0.38750000000000001</v>
      </c>
      <c r="U2124" s="5">
        <f t="shared" si="337"/>
        <v>103.33333333333333</v>
      </c>
      <c r="V2124" t="str">
        <f t="shared" si="338"/>
        <v>games</v>
      </c>
      <c r="W2124" t="str">
        <f t="shared" si="339"/>
        <v>video games</v>
      </c>
      <c r="X2124" s="8">
        <f t="shared" si="330"/>
        <v>2016</v>
      </c>
      <c r="Y2124" s="8">
        <f t="shared" si="331"/>
        <v>12</v>
      </c>
    </row>
    <row r="2125" spans="1:25" ht="19" customHeight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332"/>
        <v>40198.216516203705</v>
      </c>
      <c r="L2125" s="12">
        <f t="shared" si="333"/>
        <v>2010</v>
      </c>
      <c r="M2125" s="12">
        <f t="shared" si="334"/>
        <v>1</v>
      </c>
      <c r="N2125" s="11"/>
      <c r="O2125" s="11">
        <f t="shared" si="335"/>
        <v>40252.082638888889</v>
      </c>
      <c r="P2125" t="b">
        <v>0</v>
      </c>
      <c r="Q2125">
        <v>5</v>
      </c>
      <c r="R2125" t="b">
        <v>0</v>
      </c>
      <c r="S2125" t="s">
        <v>8282</v>
      </c>
      <c r="T2125" s="5">
        <f t="shared" si="336"/>
        <v>10</v>
      </c>
      <c r="U2125" s="5">
        <f t="shared" si="337"/>
        <v>10</v>
      </c>
      <c r="V2125" t="str">
        <f t="shared" si="338"/>
        <v>games</v>
      </c>
      <c r="W2125" t="str">
        <f t="shared" si="339"/>
        <v>video games</v>
      </c>
      <c r="X2125" s="8">
        <f t="shared" si="330"/>
        <v>2010</v>
      </c>
      <c r="Y2125" s="8">
        <f t="shared" si="331"/>
        <v>1</v>
      </c>
    </row>
    <row r="2126" spans="1:25" ht="19" customHeight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332"/>
        <v>40463.819849537038</v>
      </c>
      <c r="L2126" s="12">
        <f t="shared" si="333"/>
        <v>2010</v>
      </c>
      <c r="M2126" s="12">
        <f t="shared" si="334"/>
        <v>10</v>
      </c>
      <c r="N2126" s="11"/>
      <c r="O2126" s="11">
        <f t="shared" si="335"/>
        <v>40512</v>
      </c>
      <c r="P2126" t="b">
        <v>0</v>
      </c>
      <c r="Q2126">
        <v>5</v>
      </c>
      <c r="R2126" t="b">
        <v>0</v>
      </c>
      <c r="S2126" t="s">
        <v>8282</v>
      </c>
      <c r="T2126" s="5">
        <f t="shared" si="336"/>
        <v>10.454545454545453</v>
      </c>
      <c r="U2126" s="5">
        <f t="shared" si="337"/>
        <v>23</v>
      </c>
      <c r="V2126" t="str">
        <f t="shared" si="338"/>
        <v>games</v>
      </c>
      <c r="W2126" t="str">
        <f t="shared" si="339"/>
        <v>video games</v>
      </c>
      <c r="X2126" s="8">
        <f t="shared" si="330"/>
        <v>2010</v>
      </c>
      <c r="Y2126" s="8">
        <f t="shared" si="331"/>
        <v>10</v>
      </c>
    </row>
    <row r="2127" spans="1:25" ht="19" customHeight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332"/>
        <v>42190.815196759257</v>
      </c>
      <c r="L2127" s="12">
        <f t="shared" si="333"/>
        <v>2015</v>
      </c>
      <c r="M2127" s="12">
        <f t="shared" si="334"/>
        <v>7</v>
      </c>
      <c r="N2127" s="11"/>
      <c r="O2127" s="11">
        <f t="shared" si="335"/>
        <v>42220.815196759257</v>
      </c>
      <c r="P2127" t="b">
        <v>0</v>
      </c>
      <c r="Q2127">
        <v>27</v>
      </c>
      <c r="R2127" t="b">
        <v>0</v>
      </c>
      <c r="S2127" t="s">
        <v>8282</v>
      </c>
      <c r="T2127" s="5">
        <f t="shared" si="336"/>
        <v>1.4200000000000002</v>
      </c>
      <c r="U2127" s="5">
        <f t="shared" si="337"/>
        <v>31.555555555555557</v>
      </c>
      <c r="V2127" t="str">
        <f t="shared" si="338"/>
        <v>games</v>
      </c>
      <c r="W2127" t="str">
        <f t="shared" si="339"/>
        <v>video games</v>
      </c>
      <c r="X2127" s="8">
        <f t="shared" si="330"/>
        <v>2015</v>
      </c>
      <c r="Y2127" s="8">
        <f t="shared" si="331"/>
        <v>7</v>
      </c>
    </row>
    <row r="2128" spans="1:25" ht="19" customHeight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332"/>
        <v>41951.76489583333</v>
      </c>
      <c r="L2128" s="12">
        <f t="shared" si="333"/>
        <v>2014</v>
      </c>
      <c r="M2128" s="12">
        <f t="shared" si="334"/>
        <v>11</v>
      </c>
      <c r="N2128" s="11"/>
      <c r="O2128" s="11">
        <f t="shared" si="335"/>
        <v>41981.76489583333</v>
      </c>
      <c r="P2128" t="b">
        <v>0</v>
      </c>
      <c r="Q2128">
        <v>2</v>
      </c>
      <c r="R2128" t="b">
        <v>0</v>
      </c>
      <c r="S2128" t="s">
        <v>8282</v>
      </c>
      <c r="T2128" s="5">
        <f t="shared" si="336"/>
        <v>0.05</v>
      </c>
      <c r="U2128" s="5">
        <f t="shared" si="337"/>
        <v>5</v>
      </c>
      <c r="V2128" t="str">
        <f t="shared" si="338"/>
        <v>games</v>
      </c>
      <c r="W2128" t="str">
        <f t="shared" si="339"/>
        <v>video games</v>
      </c>
      <c r="X2128" s="8">
        <f t="shared" si="330"/>
        <v>2014</v>
      </c>
      <c r="Y2128" s="8">
        <f t="shared" si="331"/>
        <v>11</v>
      </c>
    </row>
    <row r="2129" spans="1:25" ht="19" customHeight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332"/>
        <v>42045.297025462962</v>
      </c>
      <c r="L2129" s="12">
        <f t="shared" si="333"/>
        <v>2015</v>
      </c>
      <c r="M2129" s="12">
        <f t="shared" si="334"/>
        <v>2</v>
      </c>
      <c r="N2129" s="11"/>
      <c r="O2129" s="11">
        <f t="shared" si="335"/>
        <v>42075.255358796298</v>
      </c>
      <c r="P2129" t="b">
        <v>0</v>
      </c>
      <c r="Q2129">
        <v>236</v>
      </c>
      <c r="R2129" t="b">
        <v>0</v>
      </c>
      <c r="S2129" t="s">
        <v>8282</v>
      </c>
      <c r="T2129" s="5">
        <f t="shared" si="336"/>
        <v>28.842857142857142</v>
      </c>
      <c r="U2129" s="5">
        <f t="shared" si="337"/>
        <v>34.220338983050844</v>
      </c>
      <c r="V2129" t="str">
        <f t="shared" si="338"/>
        <v>games</v>
      </c>
      <c r="W2129" t="str">
        <f t="shared" si="339"/>
        <v>video games</v>
      </c>
      <c r="X2129" s="8">
        <f t="shared" si="330"/>
        <v>2015</v>
      </c>
      <c r="Y2129" s="8">
        <f t="shared" si="331"/>
        <v>2</v>
      </c>
    </row>
    <row r="2130" spans="1:25" ht="19" customHeight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332"/>
        <v>41843.564456018517</v>
      </c>
      <c r="L2130" s="12">
        <f t="shared" si="333"/>
        <v>2014</v>
      </c>
      <c r="M2130" s="12">
        <f t="shared" si="334"/>
        <v>7</v>
      </c>
      <c r="N2130" s="11"/>
      <c r="O2130" s="11">
        <f t="shared" si="335"/>
        <v>41903.564456018517</v>
      </c>
      <c r="P2130" t="b">
        <v>0</v>
      </c>
      <c r="Q2130">
        <v>1</v>
      </c>
      <c r="R2130" t="b">
        <v>0</v>
      </c>
      <c r="S2130" t="s">
        <v>8282</v>
      </c>
      <c r="T2130" s="5">
        <f t="shared" si="336"/>
        <v>0.16666666666666669</v>
      </c>
      <c r="U2130" s="5">
        <f t="shared" si="337"/>
        <v>25</v>
      </c>
      <c r="V2130" t="str">
        <f t="shared" si="338"/>
        <v>games</v>
      </c>
      <c r="W2130" t="str">
        <f t="shared" si="339"/>
        <v>video games</v>
      </c>
      <c r="X2130" s="8">
        <f t="shared" si="330"/>
        <v>2014</v>
      </c>
      <c r="Y2130" s="8">
        <f t="shared" si="331"/>
        <v>7</v>
      </c>
    </row>
    <row r="2131" spans="1:25" ht="19" customHeight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332"/>
        <v>42408.815972222219</v>
      </c>
      <c r="L2131" s="12">
        <f t="shared" si="333"/>
        <v>2016</v>
      </c>
      <c r="M2131" s="12">
        <f t="shared" si="334"/>
        <v>2</v>
      </c>
      <c r="N2131" s="11"/>
      <c r="O2131" s="11">
        <f t="shared" si="335"/>
        <v>42438.815972222219</v>
      </c>
      <c r="P2131" t="b">
        <v>0</v>
      </c>
      <c r="Q2131">
        <v>12</v>
      </c>
      <c r="R2131" t="b">
        <v>0</v>
      </c>
      <c r="S2131" t="s">
        <v>8282</v>
      </c>
      <c r="T2131" s="5">
        <f t="shared" si="336"/>
        <v>11.799999999999999</v>
      </c>
      <c r="U2131" s="5">
        <f t="shared" si="337"/>
        <v>19.666666666666668</v>
      </c>
      <c r="V2131" t="str">
        <f t="shared" si="338"/>
        <v>games</v>
      </c>
      <c r="W2131" t="str">
        <f t="shared" si="339"/>
        <v>video games</v>
      </c>
      <c r="X2131" s="8">
        <f t="shared" si="330"/>
        <v>2016</v>
      </c>
      <c r="Y2131" s="8">
        <f t="shared" si="331"/>
        <v>2</v>
      </c>
    </row>
    <row r="2132" spans="1:25" ht="19" customHeight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332"/>
        <v>41831.87804398148</v>
      </c>
      <c r="L2132" s="12">
        <f t="shared" si="333"/>
        <v>2014</v>
      </c>
      <c r="M2132" s="12">
        <f t="shared" si="334"/>
        <v>7</v>
      </c>
      <c r="N2132" s="11"/>
      <c r="O2132" s="11">
        <f t="shared" si="335"/>
        <v>41866.87804398148</v>
      </c>
      <c r="P2132" t="b">
        <v>0</v>
      </c>
      <c r="Q2132">
        <v>4</v>
      </c>
      <c r="R2132" t="b">
        <v>0</v>
      </c>
      <c r="S2132" t="s">
        <v>8282</v>
      </c>
      <c r="T2132" s="5">
        <f t="shared" si="336"/>
        <v>0.20238095238095236</v>
      </c>
      <c r="U2132" s="5">
        <f t="shared" si="337"/>
        <v>21.25</v>
      </c>
      <c r="V2132" t="str">
        <f t="shared" si="338"/>
        <v>games</v>
      </c>
      <c r="W2132" t="str">
        <f t="shared" si="339"/>
        <v>video games</v>
      </c>
      <c r="X2132" s="8">
        <f t="shared" si="330"/>
        <v>2014</v>
      </c>
      <c r="Y2132" s="8">
        <f t="shared" si="331"/>
        <v>7</v>
      </c>
    </row>
    <row r="2133" spans="1:25" ht="19" customHeight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332"/>
        <v>42166.998738425922</v>
      </c>
      <c r="L2133" s="12">
        <f t="shared" si="333"/>
        <v>2015</v>
      </c>
      <c r="M2133" s="12">
        <f t="shared" si="334"/>
        <v>6</v>
      </c>
      <c r="N2133" s="11"/>
      <c r="O2133" s="11">
        <f t="shared" si="335"/>
        <v>42196.998738425922</v>
      </c>
      <c r="P2133" t="b">
        <v>0</v>
      </c>
      <c r="Q2133">
        <v>3</v>
      </c>
      <c r="R2133" t="b">
        <v>0</v>
      </c>
      <c r="S2133" t="s">
        <v>8282</v>
      </c>
      <c r="T2133" s="5">
        <f t="shared" si="336"/>
        <v>5</v>
      </c>
      <c r="U2133" s="5">
        <f t="shared" si="337"/>
        <v>8.3333333333333339</v>
      </c>
      <c r="V2133" t="str">
        <f t="shared" si="338"/>
        <v>games</v>
      </c>
      <c r="W2133" t="str">
        <f t="shared" si="339"/>
        <v>video games</v>
      </c>
      <c r="X2133" s="8">
        <f t="shared" si="330"/>
        <v>2015</v>
      </c>
      <c r="Y2133" s="8">
        <f t="shared" si="331"/>
        <v>6</v>
      </c>
    </row>
    <row r="2134" spans="1:25" ht="19" customHeight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332"/>
        <v>41643.27884259259</v>
      </c>
      <c r="L2134" s="12">
        <f t="shared" si="333"/>
        <v>2014</v>
      </c>
      <c r="M2134" s="12">
        <f t="shared" si="334"/>
        <v>1</v>
      </c>
      <c r="N2134" s="11"/>
      <c r="O2134" s="11">
        <f t="shared" si="335"/>
        <v>41673.27884259259</v>
      </c>
      <c r="P2134" t="b">
        <v>0</v>
      </c>
      <c r="Q2134">
        <v>99</v>
      </c>
      <c r="R2134" t="b">
        <v>0</v>
      </c>
      <c r="S2134" t="s">
        <v>8282</v>
      </c>
      <c r="T2134" s="5">
        <f t="shared" si="336"/>
        <v>2.1129899999999995</v>
      </c>
      <c r="U2134" s="5">
        <f t="shared" si="337"/>
        <v>21.34333333333333</v>
      </c>
      <c r="V2134" t="str">
        <f t="shared" si="338"/>
        <v>games</v>
      </c>
      <c r="W2134" t="str">
        <f t="shared" si="339"/>
        <v>video games</v>
      </c>
      <c r="X2134" s="8">
        <f t="shared" si="330"/>
        <v>2014</v>
      </c>
      <c r="Y2134" s="8">
        <f t="shared" si="331"/>
        <v>1</v>
      </c>
    </row>
    <row r="2135" spans="1:25" ht="19" customHeight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332"/>
        <v>40618.888877314814</v>
      </c>
      <c r="L2135" s="12">
        <f t="shared" si="333"/>
        <v>2011</v>
      </c>
      <c r="M2135" s="12">
        <f t="shared" si="334"/>
        <v>3</v>
      </c>
      <c r="N2135" s="11"/>
      <c r="O2135" s="11">
        <f t="shared" si="335"/>
        <v>40657.082638888889</v>
      </c>
      <c r="P2135" t="b">
        <v>0</v>
      </c>
      <c r="Q2135">
        <v>3</v>
      </c>
      <c r="R2135" t="b">
        <v>0</v>
      </c>
      <c r="S2135" t="s">
        <v>8282</v>
      </c>
      <c r="T2135" s="5">
        <f t="shared" si="336"/>
        <v>1.6</v>
      </c>
      <c r="U2135" s="5">
        <f t="shared" si="337"/>
        <v>5.333333333333333</v>
      </c>
      <c r="V2135" t="str">
        <f t="shared" si="338"/>
        <v>games</v>
      </c>
      <c r="W2135" t="str">
        <f t="shared" si="339"/>
        <v>video games</v>
      </c>
      <c r="X2135" s="8">
        <f t="shared" si="330"/>
        <v>2011</v>
      </c>
      <c r="Y2135" s="8">
        <f t="shared" si="331"/>
        <v>3</v>
      </c>
    </row>
    <row r="2136" spans="1:25" ht="19" customHeight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332"/>
        <v>41361.678136574068</v>
      </c>
      <c r="L2136" s="12">
        <f t="shared" si="333"/>
        <v>2013</v>
      </c>
      <c r="M2136" s="12">
        <f t="shared" si="334"/>
        <v>3</v>
      </c>
      <c r="N2136" s="11"/>
      <c r="O2136" s="11">
        <f t="shared" si="335"/>
        <v>41391.678136574068</v>
      </c>
      <c r="P2136" t="b">
        <v>0</v>
      </c>
      <c r="Q2136">
        <v>3</v>
      </c>
      <c r="R2136" t="b">
        <v>0</v>
      </c>
      <c r="S2136" t="s">
        <v>8282</v>
      </c>
      <c r="T2136" s="5">
        <f t="shared" si="336"/>
        <v>1.7333333333333332</v>
      </c>
      <c r="U2136" s="5">
        <f t="shared" si="337"/>
        <v>34.666666666666664</v>
      </c>
      <c r="V2136" t="str">
        <f t="shared" si="338"/>
        <v>games</v>
      </c>
      <c r="W2136" t="str">
        <f t="shared" si="339"/>
        <v>video games</v>
      </c>
      <c r="X2136" s="8">
        <f t="shared" si="330"/>
        <v>2013</v>
      </c>
      <c r="Y2136" s="8">
        <f t="shared" si="331"/>
        <v>3</v>
      </c>
    </row>
    <row r="2137" spans="1:25" ht="19" customHeight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332"/>
        <v>41156.755011574074</v>
      </c>
      <c r="L2137" s="12">
        <f t="shared" si="333"/>
        <v>2012</v>
      </c>
      <c r="M2137" s="12">
        <f t="shared" si="334"/>
        <v>9</v>
      </c>
      <c r="N2137" s="11"/>
      <c r="O2137" s="11">
        <f t="shared" si="335"/>
        <v>41186.755011574074</v>
      </c>
      <c r="P2137" t="b">
        <v>0</v>
      </c>
      <c r="Q2137">
        <v>22</v>
      </c>
      <c r="R2137" t="b">
        <v>0</v>
      </c>
      <c r="S2137" t="s">
        <v>8282</v>
      </c>
      <c r="T2137" s="5">
        <f t="shared" si="336"/>
        <v>9.56</v>
      </c>
      <c r="U2137" s="5">
        <f t="shared" si="337"/>
        <v>21.727272727272727</v>
      </c>
      <c r="V2137" t="str">
        <f t="shared" si="338"/>
        <v>games</v>
      </c>
      <c r="W2137" t="str">
        <f t="shared" si="339"/>
        <v>video games</v>
      </c>
      <c r="X2137" s="8">
        <f t="shared" si="330"/>
        <v>2012</v>
      </c>
      <c r="Y2137" s="8">
        <f t="shared" si="331"/>
        <v>9</v>
      </c>
    </row>
    <row r="2138" spans="1:25" ht="19" customHeight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332"/>
        <v>41536.300763888888</v>
      </c>
      <c r="L2138" s="12">
        <f t="shared" si="333"/>
        <v>2013</v>
      </c>
      <c r="M2138" s="12">
        <f t="shared" si="334"/>
        <v>9</v>
      </c>
      <c r="N2138" s="11"/>
      <c r="O2138" s="11">
        <f t="shared" si="335"/>
        <v>41566.300763888888</v>
      </c>
      <c r="P2138" t="b">
        <v>0</v>
      </c>
      <c r="Q2138">
        <v>4</v>
      </c>
      <c r="R2138" t="b">
        <v>0</v>
      </c>
      <c r="S2138" t="s">
        <v>8282</v>
      </c>
      <c r="T2138" s="5">
        <f t="shared" si="336"/>
        <v>5.9612499999999999E-2</v>
      </c>
      <c r="U2138" s="5">
        <f t="shared" si="337"/>
        <v>11.922499999999999</v>
      </c>
      <c r="V2138" t="str">
        <f t="shared" si="338"/>
        <v>games</v>
      </c>
      <c r="W2138" t="str">
        <f t="shared" si="339"/>
        <v>video games</v>
      </c>
      <c r="X2138" s="8">
        <f t="shared" si="330"/>
        <v>2013</v>
      </c>
      <c r="Y2138" s="8">
        <f t="shared" si="331"/>
        <v>9</v>
      </c>
    </row>
    <row r="2139" spans="1:25" ht="19" customHeight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332"/>
        <v>41948.562835648147</v>
      </c>
      <c r="L2139" s="12">
        <f t="shared" si="333"/>
        <v>2014</v>
      </c>
      <c r="M2139" s="12">
        <f t="shared" si="334"/>
        <v>11</v>
      </c>
      <c r="N2139" s="11"/>
      <c r="O2139" s="11">
        <f t="shared" si="335"/>
        <v>41978.562835648147</v>
      </c>
      <c r="P2139" t="b">
        <v>0</v>
      </c>
      <c r="Q2139">
        <v>534</v>
      </c>
      <c r="R2139" t="b">
        <v>0</v>
      </c>
      <c r="S2139" t="s">
        <v>8282</v>
      </c>
      <c r="T2139" s="5">
        <f t="shared" si="336"/>
        <v>28.405999999999999</v>
      </c>
      <c r="U2139" s="5">
        <f t="shared" si="337"/>
        <v>26.59737827715356</v>
      </c>
      <c r="V2139" t="str">
        <f t="shared" si="338"/>
        <v>games</v>
      </c>
      <c r="W2139" t="str">
        <f t="shared" si="339"/>
        <v>video games</v>
      </c>
      <c r="X2139" s="8">
        <f t="shared" si="330"/>
        <v>2014</v>
      </c>
      <c r="Y2139" s="8">
        <f t="shared" si="331"/>
        <v>11</v>
      </c>
    </row>
    <row r="2140" spans="1:25" ht="19" customHeight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332"/>
        <v>41556.804849537039</v>
      </c>
      <c r="L2140" s="12">
        <f t="shared" si="333"/>
        <v>2013</v>
      </c>
      <c r="M2140" s="12">
        <f t="shared" si="334"/>
        <v>10</v>
      </c>
      <c r="N2140" s="11"/>
      <c r="O2140" s="11">
        <f t="shared" si="335"/>
        <v>41586.846516203703</v>
      </c>
      <c r="P2140" t="b">
        <v>0</v>
      </c>
      <c r="Q2140">
        <v>12</v>
      </c>
      <c r="R2140" t="b">
        <v>0</v>
      </c>
      <c r="S2140" t="s">
        <v>8282</v>
      </c>
      <c r="T2140" s="5">
        <f t="shared" si="336"/>
        <v>12.8</v>
      </c>
      <c r="U2140" s="5">
        <f t="shared" si="337"/>
        <v>10.666666666666666</v>
      </c>
      <c r="V2140" t="str">
        <f t="shared" si="338"/>
        <v>games</v>
      </c>
      <c r="W2140" t="str">
        <f t="shared" si="339"/>
        <v>video games</v>
      </c>
      <c r="X2140" s="8">
        <f t="shared" si="330"/>
        <v>2013</v>
      </c>
      <c r="Y2140" s="8">
        <f t="shared" si="331"/>
        <v>10</v>
      </c>
    </row>
    <row r="2141" spans="1:25" ht="19" customHeight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332"/>
        <v>42647.541759259257</v>
      </c>
      <c r="L2141" s="12">
        <f t="shared" si="333"/>
        <v>2016</v>
      </c>
      <c r="M2141" s="12">
        <f t="shared" si="334"/>
        <v>10</v>
      </c>
      <c r="N2141" s="11"/>
      <c r="O2141" s="11">
        <f t="shared" si="335"/>
        <v>42677.541759259257</v>
      </c>
      <c r="P2141" t="b">
        <v>0</v>
      </c>
      <c r="Q2141">
        <v>56</v>
      </c>
      <c r="R2141" t="b">
        <v>0</v>
      </c>
      <c r="S2141" t="s">
        <v>8282</v>
      </c>
      <c r="T2141" s="5">
        <f t="shared" si="336"/>
        <v>5.42</v>
      </c>
      <c r="U2141" s="5">
        <f t="shared" si="337"/>
        <v>29.035714285714285</v>
      </c>
      <c r="V2141" t="str">
        <f t="shared" si="338"/>
        <v>games</v>
      </c>
      <c r="W2141" t="str">
        <f t="shared" si="339"/>
        <v>video games</v>
      </c>
      <c r="X2141" s="8">
        <f t="shared" si="330"/>
        <v>2016</v>
      </c>
      <c r="Y2141" s="8">
        <f t="shared" si="331"/>
        <v>10</v>
      </c>
    </row>
    <row r="2142" spans="1:25" ht="19" customHeight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332"/>
        <v>41255.625277777777</v>
      </c>
      <c r="L2142" s="12">
        <f t="shared" si="333"/>
        <v>2012</v>
      </c>
      <c r="M2142" s="12">
        <f t="shared" si="334"/>
        <v>12</v>
      </c>
      <c r="N2142" s="11"/>
      <c r="O2142" s="11">
        <f t="shared" si="335"/>
        <v>41285.625277777777</v>
      </c>
      <c r="P2142" t="b">
        <v>0</v>
      </c>
      <c r="Q2142">
        <v>11</v>
      </c>
      <c r="R2142" t="b">
        <v>0</v>
      </c>
      <c r="S2142" t="s">
        <v>8282</v>
      </c>
      <c r="T2142" s="5">
        <f t="shared" si="336"/>
        <v>0.11199999999999999</v>
      </c>
      <c r="U2142" s="5">
        <f t="shared" si="337"/>
        <v>50.909090909090907</v>
      </c>
      <c r="V2142" t="str">
        <f t="shared" si="338"/>
        <v>games</v>
      </c>
      <c r="W2142" t="str">
        <f t="shared" si="339"/>
        <v>video games</v>
      </c>
      <c r="X2142" s="8">
        <f t="shared" si="330"/>
        <v>2012</v>
      </c>
      <c r="Y2142" s="8">
        <f t="shared" si="331"/>
        <v>12</v>
      </c>
    </row>
    <row r="2143" spans="1:25" ht="19" customHeight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332"/>
        <v>41927.027303240735</v>
      </c>
      <c r="L2143" s="12">
        <f t="shared" si="333"/>
        <v>2014</v>
      </c>
      <c r="M2143" s="12">
        <f t="shared" si="334"/>
        <v>10</v>
      </c>
      <c r="N2143" s="11"/>
      <c r="O2143" s="11">
        <f t="shared" si="335"/>
        <v>41957.068969907406</v>
      </c>
      <c r="P2143" t="b">
        <v>0</v>
      </c>
      <c r="Q2143">
        <v>0</v>
      </c>
      <c r="R2143" t="b">
        <v>0</v>
      </c>
      <c r="S2143" t="s">
        <v>8282</v>
      </c>
      <c r="T2143" s="5">
        <f t="shared" si="336"/>
        <v>0</v>
      </c>
      <c r="U2143" s="5">
        <f t="shared" si="337"/>
        <v>0</v>
      </c>
      <c r="V2143" t="str">
        <f t="shared" si="338"/>
        <v>games</v>
      </c>
      <c r="W2143" t="str">
        <f t="shared" si="339"/>
        <v>video games</v>
      </c>
      <c r="X2143" s="8">
        <f t="shared" si="330"/>
        <v>2014</v>
      </c>
      <c r="Y2143" s="8">
        <f t="shared" si="331"/>
        <v>10</v>
      </c>
    </row>
    <row r="2144" spans="1:25" ht="19" customHeight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332"/>
        <v>42340.493171296293</v>
      </c>
      <c r="L2144" s="12">
        <f t="shared" si="333"/>
        <v>2015</v>
      </c>
      <c r="M2144" s="12">
        <f t="shared" si="334"/>
        <v>12</v>
      </c>
      <c r="N2144" s="11"/>
      <c r="O2144" s="11">
        <f t="shared" si="335"/>
        <v>42368.493171296293</v>
      </c>
      <c r="P2144" t="b">
        <v>0</v>
      </c>
      <c r="Q2144">
        <v>12</v>
      </c>
      <c r="R2144" t="b">
        <v>0</v>
      </c>
      <c r="S2144" t="s">
        <v>8282</v>
      </c>
      <c r="T2144" s="5">
        <f t="shared" si="336"/>
        <v>5.7238095238095239</v>
      </c>
      <c r="U2144" s="5">
        <f t="shared" si="337"/>
        <v>50.083333333333336</v>
      </c>
      <c r="V2144" t="str">
        <f t="shared" si="338"/>
        <v>games</v>
      </c>
      <c r="W2144" t="str">
        <f t="shared" si="339"/>
        <v>video games</v>
      </c>
      <c r="X2144" s="8">
        <f t="shared" si="330"/>
        <v>2015</v>
      </c>
      <c r="Y2144" s="8">
        <f t="shared" si="331"/>
        <v>12</v>
      </c>
    </row>
    <row r="2145" spans="1:25" ht="19" customHeight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332"/>
        <v>40332.678379629629</v>
      </c>
      <c r="L2145" s="12">
        <f t="shared" si="333"/>
        <v>2010</v>
      </c>
      <c r="M2145" s="12">
        <f t="shared" si="334"/>
        <v>6</v>
      </c>
      <c r="N2145" s="11"/>
      <c r="O2145" s="11">
        <f t="shared" si="335"/>
        <v>40380.583333333328</v>
      </c>
      <c r="P2145" t="b">
        <v>0</v>
      </c>
      <c r="Q2145">
        <v>5</v>
      </c>
      <c r="R2145" t="b">
        <v>0</v>
      </c>
      <c r="S2145" t="s">
        <v>8282</v>
      </c>
      <c r="T2145" s="5">
        <f t="shared" si="336"/>
        <v>11.25</v>
      </c>
      <c r="U2145" s="5">
        <f t="shared" si="337"/>
        <v>45</v>
      </c>
      <c r="V2145" t="str">
        <f t="shared" si="338"/>
        <v>games</v>
      </c>
      <c r="W2145" t="str">
        <f t="shared" si="339"/>
        <v>video games</v>
      </c>
      <c r="X2145" s="8">
        <f t="shared" si="330"/>
        <v>2010</v>
      </c>
      <c r="Y2145" s="8">
        <f t="shared" si="331"/>
        <v>6</v>
      </c>
    </row>
    <row r="2146" spans="1:25" ht="19" customHeight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332"/>
        <v>41499.338425925926</v>
      </c>
      <c r="L2146" s="12">
        <f t="shared" si="333"/>
        <v>2013</v>
      </c>
      <c r="M2146" s="12">
        <f t="shared" si="334"/>
        <v>8</v>
      </c>
      <c r="N2146" s="11"/>
      <c r="O2146" s="11">
        <f t="shared" si="335"/>
        <v>41531.338425925926</v>
      </c>
      <c r="P2146" t="b">
        <v>0</v>
      </c>
      <c r="Q2146">
        <v>24</v>
      </c>
      <c r="R2146" t="b">
        <v>0</v>
      </c>
      <c r="S2146" t="s">
        <v>8282</v>
      </c>
      <c r="T2146" s="5">
        <f t="shared" si="336"/>
        <v>1.7098591549295776</v>
      </c>
      <c r="U2146" s="5">
        <f t="shared" si="337"/>
        <v>25.291666666666668</v>
      </c>
      <c r="V2146" t="str">
        <f t="shared" si="338"/>
        <v>games</v>
      </c>
      <c r="W2146" t="str">
        <f t="shared" si="339"/>
        <v>video games</v>
      </c>
      <c r="X2146" s="8">
        <f t="shared" si="330"/>
        <v>2013</v>
      </c>
      <c r="Y2146" s="8">
        <f t="shared" si="331"/>
        <v>8</v>
      </c>
    </row>
    <row r="2147" spans="1:25" ht="19" customHeight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332"/>
        <v>41575.029097222221</v>
      </c>
      <c r="L2147" s="12">
        <f t="shared" si="333"/>
        <v>2013</v>
      </c>
      <c r="M2147" s="12">
        <f t="shared" si="334"/>
        <v>10</v>
      </c>
      <c r="N2147" s="11"/>
      <c r="O2147" s="11">
        <f t="shared" si="335"/>
        <v>41605.070763888885</v>
      </c>
      <c r="P2147" t="b">
        <v>0</v>
      </c>
      <c r="Q2147">
        <v>89</v>
      </c>
      <c r="R2147" t="b">
        <v>0</v>
      </c>
      <c r="S2147" t="s">
        <v>8282</v>
      </c>
      <c r="T2147" s="5">
        <f t="shared" si="336"/>
        <v>30.433333333333334</v>
      </c>
      <c r="U2147" s="5">
        <f t="shared" si="337"/>
        <v>51.292134831460672</v>
      </c>
      <c r="V2147" t="str">
        <f t="shared" si="338"/>
        <v>games</v>
      </c>
      <c r="W2147" t="str">
        <f t="shared" si="339"/>
        <v>video games</v>
      </c>
      <c r="X2147" s="8">
        <f t="shared" si="330"/>
        <v>2013</v>
      </c>
      <c r="Y2147" s="8">
        <f t="shared" si="331"/>
        <v>10</v>
      </c>
    </row>
    <row r="2148" spans="1:25" ht="19" customHeight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332"/>
        <v>42397.471180555549</v>
      </c>
      <c r="L2148" s="12">
        <f t="shared" si="333"/>
        <v>2016</v>
      </c>
      <c r="M2148" s="12">
        <f t="shared" si="334"/>
        <v>1</v>
      </c>
      <c r="N2148" s="11"/>
      <c r="O2148" s="11">
        <f t="shared" si="335"/>
        <v>42411.471180555549</v>
      </c>
      <c r="P2148" t="b">
        <v>0</v>
      </c>
      <c r="Q2148">
        <v>1</v>
      </c>
      <c r="R2148" t="b">
        <v>0</v>
      </c>
      <c r="S2148" t="s">
        <v>8282</v>
      </c>
      <c r="T2148" s="5">
        <f t="shared" si="336"/>
        <v>0.02</v>
      </c>
      <c r="U2148" s="5">
        <f t="shared" si="337"/>
        <v>1</v>
      </c>
      <c r="V2148" t="str">
        <f t="shared" si="338"/>
        <v>games</v>
      </c>
      <c r="W2148" t="str">
        <f t="shared" si="339"/>
        <v>video games</v>
      </c>
      <c r="X2148" s="8">
        <f t="shared" si="330"/>
        <v>2016</v>
      </c>
      <c r="Y2148" s="8">
        <f t="shared" si="331"/>
        <v>1</v>
      </c>
    </row>
    <row r="2149" spans="1:25" ht="19" customHeight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332"/>
        <v>41927.087361111109</v>
      </c>
      <c r="L2149" s="12">
        <f t="shared" si="333"/>
        <v>2014</v>
      </c>
      <c r="M2149" s="12">
        <f t="shared" si="334"/>
        <v>10</v>
      </c>
      <c r="N2149" s="11"/>
      <c r="O2149" s="11">
        <f t="shared" si="335"/>
        <v>41959.129027777781</v>
      </c>
      <c r="P2149" t="b">
        <v>0</v>
      </c>
      <c r="Q2149">
        <v>55</v>
      </c>
      <c r="R2149" t="b">
        <v>0</v>
      </c>
      <c r="S2149" t="s">
        <v>8282</v>
      </c>
      <c r="T2149" s="5">
        <f t="shared" si="336"/>
        <v>0.69641025641025645</v>
      </c>
      <c r="U2149" s="5">
        <f t="shared" si="337"/>
        <v>49.381818181818183</v>
      </c>
      <c r="V2149" t="str">
        <f t="shared" si="338"/>
        <v>games</v>
      </c>
      <c r="W2149" t="str">
        <f t="shared" si="339"/>
        <v>video games</v>
      </c>
      <c r="X2149" s="8">
        <f t="shared" si="330"/>
        <v>2014</v>
      </c>
      <c r="Y2149" s="8">
        <f t="shared" si="331"/>
        <v>10</v>
      </c>
    </row>
    <row r="2150" spans="1:25" ht="19" customHeight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332"/>
        <v>42066.525254629632</v>
      </c>
      <c r="L2150" s="12">
        <f t="shared" si="333"/>
        <v>2015</v>
      </c>
      <c r="M2150" s="12">
        <f t="shared" si="334"/>
        <v>3</v>
      </c>
      <c r="N2150" s="11"/>
      <c r="O2150" s="11">
        <f t="shared" si="335"/>
        <v>42096.483587962961</v>
      </c>
      <c r="P2150" t="b">
        <v>0</v>
      </c>
      <c r="Q2150">
        <v>2</v>
      </c>
      <c r="R2150" t="b">
        <v>0</v>
      </c>
      <c r="S2150" t="s">
        <v>8282</v>
      </c>
      <c r="T2150" s="5">
        <f t="shared" si="336"/>
        <v>2</v>
      </c>
      <c r="U2150" s="5">
        <f t="shared" si="337"/>
        <v>1</v>
      </c>
      <c r="V2150" t="str">
        <f t="shared" si="338"/>
        <v>games</v>
      </c>
      <c r="W2150" t="str">
        <f t="shared" si="339"/>
        <v>video games</v>
      </c>
      <c r="X2150" s="8">
        <f t="shared" si="330"/>
        <v>2015</v>
      </c>
      <c r="Y2150" s="8">
        <f t="shared" si="331"/>
        <v>3</v>
      </c>
    </row>
    <row r="2151" spans="1:25" ht="19" customHeight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332"/>
        <v>40354.816620370366</v>
      </c>
      <c r="L2151" s="12">
        <f t="shared" si="333"/>
        <v>2010</v>
      </c>
      <c r="M2151" s="12">
        <f t="shared" si="334"/>
        <v>6</v>
      </c>
      <c r="N2151" s="11"/>
      <c r="O2151" s="11">
        <f t="shared" si="335"/>
        <v>40389.791666666664</v>
      </c>
      <c r="P2151" t="b">
        <v>0</v>
      </c>
      <c r="Q2151">
        <v>0</v>
      </c>
      <c r="R2151" t="b">
        <v>0</v>
      </c>
      <c r="S2151" t="s">
        <v>8282</v>
      </c>
      <c r="T2151" s="5">
        <f t="shared" si="336"/>
        <v>0</v>
      </c>
      <c r="U2151" s="5">
        <f t="shared" si="337"/>
        <v>0</v>
      </c>
      <c r="V2151" t="str">
        <f t="shared" si="338"/>
        <v>games</v>
      </c>
      <c r="W2151" t="str">
        <f t="shared" si="339"/>
        <v>video games</v>
      </c>
      <c r="X2151" s="8">
        <f t="shared" si="330"/>
        <v>2010</v>
      </c>
      <c r="Y2151" s="8">
        <f t="shared" si="331"/>
        <v>6</v>
      </c>
    </row>
    <row r="2152" spans="1:25" ht="19" customHeight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332"/>
        <v>42534.076377314814</v>
      </c>
      <c r="L2152" s="12">
        <f t="shared" si="333"/>
        <v>2016</v>
      </c>
      <c r="M2152" s="12">
        <f t="shared" si="334"/>
        <v>6</v>
      </c>
      <c r="N2152" s="11"/>
      <c r="O2152" s="11">
        <f t="shared" si="335"/>
        <v>42564.076377314814</v>
      </c>
      <c r="P2152" t="b">
        <v>0</v>
      </c>
      <c r="Q2152">
        <v>4</v>
      </c>
      <c r="R2152" t="b">
        <v>0</v>
      </c>
      <c r="S2152" t="s">
        <v>8282</v>
      </c>
      <c r="T2152" s="5">
        <f t="shared" si="336"/>
        <v>0.80999999999999994</v>
      </c>
      <c r="U2152" s="5">
        <f t="shared" si="337"/>
        <v>101.25</v>
      </c>
      <c r="V2152" t="str">
        <f t="shared" si="338"/>
        <v>games</v>
      </c>
      <c r="W2152" t="str">
        <f t="shared" si="339"/>
        <v>video games</v>
      </c>
      <c r="X2152" s="8">
        <f t="shared" si="330"/>
        <v>2016</v>
      </c>
      <c r="Y2152" s="8">
        <f t="shared" si="331"/>
        <v>6</v>
      </c>
    </row>
    <row r="2153" spans="1:25" ht="19" customHeight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332"/>
        <v>42520.639050925922</v>
      </c>
      <c r="L2153" s="12">
        <f t="shared" si="333"/>
        <v>2016</v>
      </c>
      <c r="M2153" s="12">
        <f t="shared" si="334"/>
        <v>5</v>
      </c>
      <c r="N2153" s="11"/>
      <c r="O2153" s="11">
        <f t="shared" si="335"/>
        <v>42550.639050925922</v>
      </c>
      <c r="P2153" t="b">
        <v>0</v>
      </c>
      <c r="Q2153">
        <v>6</v>
      </c>
      <c r="R2153" t="b">
        <v>0</v>
      </c>
      <c r="S2153" t="s">
        <v>8282</v>
      </c>
      <c r="T2153" s="5">
        <f t="shared" si="336"/>
        <v>0.26222222222222225</v>
      </c>
      <c r="U2153" s="5">
        <f t="shared" si="337"/>
        <v>19.666666666666668</v>
      </c>
      <c r="V2153" t="str">
        <f t="shared" si="338"/>
        <v>games</v>
      </c>
      <c r="W2153" t="str">
        <f t="shared" si="339"/>
        <v>video games</v>
      </c>
      <c r="X2153" s="8">
        <f t="shared" si="330"/>
        <v>2016</v>
      </c>
      <c r="Y2153" s="8">
        <f t="shared" si="331"/>
        <v>5</v>
      </c>
    </row>
    <row r="2154" spans="1:25" ht="19" customHeight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332"/>
        <v>41683.62394675926</v>
      </c>
      <c r="L2154" s="12">
        <f t="shared" si="333"/>
        <v>2014</v>
      </c>
      <c r="M2154" s="12">
        <f t="shared" si="334"/>
        <v>2</v>
      </c>
      <c r="N2154" s="11"/>
      <c r="O2154" s="11">
        <f t="shared" si="335"/>
        <v>41713.582280092589</v>
      </c>
      <c r="P2154" t="b">
        <v>0</v>
      </c>
      <c r="Q2154">
        <v>4</v>
      </c>
      <c r="R2154" t="b">
        <v>0</v>
      </c>
      <c r="S2154" t="s">
        <v>8282</v>
      </c>
      <c r="T2154" s="5">
        <f t="shared" si="336"/>
        <v>0.16666666666666669</v>
      </c>
      <c r="U2154" s="5">
        <f t="shared" si="337"/>
        <v>12.5</v>
      </c>
      <c r="V2154" t="str">
        <f t="shared" si="338"/>
        <v>games</v>
      </c>
      <c r="W2154" t="str">
        <f t="shared" si="339"/>
        <v>video games</v>
      </c>
      <c r="X2154" s="8">
        <f t="shared" si="330"/>
        <v>2014</v>
      </c>
      <c r="Y2154" s="8">
        <f t="shared" si="331"/>
        <v>2</v>
      </c>
    </row>
    <row r="2155" spans="1:25" ht="19" customHeight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332"/>
        <v>41974.702754629623</v>
      </c>
      <c r="L2155" s="12">
        <f t="shared" si="333"/>
        <v>2014</v>
      </c>
      <c r="M2155" s="12">
        <f t="shared" si="334"/>
        <v>12</v>
      </c>
      <c r="N2155" s="11"/>
      <c r="O2155" s="11">
        <f t="shared" si="335"/>
        <v>42014.124305555553</v>
      </c>
      <c r="P2155" t="b">
        <v>0</v>
      </c>
      <c r="Q2155">
        <v>4</v>
      </c>
      <c r="R2155" t="b">
        <v>0</v>
      </c>
      <c r="S2155" t="s">
        <v>8282</v>
      </c>
      <c r="T2155" s="5">
        <f t="shared" si="336"/>
        <v>9.124454880912446E-3</v>
      </c>
      <c r="U2155" s="5">
        <f t="shared" si="337"/>
        <v>8.5</v>
      </c>
      <c r="V2155" t="str">
        <f t="shared" si="338"/>
        <v>games</v>
      </c>
      <c r="W2155" t="str">
        <f t="shared" si="339"/>
        <v>video games</v>
      </c>
      <c r="X2155" s="8">
        <f t="shared" si="330"/>
        <v>2014</v>
      </c>
      <c r="Y2155" s="8">
        <f t="shared" si="331"/>
        <v>12</v>
      </c>
    </row>
    <row r="2156" spans="1:25" ht="19" customHeight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332"/>
        <v>41647.42392361111</v>
      </c>
      <c r="L2156" s="12">
        <f t="shared" si="333"/>
        <v>2014</v>
      </c>
      <c r="M2156" s="12">
        <f t="shared" si="334"/>
        <v>1</v>
      </c>
      <c r="N2156" s="11"/>
      <c r="O2156" s="11">
        <f t="shared" si="335"/>
        <v>41667.42392361111</v>
      </c>
      <c r="P2156" t="b">
        <v>0</v>
      </c>
      <c r="Q2156">
        <v>2</v>
      </c>
      <c r="R2156" t="b">
        <v>0</v>
      </c>
      <c r="S2156" t="s">
        <v>8282</v>
      </c>
      <c r="T2156" s="5">
        <f t="shared" si="336"/>
        <v>0.8</v>
      </c>
      <c r="U2156" s="5">
        <f t="shared" si="337"/>
        <v>1</v>
      </c>
      <c r="V2156" t="str">
        <f t="shared" si="338"/>
        <v>games</v>
      </c>
      <c r="W2156" t="str">
        <f t="shared" si="339"/>
        <v>video games</v>
      </c>
      <c r="X2156" s="8">
        <f t="shared" si="330"/>
        <v>2014</v>
      </c>
      <c r="Y2156" s="8">
        <f t="shared" si="331"/>
        <v>1</v>
      </c>
    </row>
    <row r="2157" spans="1:25" ht="19" customHeight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332"/>
        <v>42430.539178240739</v>
      </c>
      <c r="L2157" s="12">
        <f t="shared" si="333"/>
        <v>2016</v>
      </c>
      <c r="M2157" s="12">
        <f t="shared" si="334"/>
        <v>3</v>
      </c>
      <c r="N2157" s="11"/>
      <c r="O2157" s="11">
        <f t="shared" si="335"/>
        <v>42460.497511574074</v>
      </c>
      <c r="P2157" t="b">
        <v>0</v>
      </c>
      <c r="Q2157">
        <v>5</v>
      </c>
      <c r="R2157" t="b">
        <v>0</v>
      </c>
      <c r="S2157" t="s">
        <v>8282</v>
      </c>
      <c r="T2157" s="5">
        <f t="shared" si="336"/>
        <v>2.2999999999999998</v>
      </c>
      <c r="U2157" s="5">
        <f t="shared" si="337"/>
        <v>23</v>
      </c>
      <c r="V2157" t="str">
        <f t="shared" si="338"/>
        <v>games</v>
      </c>
      <c r="W2157" t="str">
        <f t="shared" si="339"/>
        <v>video games</v>
      </c>
      <c r="X2157" s="8">
        <f t="shared" si="330"/>
        <v>2016</v>
      </c>
      <c r="Y2157" s="8">
        <f t="shared" si="331"/>
        <v>3</v>
      </c>
    </row>
    <row r="2158" spans="1:25" ht="19" customHeight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332"/>
        <v>41488.645902777775</v>
      </c>
      <c r="L2158" s="12">
        <f t="shared" si="333"/>
        <v>2013</v>
      </c>
      <c r="M2158" s="12">
        <f t="shared" si="334"/>
        <v>8</v>
      </c>
      <c r="N2158" s="11"/>
      <c r="O2158" s="11">
        <f t="shared" si="335"/>
        <v>41533.645902777775</v>
      </c>
      <c r="P2158" t="b">
        <v>0</v>
      </c>
      <c r="Q2158">
        <v>83</v>
      </c>
      <c r="R2158" t="b">
        <v>0</v>
      </c>
      <c r="S2158" t="s">
        <v>8282</v>
      </c>
      <c r="T2158" s="5">
        <f t="shared" si="336"/>
        <v>2.6660714285714282</v>
      </c>
      <c r="U2158" s="5">
        <f t="shared" si="337"/>
        <v>17.987951807228917</v>
      </c>
      <c r="V2158" t="str">
        <f t="shared" si="338"/>
        <v>games</v>
      </c>
      <c r="W2158" t="str">
        <f t="shared" si="339"/>
        <v>video games</v>
      </c>
      <c r="X2158" s="8">
        <f t="shared" si="330"/>
        <v>2013</v>
      </c>
      <c r="Y2158" s="8">
        <f t="shared" si="331"/>
        <v>8</v>
      </c>
    </row>
    <row r="2159" spans="1:25" ht="19" customHeight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332"/>
        <v>42694.772951388884</v>
      </c>
      <c r="L2159" s="12">
        <f t="shared" si="333"/>
        <v>2016</v>
      </c>
      <c r="M2159" s="12">
        <f t="shared" si="334"/>
        <v>11</v>
      </c>
      <c r="N2159" s="11"/>
      <c r="O2159" s="11">
        <f t="shared" si="335"/>
        <v>42727.124305555553</v>
      </c>
      <c r="P2159" t="b">
        <v>0</v>
      </c>
      <c r="Q2159">
        <v>57</v>
      </c>
      <c r="R2159" t="b">
        <v>0</v>
      </c>
      <c r="S2159" t="s">
        <v>8282</v>
      </c>
      <c r="T2159" s="5">
        <f t="shared" si="336"/>
        <v>28.192</v>
      </c>
      <c r="U2159" s="5">
        <f t="shared" si="337"/>
        <v>370.94736842105266</v>
      </c>
      <c r="V2159" t="str">
        <f t="shared" si="338"/>
        <v>games</v>
      </c>
      <c r="W2159" t="str">
        <f t="shared" si="339"/>
        <v>video games</v>
      </c>
      <c r="X2159" s="8">
        <f t="shared" si="330"/>
        <v>2016</v>
      </c>
      <c r="Y2159" s="8">
        <f t="shared" si="331"/>
        <v>11</v>
      </c>
    </row>
    <row r="2160" spans="1:25" ht="19" customHeight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332"/>
        <v>41264.645532407405</v>
      </c>
      <c r="L2160" s="12">
        <f t="shared" si="333"/>
        <v>2012</v>
      </c>
      <c r="M2160" s="12">
        <f t="shared" si="334"/>
        <v>12</v>
      </c>
      <c r="N2160" s="11"/>
      <c r="O2160" s="11">
        <f t="shared" si="335"/>
        <v>41309.645532407405</v>
      </c>
      <c r="P2160" t="b">
        <v>0</v>
      </c>
      <c r="Q2160">
        <v>311</v>
      </c>
      <c r="R2160" t="b">
        <v>0</v>
      </c>
      <c r="S2160" t="s">
        <v>8282</v>
      </c>
      <c r="T2160" s="5">
        <f t="shared" si="336"/>
        <v>6.5900366666666672</v>
      </c>
      <c r="U2160" s="5">
        <f t="shared" si="337"/>
        <v>63.569485530546629</v>
      </c>
      <c r="V2160" t="str">
        <f t="shared" si="338"/>
        <v>games</v>
      </c>
      <c r="W2160" t="str">
        <f t="shared" si="339"/>
        <v>video games</v>
      </c>
      <c r="X2160" s="8">
        <f t="shared" si="330"/>
        <v>2012</v>
      </c>
      <c r="Y2160" s="8">
        <f t="shared" si="331"/>
        <v>12</v>
      </c>
    </row>
    <row r="2161" spans="1:25" ht="19" customHeight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332"/>
        <v>40710.522847222222</v>
      </c>
      <c r="L2161" s="12">
        <f t="shared" si="333"/>
        <v>2011</v>
      </c>
      <c r="M2161" s="12">
        <f t="shared" si="334"/>
        <v>6</v>
      </c>
      <c r="N2161" s="11"/>
      <c r="O2161" s="11">
        <f t="shared" si="335"/>
        <v>40740.522847222222</v>
      </c>
      <c r="P2161" t="b">
        <v>0</v>
      </c>
      <c r="Q2161">
        <v>2</v>
      </c>
      <c r="R2161" t="b">
        <v>0</v>
      </c>
      <c r="S2161" t="s">
        <v>8282</v>
      </c>
      <c r="T2161" s="5">
        <f t="shared" si="336"/>
        <v>0.72222222222222221</v>
      </c>
      <c r="U2161" s="5">
        <f t="shared" si="337"/>
        <v>13</v>
      </c>
      <c r="V2161" t="str">
        <f t="shared" si="338"/>
        <v>games</v>
      </c>
      <c r="W2161" t="str">
        <f t="shared" si="339"/>
        <v>video games</v>
      </c>
      <c r="X2161" s="8">
        <f t="shared" si="330"/>
        <v>2011</v>
      </c>
      <c r="Y2161" s="8">
        <f t="shared" si="331"/>
        <v>6</v>
      </c>
    </row>
    <row r="2162" spans="1:25" ht="19" customHeight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332"/>
        <v>41018.503530092588</v>
      </c>
      <c r="L2162" s="12">
        <f t="shared" si="333"/>
        <v>2012</v>
      </c>
      <c r="M2162" s="12">
        <f t="shared" si="334"/>
        <v>4</v>
      </c>
      <c r="N2162" s="11"/>
      <c r="O2162" s="11">
        <f t="shared" si="335"/>
        <v>41048.503530092588</v>
      </c>
      <c r="P2162" t="b">
        <v>0</v>
      </c>
      <c r="Q2162">
        <v>16</v>
      </c>
      <c r="R2162" t="b">
        <v>0</v>
      </c>
      <c r="S2162" t="s">
        <v>8282</v>
      </c>
      <c r="T2162" s="5">
        <f t="shared" si="336"/>
        <v>0.85000000000000009</v>
      </c>
      <c r="U2162" s="5">
        <f t="shared" si="337"/>
        <v>5.3125</v>
      </c>
      <c r="V2162" t="str">
        <f t="shared" si="338"/>
        <v>games</v>
      </c>
      <c r="W2162" t="str">
        <f t="shared" si="339"/>
        <v>video games</v>
      </c>
      <c r="X2162" s="8">
        <f t="shared" si="330"/>
        <v>2012</v>
      </c>
      <c r="Y2162" s="8">
        <f t="shared" si="331"/>
        <v>4</v>
      </c>
    </row>
    <row r="2163" spans="1:25" ht="19" customHeight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332"/>
        <v>42240.644201388888</v>
      </c>
      <c r="L2163" s="12">
        <f t="shared" si="333"/>
        <v>2015</v>
      </c>
      <c r="M2163" s="12">
        <f t="shared" si="334"/>
        <v>8</v>
      </c>
      <c r="N2163" s="11"/>
      <c r="O2163" s="11">
        <f t="shared" si="335"/>
        <v>42270.644201388888</v>
      </c>
      <c r="P2163" t="b">
        <v>0</v>
      </c>
      <c r="Q2163">
        <v>13</v>
      </c>
      <c r="R2163" t="b">
        <v>1</v>
      </c>
      <c r="S2163" t="s">
        <v>8276</v>
      </c>
      <c r="T2163" s="5">
        <f t="shared" si="336"/>
        <v>115.75</v>
      </c>
      <c r="U2163" s="5">
        <f t="shared" si="337"/>
        <v>35.615384615384613</v>
      </c>
      <c r="V2163" t="str">
        <f t="shared" si="338"/>
        <v>music</v>
      </c>
      <c r="W2163" t="str">
        <f t="shared" si="339"/>
        <v>rock</v>
      </c>
      <c r="X2163" s="8">
        <f t="shared" si="330"/>
        <v>2015</v>
      </c>
      <c r="Y2163" s="8">
        <f t="shared" si="331"/>
        <v>8</v>
      </c>
    </row>
    <row r="2164" spans="1:25" ht="19" customHeight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332"/>
        <v>41813.557766203703</v>
      </c>
      <c r="L2164" s="12">
        <f t="shared" si="333"/>
        <v>2014</v>
      </c>
      <c r="M2164" s="12">
        <f t="shared" si="334"/>
        <v>6</v>
      </c>
      <c r="N2164" s="11"/>
      <c r="O2164" s="11">
        <f t="shared" si="335"/>
        <v>41844.557766203703</v>
      </c>
      <c r="P2164" t="b">
        <v>0</v>
      </c>
      <c r="Q2164">
        <v>58</v>
      </c>
      <c r="R2164" t="b">
        <v>1</v>
      </c>
      <c r="S2164" t="s">
        <v>8276</v>
      </c>
      <c r="T2164" s="5">
        <f t="shared" si="336"/>
        <v>112.26666666666667</v>
      </c>
      <c r="U2164" s="5">
        <f t="shared" si="337"/>
        <v>87.103448275862064</v>
      </c>
      <c r="V2164" t="str">
        <f t="shared" si="338"/>
        <v>music</v>
      </c>
      <c r="W2164" t="str">
        <f t="shared" si="339"/>
        <v>rock</v>
      </c>
      <c r="X2164" s="8">
        <f t="shared" si="330"/>
        <v>2014</v>
      </c>
      <c r="Y2164" s="8">
        <f t="shared" si="331"/>
        <v>6</v>
      </c>
    </row>
    <row r="2165" spans="1:25" ht="19" customHeight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332"/>
        <v>42111.691203703704</v>
      </c>
      <c r="L2165" s="12">
        <f t="shared" si="333"/>
        <v>2015</v>
      </c>
      <c r="M2165" s="12">
        <f t="shared" si="334"/>
        <v>4</v>
      </c>
      <c r="N2165" s="11"/>
      <c r="O2165" s="11">
        <f t="shared" si="335"/>
        <v>42162.951388888883</v>
      </c>
      <c r="P2165" t="b">
        <v>0</v>
      </c>
      <c r="Q2165">
        <v>44</v>
      </c>
      <c r="R2165" t="b">
        <v>1</v>
      </c>
      <c r="S2165" t="s">
        <v>8276</v>
      </c>
      <c r="T2165" s="5">
        <f t="shared" si="336"/>
        <v>132.20000000000002</v>
      </c>
      <c r="U2165" s="5">
        <f t="shared" si="337"/>
        <v>75.11363636363636</v>
      </c>
      <c r="V2165" t="str">
        <f t="shared" si="338"/>
        <v>music</v>
      </c>
      <c r="W2165" t="str">
        <f t="shared" si="339"/>
        <v>rock</v>
      </c>
      <c r="X2165" s="8">
        <f t="shared" si="330"/>
        <v>2015</v>
      </c>
      <c r="Y2165" s="8">
        <f t="shared" si="331"/>
        <v>4</v>
      </c>
    </row>
    <row r="2166" spans="1:25" ht="19" customHeight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332"/>
        <v>42515.509421296294</v>
      </c>
      <c r="L2166" s="12">
        <f t="shared" si="333"/>
        <v>2016</v>
      </c>
      <c r="M2166" s="12">
        <f t="shared" si="334"/>
        <v>5</v>
      </c>
      <c r="N2166" s="11"/>
      <c r="O2166" s="11">
        <f t="shared" si="335"/>
        <v>42545.957638888889</v>
      </c>
      <c r="P2166" t="b">
        <v>0</v>
      </c>
      <c r="Q2166">
        <v>83</v>
      </c>
      <c r="R2166" t="b">
        <v>1</v>
      </c>
      <c r="S2166" t="s">
        <v>8276</v>
      </c>
      <c r="T2166" s="5">
        <f t="shared" si="336"/>
        <v>102.63636363636364</v>
      </c>
      <c r="U2166" s="5">
        <f t="shared" si="337"/>
        <v>68.01204819277109</v>
      </c>
      <c r="V2166" t="str">
        <f t="shared" si="338"/>
        <v>music</v>
      </c>
      <c r="W2166" t="str">
        <f t="shared" si="339"/>
        <v>rock</v>
      </c>
      <c r="X2166" s="8">
        <f t="shared" si="330"/>
        <v>2016</v>
      </c>
      <c r="Y2166" s="8">
        <f t="shared" si="331"/>
        <v>5</v>
      </c>
    </row>
    <row r="2167" spans="1:25" ht="19" customHeight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332"/>
        <v>42438.458738425928</v>
      </c>
      <c r="L2167" s="12">
        <f t="shared" si="333"/>
        <v>2016</v>
      </c>
      <c r="M2167" s="12">
        <f t="shared" si="334"/>
        <v>3</v>
      </c>
      <c r="N2167" s="11"/>
      <c r="O2167" s="11">
        <f t="shared" si="335"/>
        <v>42468.417071759257</v>
      </c>
      <c r="P2167" t="b">
        <v>0</v>
      </c>
      <c r="Q2167">
        <v>117</v>
      </c>
      <c r="R2167" t="b">
        <v>1</v>
      </c>
      <c r="S2167" t="s">
        <v>8276</v>
      </c>
      <c r="T2167" s="5">
        <f t="shared" si="336"/>
        <v>138.64000000000001</v>
      </c>
      <c r="U2167" s="5">
        <f t="shared" si="337"/>
        <v>29.623931623931625</v>
      </c>
      <c r="V2167" t="str">
        <f t="shared" si="338"/>
        <v>music</v>
      </c>
      <c r="W2167" t="str">
        <f t="shared" si="339"/>
        <v>rock</v>
      </c>
      <c r="X2167" s="8">
        <f t="shared" si="330"/>
        <v>2016</v>
      </c>
      <c r="Y2167" s="8">
        <f t="shared" si="331"/>
        <v>3</v>
      </c>
    </row>
    <row r="2168" spans="1:25" ht="19" customHeight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332"/>
        <v>41933.629837962959</v>
      </c>
      <c r="L2168" s="12">
        <f t="shared" si="333"/>
        <v>2014</v>
      </c>
      <c r="M2168" s="12">
        <f t="shared" si="334"/>
        <v>10</v>
      </c>
      <c r="N2168" s="11"/>
      <c r="O2168" s="11">
        <f t="shared" si="335"/>
        <v>41978.671504629623</v>
      </c>
      <c r="P2168" t="b">
        <v>0</v>
      </c>
      <c r="Q2168">
        <v>32</v>
      </c>
      <c r="R2168" t="b">
        <v>1</v>
      </c>
      <c r="S2168" t="s">
        <v>8276</v>
      </c>
      <c r="T2168" s="5">
        <f t="shared" si="336"/>
        <v>146.6</v>
      </c>
      <c r="U2168" s="5">
        <f t="shared" si="337"/>
        <v>91.625</v>
      </c>
      <c r="V2168" t="str">
        <f t="shared" si="338"/>
        <v>music</v>
      </c>
      <c r="W2168" t="str">
        <f t="shared" si="339"/>
        <v>rock</v>
      </c>
      <c r="X2168" s="8">
        <f t="shared" si="330"/>
        <v>2014</v>
      </c>
      <c r="Y2168" s="8">
        <f t="shared" si="331"/>
        <v>10</v>
      </c>
    </row>
    <row r="2169" spans="1:25" ht="19" customHeight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332"/>
        <v>41152.858067129629</v>
      </c>
      <c r="L2169" s="12">
        <f t="shared" si="333"/>
        <v>2012</v>
      </c>
      <c r="M2169" s="12">
        <f t="shared" si="334"/>
        <v>8</v>
      </c>
      <c r="N2169" s="11"/>
      <c r="O2169" s="11">
        <f t="shared" si="335"/>
        <v>41166.858067129629</v>
      </c>
      <c r="P2169" t="b">
        <v>0</v>
      </c>
      <c r="Q2169">
        <v>8</v>
      </c>
      <c r="R2169" t="b">
        <v>1</v>
      </c>
      <c r="S2169" t="s">
        <v>8276</v>
      </c>
      <c r="T2169" s="5">
        <f t="shared" si="336"/>
        <v>120</v>
      </c>
      <c r="U2169" s="5">
        <f t="shared" si="337"/>
        <v>22.5</v>
      </c>
      <c r="V2169" t="str">
        <f t="shared" si="338"/>
        <v>music</v>
      </c>
      <c r="W2169" t="str">
        <f t="shared" si="339"/>
        <v>rock</v>
      </c>
      <c r="X2169" s="8">
        <f t="shared" si="330"/>
        <v>2012</v>
      </c>
      <c r="Y2169" s="8">
        <f t="shared" si="331"/>
        <v>8</v>
      </c>
    </row>
    <row r="2170" spans="1:25" ht="19" customHeight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332"/>
        <v>42745.391909722217</v>
      </c>
      <c r="L2170" s="12">
        <f t="shared" si="333"/>
        <v>2017</v>
      </c>
      <c r="M2170" s="12">
        <f t="shared" si="334"/>
        <v>1</v>
      </c>
      <c r="N2170" s="11"/>
      <c r="O2170" s="11">
        <f t="shared" si="335"/>
        <v>42775.999999999993</v>
      </c>
      <c r="P2170" t="b">
        <v>0</v>
      </c>
      <c r="Q2170">
        <v>340</v>
      </c>
      <c r="R2170" t="b">
        <v>1</v>
      </c>
      <c r="S2170" t="s">
        <v>8276</v>
      </c>
      <c r="T2170" s="5">
        <f t="shared" si="336"/>
        <v>121.5816111111111</v>
      </c>
      <c r="U2170" s="5">
        <f t="shared" si="337"/>
        <v>64.366735294117646</v>
      </c>
      <c r="V2170" t="str">
        <f t="shared" si="338"/>
        <v>music</v>
      </c>
      <c r="W2170" t="str">
        <f t="shared" si="339"/>
        <v>rock</v>
      </c>
      <c r="X2170" s="8">
        <f t="shared" si="330"/>
        <v>2017</v>
      </c>
      <c r="Y2170" s="8">
        <f t="shared" si="331"/>
        <v>1</v>
      </c>
    </row>
    <row r="2171" spans="1:25" ht="19" customHeight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332"/>
        <v>42793.492488425924</v>
      </c>
      <c r="L2171" s="12">
        <f t="shared" si="333"/>
        <v>2017</v>
      </c>
      <c r="M2171" s="12">
        <f t="shared" si="334"/>
        <v>2</v>
      </c>
      <c r="N2171" s="11"/>
      <c r="O2171" s="11">
        <f t="shared" si="335"/>
        <v>42796.492488425924</v>
      </c>
      <c r="P2171" t="b">
        <v>0</v>
      </c>
      <c r="Q2171">
        <v>7</v>
      </c>
      <c r="R2171" t="b">
        <v>1</v>
      </c>
      <c r="S2171" t="s">
        <v>8276</v>
      </c>
      <c r="T2171" s="5">
        <f t="shared" si="336"/>
        <v>100</v>
      </c>
      <c r="U2171" s="5">
        <f t="shared" si="337"/>
        <v>21.857142857142858</v>
      </c>
      <c r="V2171" t="str">
        <f t="shared" si="338"/>
        <v>music</v>
      </c>
      <c r="W2171" t="str">
        <f t="shared" si="339"/>
        <v>rock</v>
      </c>
      <c r="X2171" s="8">
        <f t="shared" si="330"/>
        <v>2017</v>
      </c>
      <c r="Y2171" s="8">
        <f t="shared" si="331"/>
        <v>2</v>
      </c>
    </row>
    <row r="2172" spans="1:25" ht="19" customHeight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332"/>
        <v>42198.541921296295</v>
      </c>
      <c r="L2172" s="12">
        <f t="shared" si="333"/>
        <v>2015</v>
      </c>
      <c r="M2172" s="12">
        <f t="shared" si="334"/>
        <v>7</v>
      </c>
      <c r="N2172" s="11"/>
      <c r="O2172" s="11">
        <f t="shared" si="335"/>
        <v>42238.541921296295</v>
      </c>
      <c r="P2172" t="b">
        <v>0</v>
      </c>
      <c r="Q2172">
        <v>19</v>
      </c>
      <c r="R2172" t="b">
        <v>1</v>
      </c>
      <c r="S2172" t="s">
        <v>8276</v>
      </c>
      <c r="T2172" s="5">
        <f t="shared" si="336"/>
        <v>180.85714285714286</v>
      </c>
      <c r="U2172" s="5">
        <f t="shared" si="337"/>
        <v>33.315789473684212</v>
      </c>
      <c r="V2172" t="str">
        <f t="shared" si="338"/>
        <v>music</v>
      </c>
      <c r="W2172" t="str">
        <f t="shared" si="339"/>
        <v>rock</v>
      </c>
      <c r="X2172" s="8">
        <f t="shared" si="330"/>
        <v>2015</v>
      </c>
      <c r="Y2172" s="8">
        <f t="shared" si="331"/>
        <v>7</v>
      </c>
    </row>
    <row r="2173" spans="1:25" ht="19" customHeight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332"/>
        <v>42141.748784722215</v>
      </c>
      <c r="L2173" s="12">
        <f t="shared" si="333"/>
        <v>2015</v>
      </c>
      <c r="M2173" s="12">
        <f t="shared" si="334"/>
        <v>5</v>
      </c>
      <c r="N2173" s="11"/>
      <c r="O2173" s="11">
        <f t="shared" si="335"/>
        <v>42176.999999999993</v>
      </c>
      <c r="P2173" t="b">
        <v>0</v>
      </c>
      <c r="Q2173">
        <v>47</v>
      </c>
      <c r="R2173" t="b">
        <v>1</v>
      </c>
      <c r="S2173" t="s">
        <v>8276</v>
      </c>
      <c r="T2173" s="5">
        <f t="shared" si="336"/>
        <v>106.075</v>
      </c>
      <c r="U2173" s="5">
        <f t="shared" si="337"/>
        <v>90.276595744680847</v>
      </c>
      <c r="V2173" t="str">
        <f t="shared" si="338"/>
        <v>music</v>
      </c>
      <c r="W2173" t="str">
        <f t="shared" si="339"/>
        <v>rock</v>
      </c>
      <c r="X2173" s="8">
        <f t="shared" si="330"/>
        <v>2015</v>
      </c>
      <c r="Y2173" s="8">
        <f t="shared" si="331"/>
        <v>5</v>
      </c>
    </row>
    <row r="2174" spans="1:25" ht="19" customHeight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332"/>
        <v>42082.371759259258</v>
      </c>
      <c r="L2174" s="12">
        <f t="shared" si="333"/>
        <v>2015</v>
      </c>
      <c r="M2174" s="12">
        <f t="shared" si="334"/>
        <v>3</v>
      </c>
      <c r="N2174" s="11"/>
      <c r="O2174" s="11">
        <f t="shared" si="335"/>
        <v>42112.371759259258</v>
      </c>
      <c r="P2174" t="b">
        <v>0</v>
      </c>
      <c r="Q2174">
        <v>13</v>
      </c>
      <c r="R2174" t="b">
        <v>1</v>
      </c>
      <c r="S2174" t="s">
        <v>8276</v>
      </c>
      <c r="T2174" s="5">
        <f t="shared" si="336"/>
        <v>100</v>
      </c>
      <c r="U2174" s="5">
        <f t="shared" si="337"/>
        <v>76.92307692307692</v>
      </c>
      <c r="V2174" t="str">
        <f t="shared" si="338"/>
        <v>music</v>
      </c>
      <c r="W2174" t="str">
        <f t="shared" si="339"/>
        <v>rock</v>
      </c>
      <c r="X2174" s="8">
        <f t="shared" si="330"/>
        <v>2015</v>
      </c>
      <c r="Y2174" s="8">
        <f t="shared" si="331"/>
        <v>3</v>
      </c>
    </row>
    <row r="2175" spans="1:25" ht="19" customHeight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332"/>
        <v>41495.484293981477</v>
      </c>
      <c r="L2175" s="12">
        <f t="shared" si="333"/>
        <v>2013</v>
      </c>
      <c r="M2175" s="12">
        <f t="shared" si="334"/>
        <v>8</v>
      </c>
      <c r="N2175" s="11"/>
      <c r="O2175" s="11">
        <f t="shared" si="335"/>
        <v>41526.957638888889</v>
      </c>
      <c r="P2175" t="b">
        <v>0</v>
      </c>
      <c r="Q2175">
        <v>90</v>
      </c>
      <c r="R2175" t="b">
        <v>1</v>
      </c>
      <c r="S2175" t="s">
        <v>8276</v>
      </c>
      <c r="T2175" s="5">
        <f t="shared" si="336"/>
        <v>126.92857142857143</v>
      </c>
      <c r="U2175" s="5">
        <f t="shared" si="337"/>
        <v>59.233333333333334</v>
      </c>
      <c r="V2175" t="str">
        <f t="shared" si="338"/>
        <v>music</v>
      </c>
      <c r="W2175" t="str">
        <f t="shared" si="339"/>
        <v>rock</v>
      </c>
      <c r="X2175" s="8">
        <f t="shared" si="330"/>
        <v>2013</v>
      </c>
      <c r="Y2175" s="8">
        <f t="shared" si="331"/>
        <v>8</v>
      </c>
    </row>
    <row r="2176" spans="1:25" ht="19" customHeight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332"/>
        <v>42465.334571759253</v>
      </c>
      <c r="L2176" s="12">
        <f t="shared" si="333"/>
        <v>2016</v>
      </c>
      <c r="M2176" s="12">
        <f t="shared" si="334"/>
        <v>4</v>
      </c>
      <c r="N2176" s="11"/>
      <c r="O2176" s="11">
        <f t="shared" si="335"/>
        <v>42495.334571759253</v>
      </c>
      <c r="P2176" t="b">
        <v>0</v>
      </c>
      <c r="Q2176">
        <v>63</v>
      </c>
      <c r="R2176" t="b">
        <v>1</v>
      </c>
      <c r="S2176" t="s">
        <v>8276</v>
      </c>
      <c r="T2176" s="5">
        <f t="shared" si="336"/>
        <v>102.97499999999999</v>
      </c>
      <c r="U2176" s="5">
        <f t="shared" si="337"/>
        <v>65.38095238095238</v>
      </c>
      <c r="V2176" t="str">
        <f t="shared" si="338"/>
        <v>music</v>
      </c>
      <c r="W2176" t="str">
        <f t="shared" si="339"/>
        <v>rock</v>
      </c>
      <c r="X2176" s="8">
        <f t="shared" si="330"/>
        <v>2016</v>
      </c>
      <c r="Y2176" s="8">
        <f t="shared" si="331"/>
        <v>4</v>
      </c>
    </row>
    <row r="2177" spans="1:25" ht="19" customHeight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332"/>
        <v>42564.800763888888</v>
      </c>
      <c r="L2177" s="12">
        <f t="shared" si="333"/>
        <v>2016</v>
      </c>
      <c r="M2177" s="12">
        <f t="shared" si="334"/>
        <v>7</v>
      </c>
      <c r="N2177" s="11"/>
      <c r="O2177" s="11">
        <f t="shared" si="335"/>
        <v>42571.800763888888</v>
      </c>
      <c r="P2177" t="b">
        <v>0</v>
      </c>
      <c r="Q2177">
        <v>26</v>
      </c>
      <c r="R2177" t="b">
        <v>1</v>
      </c>
      <c r="S2177" t="s">
        <v>8276</v>
      </c>
      <c r="T2177" s="5">
        <f t="shared" si="336"/>
        <v>250</v>
      </c>
      <c r="U2177" s="5">
        <f t="shared" si="337"/>
        <v>67.307692307692307</v>
      </c>
      <c r="V2177" t="str">
        <f t="shared" si="338"/>
        <v>music</v>
      </c>
      <c r="W2177" t="str">
        <f t="shared" si="339"/>
        <v>rock</v>
      </c>
      <c r="X2177" s="8">
        <f t="shared" si="330"/>
        <v>2016</v>
      </c>
      <c r="Y2177" s="8">
        <f t="shared" si="331"/>
        <v>7</v>
      </c>
    </row>
    <row r="2178" spans="1:25" ht="19" customHeight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si="332"/>
        <v>42096.424872685187</v>
      </c>
      <c r="L2178" s="12">
        <f t="shared" si="333"/>
        <v>2015</v>
      </c>
      <c r="M2178" s="12">
        <f t="shared" si="334"/>
        <v>4</v>
      </c>
      <c r="N2178" s="11"/>
      <c r="O2178" s="11">
        <f t="shared" si="335"/>
        <v>42126.424872685187</v>
      </c>
      <c r="P2178" t="b">
        <v>0</v>
      </c>
      <c r="Q2178">
        <v>71</v>
      </c>
      <c r="R2178" t="b">
        <v>1</v>
      </c>
      <c r="S2178" t="s">
        <v>8276</v>
      </c>
      <c r="T2178" s="5">
        <f t="shared" si="336"/>
        <v>126.02</v>
      </c>
      <c r="U2178" s="5">
        <f t="shared" si="337"/>
        <v>88.74647887323944</v>
      </c>
      <c r="V2178" t="str">
        <f t="shared" si="338"/>
        <v>music</v>
      </c>
      <c r="W2178" t="str">
        <f t="shared" si="339"/>
        <v>rock</v>
      </c>
      <c r="X2178" s="8">
        <f t="shared" ref="X2178:X2241" si="340">L2178</f>
        <v>2015</v>
      </c>
      <c r="Y2178" s="8">
        <f t="shared" ref="Y2178:Y2241" si="341">M2178</f>
        <v>4</v>
      </c>
    </row>
    <row r="2179" spans="1:25" ht="19" customHeight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ref="K2179:K2242" si="342">(J2179/86400)+25569+(-5/24)</f>
        <v>42502.042442129627</v>
      </c>
      <c r="L2179" s="12">
        <f t="shared" ref="L2179:L2242" si="343">YEAR(K2179)</f>
        <v>2016</v>
      </c>
      <c r="M2179" s="12">
        <f t="shared" ref="M2179:M2242" si="344">MONTH(K2179)</f>
        <v>5</v>
      </c>
      <c r="N2179" s="11"/>
      <c r="O2179" s="11">
        <f t="shared" ref="O2179:O2242" si="345">(I2179/86400)+25569+(-5/24)</f>
        <v>42527.042442129627</v>
      </c>
      <c r="P2179" t="b">
        <v>0</v>
      </c>
      <c r="Q2179">
        <v>38</v>
      </c>
      <c r="R2179" t="b">
        <v>1</v>
      </c>
      <c r="S2179" t="s">
        <v>8276</v>
      </c>
      <c r="T2179" s="5">
        <f t="shared" ref="T2179:T2242" si="346">E2179/D2179*100</f>
        <v>100.12</v>
      </c>
      <c r="U2179" s="5">
        <f t="shared" ref="U2179:U2242" si="347">IF(Q2179&gt;0,E2179/Q2179,0)</f>
        <v>65.868421052631575</v>
      </c>
      <c r="V2179" t="str">
        <f t="shared" ref="V2179:V2242" si="348">LEFT(S2179,SEARCH("/",S2179)-1)</f>
        <v>music</v>
      </c>
      <c r="W2179" t="str">
        <f t="shared" ref="W2179:W2242" si="349">RIGHT($S2179,LEN($S2179)-SEARCH("/",$S2179))</f>
        <v>rock</v>
      </c>
      <c r="X2179" s="8">
        <f t="shared" si="340"/>
        <v>2016</v>
      </c>
      <c r="Y2179" s="8">
        <f t="shared" si="341"/>
        <v>5</v>
      </c>
    </row>
    <row r="2180" spans="1:25" ht="19" customHeight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342"/>
        <v>42723.428206018514</v>
      </c>
      <c r="L2180" s="12">
        <f t="shared" si="343"/>
        <v>2016</v>
      </c>
      <c r="M2180" s="12">
        <f t="shared" si="344"/>
        <v>12</v>
      </c>
      <c r="N2180" s="11"/>
      <c r="O2180" s="11">
        <f t="shared" si="345"/>
        <v>42753.428206018514</v>
      </c>
      <c r="P2180" t="b">
        <v>0</v>
      </c>
      <c r="Q2180">
        <v>859</v>
      </c>
      <c r="R2180" t="b">
        <v>1</v>
      </c>
      <c r="S2180" t="s">
        <v>8276</v>
      </c>
      <c r="T2180" s="5">
        <f t="shared" si="346"/>
        <v>138.64000000000001</v>
      </c>
      <c r="U2180" s="5">
        <f t="shared" si="347"/>
        <v>40.349243306169967</v>
      </c>
      <c r="V2180" t="str">
        <f t="shared" si="348"/>
        <v>music</v>
      </c>
      <c r="W2180" t="str">
        <f t="shared" si="349"/>
        <v>rock</v>
      </c>
      <c r="X2180" s="8">
        <f t="shared" si="340"/>
        <v>2016</v>
      </c>
      <c r="Y2180" s="8">
        <f t="shared" si="341"/>
        <v>12</v>
      </c>
    </row>
    <row r="2181" spans="1:25" ht="19" customHeight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342"/>
        <v>42074.962870370371</v>
      </c>
      <c r="L2181" s="12">
        <f t="shared" si="343"/>
        <v>2015</v>
      </c>
      <c r="M2181" s="12">
        <f t="shared" si="344"/>
        <v>3</v>
      </c>
      <c r="N2181" s="11"/>
      <c r="O2181" s="11">
        <f t="shared" si="345"/>
        <v>42104.962870370371</v>
      </c>
      <c r="P2181" t="b">
        <v>0</v>
      </c>
      <c r="Q2181">
        <v>21</v>
      </c>
      <c r="R2181" t="b">
        <v>1</v>
      </c>
      <c r="S2181" t="s">
        <v>8276</v>
      </c>
      <c r="T2181" s="5">
        <f t="shared" si="346"/>
        <v>161.4</v>
      </c>
      <c r="U2181" s="5">
        <f t="shared" si="347"/>
        <v>76.857142857142861</v>
      </c>
      <c r="V2181" t="str">
        <f t="shared" si="348"/>
        <v>music</v>
      </c>
      <c r="W2181" t="str">
        <f t="shared" si="349"/>
        <v>rock</v>
      </c>
      <c r="X2181" s="8">
        <f t="shared" si="340"/>
        <v>2015</v>
      </c>
      <c r="Y2181" s="8">
        <f t="shared" si="341"/>
        <v>3</v>
      </c>
    </row>
    <row r="2182" spans="1:25" ht="19" customHeight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342"/>
        <v>42279.461435185185</v>
      </c>
      <c r="L2182" s="12">
        <f t="shared" si="343"/>
        <v>2015</v>
      </c>
      <c r="M2182" s="12">
        <f t="shared" si="344"/>
        <v>10</v>
      </c>
      <c r="N2182" s="11"/>
      <c r="O2182" s="11">
        <f t="shared" si="345"/>
        <v>42321.503101851849</v>
      </c>
      <c r="P2182" t="b">
        <v>0</v>
      </c>
      <c r="Q2182">
        <v>78</v>
      </c>
      <c r="R2182" t="b">
        <v>1</v>
      </c>
      <c r="S2182" t="s">
        <v>8276</v>
      </c>
      <c r="T2182" s="5">
        <f t="shared" si="346"/>
        <v>107.18419999999999</v>
      </c>
      <c r="U2182" s="5">
        <f t="shared" si="347"/>
        <v>68.707820512820518</v>
      </c>
      <c r="V2182" t="str">
        <f t="shared" si="348"/>
        <v>music</v>
      </c>
      <c r="W2182" t="str">
        <f t="shared" si="349"/>
        <v>rock</v>
      </c>
      <c r="X2182" s="8">
        <f t="shared" si="340"/>
        <v>2015</v>
      </c>
      <c r="Y2182" s="8">
        <f t="shared" si="341"/>
        <v>10</v>
      </c>
    </row>
    <row r="2183" spans="1:25" ht="19" customHeight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342"/>
        <v>42772.796909722216</v>
      </c>
      <c r="L2183" s="12">
        <f t="shared" si="343"/>
        <v>2017</v>
      </c>
      <c r="M2183" s="12">
        <f t="shared" si="344"/>
        <v>2</v>
      </c>
      <c r="N2183" s="11"/>
      <c r="O2183" s="11">
        <f t="shared" si="345"/>
        <v>42786.796909722216</v>
      </c>
      <c r="P2183" t="b">
        <v>0</v>
      </c>
      <c r="Q2183">
        <v>53</v>
      </c>
      <c r="R2183" t="b">
        <v>1</v>
      </c>
      <c r="S2183" t="s">
        <v>8297</v>
      </c>
      <c r="T2183" s="5">
        <f t="shared" si="346"/>
        <v>153.1</v>
      </c>
      <c r="U2183" s="5">
        <f t="shared" si="347"/>
        <v>57.773584905660378</v>
      </c>
      <c r="V2183" t="str">
        <f t="shared" si="348"/>
        <v>games</v>
      </c>
      <c r="W2183" t="str">
        <f t="shared" si="349"/>
        <v>tabletop games</v>
      </c>
      <c r="X2183" s="8">
        <f t="shared" si="340"/>
        <v>2017</v>
      </c>
      <c r="Y2183" s="8">
        <f t="shared" si="341"/>
        <v>2</v>
      </c>
    </row>
    <row r="2184" spans="1:25" ht="19" customHeight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342"/>
        <v>41879.692418981482</v>
      </c>
      <c r="L2184" s="12">
        <f t="shared" si="343"/>
        <v>2014</v>
      </c>
      <c r="M2184" s="12">
        <f t="shared" si="344"/>
        <v>8</v>
      </c>
      <c r="N2184" s="11"/>
      <c r="O2184" s="11">
        <f t="shared" si="345"/>
        <v>41914.692418981482</v>
      </c>
      <c r="P2184" t="b">
        <v>0</v>
      </c>
      <c r="Q2184">
        <v>356</v>
      </c>
      <c r="R2184" t="b">
        <v>1</v>
      </c>
      <c r="S2184" t="s">
        <v>8297</v>
      </c>
      <c r="T2184" s="5">
        <f t="shared" si="346"/>
        <v>524.16666666666663</v>
      </c>
      <c r="U2184" s="5">
        <f t="shared" si="347"/>
        <v>44.171348314606739</v>
      </c>
      <c r="V2184" t="str">
        <f t="shared" si="348"/>
        <v>games</v>
      </c>
      <c r="W2184" t="str">
        <f t="shared" si="349"/>
        <v>tabletop games</v>
      </c>
      <c r="X2184" s="8">
        <f t="shared" si="340"/>
        <v>2014</v>
      </c>
      <c r="Y2184" s="8">
        <f t="shared" si="341"/>
        <v>8</v>
      </c>
    </row>
    <row r="2185" spans="1:25" ht="19" customHeight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342"/>
        <v>42745.157141203701</v>
      </c>
      <c r="L2185" s="12">
        <f t="shared" si="343"/>
        <v>2017</v>
      </c>
      <c r="M2185" s="12">
        <f t="shared" si="344"/>
        <v>1</v>
      </c>
      <c r="N2185" s="11"/>
      <c r="O2185" s="11">
        <f t="shared" si="345"/>
        <v>42774.999999999993</v>
      </c>
      <c r="P2185" t="b">
        <v>0</v>
      </c>
      <c r="Q2185">
        <v>279</v>
      </c>
      <c r="R2185" t="b">
        <v>1</v>
      </c>
      <c r="S2185" t="s">
        <v>8297</v>
      </c>
      <c r="T2185" s="5">
        <f t="shared" si="346"/>
        <v>489.27777777777777</v>
      </c>
      <c r="U2185" s="5">
        <f t="shared" si="347"/>
        <v>31.566308243727597</v>
      </c>
      <c r="V2185" t="str">
        <f t="shared" si="348"/>
        <v>games</v>
      </c>
      <c r="W2185" t="str">
        <f t="shared" si="349"/>
        <v>tabletop games</v>
      </c>
      <c r="X2185" s="8">
        <f t="shared" si="340"/>
        <v>2017</v>
      </c>
      <c r="Y2185" s="8">
        <f t="shared" si="341"/>
        <v>1</v>
      </c>
    </row>
    <row r="2186" spans="1:25" ht="19" customHeight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342"/>
        <v>42380.481956018521</v>
      </c>
      <c r="L2186" s="12">
        <f t="shared" si="343"/>
        <v>2016</v>
      </c>
      <c r="M2186" s="12">
        <f t="shared" si="344"/>
        <v>1</v>
      </c>
      <c r="N2186" s="11"/>
      <c r="O2186" s="11">
        <f t="shared" si="345"/>
        <v>42394.458333333336</v>
      </c>
      <c r="P2186" t="b">
        <v>1</v>
      </c>
      <c r="Q2186">
        <v>266</v>
      </c>
      <c r="R2186" t="b">
        <v>1</v>
      </c>
      <c r="S2186" t="s">
        <v>8297</v>
      </c>
      <c r="T2186" s="5">
        <f t="shared" si="346"/>
        <v>284.74</v>
      </c>
      <c r="U2186" s="5">
        <f t="shared" si="347"/>
        <v>107.04511278195488</v>
      </c>
      <c r="V2186" t="str">
        <f t="shared" si="348"/>
        <v>games</v>
      </c>
      <c r="W2186" t="str">
        <f t="shared" si="349"/>
        <v>tabletop games</v>
      </c>
      <c r="X2186" s="8">
        <f t="shared" si="340"/>
        <v>2016</v>
      </c>
      <c r="Y2186" s="8">
        <f t="shared" si="341"/>
        <v>1</v>
      </c>
    </row>
    <row r="2187" spans="1:25" ht="19" customHeight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342"/>
        <v>41319.141655092586</v>
      </c>
      <c r="L2187" s="12">
        <f t="shared" si="343"/>
        <v>2013</v>
      </c>
      <c r="M2187" s="12">
        <f t="shared" si="344"/>
        <v>2</v>
      </c>
      <c r="N2187" s="11"/>
      <c r="O2187" s="11">
        <f t="shared" si="345"/>
        <v>41359.141655092586</v>
      </c>
      <c r="P2187" t="b">
        <v>0</v>
      </c>
      <c r="Q2187">
        <v>623</v>
      </c>
      <c r="R2187" t="b">
        <v>1</v>
      </c>
      <c r="S2187" t="s">
        <v>8297</v>
      </c>
      <c r="T2187" s="5">
        <f t="shared" si="346"/>
        <v>1856.97</v>
      </c>
      <c r="U2187" s="5">
        <f t="shared" si="347"/>
        <v>149.03451043338683</v>
      </c>
      <c r="V2187" t="str">
        <f t="shared" si="348"/>
        <v>games</v>
      </c>
      <c r="W2187" t="str">
        <f t="shared" si="349"/>
        <v>tabletop games</v>
      </c>
      <c r="X2187" s="8">
        <f t="shared" si="340"/>
        <v>2013</v>
      </c>
      <c r="Y2187" s="8">
        <f t="shared" si="341"/>
        <v>2</v>
      </c>
    </row>
    <row r="2188" spans="1:25" ht="19" customHeight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342"/>
        <v>42583.406747685185</v>
      </c>
      <c r="L2188" s="12">
        <f t="shared" si="343"/>
        <v>2016</v>
      </c>
      <c r="M2188" s="12">
        <f t="shared" si="344"/>
        <v>8</v>
      </c>
      <c r="N2188" s="11"/>
      <c r="O2188" s="11">
        <f t="shared" si="345"/>
        <v>42619.874999999993</v>
      </c>
      <c r="P2188" t="b">
        <v>0</v>
      </c>
      <c r="Q2188">
        <v>392</v>
      </c>
      <c r="R2188" t="b">
        <v>1</v>
      </c>
      <c r="S2188" t="s">
        <v>8297</v>
      </c>
      <c r="T2188" s="5">
        <f t="shared" si="346"/>
        <v>109.67499999999998</v>
      </c>
      <c r="U2188" s="5">
        <f t="shared" si="347"/>
        <v>55.956632653061227</v>
      </c>
      <c r="V2188" t="str">
        <f t="shared" si="348"/>
        <v>games</v>
      </c>
      <c r="W2188" t="str">
        <f t="shared" si="349"/>
        <v>tabletop games</v>
      </c>
      <c r="X2188" s="8">
        <f t="shared" si="340"/>
        <v>2016</v>
      </c>
      <c r="Y2188" s="8">
        <f t="shared" si="341"/>
        <v>8</v>
      </c>
    </row>
    <row r="2189" spans="1:25" ht="19" customHeight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342"/>
        <v>42068.000763888886</v>
      </c>
      <c r="L2189" s="12">
        <f t="shared" si="343"/>
        <v>2015</v>
      </c>
      <c r="M2189" s="12">
        <f t="shared" si="344"/>
        <v>3</v>
      </c>
      <c r="N2189" s="11"/>
      <c r="O2189" s="11">
        <f t="shared" si="345"/>
        <v>42096.957638888889</v>
      </c>
      <c r="P2189" t="b">
        <v>1</v>
      </c>
      <c r="Q2189">
        <v>3562</v>
      </c>
      <c r="R2189" t="b">
        <v>1</v>
      </c>
      <c r="S2189" t="s">
        <v>8297</v>
      </c>
      <c r="T2189" s="5">
        <f t="shared" si="346"/>
        <v>1014.6425</v>
      </c>
      <c r="U2189" s="5">
        <f t="shared" si="347"/>
        <v>56.970381807973048</v>
      </c>
      <c r="V2189" t="str">
        <f t="shared" si="348"/>
        <v>games</v>
      </c>
      <c r="W2189" t="str">
        <f t="shared" si="349"/>
        <v>tabletop games</v>
      </c>
      <c r="X2189" s="8">
        <f t="shared" si="340"/>
        <v>2015</v>
      </c>
      <c r="Y2189" s="8">
        <f t="shared" si="341"/>
        <v>3</v>
      </c>
    </row>
    <row r="2190" spans="1:25" ht="19" customHeight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342"/>
        <v>42633.377789351849</v>
      </c>
      <c r="L2190" s="12">
        <f t="shared" si="343"/>
        <v>2016</v>
      </c>
      <c r="M2190" s="12">
        <f t="shared" si="344"/>
        <v>9</v>
      </c>
      <c r="N2190" s="11"/>
      <c r="O2190" s="11">
        <f t="shared" si="345"/>
        <v>42668.499999999993</v>
      </c>
      <c r="P2190" t="b">
        <v>0</v>
      </c>
      <c r="Q2190">
        <v>514</v>
      </c>
      <c r="R2190" t="b">
        <v>1</v>
      </c>
      <c r="S2190" t="s">
        <v>8297</v>
      </c>
      <c r="T2190" s="5">
        <f t="shared" si="346"/>
        <v>412.17692027666544</v>
      </c>
      <c r="U2190" s="5">
        <f t="shared" si="347"/>
        <v>44.056420233463037</v>
      </c>
      <c r="V2190" t="str">
        <f t="shared" si="348"/>
        <v>games</v>
      </c>
      <c r="W2190" t="str">
        <f t="shared" si="349"/>
        <v>tabletop games</v>
      </c>
      <c r="X2190" s="8">
        <f t="shared" si="340"/>
        <v>2016</v>
      </c>
      <c r="Y2190" s="8">
        <f t="shared" si="341"/>
        <v>9</v>
      </c>
    </row>
    <row r="2191" spans="1:25" ht="19" customHeight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342"/>
        <v>42467.579861111109</v>
      </c>
      <c r="L2191" s="12">
        <f t="shared" si="343"/>
        <v>2016</v>
      </c>
      <c r="M2191" s="12">
        <f t="shared" si="344"/>
        <v>4</v>
      </c>
      <c r="N2191" s="11"/>
      <c r="O2191" s="11">
        <f t="shared" si="345"/>
        <v>42481.708333333336</v>
      </c>
      <c r="P2191" t="b">
        <v>0</v>
      </c>
      <c r="Q2191">
        <v>88</v>
      </c>
      <c r="R2191" t="b">
        <v>1</v>
      </c>
      <c r="S2191" t="s">
        <v>8297</v>
      </c>
      <c r="T2191" s="5">
        <f t="shared" si="346"/>
        <v>503.25</v>
      </c>
      <c r="U2191" s="5">
        <f t="shared" si="347"/>
        <v>68.625</v>
      </c>
      <c r="V2191" t="str">
        <f t="shared" si="348"/>
        <v>games</v>
      </c>
      <c r="W2191" t="str">
        <f t="shared" si="349"/>
        <v>tabletop games</v>
      </c>
      <c r="X2191" s="8">
        <f t="shared" si="340"/>
        <v>2016</v>
      </c>
      <c r="Y2191" s="8">
        <f t="shared" si="341"/>
        <v>4</v>
      </c>
    </row>
    <row r="2192" spans="1:25" ht="19" customHeight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342"/>
        <v>42417.416712962957</v>
      </c>
      <c r="L2192" s="12">
        <f t="shared" si="343"/>
        <v>2016</v>
      </c>
      <c r="M2192" s="12">
        <f t="shared" si="344"/>
        <v>2</v>
      </c>
      <c r="N2192" s="11"/>
      <c r="O2192" s="11">
        <f t="shared" si="345"/>
        <v>42452.082638888889</v>
      </c>
      <c r="P2192" t="b">
        <v>0</v>
      </c>
      <c r="Q2192">
        <v>537</v>
      </c>
      <c r="R2192" t="b">
        <v>1</v>
      </c>
      <c r="S2192" t="s">
        <v>8297</v>
      </c>
      <c r="T2192" s="5">
        <f t="shared" si="346"/>
        <v>184.61052631578946</v>
      </c>
      <c r="U2192" s="5">
        <f t="shared" si="347"/>
        <v>65.318435754189949</v>
      </c>
      <c r="V2192" t="str">
        <f t="shared" si="348"/>
        <v>games</v>
      </c>
      <c r="W2192" t="str">
        <f t="shared" si="349"/>
        <v>tabletop games</v>
      </c>
      <c r="X2192" s="8">
        <f t="shared" si="340"/>
        <v>2016</v>
      </c>
      <c r="Y2192" s="8">
        <f t="shared" si="341"/>
        <v>2</v>
      </c>
    </row>
    <row r="2193" spans="1:25" ht="19" customHeight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342"/>
        <v>42768.6253125</v>
      </c>
      <c r="L2193" s="12">
        <f t="shared" si="343"/>
        <v>2017</v>
      </c>
      <c r="M2193" s="12">
        <f t="shared" si="344"/>
        <v>2</v>
      </c>
      <c r="N2193" s="11"/>
      <c r="O2193" s="11">
        <f t="shared" si="345"/>
        <v>42780.6253125</v>
      </c>
      <c r="P2193" t="b">
        <v>0</v>
      </c>
      <c r="Q2193">
        <v>25</v>
      </c>
      <c r="R2193" t="b">
        <v>1</v>
      </c>
      <c r="S2193" t="s">
        <v>8297</v>
      </c>
      <c r="T2193" s="5">
        <f t="shared" si="346"/>
        <v>119.73333333333333</v>
      </c>
      <c r="U2193" s="5">
        <f t="shared" si="347"/>
        <v>35.92</v>
      </c>
      <c r="V2193" t="str">
        <f t="shared" si="348"/>
        <v>games</v>
      </c>
      <c r="W2193" t="str">
        <f t="shared" si="349"/>
        <v>tabletop games</v>
      </c>
      <c r="X2193" s="8">
        <f t="shared" si="340"/>
        <v>2017</v>
      </c>
      <c r="Y2193" s="8">
        <f t="shared" si="341"/>
        <v>2</v>
      </c>
    </row>
    <row r="2194" spans="1:25" ht="19" customHeight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342"/>
        <v>42691.642870370364</v>
      </c>
      <c r="L2194" s="12">
        <f t="shared" si="343"/>
        <v>2016</v>
      </c>
      <c r="M2194" s="12">
        <f t="shared" si="344"/>
        <v>11</v>
      </c>
      <c r="N2194" s="11"/>
      <c r="O2194" s="11">
        <f t="shared" si="345"/>
        <v>42719.749999999993</v>
      </c>
      <c r="P2194" t="b">
        <v>0</v>
      </c>
      <c r="Q2194">
        <v>3238</v>
      </c>
      <c r="R2194" t="b">
        <v>1</v>
      </c>
      <c r="S2194" t="s">
        <v>8297</v>
      </c>
      <c r="T2194" s="5">
        <f t="shared" si="346"/>
        <v>1081.2401666666667</v>
      </c>
      <c r="U2194" s="5">
        <f t="shared" si="347"/>
        <v>40.070667078443485</v>
      </c>
      <c r="V2194" t="str">
        <f t="shared" si="348"/>
        <v>games</v>
      </c>
      <c r="W2194" t="str">
        <f t="shared" si="349"/>
        <v>tabletop games</v>
      </c>
      <c r="X2194" s="8">
        <f t="shared" si="340"/>
        <v>2016</v>
      </c>
      <c r="Y2194" s="8">
        <f t="shared" si="341"/>
        <v>11</v>
      </c>
    </row>
    <row r="2195" spans="1:25" ht="19" customHeight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342"/>
        <v>42664.197592592587</v>
      </c>
      <c r="L2195" s="12">
        <f t="shared" si="343"/>
        <v>2016</v>
      </c>
      <c r="M2195" s="12">
        <f t="shared" si="344"/>
        <v>10</v>
      </c>
      <c r="N2195" s="11"/>
      <c r="O2195" s="11">
        <f t="shared" si="345"/>
        <v>42694.999305555553</v>
      </c>
      <c r="P2195" t="b">
        <v>0</v>
      </c>
      <c r="Q2195">
        <v>897</v>
      </c>
      <c r="R2195" t="b">
        <v>1</v>
      </c>
      <c r="S2195" t="s">
        <v>8297</v>
      </c>
      <c r="T2195" s="5">
        <f t="shared" si="346"/>
        <v>452.37333333333333</v>
      </c>
      <c r="U2195" s="5">
        <f t="shared" si="347"/>
        <v>75.647714604236342</v>
      </c>
      <c r="V2195" t="str">
        <f t="shared" si="348"/>
        <v>games</v>
      </c>
      <c r="W2195" t="str">
        <f t="shared" si="349"/>
        <v>tabletop games</v>
      </c>
      <c r="X2195" s="8">
        <f t="shared" si="340"/>
        <v>2016</v>
      </c>
      <c r="Y2195" s="8">
        <f t="shared" si="341"/>
        <v>10</v>
      </c>
    </row>
    <row r="2196" spans="1:25" ht="19" customHeight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342"/>
        <v>42425.54965277778</v>
      </c>
      <c r="L2196" s="12">
        <f t="shared" si="343"/>
        <v>2016</v>
      </c>
      <c r="M2196" s="12">
        <f t="shared" si="344"/>
        <v>2</v>
      </c>
      <c r="N2196" s="11"/>
      <c r="O2196" s="11">
        <f t="shared" si="345"/>
        <v>42455.507986111108</v>
      </c>
      <c r="P2196" t="b">
        <v>0</v>
      </c>
      <c r="Q2196">
        <v>878</v>
      </c>
      <c r="R2196" t="b">
        <v>1</v>
      </c>
      <c r="S2196" t="s">
        <v>8297</v>
      </c>
      <c r="T2196" s="5">
        <f t="shared" si="346"/>
        <v>537.37</v>
      </c>
      <c r="U2196" s="5">
        <f t="shared" si="347"/>
        <v>61.203872437357631</v>
      </c>
      <c r="V2196" t="str">
        <f t="shared" si="348"/>
        <v>games</v>
      </c>
      <c r="W2196" t="str">
        <f t="shared" si="349"/>
        <v>tabletop games</v>
      </c>
      <c r="X2196" s="8">
        <f t="shared" si="340"/>
        <v>2016</v>
      </c>
      <c r="Y2196" s="8">
        <f t="shared" si="341"/>
        <v>2</v>
      </c>
    </row>
    <row r="2197" spans="1:25" ht="19" customHeight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342"/>
        <v>42197.563657407409</v>
      </c>
      <c r="L2197" s="12">
        <f t="shared" si="343"/>
        <v>2015</v>
      </c>
      <c r="M2197" s="12">
        <f t="shared" si="344"/>
        <v>7</v>
      </c>
      <c r="N2197" s="11"/>
      <c r="O2197" s="11">
        <f t="shared" si="345"/>
        <v>42227.563657407409</v>
      </c>
      <c r="P2197" t="b">
        <v>0</v>
      </c>
      <c r="Q2197">
        <v>115</v>
      </c>
      <c r="R2197" t="b">
        <v>1</v>
      </c>
      <c r="S2197" t="s">
        <v>8297</v>
      </c>
      <c r="T2197" s="5">
        <f t="shared" si="346"/>
        <v>120.32608695652173</v>
      </c>
      <c r="U2197" s="5">
        <f t="shared" si="347"/>
        <v>48.130434782608695</v>
      </c>
      <c r="V2197" t="str">
        <f t="shared" si="348"/>
        <v>games</v>
      </c>
      <c r="W2197" t="str">
        <f t="shared" si="349"/>
        <v>tabletop games</v>
      </c>
      <c r="X2197" s="8">
        <f t="shared" si="340"/>
        <v>2015</v>
      </c>
      <c r="Y2197" s="8">
        <f t="shared" si="341"/>
        <v>7</v>
      </c>
    </row>
    <row r="2198" spans="1:25" ht="19" customHeight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342"/>
        <v>42675.278958333329</v>
      </c>
      <c r="L2198" s="12">
        <f t="shared" si="343"/>
        <v>2016</v>
      </c>
      <c r="M2198" s="12">
        <f t="shared" si="344"/>
        <v>11</v>
      </c>
      <c r="N2198" s="11"/>
      <c r="O2198" s="11">
        <f t="shared" si="345"/>
        <v>42706.083333333336</v>
      </c>
      <c r="P2198" t="b">
        <v>0</v>
      </c>
      <c r="Q2198">
        <v>234</v>
      </c>
      <c r="R2198" t="b">
        <v>1</v>
      </c>
      <c r="S2198" t="s">
        <v>8297</v>
      </c>
      <c r="T2198" s="5">
        <f t="shared" si="346"/>
        <v>113.83571428571429</v>
      </c>
      <c r="U2198" s="5">
        <f t="shared" si="347"/>
        <v>68.106837606837601</v>
      </c>
      <c r="V2198" t="str">
        <f t="shared" si="348"/>
        <v>games</v>
      </c>
      <c r="W2198" t="str">
        <f t="shared" si="349"/>
        <v>tabletop games</v>
      </c>
      <c r="X2198" s="8">
        <f t="shared" si="340"/>
        <v>2016</v>
      </c>
      <c r="Y2198" s="8">
        <f t="shared" si="341"/>
        <v>11</v>
      </c>
    </row>
    <row r="2199" spans="1:25" ht="19" customHeight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342"/>
        <v>42033.37568287037</v>
      </c>
      <c r="L2199" s="12">
        <f t="shared" si="343"/>
        <v>2015</v>
      </c>
      <c r="M2199" s="12">
        <f t="shared" si="344"/>
        <v>1</v>
      </c>
      <c r="N2199" s="11"/>
      <c r="O2199" s="11">
        <f t="shared" si="345"/>
        <v>42063.37568287037</v>
      </c>
      <c r="P2199" t="b">
        <v>0</v>
      </c>
      <c r="Q2199">
        <v>4330</v>
      </c>
      <c r="R2199" t="b">
        <v>1</v>
      </c>
      <c r="S2199" t="s">
        <v>8297</v>
      </c>
      <c r="T2199" s="5">
        <f t="shared" si="346"/>
        <v>951.03109999999992</v>
      </c>
      <c r="U2199" s="5">
        <f t="shared" si="347"/>
        <v>65.891300230946882</v>
      </c>
      <c r="V2199" t="str">
        <f t="shared" si="348"/>
        <v>games</v>
      </c>
      <c r="W2199" t="str">
        <f t="shared" si="349"/>
        <v>tabletop games</v>
      </c>
      <c r="X2199" s="8">
        <f t="shared" si="340"/>
        <v>2015</v>
      </c>
      <c r="Y2199" s="8">
        <f t="shared" si="341"/>
        <v>1</v>
      </c>
    </row>
    <row r="2200" spans="1:25" ht="19" customHeight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342"/>
        <v>42292.305555555555</v>
      </c>
      <c r="L2200" s="12">
        <f t="shared" si="343"/>
        <v>2015</v>
      </c>
      <c r="M2200" s="12">
        <f t="shared" si="344"/>
        <v>10</v>
      </c>
      <c r="N2200" s="11"/>
      <c r="O2200" s="11">
        <f t="shared" si="345"/>
        <v>42322.347222222219</v>
      </c>
      <c r="P2200" t="b">
        <v>0</v>
      </c>
      <c r="Q2200">
        <v>651</v>
      </c>
      <c r="R2200" t="b">
        <v>1</v>
      </c>
      <c r="S2200" t="s">
        <v>8297</v>
      </c>
      <c r="T2200" s="5">
        <f t="shared" si="346"/>
        <v>132.89249999999998</v>
      </c>
      <c r="U2200" s="5">
        <f t="shared" si="347"/>
        <v>81.654377880184327</v>
      </c>
      <c r="V2200" t="str">
        <f t="shared" si="348"/>
        <v>games</v>
      </c>
      <c r="W2200" t="str">
        <f t="shared" si="349"/>
        <v>tabletop games</v>
      </c>
      <c r="X2200" s="8">
        <f t="shared" si="340"/>
        <v>2015</v>
      </c>
      <c r="Y2200" s="8">
        <f t="shared" si="341"/>
        <v>10</v>
      </c>
    </row>
    <row r="2201" spans="1:25" ht="19" customHeight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342"/>
        <v>42262.208310185182</v>
      </c>
      <c r="L2201" s="12">
        <f t="shared" si="343"/>
        <v>2015</v>
      </c>
      <c r="M2201" s="12">
        <f t="shared" si="344"/>
        <v>9</v>
      </c>
      <c r="N2201" s="11"/>
      <c r="O2201" s="11">
        <f t="shared" si="345"/>
        <v>42292.208310185182</v>
      </c>
      <c r="P2201" t="b">
        <v>1</v>
      </c>
      <c r="Q2201">
        <v>251</v>
      </c>
      <c r="R2201" t="b">
        <v>1</v>
      </c>
      <c r="S2201" t="s">
        <v>8297</v>
      </c>
      <c r="T2201" s="5">
        <f t="shared" si="346"/>
        <v>146.97777777777779</v>
      </c>
      <c r="U2201" s="5">
        <f t="shared" si="347"/>
        <v>52.701195219123505</v>
      </c>
      <c r="V2201" t="str">
        <f t="shared" si="348"/>
        <v>games</v>
      </c>
      <c r="W2201" t="str">
        <f t="shared" si="349"/>
        <v>tabletop games</v>
      </c>
      <c r="X2201" s="8">
        <f t="shared" si="340"/>
        <v>2015</v>
      </c>
      <c r="Y2201" s="8">
        <f t="shared" si="341"/>
        <v>9</v>
      </c>
    </row>
    <row r="2202" spans="1:25" ht="19" customHeight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342"/>
        <v>42163.417453703696</v>
      </c>
      <c r="L2202" s="12">
        <f t="shared" si="343"/>
        <v>2015</v>
      </c>
      <c r="M2202" s="12">
        <f t="shared" si="344"/>
        <v>6</v>
      </c>
      <c r="N2202" s="11"/>
      <c r="O2202" s="11">
        <f t="shared" si="345"/>
        <v>42190.916666666664</v>
      </c>
      <c r="P2202" t="b">
        <v>0</v>
      </c>
      <c r="Q2202">
        <v>263</v>
      </c>
      <c r="R2202" t="b">
        <v>1</v>
      </c>
      <c r="S2202" t="s">
        <v>8297</v>
      </c>
      <c r="T2202" s="5">
        <f t="shared" si="346"/>
        <v>542.15</v>
      </c>
      <c r="U2202" s="5">
        <f t="shared" si="347"/>
        <v>41.228136882129277</v>
      </c>
      <c r="V2202" t="str">
        <f t="shared" si="348"/>
        <v>games</v>
      </c>
      <c r="W2202" t="str">
        <f t="shared" si="349"/>
        <v>tabletop games</v>
      </c>
      <c r="X2202" s="8">
        <f t="shared" si="340"/>
        <v>2015</v>
      </c>
      <c r="Y2202" s="8">
        <f t="shared" si="341"/>
        <v>6</v>
      </c>
    </row>
    <row r="2203" spans="1:25" ht="19" customHeight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342"/>
        <v>41276.638483796291</v>
      </c>
      <c r="L2203" s="12">
        <f t="shared" si="343"/>
        <v>2013</v>
      </c>
      <c r="M2203" s="12">
        <f t="shared" si="344"/>
        <v>1</v>
      </c>
      <c r="N2203" s="11"/>
      <c r="O2203" s="11">
        <f t="shared" si="345"/>
        <v>41290.638483796291</v>
      </c>
      <c r="P2203" t="b">
        <v>0</v>
      </c>
      <c r="Q2203">
        <v>28</v>
      </c>
      <c r="R2203" t="b">
        <v>1</v>
      </c>
      <c r="S2203" t="s">
        <v>8280</v>
      </c>
      <c r="T2203" s="5">
        <f t="shared" si="346"/>
        <v>382.71818181818185</v>
      </c>
      <c r="U2203" s="5">
        <f t="shared" si="347"/>
        <v>15.035357142857142</v>
      </c>
      <c r="V2203" t="str">
        <f t="shared" si="348"/>
        <v>music</v>
      </c>
      <c r="W2203" t="str">
        <f t="shared" si="349"/>
        <v>electronic music</v>
      </c>
      <c r="X2203" s="8">
        <f t="shared" si="340"/>
        <v>2013</v>
      </c>
      <c r="Y2203" s="8">
        <f t="shared" si="341"/>
        <v>1</v>
      </c>
    </row>
    <row r="2204" spans="1:25" ht="19" customHeight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342"/>
        <v>41184.640833333331</v>
      </c>
      <c r="L2204" s="12">
        <f t="shared" si="343"/>
        <v>2012</v>
      </c>
      <c r="M2204" s="12">
        <f t="shared" si="344"/>
        <v>10</v>
      </c>
      <c r="N2204" s="11"/>
      <c r="O2204" s="11">
        <f t="shared" si="345"/>
        <v>41214.640833333331</v>
      </c>
      <c r="P2204" t="b">
        <v>0</v>
      </c>
      <c r="Q2204">
        <v>721</v>
      </c>
      <c r="R2204" t="b">
        <v>1</v>
      </c>
      <c r="S2204" t="s">
        <v>8280</v>
      </c>
      <c r="T2204" s="5">
        <f t="shared" si="346"/>
        <v>704.18124999999998</v>
      </c>
      <c r="U2204" s="5">
        <f t="shared" si="347"/>
        <v>39.066920943134534</v>
      </c>
      <c r="V2204" t="str">
        <f t="shared" si="348"/>
        <v>music</v>
      </c>
      <c r="W2204" t="str">
        <f t="shared" si="349"/>
        <v>electronic music</v>
      </c>
      <c r="X2204" s="8">
        <f t="shared" si="340"/>
        <v>2012</v>
      </c>
      <c r="Y2204" s="8">
        <f t="shared" si="341"/>
        <v>10</v>
      </c>
    </row>
    <row r="2205" spans="1:25" ht="19" customHeight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342"/>
        <v>42241.651412037034</v>
      </c>
      <c r="L2205" s="12">
        <f t="shared" si="343"/>
        <v>2015</v>
      </c>
      <c r="M2205" s="12">
        <f t="shared" si="344"/>
        <v>8</v>
      </c>
      <c r="N2205" s="11"/>
      <c r="O2205" s="11">
        <f t="shared" si="345"/>
        <v>42271.651412037034</v>
      </c>
      <c r="P2205" t="b">
        <v>0</v>
      </c>
      <c r="Q2205">
        <v>50</v>
      </c>
      <c r="R2205" t="b">
        <v>1</v>
      </c>
      <c r="S2205" t="s">
        <v>8280</v>
      </c>
      <c r="T2205" s="5">
        <f t="shared" si="346"/>
        <v>109.55</v>
      </c>
      <c r="U2205" s="5">
        <f t="shared" si="347"/>
        <v>43.82</v>
      </c>
      <c r="V2205" t="str">
        <f t="shared" si="348"/>
        <v>music</v>
      </c>
      <c r="W2205" t="str">
        <f t="shared" si="349"/>
        <v>electronic music</v>
      </c>
      <c r="X2205" s="8">
        <f t="shared" si="340"/>
        <v>2015</v>
      </c>
      <c r="Y2205" s="8">
        <f t="shared" si="341"/>
        <v>8</v>
      </c>
    </row>
    <row r="2206" spans="1:25" ht="19" customHeight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342"/>
        <v>41312.103229166663</v>
      </c>
      <c r="L2206" s="12">
        <f t="shared" si="343"/>
        <v>2013</v>
      </c>
      <c r="M2206" s="12">
        <f t="shared" si="344"/>
        <v>2</v>
      </c>
      <c r="N2206" s="11"/>
      <c r="O2206" s="11">
        <f t="shared" si="345"/>
        <v>41342.103229166663</v>
      </c>
      <c r="P2206" t="b">
        <v>0</v>
      </c>
      <c r="Q2206">
        <v>73</v>
      </c>
      <c r="R2206" t="b">
        <v>1</v>
      </c>
      <c r="S2206" t="s">
        <v>8280</v>
      </c>
      <c r="T2206" s="5">
        <f t="shared" si="346"/>
        <v>132.86666666666667</v>
      </c>
      <c r="U2206" s="5">
        <f t="shared" si="347"/>
        <v>27.301369863013697</v>
      </c>
      <c r="V2206" t="str">
        <f t="shared" si="348"/>
        <v>music</v>
      </c>
      <c r="W2206" t="str">
        <f t="shared" si="349"/>
        <v>electronic music</v>
      </c>
      <c r="X2206" s="8">
        <f t="shared" si="340"/>
        <v>2013</v>
      </c>
      <c r="Y2206" s="8">
        <f t="shared" si="341"/>
        <v>2</v>
      </c>
    </row>
    <row r="2207" spans="1:25" ht="19" customHeight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342"/>
        <v>41031.613298611112</v>
      </c>
      <c r="L2207" s="12">
        <f t="shared" si="343"/>
        <v>2012</v>
      </c>
      <c r="M2207" s="12">
        <f t="shared" si="344"/>
        <v>5</v>
      </c>
      <c r="N2207" s="11"/>
      <c r="O2207" s="11">
        <f t="shared" si="345"/>
        <v>41061.613298611112</v>
      </c>
      <c r="P2207" t="b">
        <v>0</v>
      </c>
      <c r="Q2207">
        <v>27</v>
      </c>
      <c r="R2207" t="b">
        <v>1</v>
      </c>
      <c r="S2207" t="s">
        <v>8280</v>
      </c>
      <c r="T2207" s="5">
        <f t="shared" si="346"/>
        <v>152</v>
      </c>
      <c r="U2207" s="5">
        <f t="shared" si="347"/>
        <v>42.222222222222221</v>
      </c>
      <c r="V2207" t="str">
        <f t="shared" si="348"/>
        <v>music</v>
      </c>
      <c r="W2207" t="str">
        <f t="shared" si="349"/>
        <v>electronic music</v>
      </c>
      <c r="X2207" s="8">
        <f t="shared" si="340"/>
        <v>2012</v>
      </c>
      <c r="Y2207" s="8">
        <f t="shared" si="341"/>
        <v>5</v>
      </c>
    </row>
    <row r="2208" spans="1:25" ht="19" customHeight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342"/>
        <v>40997.048888888887</v>
      </c>
      <c r="L2208" s="12">
        <f t="shared" si="343"/>
        <v>2012</v>
      </c>
      <c r="M2208" s="12">
        <f t="shared" si="344"/>
        <v>3</v>
      </c>
      <c r="N2208" s="11"/>
      <c r="O2208" s="11">
        <f t="shared" si="345"/>
        <v>41015.048888888887</v>
      </c>
      <c r="P2208" t="b">
        <v>0</v>
      </c>
      <c r="Q2208">
        <v>34</v>
      </c>
      <c r="R2208" t="b">
        <v>1</v>
      </c>
      <c r="S2208" t="s">
        <v>8280</v>
      </c>
      <c r="T2208" s="5">
        <f t="shared" si="346"/>
        <v>102.72727272727273</v>
      </c>
      <c r="U2208" s="5">
        <f t="shared" si="347"/>
        <v>33.235294117647058</v>
      </c>
      <c r="V2208" t="str">
        <f t="shared" si="348"/>
        <v>music</v>
      </c>
      <c r="W2208" t="str">
        <f t="shared" si="349"/>
        <v>electronic music</v>
      </c>
      <c r="X2208" s="8">
        <f t="shared" si="340"/>
        <v>2012</v>
      </c>
      <c r="Y2208" s="8">
        <f t="shared" si="341"/>
        <v>3</v>
      </c>
    </row>
    <row r="2209" spans="1:25" ht="19" customHeight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342"/>
        <v>41563.985798611109</v>
      </c>
      <c r="L2209" s="12">
        <f t="shared" si="343"/>
        <v>2013</v>
      </c>
      <c r="M2209" s="12">
        <f t="shared" si="344"/>
        <v>10</v>
      </c>
      <c r="N2209" s="11"/>
      <c r="O2209" s="11">
        <f t="shared" si="345"/>
        <v>41594.027465277773</v>
      </c>
      <c r="P2209" t="b">
        <v>0</v>
      </c>
      <c r="Q2209">
        <v>7</v>
      </c>
      <c r="R2209" t="b">
        <v>1</v>
      </c>
      <c r="S2209" t="s">
        <v>8280</v>
      </c>
      <c r="T2209" s="5">
        <f t="shared" si="346"/>
        <v>100</v>
      </c>
      <c r="U2209" s="5">
        <f t="shared" si="347"/>
        <v>285.71428571428572</v>
      </c>
      <c r="V2209" t="str">
        <f t="shared" si="348"/>
        <v>music</v>
      </c>
      <c r="W2209" t="str">
        <f t="shared" si="349"/>
        <v>electronic music</v>
      </c>
      <c r="X2209" s="8">
        <f t="shared" si="340"/>
        <v>2013</v>
      </c>
      <c r="Y2209" s="8">
        <f t="shared" si="341"/>
        <v>10</v>
      </c>
    </row>
    <row r="2210" spans="1:25" ht="19" customHeight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342"/>
        <v>40946.673912037033</v>
      </c>
      <c r="L2210" s="12">
        <f t="shared" si="343"/>
        <v>2012</v>
      </c>
      <c r="M2210" s="12">
        <f t="shared" si="344"/>
        <v>2</v>
      </c>
      <c r="N2210" s="11"/>
      <c r="O2210" s="11">
        <f t="shared" si="345"/>
        <v>41005.958333333328</v>
      </c>
      <c r="P2210" t="b">
        <v>0</v>
      </c>
      <c r="Q2210">
        <v>24</v>
      </c>
      <c r="R2210" t="b">
        <v>1</v>
      </c>
      <c r="S2210" t="s">
        <v>8280</v>
      </c>
      <c r="T2210" s="5">
        <f t="shared" si="346"/>
        <v>101.6</v>
      </c>
      <c r="U2210" s="5">
        <f t="shared" si="347"/>
        <v>42.333333333333336</v>
      </c>
      <c r="V2210" t="str">
        <f t="shared" si="348"/>
        <v>music</v>
      </c>
      <c r="W2210" t="str">
        <f t="shared" si="349"/>
        <v>electronic music</v>
      </c>
      <c r="X2210" s="8">
        <f t="shared" si="340"/>
        <v>2012</v>
      </c>
      <c r="Y2210" s="8">
        <f t="shared" si="341"/>
        <v>2</v>
      </c>
    </row>
    <row r="2211" spans="1:25" ht="19" customHeight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342"/>
        <v>41732.27134259259</v>
      </c>
      <c r="L2211" s="12">
        <f t="shared" si="343"/>
        <v>2014</v>
      </c>
      <c r="M2211" s="12">
        <f t="shared" si="344"/>
        <v>4</v>
      </c>
      <c r="N2211" s="11"/>
      <c r="O2211" s="11">
        <f t="shared" si="345"/>
        <v>41743.75</v>
      </c>
      <c r="P2211" t="b">
        <v>0</v>
      </c>
      <c r="Q2211">
        <v>15</v>
      </c>
      <c r="R2211" t="b">
        <v>1</v>
      </c>
      <c r="S2211" t="s">
        <v>8280</v>
      </c>
      <c r="T2211" s="5">
        <f t="shared" si="346"/>
        <v>150.80000000000001</v>
      </c>
      <c r="U2211" s="5">
        <f t="shared" si="347"/>
        <v>50.266666666666666</v>
      </c>
      <c r="V2211" t="str">
        <f t="shared" si="348"/>
        <v>music</v>
      </c>
      <c r="W2211" t="str">
        <f t="shared" si="349"/>
        <v>electronic music</v>
      </c>
      <c r="X2211" s="8">
        <f t="shared" si="340"/>
        <v>2014</v>
      </c>
      <c r="Y2211" s="8">
        <f t="shared" si="341"/>
        <v>4</v>
      </c>
    </row>
    <row r="2212" spans="1:25" ht="19" customHeight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342"/>
        <v>40955.857754629629</v>
      </c>
      <c r="L2212" s="12">
        <f t="shared" si="343"/>
        <v>2012</v>
      </c>
      <c r="M2212" s="12">
        <f t="shared" si="344"/>
        <v>2</v>
      </c>
      <c r="N2212" s="11"/>
      <c r="O2212" s="11">
        <f t="shared" si="345"/>
        <v>41013.525000000001</v>
      </c>
      <c r="P2212" t="b">
        <v>0</v>
      </c>
      <c r="Q2212">
        <v>72</v>
      </c>
      <c r="R2212" t="b">
        <v>1</v>
      </c>
      <c r="S2212" t="s">
        <v>8280</v>
      </c>
      <c r="T2212" s="5">
        <f t="shared" si="346"/>
        <v>111.425</v>
      </c>
      <c r="U2212" s="5">
        <f t="shared" si="347"/>
        <v>61.902777777777779</v>
      </c>
      <c r="V2212" t="str">
        <f t="shared" si="348"/>
        <v>music</v>
      </c>
      <c r="W2212" t="str">
        <f t="shared" si="349"/>
        <v>electronic music</v>
      </c>
      <c r="X2212" s="8">
        <f t="shared" si="340"/>
        <v>2012</v>
      </c>
      <c r="Y2212" s="8">
        <f t="shared" si="341"/>
        <v>2</v>
      </c>
    </row>
    <row r="2213" spans="1:25" ht="19" customHeight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342"/>
        <v>41716.576678240737</v>
      </c>
      <c r="L2213" s="12">
        <f t="shared" si="343"/>
        <v>2014</v>
      </c>
      <c r="M2213" s="12">
        <f t="shared" si="344"/>
        <v>3</v>
      </c>
      <c r="N2213" s="11"/>
      <c r="O2213" s="11">
        <f t="shared" si="345"/>
        <v>41739.082638888889</v>
      </c>
      <c r="P2213" t="b">
        <v>0</v>
      </c>
      <c r="Q2213">
        <v>120</v>
      </c>
      <c r="R2213" t="b">
        <v>1</v>
      </c>
      <c r="S2213" t="s">
        <v>8280</v>
      </c>
      <c r="T2213" s="5">
        <f t="shared" si="346"/>
        <v>195.6</v>
      </c>
      <c r="U2213" s="5">
        <f t="shared" si="347"/>
        <v>40.75</v>
      </c>
      <c r="V2213" t="str">
        <f t="shared" si="348"/>
        <v>music</v>
      </c>
      <c r="W2213" t="str">
        <f t="shared" si="349"/>
        <v>electronic music</v>
      </c>
      <c r="X2213" s="8">
        <f t="shared" si="340"/>
        <v>2014</v>
      </c>
      <c r="Y2213" s="8">
        <f t="shared" si="341"/>
        <v>3</v>
      </c>
    </row>
    <row r="2214" spans="1:25" ht="19" customHeight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342"/>
        <v>41548.539085648146</v>
      </c>
      <c r="L2214" s="12">
        <f t="shared" si="343"/>
        <v>2013</v>
      </c>
      <c r="M2214" s="12">
        <f t="shared" si="344"/>
        <v>10</v>
      </c>
      <c r="N2214" s="11"/>
      <c r="O2214" s="11">
        <f t="shared" si="345"/>
        <v>41581.833333333328</v>
      </c>
      <c r="P2214" t="b">
        <v>0</v>
      </c>
      <c r="Q2214">
        <v>123</v>
      </c>
      <c r="R2214" t="b">
        <v>1</v>
      </c>
      <c r="S2214" t="s">
        <v>8280</v>
      </c>
      <c r="T2214" s="5">
        <f t="shared" si="346"/>
        <v>114.38333333333333</v>
      </c>
      <c r="U2214" s="5">
        <f t="shared" si="347"/>
        <v>55.796747967479675</v>
      </c>
      <c r="V2214" t="str">
        <f t="shared" si="348"/>
        <v>music</v>
      </c>
      <c r="W2214" t="str">
        <f t="shared" si="349"/>
        <v>electronic music</v>
      </c>
      <c r="X2214" s="8">
        <f t="shared" si="340"/>
        <v>2013</v>
      </c>
      <c r="Y2214" s="8">
        <f t="shared" si="341"/>
        <v>10</v>
      </c>
    </row>
    <row r="2215" spans="1:25" ht="19" customHeight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342"/>
        <v>42109.617812499993</v>
      </c>
      <c r="L2215" s="12">
        <f t="shared" si="343"/>
        <v>2015</v>
      </c>
      <c r="M2215" s="12">
        <f t="shared" si="344"/>
        <v>4</v>
      </c>
      <c r="N2215" s="11"/>
      <c r="O2215" s="11">
        <f t="shared" si="345"/>
        <v>42139.617812499993</v>
      </c>
      <c r="P2215" t="b">
        <v>0</v>
      </c>
      <c r="Q2215">
        <v>1</v>
      </c>
      <c r="R2215" t="b">
        <v>1</v>
      </c>
      <c r="S2215" t="s">
        <v>8280</v>
      </c>
      <c r="T2215" s="5">
        <f t="shared" si="346"/>
        <v>200</v>
      </c>
      <c r="U2215" s="5">
        <f t="shared" si="347"/>
        <v>10</v>
      </c>
      <c r="V2215" t="str">
        <f t="shared" si="348"/>
        <v>music</v>
      </c>
      <c r="W2215" t="str">
        <f t="shared" si="349"/>
        <v>electronic music</v>
      </c>
      <c r="X2215" s="8">
        <f t="shared" si="340"/>
        <v>2015</v>
      </c>
      <c r="Y2215" s="8">
        <f t="shared" si="341"/>
        <v>4</v>
      </c>
    </row>
    <row r="2216" spans="1:25" ht="19" customHeight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342"/>
        <v>41646.58388888889</v>
      </c>
      <c r="L2216" s="12">
        <f t="shared" si="343"/>
        <v>2014</v>
      </c>
      <c r="M2216" s="12">
        <f t="shared" si="344"/>
        <v>1</v>
      </c>
      <c r="N2216" s="11"/>
      <c r="O2216" s="11">
        <f t="shared" si="345"/>
        <v>41676.58388888889</v>
      </c>
      <c r="P2216" t="b">
        <v>0</v>
      </c>
      <c r="Q2216">
        <v>24</v>
      </c>
      <c r="R2216" t="b">
        <v>1</v>
      </c>
      <c r="S2216" t="s">
        <v>8280</v>
      </c>
      <c r="T2216" s="5">
        <f t="shared" si="346"/>
        <v>292.50166666666667</v>
      </c>
      <c r="U2216" s="5">
        <f t="shared" si="347"/>
        <v>73.125416666666666</v>
      </c>
      <c r="V2216" t="str">
        <f t="shared" si="348"/>
        <v>music</v>
      </c>
      <c r="W2216" t="str">
        <f t="shared" si="349"/>
        <v>electronic music</v>
      </c>
      <c r="X2216" s="8">
        <f t="shared" si="340"/>
        <v>2014</v>
      </c>
      <c r="Y2216" s="8">
        <f t="shared" si="341"/>
        <v>1</v>
      </c>
    </row>
    <row r="2217" spans="1:25" ht="19" customHeight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342"/>
        <v>40958.508935185186</v>
      </c>
      <c r="L2217" s="12">
        <f t="shared" si="343"/>
        <v>2012</v>
      </c>
      <c r="M2217" s="12">
        <f t="shared" si="344"/>
        <v>2</v>
      </c>
      <c r="N2217" s="11"/>
      <c r="O2217" s="11">
        <f t="shared" si="345"/>
        <v>40981.082638888889</v>
      </c>
      <c r="P2217" t="b">
        <v>0</v>
      </c>
      <c r="Q2217">
        <v>33</v>
      </c>
      <c r="R2217" t="b">
        <v>1</v>
      </c>
      <c r="S2217" t="s">
        <v>8280</v>
      </c>
      <c r="T2217" s="5">
        <f t="shared" si="346"/>
        <v>156.36363636363637</v>
      </c>
      <c r="U2217" s="5">
        <f t="shared" si="347"/>
        <v>26.060606060606062</v>
      </c>
      <c r="V2217" t="str">
        <f t="shared" si="348"/>
        <v>music</v>
      </c>
      <c r="W2217" t="str">
        <f t="shared" si="349"/>
        <v>electronic music</v>
      </c>
      <c r="X2217" s="8">
        <f t="shared" si="340"/>
        <v>2012</v>
      </c>
      <c r="Y2217" s="8">
        <f t="shared" si="341"/>
        <v>2</v>
      </c>
    </row>
    <row r="2218" spans="1:25" ht="19" customHeight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342"/>
        <v>42194.543344907404</v>
      </c>
      <c r="L2218" s="12">
        <f t="shared" si="343"/>
        <v>2015</v>
      </c>
      <c r="M2218" s="12">
        <f t="shared" si="344"/>
        <v>7</v>
      </c>
      <c r="N2218" s="11"/>
      <c r="O2218" s="11">
        <f t="shared" si="345"/>
        <v>42208.543344907404</v>
      </c>
      <c r="P2218" t="b">
        <v>0</v>
      </c>
      <c r="Q2218">
        <v>14</v>
      </c>
      <c r="R2218" t="b">
        <v>1</v>
      </c>
      <c r="S2218" t="s">
        <v>8280</v>
      </c>
      <c r="T2218" s="5">
        <f t="shared" si="346"/>
        <v>105.66666666666666</v>
      </c>
      <c r="U2218" s="5">
        <f t="shared" si="347"/>
        <v>22.642857142857142</v>
      </c>
      <c r="V2218" t="str">
        <f t="shared" si="348"/>
        <v>music</v>
      </c>
      <c r="W2218" t="str">
        <f t="shared" si="349"/>
        <v>electronic music</v>
      </c>
      <c r="X2218" s="8">
        <f t="shared" si="340"/>
        <v>2015</v>
      </c>
      <c r="Y2218" s="8">
        <f t="shared" si="341"/>
        <v>7</v>
      </c>
    </row>
    <row r="2219" spans="1:25" ht="19" customHeight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342"/>
        <v>42299.568437499998</v>
      </c>
      <c r="L2219" s="12">
        <f t="shared" si="343"/>
        <v>2015</v>
      </c>
      <c r="M2219" s="12">
        <f t="shared" si="344"/>
        <v>10</v>
      </c>
      <c r="N2219" s="11"/>
      <c r="O2219" s="11">
        <f t="shared" si="345"/>
        <v>42310.124999999993</v>
      </c>
      <c r="P2219" t="b">
        <v>0</v>
      </c>
      <c r="Q2219">
        <v>9</v>
      </c>
      <c r="R2219" t="b">
        <v>1</v>
      </c>
      <c r="S2219" t="s">
        <v>8280</v>
      </c>
      <c r="T2219" s="5">
        <f t="shared" si="346"/>
        <v>101.19047619047619</v>
      </c>
      <c r="U2219" s="5">
        <f t="shared" si="347"/>
        <v>47.222222222222221</v>
      </c>
      <c r="V2219" t="str">
        <f t="shared" si="348"/>
        <v>music</v>
      </c>
      <c r="W2219" t="str">
        <f t="shared" si="349"/>
        <v>electronic music</v>
      </c>
      <c r="X2219" s="8">
        <f t="shared" si="340"/>
        <v>2015</v>
      </c>
      <c r="Y2219" s="8">
        <f t="shared" si="341"/>
        <v>10</v>
      </c>
    </row>
    <row r="2220" spans="1:25" ht="19" customHeight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342"/>
        <v>41127.603969907403</v>
      </c>
      <c r="L2220" s="12">
        <f t="shared" si="343"/>
        <v>2012</v>
      </c>
      <c r="M2220" s="12">
        <f t="shared" si="344"/>
        <v>8</v>
      </c>
      <c r="N2220" s="11"/>
      <c r="O2220" s="11">
        <f t="shared" si="345"/>
        <v>41149.791666666664</v>
      </c>
      <c r="P2220" t="b">
        <v>0</v>
      </c>
      <c r="Q2220">
        <v>76</v>
      </c>
      <c r="R2220" t="b">
        <v>1</v>
      </c>
      <c r="S2220" t="s">
        <v>8280</v>
      </c>
      <c r="T2220" s="5">
        <f t="shared" si="346"/>
        <v>122.833</v>
      </c>
      <c r="U2220" s="5">
        <f t="shared" si="347"/>
        <v>32.324473684210524</v>
      </c>
      <c r="V2220" t="str">
        <f t="shared" si="348"/>
        <v>music</v>
      </c>
      <c r="W2220" t="str">
        <f t="shared" si="349"/>
        <v>electronic music</v>
      </c>
      <c r="X2220" s="8">
        <f t="shared" si="340"/>
        <v>2012</v>
      </c>
      <c r="Y2220" s="8">
        <f t="shared" si="341"/>
        <v>8</v>
      </c>
    </row>
    <row r="2221" spans="1:25" ht="19" customHeight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342"/>
        <v>42205.510555555556</v>
      </c>
      <c r="L2221" s="12">
        <f t="shared" si="343"/>
        <v>2015</v>
      </c>
      <c r="M2221" s="12">
        <f t="shared" si="344"/>
        <v>7</v>
      </c>
      <c r="N2221" s="11"/>
      <c r="O2221" s="11">
        <f t="shared" si="345"/>
        <v>42235.510555555556</v>
      </c>
      <c r="P2221" t="b">
        <v>0</v>
      </c>
      <c r="Q2221">
        <v>19</v>
      </c>
      <c r="R2221" t="b">
        <v>1</v>
      </c>
      <c r="S2221" t="s">
        <v>8280</v>
      </c>
      <c r="T2221" s="5">
        <f t="shared" si="346"/>
        <v>101.49999999999999</v>
      </c>
      <c r="U2221" s="5">
        <f t="shared" si="347"/>
        <v>53.421052631578945</v>
      </c>
      <c r="V2221" t="str">
        <f t="shared" si="348"/>
        <v>music</v>
      </c>
      <c r="W2221" t="str">
        <f t="shared" si="349"/>
        <v>electronic music</v>
      </c>
      <c r="X2221" s="8">
        <f t="shared" si="340"/>
        <v>2015</v>
      </c>
      <c r="Y2221" s="8">
        <f t="shared" si="341"/>
        <v>7</v>
      </c>
    </row>
    <row r="2222" spans="1:25" ht="19" customHeight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342"/>
        <v>41451.852268518516</v>
      </c>
      <c r="L2222" s="12">
        <f t="shared" si="343"/>
        <v>2013</v>
      </c>
      <c r="M2222" s="12">
        <f t="shared" si="344"/>
        <v>6</v>
      </c>
      <c r="N2222" s="11"/>
      <c r="O2222" s="11">
        <f t="shared" si="345"/>
        <v>41481.852268518516</v>
      </c>
      <c r="P2222" t="b">
        <v>0</v>
      </c>
      <c r="Q2222">
        <v>69</v>
      </c>
      <c r="R2222" t="b">
        <v>1</v>
      </c>
      <c r="S2222" t="s">
        <v>8280</v>
      </c>
      <c r="T2222" s="5">
        <f t="shared" si="346"/>
        <v>101.14285714285714</v>
      </c>
      <c r="U2222" s="5">
        <f t="shared" si="347"/>
        <v>51.304347826086953</v>
      </c>
      <c r="V2222" t="str">
        <f t="shared" si="348"/>
        <v>music</v>
      </c>
      <c r="W2222" t="str">
        <f t="shared" si="349"/>
        <v>electronic music</v>
      </c>
      <c r="X2222" s="8">
        <f t="shared" si="340"/>
        <v>2013</v>
      </c>
      <c r="Y2222" s="8">
        <f t="shared" si="341"/>
        <v>6</v>
      </c>
    </row>
    <row r="2223" spans="1:25" ht="19" customHeight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342"/>
        <v>42452.458437499998</v>
      </c>
      <c r="L2223" s="12">
        <f t="shared" si="343"/>
        <v>2016</v>
      </c>
      <c r="M2223" s="12">
        <f t="shared" si="344"/>
        <v>3</v>
      </c>
      <c r="N2223" s="11"/>
      <c r="O2223" s="11">
        <f t="shared" si="345"/>
        <v>42482.791666666664</v>
      </c>
      <c r="P2223" t="b">
        <v>0</v>
      </c>
      <c r="Q2223">
        <v>218</v>
      </c>
      <c r="R2223" t="b">
        <v>1</v>
      </c>
      <c r="S2223" t="s">
        <v>8297</v>
      </c>
      <c r="T2223" s="5">
        <f t="shared" si="346"/>
        <v>108.11999999999999</v>
      </c>
      <c r="U2223" s="5">
        <f t="shared" si="347"/>
        <v>37.197247706422019</v>
      </c>
      <c r="V2223" t="str">
        <f t="shared" si="348"/>
        <v>games</v>
      </c>
      <c r="W2223" t="str">
        <f t="shared" si="349"/>
        <v>tabletop games</v>
      </c>
      <c r="X2223" s="8">
        <f t="shared" si="340"/>
        <v>2016</v>
      </c>
      <c r="Y2223" s="8">
        <f t="shared" si="341"/>
        <v>3</v>
      </c>
    </row>
    <row r="2224" spans="1:25" ht="19" customHeight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342"/>
        <v>40906.579247685186</v>
      </c>
      <c r="L2224" s="12">
        <f t="shared" si="343"/>
        <v>2011</v>
      </c>
      <c r="M2224" s="12">
        <f t="shared" si="344"/>
        <v>12</v>
      </c>
      <c r="N2224" s="11"/>
      <c r="O2224" s="11">
        <f t="shared" si="345"/>
        <v>40936.579247685186</v>
      </c>
      <c r="P2224" t="b">
        <v>0</v>
      </c>
      <c r="Q2224">
        <v>30</v>
      </c>
      <c r="R2224" t="b">
        <v>1</v>
      </c>
      <c r="S2224" t="s">
        <v>8297</v>
      </c>
      <c r="T2224" s="5">
        <f t="shared" si="346"/>
        <v>162.6</v>
      </c>
      <c r="U2224" s="5">
        <f t="shared" si="347"/>
        <v>27.1</v>
      </c>
      <c r="V2224" t="str">
        <f t="shared" si="348"/>
        <v>games</v>
      </c>
      <c r="W2224" t="str">
        <f t="shared" si="349"/>
        <v>tabletop games</v>
      </c>
      <c r="X2224" s="8">
        <f t="shared" si="340"/>
        <v>2011</v>
      </c>
      <c r="Y2224" s="8">
        <f t="shared" si="341"/>
        <v>12</v>
      </c>
    </row>
    <row r="2225" spans="1:25" ht="19" customHeight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342"/>
        <v>42152.432500000003</v>
      </c>
      <c r="L2225" s="12">
        <f t="shared" si="343"/>
        <v>2015</v>
      </c>
      <c r="M2225" s="12">
        <f t="shared" si="344"/>
        <v>5</v>
      </c>
      <c r="N2225" s="11"/>
      <c r="O2225" s="11">
        <f t="shared" si="345"/>
        <v>42182.432500000003</v>
      </c>
      <c r="P2225" t="b">
        <v>0</v>
      </c>
      <c r="Q2225">
        <v>100</v>
      </c>
      <c r="R2225" t="b">
        <v>1</v>
      </c>
      <c r="S2225" t="s">
        <v>8297</v>
      </c>
      <c r="T2225" s="5">
        <f t="shared" si="346"/>
        <v>105.80000000000001</v>
      </c>
      <c r="U2225" s="5">
        <f t="shared" si="347"/>
        <v>206.31</v>
      </c>
      <c r="V2225" t="str">
        <f t="shared" si="348"/>
        <v>games</v>
      </c>
      <c r="W2225" t="str">
        <f t="shared" si="349"/>
        <v>tabletop games</v>
      </c>
      <c r="X2225" s="8">
        <f t="shared" si="340"/>
        <v>2015</v>
      </c>
      <c r="Y2225" s="8">
        <f t="shared" si="341"/>
        <v>5</v>
      </c>
    </row>
    <row r="2226" spans="1:25" ht="19" customHeight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342"/>
        <v>42644.459201388883</v>
      </c>
      <c r="L2226" s="12">
        <f t="shared" si="343"/>
        <v>2016</v>
      </c>
      <c r="M2226" s="12">
        <f t="shared" si="344"/>
        <v>10</v>
      </c>
      <c r="N2226" s="11"/>
      <c r="O2226" s="11">
        <f t="shared" si="345"/>
        <v>42672.583333333336</v>
      </c>
      <c r="P2226" t="b">
        <v>0</v>
      </c>
      <c r="Q2226">
        <v>296</v>
      </c>
      <c r="R2226" t="b">
        <v>1</v>
      </c>
      <c r="S2226" t="s">
        <v>8297</v>
      </c>
      <c r="T2226" s="5">
        <f t="shared" si="346"/>
        <v>243.15000000000003</v>
      </c>
      <c r="U2226" s="5">
        <f t="shared" si="347"/>
        <v>82.145270270270274</v>
      </c>
      <c r="V2226" t="str">
        <f t="shared" si="348"/>
        <v>games</v>
      </c>
      <c r="W2226" t="str">
        <f t="shared" si="349"/>
        <v>tabletop games</v>
      </c>
      <c r="X2226" s="8">
        <f t="shared" si="340"/>
        <v>2016</v>
      </c>
      <c r="Y2226" s="8">
        <f t="shared" si="341"/>
        <v>10</v>
      </c>
    </row>
    <row r="2227" spans="1:25" ht="19" customHeight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342"/>
        <v>41873.583506944444</v>
      </c>
      <c r="L2227" s="12">
        <f t="shared" si="343"/>
        <v>2014</v>
      </c>
      <c r="M2227" s="12">
        <f t="shared" si="344"/>
        <v>8</v>
      </c>
      <c r="N2227" s="11"/>
      <c r="O2227" s="11">
        <f t="shared" si="345"/>
        <v>41903.583506944444</v>
      </c>
      <c r="P2227" t="b">
        <v>0</v>
      </c>
      <c r="Q2227">
        <v>1204</v>
      </c>
      <c r="R2227" t="b">
        <v>1</v>
      </c>
      <c r="S2227" t="s">
        <v>8297</v>
      </c>
      <c r="T2227" s="5">
        <f t="shared" si="346"/>
        <v>944.83338095238094</v>
      </c>
      <c r="U2227" s="5">
        <f t="shared" si="347"/>
        <v>164.79651993355483</v>
      </c>
      <c r="V2227" t="str">
        <f t="shared" si="348"/>
        <v>games</v>
      </c>
      <c r="W2227" t="str">
        <f t="shared" si="349"/>
        <v>tabletop games</v>
      </c>
      <c r="X2227" s="8">
        <f t="shared" si="340"/>
        <v>2014</v>
      </c>
      <c r="Y2227" s="8">
        <f t="shared" si="341"/>
        <v>8</v>
      </c>
    </row>
    <row r="2228" spans="1:25" ht="19" customHeight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342"/>
        <v>42381.590532407405</v>
      </c>
      <c r="L2228" s="12">
        <f t="shared" si="343"/>
        <v>2016</v>
      </c>
      <c r="M2228" s="12">
        <f t="shared" si="344"/>
        <v>1</v>
      </c>
      <c r="N2228" s="11"/>
      <c r="O2228" s="11">
        <f t="shared" si="345"/>
        <v>42411.999305555553</v>
      </c>
      <c r="P2228" t="b">
        <v>0</v>
      </c>
      <c r="Q2228">
        <v>321</v>
      </c>
      <c r="R2228" t="b">
        <v>1</v>
      </c>
      <c r="S2228" t="s">
        <v>8297</v>
      </c>
      <c r="T2228" s="5">
        <f t="shared" si="346"/>
        <v>108.46283333333334</v>
      </c>
      <c r="U2228" s="5">
        <f t="shared" si="347"/>
        <v>60.820280373831778</v>
      </c>
      <c r="V2228" t="str">
        <f t="shared" si="348"/>
        <v>games</v>
      </c>
      <c r="W2228" t="str">
        <f t="shared" si="349"/>
        <v>tabletop games</v>
      </c>
      <c r="X2228" s="8">
        <f t="shared" si="340"/>
        <v>2016</v>
      </c>
      <c r="Y2228" s="8">
        <f t="shared" si="341"/>
        <v>1</v>
      </c>
    </row>
    <row r="2229" spans="1:25" ht="19" customHeight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342"/>
        <v>41561.599016203698</v>
      </c>
      <c r="L2229" s="12">
        <f t="shared" si="343"/>
        <v>2013</v>
      </c>
      <c r="M2229" s="12">
        <f t="shared" si="344"/>
        <v>10</v>
      </c>
      <c r="N2229" s="11"/>
      <c r="O2229" s="11">
        <f t="shared" si="345"/>
        <v>41591.640682870369</v>
      </c>
      <c r="P2229" t="b">
        <v>0</v>
      </c>
      <c r="Q2229">
        <v>301</v>
      </c>
      <c r="R2229" t="b">
        <v>1</v>
      </c>
      <c r="S2229" t="s">
        <v>8297</v>
      </c>
      <c r="T2229" s="5">
        <f t="shared" si="346"/>
        <v>157.37692307692308</v>
      </c>
      <c r="U2229" s="5">
        <f t="shared" si="347"/>
        <v>67.970099667774093</v>
      </c>
      <c r="V2229" t="str">
        <f t="shared" si="348"/>
        <v>games</v>
      </c>
      <c r="W2229" t="str">
        <f t="shared" si="349"/>
        <v>tabletop games</v>
      </c>
      <c r="X2229" s="8">
        <f t="shared" si="340"/>
        <v>2013</v>
      </c>
      <c r="Y2229" s="8">
        <f t="shared" si="341"/>
        <v>10</v>
      </c>
    </row>
    <row r="2230" spans="1:25" ht="19" customHeight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342"/>
        <v>42202.069861111107</v>
      </c>
      <c r="L2230" s="12">
        <f t="shared" si="343"/>
        <v>2015</v>
      </c>
      <c r="M2230" s="12">
        <f t="shared" si="344"/>
        <v>7</v>
      </c>
      <c r="N2230" s="11"/>
      <c r="O2230" s="11">
        <f t="shared" si="345"/>
        <v>42232.069861111107</v>
      </c>
      <c r="P2230" t="b">
        <v>0</v>
      </c>
      <c r="Q2230">
        <v>144</v>
      </c>
      <c r="R2230" t="b">
        <v>1</v>
      </c>
      <c r="S2230" t="s">
        <v>8297</v>
      </c>
      <c r="T2230" s="5">
        <f t="shared" si="346"/>
        <v>1174.49</v>
      </c>
      <c r="U2230" s="5">
        <f t="shared" si="347"/>
        <v>81.561805555555551</v>
      </c>
      <c r="V2230" t="str">
        <f t="shared" si="348"/>
        <v>games</v>
      </c>
      <c r="W2230" t="str">
        <f t="shared" si="349"/>
        <v>tabletop games</v>
      </c>
      <c r="X2230" s="8">
        <f t="shared" si="340"/>
        <v>2015</v>
      </c>
      <c r="Y2230" s="8">
        <f t="shared" si="341"/>
        <v>7</v>
      </c>
    </row>
    <row r="2231" spans="1:25" ht="19" customHeight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342"/>
        <v>41484.455914351849</v>
      </c>
      <c r="L2231" s="12">
        <f t="shared" si="343"/>
        <v>2013</v>
      </c>
      <c r="M2231" s="12">
        <f t="shared" si="344"/>
        <v>7</v>
      </c>
      <c r="N2231" s="11"/>
      <c r="O2231" s="11">
        <f t="shared" si="345"/>
        <v>41519.958333333328</v>
      </c>
      <c r="P2231" t="b">
        <v>0</v>
      </c>
      <c r="Q2231">
        <v>539</v>
      </c>
      <c r="R2231" t="b">
        <v>1</v>
      </c>
      <c r="S2231" t="s">
        <v>8297</v>
      </c>
      <c r="T2231" s="5">
        <f t="shared" si="346"/>
        <v>171.04755366949576</v>
      </c>
      <c r="U2231" s="5">
        <f t="shared" si="347"/>
        <v>25.42547309833024</v>
      </c>
      <c r="V2231" t="str">
        <f t="shared" si="348"/>
        <v>games</v>
      </c>
      <c r="W2231" t="str">
        <f t="shared" si="349"/>
        <v>tabletop games</v>
      </c>
      <c r="X2231" s="8">
        <f t="shared" si="340"/>
        <v>2013</v>
      </c>
      <c r="Y2231" s="8">
        <f t="shared" si="341"/>
        <v>7</v>
      </c>
    </row>
    <row r="2232" spans="1:25" ht="19" customHeight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342"/>
        <v>41724.672766203701</v>
      </c>
      <c r="L2232" s="12">
        <f t="shared" si="343"/>
        <v>2014</v>
      </c>
      <c r="M2232" s="12">
        <f t="shared" si="344"/>
        <v>3</v>
      </c>
      <c r="N2232" s="11"/>
      <c r="O2232" s="11">
        <f t="shared" si="345"/>
        <v>41754.672766203701</v>
      </c>
      <c r="P2232" t="b">
        <v>0</v>
      </c>
      <c r="Q2232">
        <v>498</v>
      </c>
      <c r="R2232" t="b">
        <v>1</v>
      </c>
      <c r="S2232" t="s">
        <v>8297</v>
      </c>
      <c r="T2232" s="5">
        <f t="shared" si="346"/>
        <v>125.95294117647057</v>
      </c>
      <c r="U2232" s="5">
        <f t="shared" si="347"/>
        <v>21.497991967871485</v>
      </c>
      <c r="V2232" t="str">
        <f t="shared" si="348"/>
        <v>games</v>
      </c>
      <c r="W2232" t="str">
        <f t="shared" si="349"/>
        <v>tabletop games</v>
      </c>
      <c r="X2232" s="8">
        <f t="shared" si="340"/>
        <v>2014</v>
      </c>
      <c r="Y2232" s="8">
        <f t="shared" si="341"/>
        <v>3</v>
      </c>
    </row>
    <row r="2233" spans="1:25" ht="19" customHeight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342"/>
        <v>41423.702557870369</v>
      </c>
      <c r="L2233" s="12">
        <f t="shared" si="343"/>
        <v>2013</v>
      </c>
      <c r="M2233" s="12">
        <f t="shared" si="344"/>
        <v>5</v>
      </c>
      <c r="N2233" s="11"/>
      <c r="O2233" s="11">
        <f t="shared" si="345"/>
        <v>41450</v>
      </c>
      <c r="P2233" t="b">
        <v>0</v>
      </c>
      <c r="Q2233">
        <v>1113</v>
      </c>
      <c r="R2233" t="b">
        <v>1</v>
      </c>
      <c r="S2233" t="s">
        <v>8297</v>
      </c>
      <c r="T2233" s="5">
        <f t="shared" si="346"/>
        <v>1212.1296000000002</v>
      </c>
      <c r="U2233" s="5">
        <f t="shared" si="347"/>
        <v>27.226630727762803</v>
      </c>
      <c r="V2233" t="str">
        <f t="shared" si="348"/>
        <v>games</v>
      </c>
      <c r="W2233" t="str">
        <f t="shared" si="349"/>
        <v>tabletop games</v>
      </c>
      <c r="X2233" s="8">
        <f t="shared" si="340"/>
        <v>2013</v>
      </c>
      <c r="Y2233" s="8">
        <f t="shared" si="341"/>
        <v>5</v>
      </c>
    </row>
    <row r="2234" spans="1:25" ht="19" customHeight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342"/>
        <v>41806.585740740738</v>
      </c>
      <c r="L2234" s="12">
        <f t="shared" si="343"/>
        <v>2014</v>
      </c>
      <c r="M2234" s="12">
        <f t="shared" si="344"/>
        <v>6</v>
      </c>
      <c r="N2234" s="11"/>
      <c r="O2234" s="11">
        <f t="shared" si="345"/>
        <v>41838.916666666664</v>
      </c>
      <c r="P2234" t="b">
        <v>0</v>
      </c>
      <c r="Q2234">
        <v>988</v>
      </c>
      <c r="R2234" t="b">
        <v>1</v>
      </c>
      <c r="S2234" t="s">
        <v>8297</v>
      </c>
      <c r="T2234" s="5">
        <f t="shared" si="346"/>
        <v>495.8</v>
      </c>
      <c r="U2234" s="5">
        <f t="shared" si="347"/>
        <v>25.091093117408906</v>
      </c>
      <c r="V2234" t="str">
        <f t="shared" si="348"/>
        <v>games</v>
      </c>
      <c r="W2234" t="str">
        <f t="shared" si="349"/>
        <v>tabletop games</v>
      </c>
      <c r="X2234" s="8">
        <f t="shared" si="340"/>
        <v>2014</v>
      </c>
      <c r="Y2234" s="8">
        <f t="shared" si="341"/>
        <v>6</v>
      </c>
    </row>
    <row r="2235" spans="1:25" ht="19" customHeight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342"/>
        <v>42331.170590277776</v>
      </c>
      <c r="L2235" s="12">
        <f t="shared" si="343"/>
        <v>2015</v>
      </c>
      <c r="M2235" s="12">
        <f t="shared" si="344"/>
        <v>11</v>
      </c>
      <c r="N2235" s="11"/>
      <c r="O2235" s="11">
        <f t="shared" si="345"/>
        <v>42351.791666666664</v>
      </c>
      <c r="P2235" t="b">
        <v>0</v>
      </c>
      <c r="Q2235">
        <v>391</v>
      </c>
      <c r="R2235" t="b">
        <v>1</v>
      </c>
      <c r="S2235" t="s">
        <v>8297</v>
      </c>
      <c r="T2235" s="5">
        <f t="shared" si="346"/>
        <v>332.03999999999996</v>
      </c>
      <c r="U2235" s="5">
        <f t="shared" si="347"/>
        <v>21.230179028132991</v>
      </c>
      <c r="V2235" t="str">
        <f t="shared" si="348"/>
        <v>games</v>
      </c>
      <c r="W2235" t="str">
        <f t="shared" si="349"/>
        <v>tabletop games</v>
      </c>
      <c r="X2235" s="8">
        <f t="shared" si="340"/>
        <v>2015</v>
      </c>
      <c r="Y2235" s="8">
        <f t="shared" si="341"/>
        <v>11</v>
      </c>
    </row>
    <row r="2236" spans="1:25" ht="19" customHeight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342"/>
        <v>42710.616284722222</v>
      </c>
      <c r="L2236" s="12">
        <f t="shared" si="343"/>
        <v>2016</v>
      </c>
      <c r="M2236" s="12">
        <f t="shared" si="344"/>
        <v>12</v>
      </c>
      <c r="N2236" s="11"/>
      <c r="O2236" s="11">
        <f t="shared" si="345"/>
        <v>42740.616284722222</v>
      </c>
      <c r="P2236" t="b">
        <v>0</v>
      </c>
      <c r="Q2236">
        <v>28</v>
      </c>
      <c r="R2236" t="b">
        <v>1</v>
      </c>
      <c r="S2236" t="s">
        <v>8297</v>
      </c>
      <c r="T2236" s="5">
        <f t="shared" si="346"/>
        <v>1165</v>
      </c>
      <c r="U2236" s="5">
        <f t="shared" si="347"/>
        <v>41.607142857142854</v>
      </c>
      <c r="V2236" t="str">
        <f t="shared" si="348"/>
        <v>games</v>
      </c>
      <c r="W2236" t="str">
        <f t="shared" si="349"/>
        <v>tabletop games</v>
      </c>
      <c r="X2236" s="8">
        <f t="shared" si="340"/>
        <v>2016</v>
      </c>
      <c r="Y2236" s="8">
        <f t="shared" si="341"/>
        <v>12</v>
      </c>
    </row>
    <row r="2237" spans="1:25" ht="19" customHeight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342"/>
        <v>42061.813784722217</v>
      </c>
      <c r="L2237" s="12">
        <f t="shared" si="343"/>
        <v>2015</v>
      </c>
      <c r="M2237" s="12">
        <f t="shared" si="344"/>
        <v>2</v>
      </c>
      <c r="N2237" s="11"/>
      <c r="O2237" s="11">
        <f t="shared" si="345"/>
        <v>42091.772118055553</v>
      </c>
      <c r="P2237" t="b">
        <v>0</v>
      </c>
      <c r="Q2237">
        <v>147</v>
      </c>
      <c r="R2237" t="b">
        <v>1</v>
      </c>
      <c r="S2237" t="s">
        <v>8297</v>
      </c>
      <c r="T2237" s="5">
        <f t="shared" si="346"/>
        <v>153.3153846153846</v>
      </c>
      <c r="U2237" s="5">
        <f t="shared" si="347"/>
        <v>135.58503401360545</v>
      </c>
      <c r="V2237" t="str">
        <f t="shared" si="348"/>
        <v>games</v>
      </c>
      <c r="W2237" t="str">
        <f t="shared" si="349"/>
        <v>tabletop games</v>
      </c>
      <c r="X2237" s="8">
        <f t="shared" si="340"/>
        <v>2015</v>
      </c>
      <c r="Y2237" s="8">
        <f t="shared" si="341"/>
        <v>2</v>
      </c>
    </row>
    <row r="2238" spans="1:25" ht="19" customHeight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342"/>
        <v>42371.408831018511</v>
      </c>
      <c r="L2238" s="12">
        <f t="shared" si="343"/>
        <v>2016</v>
      </c>
      <c r="M2238" s="12">
        <f t="shared" si="344"/>
        <v>1</v>
      </c>
      <c r="N2238" s="11"/>
      <c r="O2238" s="11">
        <f t="shared" si="345"/>
        <v>42401.408831018511</v>
      </c>
      <c r="P2238" t="b">
        <v>0</v>
      </c>
      <c r="Q2238">
        <v>680</v>
      </c>
      <c r="R2238" t="b">
        <v>1</v>
      </c>
      <c r="S2238" t="s">
        <v>8297</v>
      </c>
      <c r="T2238" s="5">
        <f t="shared" si="346"/>
        <v>537.10714285714289</v>
      </c>
      <c r="U2238" s="5">
        <f t="shared" si="347"/>
        <v>22.116176470588236</v>
      </c>
      <c r="V2238" t="str">
        <f t="shared" si="348"/>
        <v>games</v>
      </c>
      <c r="W2238" t="str">
        <f t="shared" si="349"/>
        <v>tabletop games</v>
      </c>
      <c r="X2238" s="8">
        <f t="shared" si="340"/>
        <v>2016</v>
      </c>
      <c r="Y2238" s="8">
        <f t="shared" si="341"/>
        <v>1</v>
      </c>
    </row>
    <row r="2239" spans="1:25" ht="19" customHeight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342"/>
        <v>41914.794942129629</v>
      </c>
      <c r="L2239" s="12">
        <f t="shared" si="343"/>
        <v>2014</v>
      </c>
      <c r="M2239" s="12">
        <f t="shared" si="344"/>
        <v>10</v>
      </c>
      <c r="N2239" s="11"/>
      <c r="O2239" s="11">
        <f t="shared" si="345"/>
        <v>41955.124305555553</v>
      </c>
      <c r="P2239" t="b">
        <v>0</v>
      </c>
      <c r="Q2239">
        <v>983</v>
      </c>
      <c r="R2239" t="b">
        <v>1</v>
      </c>
      <c r="S2239" t="s">
        <v>8297</v>
      </c>
      <c r="T2239" s="5">
        <f t="shared" si="346"/>
        <v>352.92777777777775</v>
      </c>
      <c r="U2239" s="5">
        <f t="shared" si="347"/>
        <v>64.625635808748726</v>
      </c>
      <c r="V2239" t="str">
        <f t="shared" si="348"/>
        <v>games</v>
      </c>
      <c r="W2239" t="str">
        <f t="shared" si="349"/>
        <v>tabletop games</v>
      </c>
      <c r="X2239" s="8">
        <f t="shared" si="340"/>
        <v>2014</v>
      </c>
      <c r="Y2239" s="8">
        <f t="shared" si="341"/>
        <v>10</v>
      </c>
    </row>
    <row r="2240" spans="1:25" ht="19" customHeight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342"/>
        <v>42774.41337962963</v>
      </c>
      <c r="L2240" s="12">
        <f t="shared" si="343"/>
        <v>2017</v>
      </c>
      <c r="M2240" s="12">
        <f t="shared" si="344"/>
        <v>2</v>
      </c>
      <c r="N2240" s="11"/>
      <c r="O2240" s="11">
        <f t="shared" si="345"/>
        <v>42804.41337962963</v>
      </c>
      <c r="P2240" t="b">
        <v>0</v>
      </c>
      <c r="Q2240">
        <v>79</v>
      </c>
      <c r="R2240" t="b">
        <v>1</v>
      </c>
      <c r="S2240" t="s">
        <v>8297</v>
      </c>
      <c r="T2240" s="5">
        <f t="shared" si="346"/>
        <v>137.4</v>
      </c>
      <c r="U2240" s="5">
        <f t="shared" si="347"/>
        <v>69.569620253164558</v>
      </c>
      <c r="V2240" t="str">
        <f t="shared" si="348"/>
        <v>games</v>
      </c>
      <c r="W2240" t="str">
        <f t="shared" si="349"/>
        <v>tabletop games</v>
      </c>
      <c r="X2240" s="8">
        <f t="shared" si="340"/>
        <v>2017</v>
      </c>
      <c r="Y2240" s="8">
        <f t="shared" si="341"/>
        <v>2</v>
      </c>
    </row>
    <row r="2241" spans="1:25" ht="19" customHeight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342"/>
        <v>41572.750162037039</v>
      </c>
      <c r="L2241" s="12">
        <f t="shared" si="343"/>
        <v>2013</v>
      </c>
      <c r="M2241" s="12">
        <f t="shared" si="344"/>
        <v>10</v>
      </c>
      <c r="N2241" s="11"/>
      <c r="O2241" s="11">
        <f t="shared" si="345"/>
        <v>41608.959722222222</v>
      </c>
      <c r="P2241" t="b">
        <v>0</v>
      </c>
      <c r="Q2241">
        <v>426</v>
      </c>
      <c r="R2241" t="b">
        <v>1</v>
      </c>
      <c r="S2241" t="s">
        <v>8297</v>
      </c>
      <c r="T2241" s="5">
        <f t="shared" si="346"/>
        <v>128.02668</v>
      </c>
      <c r="U2241" s="5">
        <f t="shared" si="347"/>
        <v>75.133028169014082</v>
      </c>
      <c r="V2241" t="str">
        <f t="shared" si="348"/>
        <v>games</v>
      </c>
      <c r="W2241" t="str">
        <f t="shared" si="349"/>
        <v>tabletop games</v>
      </c>
      <c r="X2241" s="8">
        <f t="shared" si="340"/>
        <v>2013</v>
      </c>
      <c r="Y2241" s="8">
        <f t="shared" si="341"/>
        <v>10</v>
      </c>
    </row>
    <row r="2242" spans="1:25" ht="19" customHeight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si="342"/>
        <v>42452.617407407401</v>
      </c>
      <c r="L2242" s="12">
        <f t="shared" si="343"/>
        <v>2016</v>
      </c>
      <c r="M2242" s="12">
        <f t="shared" si="344"/>
        <v>3</v>
      </c>
      <c r="N2242" s="11"/>
      <c r="O2242" s="11">
        <f t="shared" si="345"/>
        <v>42482.617407407401</v>
      </c>
      <c r="P2242" t="b">
        <v>0</v>
      </c>
      <c r="Q2242">
        <v>96</v>
      </c>
      <c r="R2242" t="b">
        <v>1</v>
      </c>
      <c r="S2242" t="s">
        <v>8297</v>
      </c>
      <c r="T2242" s="5">
        <f t="shared" si="346"/>
        <v>270.68</v>
      </c>
      <c r="U2242" s="5">
        <f t="shared" si="347"/>
        <v>140.97916666666666</v>
      </c>
      <c r="V2242" t="str">
        <f t="shared" si="348"/>
        <v>games</v>
      </c>
      <c r="W2242" t="str">
        <f t="shared" si="349"/>
        <v>tabletop games</v>
      </c>
      <c r="X2242" s="8">
        <f t="shared" ref="X2242:X2305" si="350">L2242</f>
        <v>2016</v>
      </c>
      <c r="Y2242" s="8">
        <f t="shared" ref="Y2242:Y2305" si="351">M2242</f>
        <v>3</v>
      </c>
    </row>
    <row r="2243" spans="1:25" ht="19" customHeight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ref="K2243:K2306" si="352">(J2243/86400)+25569+(-5/24)</f>
        <v>42766.619212962956</v>
      </c>
      <c r="L2243" s="12">
        <f t="shared" ref="L2243:L2306" si="353">YEAR(K2243)</f>
        <v>2017</v>
      </c>
      <c r="M2243" s="12">
        <f t="shared" ref="M2243:M2306" si="354">MONTH(K2243)</f>
        <v>1</v>
      </c>
      <c r="N2243" s="11"/>
      <c r="O2243" s="11">
        <f t="shared" ref="O2243:O2306" si="355">(I2243/86400)+25569+(-5/24)</f>
        <v>42796.619212962956</v>
      </c>
      <c r="P2243" t="b">
        <v>0</v>
      </c>
      <c r="Q2243">
        <v>163</v>
      </c>
      <c r="R2243" t="b">
        <v>1</v>
      </c>
      <c r="S2243" t="s">
        <v>8297</v>
      </c>
      <c r="T2243" s="5">
        <f t="shared" ref="T2243:T2306" si="356">E2243/D2243*100</f>
        <v>806.4</v>
      </c>
      <c r="U2243" s="5">
        <f t="shared" ref="U2243:U2306" si="357">IF(Q2243&gt;0,E2243/Q2243,0)</f>
        <v>49.472392638036808</v>
      </c>
      <c r="V2243" t="str">
        <f t="shared" ref="V2243:V2306" si="358">LEFT(S2243,SEARCH("/",S2243)-1)</f>
        <v>games</v>
      </c>
      <c r="W2243" t="str">
        <f t="shared" ref="W2243:W2306" si="359">RIGHT($S2243,LEN($S2243)-SEARCH("/",$S2243))</f>
        <v>tabletop games</v>
      </c>
      <c r="X2243" s="8">
        <f t="shared" si="350"/>
        <v>2017</v>
      </c>
      <c r="Y2243" s="8">
        <f t="shared" si="351"/>
        <v>1</v>
      </c>
    </row>
    <row r="2244" spans="1:25" ht="19" customHeight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352"/>
        <v>41569.367280092592</v>
      </c>
      <c r="L2244" s="12">
        <f t="shared" si="353"/>
        <v>2013</v>
      </c>
      <c r="M2244" s="12">
        <f t="shared" si="354"/>
        <v>10</v>
      </c>
      <c r="N2244" s="11"/>
      <c r="O2244" s="11">
        <f t="shared" si="355"/>
        <v>41604.918055555558</v>
      </c>
      <c r="P2244" t="b">
        <v>0</v>
      </c>
      <c r="Q2244">
        <v>2525</v>
      </c>
      <c r="R2244" t="b">
        <v>1</v>
      </c>
      <c r="S2244" t="s">
        <v>8297</v>
      </c>
      <c r="T2244" s="5">
        <f t="shared" si="356"/>
        <v>1360.0976000000001</v>
      </c>
      <c r="U2244" s="5">
        <f t="shared" si="357"/>
        <v>53.865251485148519</v>
      </c>
      <c r="V2244" t="str">
        <f t="shared" si="358"/>
        <v>games</v>
      </c>
      <c r="W2244" t="str">
        <f t="shared" si="359"/>
        <v>tabletop games</v>
      </c>
      <c r="X2244" s="8">
        <f t="shared" si="350"/>
        <v>2013</v>
      </c>
      <c r="Y2244" s="8">
        <f t="shared" si="351"/>
        <v>10</v>
      </c>
    </row>
    <row r="2245" spans="1:25" ht="19" customHeight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352"/>
        <v>42800.542708333327</v>
      </c>
      <c r="L2245" s="12">
        <f t="shared" si="353"/>
        <v>2017</v>
      </c>
      <c r="M2245" s="12">
        <f t="shared" si="354"/>
        <v>3</v>
      </c>
      <c r="N2245" s="11"/>
      <c r="O2245" s="11">
        <f t="shared" si="355"/>
        <v>42806.916666666664</v>
      </c>
      <c r="P2245" t="b">
        <v>0</v>
      </c>
      <c r="Q2245">
        <v>2035</v>
      </c>
      <c r="R2245" t="b">
        <v>1</v>
      </c>
      <c r="S2245" t="s">
        <v>8297</v>
      </c>
      <c r="T2245" s="5">
        <f t="shared" si="356"/>
        <v>930250</v>
      </c>
      <c r="U2245" s="5">
        <f t="shared" si="357"/>
        <v>4.5712530712530715</v>
      </c>
      <c r="V2245" t="str">
        <f t="shared" si="358"/>
        <v>games</v>
      </c>
      <c r="W2245" t="str">
        <f t="shared" si="359"/>
        <v>tabletop games</v>
      </c>
      <c r="X2245" s="8">
        <f t="shared" si="350"/>
        <v>2017</v>
      </c>
      <c r="Y2245" s="8">
        <f t="shared" si="351"/>
        <v>3</v>
      </c>
    </row>
    <row r="2246" spans="1:25" ht="19" customHeight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352"/>
        <v>42647.610486111109</v>
      </c>
      <c r="L2246" s="12">
        <f t="shared" si="353"/>
        <v>2016</v>
      </c>
      <c r="M2246" s="12">
        <f t="shared" si="354"/>
        <v>10</v>
      </c>
      <c r="N2246" s="11"/>
      <c r="O2246" s="11">
        <f t="shared" si="355"/>
        <v>42659.645833333336</v>
      </c>
      <c r="P2246" t="b">
        <v>0</v>
      </c>
      <c r="Q2246">
        <v>290</v>
      </c>
      <c r="R2246" t="b">
        <v>1</v>
      </c>
      <c r="S2246" t="s">
        <v>8297</v>
      </c>
      <c r="T2246" s="5">
        <f t="shared" si="356"/>
        <v>377.02</v>
      </c>
      <c r="U2246" s="5">
        <f t="shared" si="357"/>
        <v>65.00344827586207</v>
      </c>
      <c r="V2246" t="str">
        <f t="shared" si="358"/>
        <v>games</v>
      </c>
      <c r="W2246" t="str">
        <f t="shared" si="359"/>
        <v>tabletop games</v>
      </c>
      <c r="X2246" s="8">
        <f t="shared" si="350"/>
        <v>2016</v>
      </c>
      <c r="Y2246" s="8">
        <f t="shared" si="351"/>
        <v>10</v>
      </c>
    </row>
    <row r="2247" spans="1:25" ht="19" customHeight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352"/>
        <v>41660.500196759254</v>
      </c>
      <c r="L2247" s="12">
        <f t="shared" si="353"/>
        <v>2014</v>
      </c>
      <c r="M2247" s="12">
        <f t="shared" si="354"/>
        <v>1</v>
      </c>
      <c r="N2247" s="11"/>
      <c r="O2247" s="11">
        <f t="shared" si="355"/>
        <v>41691.541666666664</v>
      </c>
      <c r="P2247" t="b">
        <v>0</v>
      </c>
      <c r="Q2247">
        <v>1980</v>
      </c>
      <c r="R2247" t="b">
        <v>1</v>
      </c>
      <c r="S2247" t="s">
        <v>8297</v>
      </c>
      <c r="T2247" s="5">
        <f t="shared" si="356"/>
        <v>2647.0250000000001</v>
      </c>
      <c r="U2247" s="5">
        <f t="shared" si="357"/>
        <v>53.475252525252522</v>
      </c>
      <c r="V2247" t="str">
        <f t="shared" si="358"/>
        <v>games</v>
      </c>
      <c r="W2247" t="str">
        <f t="shared" si="359"/>
        <v>tabletop games</v>
      </c>
      <c r="X2247" s="8">
        <f t="shared" si="350"/>
        <v>2014</v>
      </c>
      <c r="Y2247" s="8">
        <f t="shared" si="351"/>
        <v>1</v>
      </c>
    </row>
    <row r="2248" spans="1:25" ht="19" customHeight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352"/>
        <v>42221.583449074074</v>
      </c>
      <c r="L2248" s="12">
        <f t="shared" si="353"/>
        <v>2015</v>
      </c>
      <c r="M2248" s="12">
        <f t="shared" si="354"/>
        <v>8</v>
      </c>
      <c r="N2248" s="11"/>
      <c r="O2248" s="11">
        <f t="shared" si="355"/>
        <v>42251.583449074074</v>
      </c>
      <c r="P2248" t="b">
        <v>0</v>
      </c>
      <c r="Q2248">
        <v>57</v>
      </c>
      <c r="R2248" t="b">
        <v>1</v>
      </c>
      <c r="S2248" t="s">
        <v>8297</v>
      </c>
      <c r="T2248" s="5">
        <f t="shared" si="356"/>
        <v>100.12</v>
      </c>
      <c r="U2248" s="5">
        <f t="shared" si="357"/>
        <v>43.912280701754383</v>
      </c>
      <c r="V2248" t="str">
        <f t="shared" si="358"/>
        <v>games</v>
      </c>
      <c r="W2248" t="str">
        <f t="shared" si="359"/>
        <v>tabletop games</v>
      </c>
      <c r="X2248" s="8">
        <f t="shared" si="350"/>
        <v>2015</v>
      </c>
      <c r="Y2248" s="8">
        <f t="shared" si="351"/>
        <v>8</v>
      </c>
    </row>
    <row r="2249" spans="1:25" ht="19" customHeight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352"/>
        <v>42200.457928240743</v>
      </c>
      <c r="L2249" s="12">
        <f t="shared" si="353"/>
        <v>2015</v>
      </c>
      <c r="M2249" s="12">
        <f t="shared" si="354"/>
        <v>7</v>
      </c>
      <c r="N2249" s="11"/>
      <c r="O2249" s="11">
        <f t="shared" si="355"/>
        <v>42214.457928240743</v>
      </c>
      <c r="P2249" t="b">
        <v>0</v>
      </c>
      <c r="Q2249">
        <v>380</v>
      </c>
      <c r="R2249" t="b">
        <v>1</v>
      </c>
      <c r="S2249" t="s">
        <v>8297</v>
      </c>
      <c r="T2249" s="5">
        <f t="shared" si="356"/>
        <v>104.45405405405405</v>
      </c>
      <c r="U2249" s="5">
        <f t="shared" si="357"/>
        <v>50.852631578947367</v>
      </c>
      <c r="V2249" t="str">
        <f t="shared" si="358"/>
        <v>games</v>
      </c>
      <c r="W2249" t="str">
        <f t="shared" si="359"/>
        <v>tabletop games</v>
      </c>
      <c r="X2249" s="8">
        <f t="shared" si="350"/>
        <v>2015</v>
      </c>
      <c r="Y2249" s="8">
        <f t="shared" si="351"/>
        <v>7</v>
      </c>
    </row>
    <row r="2250" spans="1:25" ht="19" customHeight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352"/>
        <v>42688.667569444442</v>
      </c>
      <c r="L2250" s="12">
        <f t="shared" si="353"/>
        <v>2016</v>
      </c>
      <c r="M2250" s="12">
        <f t="shared" si="354"/>
        <v>11</v>
      </c>
      <c r="N2250" s="11"/>
      <c r="O2250" s="11">
        <f t="shared" si="355"/>
        <v>42718.667569444442</v>
      </c>
      <c r="P2250" t="b">
        <v>0</v>
      </c>
      <c r="Q2250">
        <v>128</v>
      </c>
      <c r="R2250" t="b">
        <v>1</v>
      </c>
      <c r="S2250" t="s">
        <v>8297</v>
      </c>
      <c r="T2250" s="5">
        <f t="shared" si="356"/>
        <v>107.21428571428571</v>
      </c>
      <c r="U2250" s="5">
        <f t="shared" si="357"/>
        <v>58.6328125</v>
      </c>
      <c r="V2250" t="str">
        <f t="shared" si="358"/>
        <v>games</v>
      </c>
      <c r="W2250" t="str">
        <f t="shared" si="359"/>
        <v>tabletop games</v>
      </c>
      <c r="X2250" s="8">
        <f t="shared" si="350"/>
        <v>2016</v>
      </c>
      <c r="Y2250" s="8">
        <f t="shared" si="351"/>
        <v>11</v>
      </c>
    </row>
    <row r="2251" spans="1:25" ht="19" customHeight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352"/>
        <v>41336.49496527778</v>
      </c>
      <c r="L2251" s="12">
        <f t="shared" si="353"/>
        <v>2013</v>
      </c>
      <c r="M2251" s="12">
        <f t="shared" si="354"/>
        <v>3</v>
      </c>
      <c r="N2251" s="11"/>
      <c r="O2251" s="11">
        <f t="shared" si="355"/>
        <v>41366.453298611108</v>
      </c>
      <c r="P2251" t="b">
        <v>0</v>
      </c>
      <c r="Q2251">
        <v>180</v>
      </c>
      <c r="R2251" t="b">
        <v>1</v>
      </c>
      <c r="S2251" t="s">
        <v>8297</v>
      </c>
      <c r="T2251" s="5">
        <f t="shared" si="356"/>
        <v>168.77142857142857</v>
      </c>
      <c r="U2251" s="5">
        <f t="shared" si="357"/>
        <v>32.81666666666667</v>
      </c>
      <c r="V2251" t="str">
        <f t="shared" si="358"/>
        <v>games</v>
      </c>
      <c r="W2251" t="str">
        <f t="shared" si="359"/>
        <v>tabletop games</v>
      </c>
      <c r="X2251" s="8">
        <f t="shared" si="350"/>
        <v>2013</v>
      </c>
      <c r="Y2251" s="8">
        <f t="shared" si="351"/>
        <v>3</v>
      </c>
    </row>
    <row r="2252" spans="1:25" ht="19" customHeight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352"/>
        <v>42676.7971412037</v>
      </c>
      <c r="L2252" s="12">
        <f t="shared" si="353"/>
        <v>2016</v>
      </c>
      <c r="M2252" s="12">
        <f t="shared" si="354"/>
        <v>11</v>
      </c>
      <c r="N2252" s="11"/>
      <c r="O2252" s="11">
        <f t="shared" si="355"/>
        <v>42706.838807870365</v>
      </c>
      <c r="P2252" t="b">
        <v>0</v>
      </c>
      <c r="Q2252">
        <v>571</v>
      </c>
      <c r="R2252" t="b">
        <v>1</v>
      </c>
      <c r="S2252" t="s">
        <v>8297</v>
      </c>
      <c r="T2252" s="5">
        <f t="shared" si="356"/>
        <v>975.11200000000008</v>
      </c>
      <c r="U2252" s="5">
        <f t="shared" si="357"/>
        <v>426.93169877408059</v>
      </c>
      <c r="V2252" t="str">
        <f t="shared" si="358"/>
        <v>games</v>
      </c>
      <c r="W2252" t="str">
        <f t="shared" si="359"/>
        <v>tabletop games</v>
      </c>
      <c r="X2252" s="8">
        <f t="shared" si="350"/>
        <v>2016</v>
      </c>
      <c r="Y2252" s="8">
        <f t="shared" si="351"/>
        <v>11</v>
      </c>
    </row>
    <row r="2253" spans="1:25" ht="19" customHeight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352"/>
        <v>41846.137465277774</v>
      </c>
      <c r="L2253" s="12">
        <f t="shared" si="353"/>
        <v>2014</v>
      </c>
      <c r="M2253" s="12">
        <f t="shared" si="354"/>
        <v>7</v>
      </c>
      <c r="N2253" s="11"/>
      <c r="O2253" s="11">
        <f t="shared" si="355"/>
        <v>41867.137465277774</v>
      </c>
      <c r="P2253" t="b">
        <v>0</v>
      </c>
      <c r="Q2253">
        <v>480</v>
      </c>
      <c r="R2253" t="b">
        <v>1</v>
      </c>
      <c r="S2253" t="s">
        <v>8297</v>
      </c>
      <c r="T2253" s="5">
        <f t="shared" si="356"/>
        <v>134.44929411764704</v>
      </c>
      <c r="U2253" s="5">
        <f t="shared" si="357"/>
        <v>23.808729166666669</v>
      </c>
      <c r="V2253" t="str">
        <f t="shared" si="358"/>
        <v>games</v>
      </c>
      <c r="W2253" t="str">
        <f t="shared" si="359"/>
        <v>tabletop games</v>
      </c>
      <c r="X2253" s="8">
        <f t="shared" si="350"/>
        <v>2014</v>
      </c>
      <c r="Y2253" s="8">
        <f t="shared" si="351"/>
        <v>7</v>
      </c>
    </row>
    <row r="2254" spans="1:25" ht="19" customHeight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352"/>
        <v>42573.119652777772</v>
      </c>
      <c r="L2254" s="12">
        <f t="shared" si="353"/>
        <v>2016</v>
      </c>
      <c r="M2254" s="12">
        <f t="shared" si="354"/>
        <v>7</v>
      </c>
      <c r="N2254" s="11"/>
      <c r="O2254" s="11">
        <f t="shared" si="355"/>
        <v>42588.119652777772</v>
      </c>
      <c r="P2254" t="b">
        <v>0</v>
      </c>
      <c r="Q2254">
        <v>249</v>
      </c>
      <c r="R2254" t="b">
        <v>1</v>
      </c>
      <c r="S2254" t="s">
        <v>8297</v>
      </c>
      <c r="T2254" s="5">
        <f t="shared" si="356"/>
        <v>272.27777777777777</v>
      </c>
      <c r="U2254" s="5">
        <f t="shared" si="357"/>
        <v>98.413654618473899</v>
      </c>
      <c r="V2254" t="str">
        <f t="shared" si="358"/>
        <v>games</v>
      </c>
      <c r="W2254" t="str">
        <f t="shared" si="359"/>
        <v>tabletop games</v>
      </c>
      <c r="X2254" s="8">
        <f t="shared" si="350"/>
        <v>2016</v>
      </c>
      <c r="Y2254" s="8">
        <f t="shared" si="351"/>
        <v>7</v>
      </c>
    </row>
    <row r="2255" spans="1:25" ht="19" customHeight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352"/>
        <v>42296.422997685186</v>
      </c>
      <c r="L2255" s="12">
        <f t="shared" si="353"/>
        <v>2015</v>
      </c>
      <c r="M2255" s="12">
        <f t="shared" si="354"/>
        <v>10</v>
      </c>
      <c r="N2255" s="11"/>
      <c r="O2255" s="11">
        <f t="shared" si="355"/>
        <v>42326.46466435185</v>
      </c>
      <c r="P2255" t="b">
        <v>0</v>
      </c>
      <c r="Q2255">
        <v>84</v>
      </c>
      <c r="R2255" t="b">
        <v>1</v>
      </c>
      <c r="S2255" t="s">
        <v>8297</v>
      </c>
      <c r="T2255" s="5">
        <f t="shared" si="356"/>
        <v>112.6875</v>
      </c>
      <c r="U2255" s="5">
        <f t="shared" si="357"/>
        <v>107.32142857142857</v>
      </c>
      <c r="V2255" t="str">
        <f t="shared" si="358"/>
        <v>games</v>
      </c>
      <c r="W2255" t="str">
        <f t="shared" si="359"/>
        <v>tabletop games</v>
      </c>
      <c r="X2255" s="8">
        <f t="shared" si="350"/>
        <v>2015</v>
      </c>
      <c r="Y2255" s="8">
        <f t="shared" si="351"/>
        <v>10</v>
      </c>
    </row>
    <row r="2256" spans="1:25" ht="19" customHeight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352"/>
        <v>42752.439444444441</v>
      </c>
      <c r="L2256" s="12">
        <f t="shared" si="353"/>
        <v>2017</v>
      </c>
      <c r="M2256" s="12">
        <f t="shared" si="354"/>
        <v>1</v>
      </c>
      <c r="N2256" s="11"/>
      <c r="O2256" s="11">
        <f t="shared" si="355"/>
        <v>42759.439444444441</v>
      </c>
      <c r="P2256" t="b">
        <v>0</v>
      </c>
      <c r="Q2256">
        <v>197</v>
      </c>
      <c r="R2256" t="b">
        <v>1</v>
      </c>
      <c r="S2256" t="s">
        <v>8297</v>
      </c>
      <c r="T2256" s="5">
        <f t="shared" si="356"/>
        <v>459.8</v>
      </c>
      <c r="U2256" s="5">
        <f t="shared" si="357"/>
        <v>11.67005076142132</v>
      </c>
      <c r="V2256" t="str">
        <f t="shared" si="358"/>
        <v>games</v>
      </c>
      <c r="W2256" t="str">
        <f t="shared" si="359"/>
        <v>tabletop games</v>
      </c>
      <c r="X2256" s="8">
        <f t="shared" si="350"/>
        <v>2017</v>
      </c>
      <c r="Y2256" s="8">
        <f t="shared" si="351"/>
        <v>1</v>
      </c>
    </row>
    <row r="2257" spans="1:25" ht="19" customHeight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352"/>
        <v>42467.743645833332</v>
      </c>
      <c r="L2257" s="12">
        <f t="shared" si="353"/>
        <v>2016</v>
      </c>
      <c r="M2257" s="12">
        <f t="shared" si="354"/>
        <v>4</v>
      </c>
      <c r="N2257" s="11"/>
      <c r="O2257" s="11">
        <f t="shared" si="355"/>
        <v>42497.743645833332</v>
      </c>
      <c r="P2257" t="b">
        <v>0</v>
      </c>
      <c r="Q2257">
        <v>271</v>
      </c>
      <c r="R2257" t="b">
        <v>1</v>
      </c>
      <c r="S2257" t="s">
        <v>8297</v>
      </c>
      <c r="T2257" s="5">
        <f t="shared" si="356"/>
        <v>286.65822784810126</v>
      </c>
      <c r="U2257" s="5">
        <f t="shared" si="357"/>
        <v>41.782287822878232</v>
      </c>
      <c r="V2257" t="str">
        <f t="shared" si="358"/>
        <v>games</v>
      </c>
      <c r="W2257" t="str">
        <f t="shared" si="359"/>
        <v>tabletop games</v>
      </c>
      <c r="X2257" s="8">
        <f t="shared" si="350"/>
        <v>2016</v>
      </c>
      <c r="Y2257" s="8">
        <f t="shared" si="351"/>
        <v>4</v>
      </c>
    </row>
    <row r="2258" spans="1:25" ht="19" customHeight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352"/>
        <v>42682.243587962956</v>
      </c>
      <c r="L2258" s="12">
        <f t="shared" si="353"/>
        <v>2016</v>
      </c>
      <c r="M2258" s="12">
        <f t="shared" si="354"/>
        <v>11</v>
      </c>
      <c r="N2258" s="11"/>
      <c r="O2258" s="11">
        <f t="shared" si="355"/>
        <v>42696.243587962956</v>
      </c>
      <c r="P2258" t="b">
        <v>0</v>
      </c>
      <c r="Q2258">
        <v>50</v>
      </c>
      <c r="R2258" t="b">
        <v>1</v>
      </c>
      <c r="S2258" t="s">
        <v>8297</v>
      </c>
      <c r="T2258" s="5">
        <f t="shared" si="356"/>
        <v>222.70833333333334</v>
      </c>
      <c r="U2258" s="5">
        <f t="shared" si="357"/>
        <v>21.38</v>
      </c>
      <c r="V2258" t="str">
        <f t="shared" si="358"/>
        <v>games</v>
      </c>
      <c r="W2258" t="str">
        <f t="shared" si="359"/>
        <v>tabletop games</v>
      </c>
      <c r="X2258" s="8">
        <f t="shared" si="350"/>
        <v>2016</v>
      </c>
      <c r="Y2258" s="8">
        <f t="shared" si="351"/>
        <v>11</v>
      </c>
    </row>
    <row r="2259" spans="1:25" ht="19" customHeight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352"/>
        <v>42505.728344907409</v>
      </c>
      <c r="L2259" s="12">
        <f t="shared" si="353"/>
        <v>2016</v>
      </c>
      <c r="M2259" s="12">
        <f t="shared" si="354"/>
        <v>5</v>
      </c>
      <c r="N2259" s="11"/>
      <c r="O2259" s="11">
        <f t="shared" si="355"/>
        <v>42540.749999999993</v>
      </c>
      <c r="P2259" t="b">
        <v>0</v>
      </c>
      <c r="Q2259">
        <v>169</v>
      </c>
      <c r="R2259" t="b">
        <v>1</v>
      </c>
      <c r="S2259" t="s">
        <v>8297</v>
      </c>
      <c r="T2259" s="5">
        <f t="shared" si="356"/>
        <v>636.14</v>
      </c>
      <c r="U2259" s="5">
        <f t="shared" si="357"/>
        <v>94.103550295857985</v>
      </c>
      <c r="V2259" t="str">
        <f t="shared" si="358"/>
        <v>games</v>
      </c>
      <c r="W2259" t="str">
        <f t="shared" si="359"/>
        <v>tabletop games</v>
      </c>
      <c r="X2259" s="8">
        <f t="shared" si="350"/>
        <v>2016</v>
      </c>
      <c r="Y2259" s="8">
        <f t="shared" si="351"/>
        <v>5</v>
      </c>
    </row>
    <row r="2260" spans="1:25" ht="19" customHeight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352"/>
        <v>42136.542673611104</v>
      </c>
      <c r="L2260" s="12">
        <f t="shared" si="353"/>
        <v>2015</v>
      </c>
      <c r="M2260" s="12">
        <f t="shared" si="354"/>
        <v>5</v>
      </c>
      <c r="N2260" s="11"/>
      <c r="O2260" s="11">
        <f t="shared" si="355"/>
        <v>42166.542673611104</v>
      </c>
      <c r="P2260" t="b">
        <v>0</v>
      </c>
      <c r="Q2260">
        <v>205</v>
      </c>
      <c r="R2260" t="b">
        <v>1</v>
      </c>
      <c r="S2260" t="s">
        <v>8297</v>
      </c>
      <c r="T2260" s="5">
        <f t="shared" si="356"/>
        <v>146.5</v>
      </c>
      <c r="U2260" s="5">
        <f t="shared" si="357"/>
        <v>15.721951219512196</v>
      </c>
      <c r="V2260" t="str">
        <f t="shared" si="358"/>
        <v>games</v>
      </c>
      <c r="W2260" t="str">
        <f t="shared" si="359"/>
        <v>tabletop games</v>
      </c>
      <c r="X2260" s="8">
        <f t="shared" si="350"/>
        <v>2015</v>
      </c>
      <c r="Y2260" s="8">
        <f t="shared" si="351"/>
        <v>5</v>
      </c>
    </row>
    <row r="2261" spans="1:25" ht="19" customHeight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352"/>
        <v>42702.59648148148</v>
      </c>
      <c r="L2261" s="12">
        <f t="shared" si="353"/>
        <v>2016</v>
      </c>
      <c r="M2261" s="12">
        <f t="shared" si="354"/>
        <v>11</v>
      </c>
      <c r="N2261" s="11"/>
      <c r="O2261" s="11">
        <f t="shared" si="355"/>
        <v>42712.59648148148</v>
      </c>
      <c r="P2261" t="b">
        <v>0</v>
      </c>
      <c r="Q2261">
        <v>206</v>
      </c>
      <c r="R2261" t="b">
        <v>1</v>
      </c>
      <c r="S2261" t="s">
        <v>8297</v>
      </c>
      <c r="T2261" s="5">
        <f t="shared" si="356"/>
        <v>1867.1</v>
      </c>
      <c r="U2261" s="5">
        <f t="shared" si="357"/>
        <v>90.635922330097088</v>
      </c>
      <c r="V2261" t="str">
        <f t="shared" si="358"/>
        <v>games</v>
      </c>
      <c r="W2261" t="str">
        <f t="shared" si="359"/>
        <v>tabletop games</v>
      </c>
      <c r="X2261" s="8">
        <f t="shared" si="350"/>
        <v>2016</v>
      </c>
      <c r="Y2261" s="8">
        <f t="shared" si="351"/>
        <v>11</v>
      </c>
    </row>
    <row r="2262" spans="1:25" ht="19" customHeight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352"/>
        <v>41694.808449074073</v>
      </c>
      <c r="L2262" s="12">
        <f t="shared" si="353"/>
        <v>2014</v>
      </c>
      <c r="M2262" s="12">
        <f t="shared" si="354"/>
        <v>2</v>
      </c>
      <c r="N2262" s="11"/>
      <c r="O2262" s="11">
        <f t="shared" si="355"/>
        <v>41724.766782407409</v>
      </c>
      <c r="P2262" t="b">
        <v>0</v>
      </c>
      <c r="Q2262">
        <v>84</v>
      </c>
      <c r="R2262" t="b">
        <v>1</v>
      </c>
      <c r="S2262" t="s">
        <v>8297</v>
      </c>
      <c r="T2262" s="5">
        <f t="shared" si="356"/>
        <v>326.92</v>
      </c>
      <c r="U2262" s="5">
        <f t="shared" si="357"/>
        <v>97.297619047619051</v>
      </c>
      <c r="V2262" t="str">
        <f t="shared" si="358"/>
        <v>games</v>
      </c>
      <c r="W2262" t="str">
        <f t="shared" si="359"/>
        <v>tabletop games</v>
      </c>
      <c r="X2262" s="8">
        <f t="shared" si="350"/>
        <v>2014</v>
      </c>
      <c r="Y2262" s="8">
        <f t="shared" si="351"/>
        <v>2</v>
      </c>
    </row>
    <row r="2263" spans="1:25" ht="19" customHeight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352"/>
        <v>42759.516435185178</v>
      </c>
      <c r="L2263" s="12">
        <f t="shared" si="353"/>
        <v>2017</v>
      </c>
      <c r="M2263" s="12">
        <f t="shared" si="354"/>
        <v>1</v>
      </c>
      <c r="N2263" s="11"/>
      <c r="O2263" s="11">
        <f t="shared" si="355"/>
        <v>42780.516435185178</v>
      </c>
      <c r="P2263" t="b">
        <v>0</v>
      </c>
      <c r="Q2263">
        <v>210</v>
      </c>
      <c r="R2263" t="b">
        <v>1</v>
      </c>
      <c r="S2263" t="s">
        <v>8297</v>
      </c>
      <c r="T2263" s="5">
        <f t="shared" si="356"/>
        <v>779.5</v>
      </c>
      <c r="U2263" s="5">
        <f t="shared" si="357"/>
        <v>37.11904761904762</v>
      </c>
      <c r="V2263" t="str">
        <f t="shared" si="358"/>
        <v>games</v>
      </c>
      <c r="W2263" t="str">
        <f t="shared" si="359"/>
        <v>tabletop games</v>
      </c>
      <c r="X2263" s="8">
        <f t="shared" si="350"/>
        <v>2017</v>
      </c>
      <c r="Y2263" s="8">
        <f t="shared" si="351"/>
        <v>1</v>
      </c>
    </row>
    <row r="2264" spans="1:25" ht="19" customHeight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352"/>
        <v>41926.376828703702</v>
      </c>
      <c r="L2264" s="12">
        <f t="shared" si="353"/>
        <v>2014</v>
      </c>
      <c r="M2264" s="12">
        <f t="shared" si="354"/>
        <v>10</v>
      </c>
      <c r="N2264" s="11"/>
      <c r="O2264" s="11">
        <f t="shared" si="355"/>
        <v>41960.791666666664</v>
      </c>
      <c r="P2264" t="b">
        <v>0</v>
      </c>
      <c r="Q2264">
        <v>181</v>
      </c>
      <c r="R2264" t="b">
        <v>1</v>
      </c>
      <c r="S2264" t="s">
        <v>8297</v>
      </c>
      <c r="T2264" s="5">
        <f t="shared" si="356"/>
        <v>154.15151515151516</v>
      </c>
      <c r="U2264" s="5">
        <f t="shared" si="357"/>
        <v>28.104972375690608</v>
      </c>
      <c r="V2264" t="str">
        <f t="shared" si="358"/>
        <v>games</v>
      </c>
      <c r="W2264" t="str">
        <f t="shared" si="359"/>
        <v>tabletop games</v>
      </c>
      <c r="X2264" s="8">
        <f t="shared" si="350"/>
        <v>2014</v>
      </c>
      <c r="Y2264" s="8">
        <f t="shared" si="351"/>
        <v>10</v>
      </c>
    </row>
    <row r="2265" spans="1:25" ht="19" customHeight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352"/>
        <v>42014.623993055553</v>
      </c>
      <c r="L2265" s="12">
        <f t="shared" si="353"/>
        <v>2015</v>
      </c>
      <c r="M2265" s="12">
        <f t="shared" si="354"/>
        <v>1</v>
      </c>
      <c r="N2265" s="11"/>
      <c r="O2265" s="11">
        <f t="shared" si="355"/>
        <v>42035.623993055553</v>
      </c>
      <c r="P2265" t="b">
        <v>0</v>
      </c>
      <c r="Q2265">
        <v>60</v>
      </c>
      <c r="R2265" t="b">
        <v>1</v>
      </c>
      <c r="S2265" t="s">
        <v>8297</v>
      </c>
      <c r="T2265" s="5">
        <f t="shared" si="356"/>
        <v>115.54666666666667</v>
      </c>
      <c r="U2265" s="5">
        <f t="shared" si="357"/>
        <v>144.43333333333334</v>
      </c>
      <c r="V2265" t="str">
        <f t="shared" si="358"/>
        <v>games</v>
      </c>
      <c r="W2265" t="str">
        <f t="shared" si="359"/>
        <v>tabletop games</v>
      </c>
      <c r="X2265" s="8">
        <f t="shared" si="350"/>
        <v>2015</v>
      </c>
      <c r="Y2265" s="8">
        <f t="shared" si="351"/>
        <v>1</v>
      </c>
    </row>
    <row r="2266" spans="1:25" ht="19" customHeight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352"/>
        <v>42496.374004629623</v>
      </c>
      <c r="L2266" s="12">
        <f t="shared" si="353"/>
        <v>2016</v>
      </c>
      <c r="M2266" s="12">
        <f t="shared" si="354"/>
        <v>5</v>
      </c>
      <c r="N2266" s="11"/>
      <c r="O2266" s="11">
        <f t="shared" si="355"/>
        <v>42512.916666666664</v>
      </c>
      <c r="P2266" t="b">
        <v>0</v>
      </c>
      <c r="Q2266">
        <v>445</v>
      </c>
      <c r="R2266" t="b">
        <v>1</v>
      </c>
      <c r="S2266" t="s">
        <v>8297</v>
      </c>
      <c r="T2266" s="5">
        <f t="shared" si="356"/>
        <v>180.03333333333333</v>
      </c>
      <c r="U2266" s="5">
        <f t="shared" si="357"/>
        <v>24.274157303370785</v>
      </c>
      <c r="V2266" t="str">
        <f t="shared" si="358"/>
        <v>games</v>
      </c>
      <c r="W2266" t="str">
        <f t="shared" si="359"/>
        <v>tabletop games</v>
      </c>
      <c r="X2266" s="8">
        <f t="shared" si="350"/>
        <v>2016</v>
      </c>
      <c r="Y2266" s="8">
        <f t="shared" si="351"/>
        <v>5</v>
      </c>
    </row>
    <row r="2267" spans="1:25" ht="19" customHeight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352"/>
        <v>42689.644756944443</v>
      </c>
      <c r="L2267" s="12">
        <f t="shared" si="353"/>
        <v>2016</v>
      </c>
      <c r="M2267" s="12">
        <f t="shared" si="354"/>
        <v>11</v>
      </c>
      <c r="N2267" s="11"/>
      <c r="O2267" s="11">
        <f t="shared" si="355"/>
        <v>42696.644756944443</v>
      </c>
      <c r="P2267" t="b">
        <v>0</v>
      </c>
      <c r="Q2267">
        <v>17</v>
      </c>
      <c r="R2267" t="b">
        <v>1</v>
      </c>
      <c r="S2267" t="s">
        <v>8297</v>
      </c>
      <c r="T2267" s="5">
        <f t="shared" si="356"/>
        <v>298.5</v>
      </c>
      <c r="U2267" s="5">
        <f t="shared" si="357"/>
        <v>35.117647058823529</v>
      </c>
      <c r="V2267" t="str">
        <f t="shared" si="358"/>
        <v>games</v>
      </c>
      <c r="W2267" t="str">
        <f t="shared" si="359"/>
        <v>tabletop games</v>
      </c>
      <c r="X2267" s="8">
        <f t="shared" si="350"/>
        <v>2016</v>
      </c>
      <c r="Y2267" s="8">
        <f t="shared" si="351"/>
        <v>11</v>
      </c>
    </row>
    <row r="2268" spans="1:25" ht="19" customHeight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352"/>
        <v>42469.666574074072</v>
      </c>
      <c r="L2268" s="12">
        <f t="shared" si="353"/>
        <v>2016</v>
      </c>
      <c r="M2268" s="12">
        <f t="shared" si="354"/>
        <v>4</v>
      </c>
      <c r="N2268" s="11"/>
      <c r="O2268" s="11">
        <f t="shared" si="355"/>
        <v>42486.874999999993</v>
      </c>
      <c r="P2268" t="b">
        <v>0</v>
      </c>
      <c r="Q2268">
        <v>194</v>
      </c>
      <c r="R2268" t="b">
        <v>1</v>
      </c>
      <c r="S2268" t="s">
        <v>8297</v>
      </c>
      <c r="T2268" s="5">
        <f t="shared" si="356"/>
        <v>320.26666666666665</v>
      </c>
      <c r="U2268" s="5">
        <f t="shared" si="357"/>
        <v>24.762886597938145</v>
      </c>
      <c r="V2268" t="str">
        <f t="shared" si="358"/>
        <v>games</v>
      </c>
      <c r="W2268" t="str">
        <f t="shared" si="359"/>
        <v>tabletop games</v>
      </c>
      <c r="X2268" s="8">
        <f t="shared" si="350"/>
        <v>2016</v>
      </c>
      <c r="Y2268" s="8">
        <f t="shared" si="351"/>
        <v>4</v>
      </c>
    </row>
    <row r="2269" spans="1:25" ht="19" customHeight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352"/>
        <v>41968.621493055551</v>
      </c>
      <c r="L2269" s="12">
        <f t="shared" si="353"/>
        <v>2014</v>
      </c>
      <c r="M2269" s="12">
        <f t="shared" si="354"/>
        <v>11</v>
      </c>
      <c r="N2269" s="11"/>
      <c r="O2269" s="11">
        <f t="shared" si="355"/>
        <v>41993.833333333336</v>
      </c>
      <c r="P2269" t="b">
        <v>0</v>
      </c>
      <c r="Q2269">
        <v>404</v>
      </c>
      <c r="R2269" t="b">
        <v>1</v>
      </c>
      <c r="S2269" t="s">
        <v>8297</v>
      </c>
      <c r="T2269" s="5">
        <f t="shared" si="356"/>
        <v>380.52499999999998</v>
      </c>
      <c r="U2269" s="5">
        <f t="shared" si="357"/>
        <v>188.37871287128712</v>
      </c>
      <c r="V2269" t="str">
        <f t="shared" si="358"/>
        <v>games</v>
      </c>
      <c r="W2269" t="str">
        <f t="shared" si="359"/>
        <v>tabletop games</v>
      </c>
      <c r="X2269" s="8">
        <f t="shared" si="350"/>
        <v>2014</v>
      </c>
      <c r="Y2269" s="8">
        <f t="shared" si="351"/>
        <v>11</v>
      </c>
    </row>
    <row r="2270" spans="1:25" ht="19" customHeight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352"/>
        <v>42775.874016203707</v>
      </c>
      <c r="L2270" s="12">
        <f t="shared" si="353"/>
        <v>2017</v>
      </c>
      <c r="M2270" s="12">
        <f t="shared" si="354"/>
        <v>2</v>
      </c>
      <c r="N2270" s="11"/>
      <c r="O2270" s="11">
        <f t="shared" si="355"/>
        <v>42805.874016203707</v>
      </c>
      <c r="P2270" t="b">
        <v>0</v>
      </c>
      <c r="Q2270">
        <v>194</v>
      </c>
      <c r="R2270" t="b">
        <v>1</v>
      </c>
      <c r="S2270" t="s">
        <v>8297</v>
      </c>
      <c r="T2270" s="5">
        <f t="shared" si="356"/>
        <v>102.60000000000001</v>
      </c>
      <c r="U2270" s="5">
        <f t="shared" si="357"/>
        <v>148.08247422680412</v>
      </c>
      <c r="V2270" t="str">
        <f t="shared" si="358"/>
        <v>games</v>
      </c>
      <c r="W2270" t="str">
        <f t="shared" si="359"/>
        <v>tabletop games</v>
      </c>
      <c r="X2270" s="8">
        <f t="shared" si="350"/>
        <v>2017</v>
      </c>
      <c r="Y2270" s="8">
        <f t="shared" si="351"/>
        <v>2</v>
      </c>
    </row>
    <row r="2271" spans="1:25" ht="19" customHeight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352"/>
        <v>42776.496099537035</v>
      </c>
      <c r="L2271" s="12">
        <f t="shared" si="353"/>
        <v>2017</v>
      </c>
      <c r="M2271" s="12">
        <f t="shared" si="354"/>
        <v>2</v>
      </c>
      <c r="N2271" s="11"/>
      <c r="O2271" s="11">
        <f t="shared" si="355"/>
        <v>42800.999999999993</v>
      </c>
      <c r="P2271" t="b">
        <v>0</v>
      </c>
      <c r="Q2271">
        <v>902</v>
      </c>
      <c r="R2271" t="b">
        <v>1</v>
      </c>
      <c r="S2271" t="s">
        <v>8297</v>
      </c>
      <c r="T2271" s="5">
        <f t="shared" si="356"/>
        <v>1801.64</v>
      </c>
      <c r="U2271" s="5">
        <f t="shared" si="357"/>
        <v>49.934589800443462</v>
      </c>
      <c r="V2271" t="str">
        <f t="shared" si="358"/>
        <v>games</v>
      </c>
      <c r="W2271" t="str">
        <f t="shared" si="359"/>
        <v>tabletop games</v>
      </c>
      <c r="X2271" s="8">
        <f t="shared" si="350"/>
        <v>2017</v>
      </c>
      <c r="Y2271" s="8">
        <f t="shared" si="351"/>
        <v>2</v>
      </c>
    </row>
    <row r="2272" spans="1:25" ht="19" customHeight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352"/>
        <v>42725.661030092589</v>
      </c>
      <c r="L2272" s="12">
        <f t="shared" si="353"/>
        <v>2016</v>
      </c>
      <c r="M2272" s="12">
        <f t="shared" si="354"/>
        <v>12</v>
      </c>
      <c r="N2272" s="11"/>
      <c r="O2272" s="11">
        <f t="shared" si="355"/>
        <v>42745.707638888889</v>
      </c>
      <c r="P2272" t="b">
        <v>0</v>
      </c>
      <c r="Q2272">
        <v>1670</v>
      </c>
      <c r="R2272" t="b">
        <v>1</v>
      </c>
      <c r="S2272" t="s">
        <v>8297</v>
      </c>
      <c r="T2272" s="5">
        <f t="shared" si="356"/>
        <v>720.24800000000005</v>
      </c>
      <c r="U2272" s="5">
        <f t="shared" si="357"/>
        <v>107.82155688622754</v>
      </c>
      <c r="V2272" t="str">
        <f t="shared" si="358"/>
        <v>games</v>
      </c>
      <c r="W2272" t="str">
        <f t="shared" si="359"/>
        <v>tabletop games</v>
      </c>
      <c r="X2272" s="8">
        <f t="shared" si="350"/>
        <v>2016</v>
      </c>
      <c r="Y2272" s="8">
        <f t="shared" si="351"/>
        <v>12</v>
      </c>
    </row>
    <row r="2273" spans="1:25" ht="19" customHeight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352"/>
        <v>42683.791712962957</v>
      </c>
      <c r="L2273" s="12">
        <f t="shared" si="353"/>
        <v>2016</v>
      </c>
      <c r="M2273" s="12">
        <f t="shared" si="354"/>
        <v>11</v>
      </c>
      <c r="N2273" s="11"/>
      <c r="O2273" s="11">
        <f t="shared" si="355"/>
        <v>42713.791712962957</v>
      </c>
      <c r="P2273" t="b">
        <v>0</v>
      </c>
      <c r="Q2273">
        <v>1328</v>
      </c>
      <c r="R2273" t="b">
        <v>1</v>
      </c>
      <c r="S2273" t="s">
        <v>8297</v>
      </c>
      <c r="T2273" s="5">
        <f t="shared" si="356"/>
        <v>283.09000000000003</v>
      </c>
      <c r="U2273" s="5">
        <f t="shared" si="357"/>
        <v>42.63403614457831</v>
      </c>
      <c r="V2273" t="str">
        <f t="shared" si="358"/>
        <v>games</v>
      </c>
      <c r="W2273" t="str">
        <f t="shared" si="359"/>
        <v>tabletop games</v>
      </c>
      <c r="X2273" s="8">
        <f t="shared" si="350"/>
        <v>2016</v>
      </c>
      <c r="Y2273" s="8">
        <f t="shared" si="351"/>
        <v>11</v>
      </c>
    </row>
    <row r="2274" spans="1:25" ht="19" customHeight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352"/>
        <v>42315.491157407407</v>
      </c>
      <c r="L2274" s="12">
        <f t="shared" si="353"/>
        <v>2015</v>
      </c>
      <c r="M2274" s="12">
        <f t="shared" si="354"/>
        <v>11</v>
      </c>
      <c r="N2274" s="11"/>
      <c r="O2274" s="11">
        <f t="shared" si="355"/>
        <v>42345.491157407407</v>
      </c>
      <c r="P2274" t="b">
        <v>0</v>
      </c>
      <c r="Q2274">
        <v>944</v>
      </c>
      <c r="R2274" t="b">
        <v>1</v>
      </c>
      <c r="S2274" t="s">
        <v>8297</v>
      </c>
      <c r="T2274" s="5">
        <f t="shared" si="356"/>
        <v>1356.6000000000001</v>
      </c>
      <c r="U2274" s="5">
        <f t="shared" si="357"/>
        <v>14.370762711864407</v>
      </c>
      <c r="V2274" t="str">
        <f t="shared" si="358"/>
        <v>games</v>
      </c>
      <c r="W2274" t="str">
        <f t="shared" si="359"/>
        <v>tabletop games</v>
      </c>
      <c r="X2274" s="8">
        <f t="shared" si="350"/>
        <v>2015</v>
      </c>
      <c r="Y2274" s="8">
        <f t="shared" si="351"/>
        <v>11</v>
      </c>
    </row>
    <row r="2275" spans="1:25" ht="19" customHeight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352"/>
        <v>42781.340763888882</v>
      </c>
      <c r="L2275" s="12">
        <f t="shared" si="353"/>
        <v>2017</v>
      </c>
      <c r="M2275" s="12">
        <f t="shared" si="354"/>
        <v>2</v>
      </c>
      <c r="N2275" s="11"/>
      <c r="O2275" s="11">
        <f t="shared" si="355"/>
        <v>42806.299097222225</v>
      </c>
      <c r="P2275" t="b">
        <v>0</v>
      </c>
      <c r="Q2275">
        <v>147</v>
      </c>
      <c r="R2275" t="b">
        <v>1</v>
      </c>
      <c r="S2275" t="s">
        <v>8297</v>
      </c>
      <c r="T2275" s="5">
        <f t="shared" si="356"/>
        <v>220.35999999999999</v>
      </c>
      <c r="U2275" s="5">
        <f t="shared" si="357"/>
        <v>37.476190476190474</v>
      </c>
      <c r="V2275" t="str">
        <f t="shared" si="358"/>
        <v>games</v>
      </c>
      <c r="W2275" t="str">
        <f t="shared" si="359"/>
        <v>tabletop games</v>
      </c>
      <c r="X2275" s="8">
        <f t="shared" si="350"/>
        <v>2017</v>
      </c>
      <c r="Y2275" s="8">
        <f t="shared" si="351"/>
        <v>2</v>
      </c>
    </row>
    <row r="2276" spans="1:25" ht="19" customHeight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352"/>
        <v>41663.292326388888</v>
      </c>
      <c r="L2276" s="12">
        <f t="shared" si="353"/>
        <v>2014</v>
      </c>
      <c r="M2276" s="12">
        <f t="shared" si="354"/>
        <v>1</v>
      </c>
      <c r="N2276" s="11"/>
      <c r="O2276" s="11">
        <f t="shared" si="355"/>
        <v>41693.292326388888</v>
      </c>
      <c r="P2276" t="b">
        <v>0</v>
      </c>
      <c r="Q2276">
        <v>99</v>
      </c>
      <c r="R2276" t="b">
        <v>1</v>
      </c>
      <c r="S2276" t="s">
        <v>8297</v>
      </c>
      <c r="T2276" s="5">
        <f t="shared" si="356"/>
        <v>119.6</v>
      </c>
      <c r="U2276" s="5">
        <f t="shared" si="357"/>
        <v>30.202020202020201</v>
      </c>
      <c r="V2276" t="str">
        <f t="shared" si="358"/>
        <v>games</v>
      </c>
      <c r="W2276" t="str">
        <f t="shared" si="359"/>
        <v>tabletop games</v>
      </c>
      <c r="X2276" s="8">
        <f t="shared" si="350"/>
        <v>2014</v>
      </c>
      <c r="Y2276" s="8">
        <f t="shared" si="351"/>
        <v>1</v>
      </c>
    </row>
    <row r="2277" spans="1:25" ht="19" customHeight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352"/>
        <v>41965.408321759256</v>
      </c>
      <c r="L2277" s="12">
        <f t="shared" si="353"/>
        <v>2014</v>
      </c>
      <c r="M2277" s="12">
        <f t="shared" si="354"/>
        <v>11</v>
      </c>
      <c r="N2277" s="11"/>
      <c r="O2277" s="11">
        <f t="shared" si="355"/>
        <v>41995.408321759256</v>
      </c>
      <c r="P2277" t="b">
        <v>0</v>
      </c>
      <c r="Q2277">
        <v>79</v>
      </c>
      <c r="R2277" t="b">
        <v>1</v>
      </c>
      <c r="S2277" t="s">
        <v>8297</v>
      </c>
      <c r="T2277" s="5">
        <f t="shared" si="356"/>
        <v>407.76923076923077</v>
      </c>
      <c r="U2277" s="5">
        <f t="shared" si="357"/>
        <v>33.550632911392405</v>
      </c>
      <c r="V2277" t="str">
        <f t="shared" si="358"/>
        <v>games</v>
      </c>
      <c r="W2277" t="str">
        <f t="shared" si="359"/>
        <v>tabletop games</v>
      </c>
      <c r="X2277" s="8">
        <f t="shared" si="350"/>
        <v>2014</v>
      </c>
      <c r="Y2277" s="8">
        <f t="shared" si="351"/>
        <v>11</v>
      </c>
    </row>
    <row r="2278" spans="1:25" ht="19" customHeight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352"/>
        <v>41614.443159722221</v>
      </c>
      <c r="L2278" s="12">
        <f t="shared" si="353"/>
        <v>2013</v>
      </c>
      <c r="M2278" s="12">
        <f t="shared" si="354"/>
        <v>12</v>
      </c>
      <c r="N2278" s="11"/>
      <c r="O2278" s="11">
        <f t="shared" si="355"/>
        <v>41644.443159722221</v>
      </c>
      <c r="P2278" t="b">
        <v>0</v>
      </c>
      <c r="Q2278">
        <v>75</v>
      </c>
      <c r="R2278" t="b">
        <v>1</v>
      </c>
      <c r="S2278" t="s">
        <v>8297</v>
      </c>
      <c r="T2278" s="5">
        <f t="shared" si="356"/>
        <v>105.81826105905425</v>
      </c>
      <c r="U2278" s="5">
        <f t="shared" si="357"/>
        <v>64.74666666666667</v>
      </c>
      <c r="V2278" t="str">
        <f t="shared" si="358"/>
        <v>games</v>
      </c>
      <c r="W2278" t="str">
        <f t="shared" si="359"/>
        <v>tabletop games</v>
      </c>
      <c r="X2278" s="8">
        <f t="shared" si="350"/>
        <v>2013</v>
      </c>
      <c r="Y2278" s="8">
        <f t="shared" si="351"/>
        <v>12</v>
      </c>
    </row>
    <row r="2279" spans="1:25" ht="19" customHeight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352"/>
        <v>40936.470173611109</v>
      </c>
      <c r="L2279" s="12">
        <f t="shared" si="353"/>
        <v>2012</v>
      </c>
      <c r="M2279" s="12">
        <f t="shared" si="354"/>
        <v>1</v>
      </c>
      <c r="N2279" s="11"/>
      <c r="O2279" s="11">
        <f t="shared" si="355"/>
        <v>40966.470173611109</v>
      </c>
      <c r="P2279" t="b">
        <v>0</v>
      </c>
      <c r="Q2279">
        <v>207</v>
      </c>
      <c r="R2279" t="b">
        <v>1</v>
      </c>
      <c r="S2279" t="s">
        <v>8297</v>
      </c>
      <c r="T2279" s="5">
        <f t="shared" si="356"/>
        <v>141.08235294117648</v>
      </c>
      <c r="U2279" s="5">
        <f t="shared" si="357"/>
        <v>57.932367149758456</v>
      </c>
      <c r="V2279" t="str">
        <f t="shared" si="358"/>
        <v>games</v>
      </c>
      <c r="W2279" t="str">
        <f t="shared" si="359"/>
        <v>tabletop games</v>
      </c>
      <c r="X2279" s="8">
        <f t="shared" si="350"/>
        <v>2012</v>
      </c>
      <c r="Y2279" s="8">
        <f t="shared" si="351"/>
        <v>1</v>
      </c>
    </row>
    <row r="2280" spans="1:25" ht="19" customHeight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352"/>
        <v>42338.500775462962</v>
      </c>
      <c r="L2280" s="12">
        <f t="shared" si="353"/>
        <v>2015</v>
      </c>
      <c r="M2280" s="12">
        <f t="shared" si="354"/>
        <v>11</v>
      </c>
      <c r="N2280" s="11"/>
      <c r="O2280" s="11">
        <f t="shared" si="355"/>
        <v>42372.749305555553</v>
      </c>
      <c r="P2280" t="b">
        <v>0</v>
      </c>
      <c r="Q2280">
        <v>102</v>
      </c>
      <c r="R2280" t="b">
        <v>1</v>
      </c>
      <c r="S2280" t="s">
        <v>8297</v>
      </c>
      <c r="T2280" s="5">
        <f t="shared" si="356"/>
        <v>270.7</v>
      </c>
      <c r="U2280" s="5">
        <f t="shared" si="357"/>
        <v>53.078431372549019</v>
      </c>
      <c r="V2280" t="str">
        <f t="shared" si="358"/>
        <v>games</v>
      </c>
      <c r="W2280" t="str">
        <f t="shared" si="359"/>
        <v>tabletop games</v>
      </c>
      <c r="X2280" s="8">
        <f t="shared" si="350"/>
        <v>2015</v>
      </c>
      <c r="Y2280" s="8">
        <f t="shared" si="351"/>
        <v>11</v>
      </c>
    </row>
    <row r="2281" spans="1:25" ht="19" customHeight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352"/>
        <v>42020.598368055558</v>
      </c>
      <c r="L2281" s="12">
        <f t="shared" si="353"/>
        <v>2015</v>
      </c>
      <c r="M2281" s="12">
        <f t="shared" si="354"/>
        <v>1</v>
      </c>
      <c r="N2281" s="11"/>
      <c r="O2281" s="11">
        <f t="shared" si="355"/>
        <v>42038.958333333336</v>
      </c>
      <c r="P2281" t="b">
        <v>0</v>
      </c>
      <c r="Q2281">
        <v>32</v>
      </c>
      <c r="R2281" t="b">
        <v>1</v>
      </c>
      <c r="S2281" t="s">
        <v>8297</v>
      </c>
      <c r="T2281" s="5">
        <f t="shared" si="356"/>
        <v>153.80000000000001</v>
      </c>
      <c r="U2281" s="5">
        <f t="shared" si="357"/>
        <v>48.0625</v>
      </c>
      <c r="V2281" t="str">
        <f t="shared" si="358"/>
        <v>games</v>
      </c>
      <c r="W2281" t="str">
        <f t="shared" si="359"/>
        <v>tabletop games</v>
      </c>
      <c r="X2281" s="8">
        <f t="shared" si="350"/>
        <v>2015</v>
      </c>
      <c r="Y2281" s="8">
        <f t="shared" si="351"/>
        <v>1</v>
      </c>
    </row>
    <row r="2282" spans="1:25" ht="19" customHeight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352"/>
        <v>42234.416562499995</v>
      </c>
      <c r="L2282" s="12">
        <f t="shared" si="353"/>
        <v>2015</v>
      </c>
      <c r="M2282" s="12">
        <f t="shared" si="354"/>
        <v>8</v>
      </c>
      <c r="N2282" s="11"/>
      <c r="O2282" s="11">
        <f t="shared" si="355"/>
        <v>42264.416562499995</v>
      </c>
      <c r="P2282" t="b">
        <v>0</v>
      </c>
      <c r="Q2282">
        <v>480</v>
      </c>
      <c r="R2282" t="b">
        <v>1</v>
      </c>
      <c r="S2282" t="s">
        <v>8297</v>
      </c>
      <c r="T2282" s="5">
        <f t="shared" si="356"/>
        <v>403.57653061224488</v>
      </c>
      <c r="U2282" s="5">
        <f t="shared" si="357"/>
        <v>82.396874999999994</v>
      </c>
      <c r="V2282" t="str">
        <f t="shared" si="358"/>
        <v>games</v>
      </c>
      <c r="W2282" t="str">
        <f t="shared" si="359"/>
        <v>tabletop games</v>
      </c>
      <c r="X2282" s="8">
        <f t="shared" si="350"/>
        <v>2015</v>
      </c>
      <c r="Y2282" s="8">
        <f t="shared" si="351"/>
        <v>8</v>
      </c>
    </row>
    <row r="2283" spans="1:25" ht="19" customHeight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352"/>
        <v>40687.077511574069</v>
      </c>
      <c r="L2283" s="12">
        <f t="shared" si="353"/>
        <v>2011</v>
      </c>
      <c r="M2283" s="12">
        <f t="shared" si="354"/>
        <v>5</v>
      </c>
      <c r="N2283" s="11"/>
      <c r="O2283" s="11">
        <f t="shared" si="355"/>
        <v>40749.076388888883</v>
      </c>
      <c r="P2283" t="b">
        <v>0</v>
      </c>
      <c r="Q2283">
        <v>11</v>
      </c>
      <c r="R2283" t="b">
        <v>1</v>
      </c>
      <c r="S2283" t="s">
        <v>8276</v>
      </c>
      <c r="T2283" s="5">
        <f t="shared" si="356"/>
        <v>185</v>
      </c>
      <c r="U2283" s="5">
        <f t="shared" si="357"/>
        <v>50.454545454545453</v>
      </c>
      <c r="V2283" t="str">
        <f t="shared" si="358"/>
        <v>music</v>
      </c>
      <c r="W2283" t="str">
        <f t="shared" si="359"/>
        <v>rock</v>
      </c>
      <c r="X2283" s="8">
        <f t="shared" si="350"/>
        <v>2011</v>
      </c>
      <c r="Y2283" s="8">
        <f t="shared" si="351"/>
        <v>5</v>
      </c>
    </row>
    <row r="2284" spans="1:25" ht="19" customHeight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352"/>
        <v>42322.966273148144</v>
      </c>
      <c r="L2284" s="12">
        <f t="shared" si="353"/>
        <v>2015</v>
      </c>
      <c r="M2284" s="12">
        <f t="shared" si="354"/>
        <v>11</v>
      </c>
      <c r="N2284" s="11"/>
      <c r="O2284" s="11">
        <f t="shared" si="355"/>
        <v>42382.966273148144</v>
      </c>
      <c r="P2284" t="b">
        <v>0</v>
      </c>
      <c r="Q2284">
        <v>12</v>
      </c>
      <c r="R2284" t="b">
        <v>1</v>
      </c>
      <c r="S2284" t="s">
        <v>8276</v>
      </c>
      <c r="T2284" s="5">
        <f t="shared" si="356"/>
        <v>185.33333333333331</v>
      </c>
      <c r="U2284" s="5">
        <f t="shared" si="357"/>
        <v>115.83333333333333</v>
      </c>
      <c r="V2284" t="str">
        <f t="shared" si="358"/>
        <v>music</v>
      </c>
      <c r="W2284" t="str">
        <f t="shared" si="359"/>
        <v>rock</v>
      </c>
      <c r="X2284" s="8">
        <f t="shared" si="350"/>
        <v>2015</v>
      </c>
      <c r="Y2284" s="8">
        <f t="shared" si="351"/>
        <v>11</v>
      </c>
    </row>
    <row r="2285" spans="1:25" ht="19" customHeight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352"/>
        <v>40977.916712962957</v>
      </c>
      <c r="L2285" s="12">
        <f t="shared" si="353"/>
        <v>2012</v>
      </c>
      <c r="M2285" s="12">
        <f t="shared" si="354"/>
        <v>3</v>
      </c>
      <c r="N2285" s="11"/>
      <c r="O2285" s="11">
        <f t="shared" si="355"/>
        <v>41037.875046296293</v>
      </c>
      <c r="P2285" t="b">
        <v>0</v>
      </c>
      <c r="Q2285">
        <v>48</v>
      </c>
      <c r="R2285" t="b">
        <v>1</v>
      </c>
      <c r="S2285" t="s">
        <v>8276</v>
      </c>
      <c r="T2285" s="5">
        <f t="shared" si="356"/>
        <v>100.85533333333332</v>
      </c>
      <c r="U2285" s="5">
        <f t="shared" si="357"/>
        <v>63.03458333333333</v>
      </c>
      <c r="V2285" t="str">
        <f t="shared" si="358"/>
        <v>music</v>
      </c>
      <c r="W2285" t="str">
        <f t="shared" si="359"/>
        <v>rock</v>
      </c>
      <c r="X2285" s="8">
        <f t="shared" si="350"/>
        <v>2012</v>
      </c>
      <c r="Y2285" s="8">
        <f t="shared" si="351"/>
        <v>3</v>
      </c>
    </row>
    <row r="2286" spans="1:25" ht="19" customHeight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352"/>
        <v>40585.588483796295</v>
      </c>
      <c r="L2286" s="12">
        <f t="shared" si="353"/>
        <v>2011</v>
      </c>
      <c r="M2286" s="12">
        <f t="shared" si="354"/>
        <v>2</v>
      </c>
      <c r="N2286" s="11"/>
      <c r="O2286" s="11">
        <f t="shared" si="355"/>
        <v>40613.958333333328</v>
      </c>
      <c r="P2286" t="b">
        <v>0</v>
      </c>
      <c r="Q2286">
        <v>59</v>
      </c>
      <c r="R2286" t="b">
        <v>1</v>
      </c>
      <c r="S2286" t="s">
        <v>8276</v>
      </c>
      <c r="T2286" s="5">
        <f t="shared" si="356"/>
        <v>106.22116666666668</v>
      </c>
      <c r="U2286" s="5">
        <f t="shared" si="357"/>
        <v>108.02152542372882</v>
      </c>
      <c r="V2286" t="str">
        <f t="shared" si="358"/>
        <v>music</v>
      </c>
      <c r="W2286" t="str">
        <f t="shared" si="359"/>
        <v>rock</v>
      </c>
      <c r="X2286" s="8">
        <f t="shared" si="350"/>
        <v>2011</v>
      </c>
      <c r="Y2286" s="8">
        <f t="shared" si="351"/>
        <v>2</v>
      </c>
    </row>
    <row r="2287" spans="1:25" ht="19" customHeight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352"/>
        <v>41058.977349537039</v>
      </c>
      <c r="L2287" s="12">
        <f t="shared" si="353"/>
        <v>2012</v>
      </c>
      <c r="M2287" s="12">
        <f t="shared" si="354"/>
        <v>5</v>
      </c>
      <c r="N2287" s="11"/>
      <c r="O2287" s="11">
        <f t="shared" si="355"/>
        <v>41088.977349537039</v>
      </c>
      <c r="P2287" t="b">
        <v>0</v>
      </c>
      <c r="Q2287">
        <v>79</v>
      </c>
      <c r="R2287" t="b">
        <v>1</v>
      </c>
      <c r="S2287" t="s">
        <v>8276</v>
      </c>
      <c r="T2287" s="5">
        <f t="shared" si="356"/>
        <v>121.36666666666667</v>
      </c>
      <c r="U2287" s="5">
        <f t="shared" si="357"/>
        <v>46.088607594936711</v>
      </c>
      <c r="V2287" t="str">
        <f t="shared" si="358"/>
        <v>music</v>
      </c>
      <c r="W2287" t="str">
        <f t="shared" si="359"/>
        <v>rock</v>
      </c>
      <c r="X2287" s="8">
        <f t="shared" si="350"/>
        <v>2012</v>
      </c>
      <c r="Y2287" s="8">
        <f t="shared" si="351"/>
        <v>5</v>
      </c>
    </row>
    <row r="2288" spans="1:25" ht="19" customHeight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352"/>
        <v>41494.755254629628</v>
      </c>
      <c r="L2288" s="12">
        <f t="shared" si="353"/>
        <v>2013</v>
      </c>
      <c r="M2288" s="12">
        <f t="shared" si="354"/>
        <v>8</v>
      </c>
      <c r="N2288" s="11"/>
      <c r="O2288" s="11">
        <f t="shared" si="355"/>
        <v>41522.957638888889</v>
      </c>
      <c r="P2288" t="b">
        <v>0</v>
      </c>
      <c r="Q2288">
        <v>14</v>
      </c>
      <c r="R2288" t="b">
        <v>1</v>
      </c>
      <c r="S2288" t="s">
        <v>8276</v>
      </c>
      <c r="T2288" s="5">
        <f t="shared" si="356"/>
        <v>100.06666666666666</v>
      </c>
      <c r="U2288" s="5">
        <f t="shared" si="357"/>
        <v>107.21428571428571</v>
      </c>
      <c r="V2288" t="str">
        <f t="shared" si="358"/>
        <v>music</v>
      </c>
      <c r="W2288" t="str">
        <f t="shared" si="359"/>
        <v>rock</v>
      </c>
      <c r="X2288" s="8">
        <f t="shared" si="350"/>
        <v>2013</v>
      </c>
      <c r="Y2288" s="8">
        <f t="shared" si="351"/>
        <v>8</v>
      </c>
    </row>
    <row r="2289" spans="1:25" ht="19" customHeight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352"/>
        <v>41792.459027777775</v>
      </c>
      <c r="L2289" s="12">
        <f t="shared" si="353"/>
        <v>2014</v>
      </c>
      <c r="M2289" s="12">
        <f t="shared" si="354"/>
        <v>6</v>
      </c>
      <c r="N2289" s="11"/>
      <c r="O2289" s="11">
        <f t="shared" si="355"/>
        <v>41813.459027777775</v>
      </c>
      <c r="P2289" t="b">
        <v>0</v>
      </c>
      <c r="Q2289">
        <v>106</v>
      </c>
      <c r="R2289" t="b">
        <v>1</v>
      </c>
      <c r="S2289" t="s">
        <v>8276</v>
      </c>
      <c r="T2289" s="5">
        <f t="shared" si="356"/>
        <v>119.97755555555555</v>
      </c>
      <c r="U2289" s="5">
        <f t="shared" si="357"/>
        <v>50.9338679245283</v>
      </c>
      <c r="V2289" t="str">
        <f t="shared" si="358"/>
        <v>music</v>
      </c>
      <c r="W2289" t="str">
        <f t="shared" si="359"/>
        <v>rock</v>
      </c>
      <c r="X2289" s="8">
        <f t="shared" si="350"/>
        <v>2014</v>
      </c>
      <c r="Y2289" s="8">
        <f t="shared" si="351"/>
        <v>6</v>
      </c>
    </row>
    <row r="2290" spans="1:25" ht="19" customHeight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352"/>
        <v>41067.619085648148</v>
      </c>
      <c r="L2290" s="12">
        <f t="shared" si="353"/>
        <v>2012</v>
      </c>
      <c r="M2290" s="12">
        <f t="shared" si="354"/>
        <v>6</v>
      </c>
      <c r="N2290" s="11"/>
      <c r="O2290" s="11">
        <f t="shared" si="355"/>
        <v>41086.541666666664</v>
      </c>
      <c r="P2290" t="b">
        <v>0</v>
      </c>
      <c r="Q2290">
        <v>25</v>
      </c>
      <c r="R2290" t="b">
        <v>1</v>
      </c>
      <c r="S2290" t="s">
        <v>8276</v>
      </c>
      <c r="T2290" s="5">
        <f t="shared" si="356"/>
        <v>100.1</v>
      </c>
      <c r="U2290" s="5">
        <f t="shared" si="357"/>
        <v>40.04</v>
      </c>
      <c r="V2290" t="str">
        <f t="shared" si="358"/>
        <v>music</v>
      </c>
      <c r="W2290" t="str">
        <f t="shared" si="359"/>
        <v>rock</v>
      </c>
      <c r="X2290" s="8">
        <f t="shared" si="350"/>
        <v>2012</v>
      </c>
      <c r="Y2290" s="8">
        <f t="shared" si="351"/>
        <v>6</v>
      </c>
    </row>
    <row r="2291" spans="1:25" ht="19" customHeight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352"/>
        <v>41571.790046296293</v>
      </c>
      <c r="L2291" s="12">
        <f t="shared" si="353"/>
        <v>2013</v>
      </c>
      <c r="M2291" s="12">
        <f t="shared" si="354"/>
        <v>10</v>
      </c>
      <c r="N2291" s="11"/>
      <c r="O2291" s="11">
        <f t="shared" si="355"/>
        <v>41614.765277777777</v>
      </c>
      <c r="P2291" t="b">
        <v>0</v>
      </c>
      <c r="Q2291">
        <v>25</v>
      </c>
      <c r="R2291" t="b">
        <v>1</v>
      </c>
      <c r="S2291" t="s">
        <v>8276</v>
      </c>
      <c r="T2291" s="5">
        <f t="shared" si="356"/>
        <v>107.4</v>
      </c>
      <c r="U2291" s="5">
        <f t="shared" si="357"/>
        <v>64.44</v>
      </c>
      <c r="V2291" t="str">
        <f t="shared" si="358"/>
        <v>music</v>
      </c>
      <c r="W2291" t="str">
        <f t="shared" si="359"/>
        <v>rock</v>
      </c>
      <c r="X2291" s="8">
        <f t="shared" si="350"/>
        <v>2013</v>
      </c>
      <c r="Y2291" s="8">
        <f t="shared" si="351"/>
        <v>10</v>
      </c>
    </row>
    <row r="2292" spans="1:25" ht="19" customHeight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352"/>
        <v>40070.045486111107</v>
      </c>
      <c r="L2292" s="12">
        <f t="shared" si="353"/>
        <v>2009</v>
      </c>
      <c r="M2292" s="12">
        <f t="shared" si="354"/>
        <v>9</v>
      </c>
      <c r="N2292" s="11"/>
      <c r="O2292" s="11">
        <f t="shared" si="355"/>
        <v>40148.5</v>
      </c>
      <c r="P2292" t="b">
        <v>0</v>
      </c>
      <c r="Q2292">
        <v>29</v>
      </c>
      <c r="R2292" t="b">
        <v>1</v>
      </c>
      <c r="S2292" t="s">
        <v>8276</v>
      </c>
      <c r="T2292" s="5">
        <f t="shared" si="356"/>
        <v>104.06666666666666</v>
      </c>
      <c r="U2292" s="5">
        <f t="shared" si="357"/>
        <v>53.827586206896555</v>
      </c>
      <c r="V2292" t="str">
        <f t="shared" si="358"/>
        <v>music</v>
      </c>
      <c r="W2292" t="str">
        <f t="shared" si="359"/>
        <v>rock</v>
      </c>
      <c r="X2292" s="8">
        <f t="shared" si="350"/>
        <v>2009</v>
      </c>
      <c r="Y2292" s="8">
        <f t="shared" si="351"/>
        <v>9</v>
      </c>
    </row>
    <row r="2293" spans="1:25" ht="19" customHeight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352"/>
        <v>40987.768726851849</v>
      </c>
      <c r="L2293" s="12">
        <f t="shared" si="353"/>
        <v>2012</v>
      </c>
      <c r="M2293" s="12">
        <f t="shared" si="354"/>
        <v>3</v>
      </c>
      <c r="N2293" s="11"/>
      <c r="O2293" s="11">
        <f t="shared" si="355"/>
        <v>41021.958333333328</v>
      </c>
      <c r="P2293" t="b">
        <v>0</v>
      </c>
      <c r="Q2293">
        <v>43</v>
      </c>
      <c r="R2293" t="b">
        <v>1</v>
      </c>
      <c r="S2293" t="s">
        <v>8276</v>
      </c>
      <c r="T2293" s="5">
        <f t="shared" si="356"/>
        <v>172.8</v>
      </c>
      <c r="U2293" s="5">
        <f t="shared" si="357"/>
        <v>100.46511627906976</v>
      </c>
      <c r="V2293" t="str">
        <f t="shared" si="358"/>
        <v>music</v>
      </c>
      <c r="W2293" t="str">
        <f t="shared" si="359"/>
        <v>rock</v>
      </c>
      <c r="X2293" s="8">
        <f t="shared" si="350"/>
        <v>2012</v>
      </c>
      <c r="Y2293" s="8">
        <f t="shared" si="351"/>
        <v>3</v>
      </c>
    </row>
    <row r="2294" spans="1:25" ht="19" customHeight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352"/>
        <v>40987.489305555551</v>
      </c>
      <c r="L2294" s="12">
        <f t="shared" si="353"/>
        <v>2012</v>
      </c>
      <c r="M2294" s="12">
        <f t="shared" si="354"/>
        <v>3</v>
      </c>
      <c r="N2294" s="11"/>
      <c r="O2294" s="11">
        <f t="shared" si="355"/>
        <v>41017.489305555551</v>
      </c>
      <c r="P2294" t="b">
        <v>0</v>
      </c>
      <c r="Q2294">
        <v>46</v>
      </c>
      <c r="R2294" t="b">
        <v>1</v>
      </c>
      <c r="S2294" t="s">
        <v>8276</v>
      </c>
      <c r="T2294" s="5">
        <f t="shared" si="356"/>
        <v>107.2505</v>
      </c>
      <c r="U2294" s="5">
        <f t="shared" si="357"/>
        <v>46.630652173913049</v>
      </c>
      <c r="V2294" t="str">
        <f t="shared" si="358"/>
        <v>music</v>
      </c>
      <c r="W2294" t="str">
        <f t="shared" si="359"/>
        <v>rock</v>
      </c>
      <c r="X2294" s="8">
        <f t="shared" si="350"/>
        <v>2012</v>
      </c>
      <c r="Y2294" s="8">
        <f t="shared" si="351"/>
        <v>3</v>
      </c>
    </row>
    <row r="2295" spans="1:25" ht="19" customHeight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352"/>
        <v>41151.499988425923</v>
      </c>
      <c r="L2295" s="12">
        <f t="shared" si="353"/>
        <v>2012</v>
      </c>
      <c r="M2295" s="12">
        <f t="shared" si="354"/>
        <v>8</v>
      </c>
      <c r="N2295" s="11"/>
      <c r="O2295" s="11">
        <f t="shared" si="355"/>
        <v>41176.957638888889</v>
      </c>
      <c r="P2295" t="b">
        <v>0</v>
      </c>
      <c r="Q2295">
        <v>27</v>
      </c>
      <c r="R2295" t="b">
        <v>1</v>
      </c>
      <c r="S2295" t="s">
        <v>8276</v>
      </c>
      <c r="T2295" s="5">
        <f t="shared" si="356"/>
        <v>108.23529411764706</v>
      </c>
      <c r="U2295" s="5">
        <f t="shared" si="357"/>
        <v>34.074074074074076</v>
      </c>
      <c r="V2295" t="str">
        <f t="shared" si="358"/>
        <v>music</v>
      </c>
      <c r="W2295" t="str">
        <f t="shared" si="359"/>
        <v>rock</v>
      </c>
      <c r="X2295" s="8">
        <f t="shared" si="350"/>
        <v>2012</v>
      </c>
      <c r="Y2295" s="8">
        <f t="shared" si="351"/>
        <v>8</v>
      </c>
    </row>
    <row r="2296" spans="1:25" ht="19" customHeight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352"/>
        <v>41264.514814814815</v>
      </c>
      <c r="L2296" s="12">
        <f t="shared" si="353"/>
        <v>2012</v>
      </c>
      <c r="M2296" s="12">
        <f t="shared" si="354"/>
        <v>12</v>
      </c>
      <c r="N2296" s="11"/>
      <c r="O2296" s="11">
        <f t="shared" si="355"/>
        <v>41294.514814814815</v>
      </c>
      <c r="P2296" t="b">
        <v>0</v>
      </c>
      <c r="Q2296">
        <v>112</v>
      </c>
      <c r="R2296" t="b">
        <v>1</v>
      </c>
      <c r="S2296" t="s">
        <v>8276</v>
      </c>
      <c r="T2296" s="5">
        <f t="shared" si="356"/>
        <v>146.08079999999998</v>
      </c>
      <c r="U2296" s="5">
        <f t="shared" si="357"/>
        <v>65.214642857142863</v>
      </c>
      <c r="V2296" t="str">
        <f t="shared" si="358"/>
        <v>music</v>
      </c>
      <c r="W2296" t="str">
        <f t="shared" si="359"/>
        <v>rock</v>
      </c>
      <c r="X2296" s="8">
        <f t="shared" si="350"/>
        <v>2012</v>
      </c>
      <c r="Y2296" s="8">
        <f t="shared" si="351"/>
        <v>12</v>
      </c>
    </row>
    <row r="2297" spans="1:25" ht="19" customHeight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352"/>
        <v>41270.746018518512</v>
      </c>
      <c r="L2297" s="12">
        <f t="shared" si="353"/>
        <v>2012</v>
      </c>
      <c r="M2297" s="12">
        <f t="shared" si="354"/>
        <v>12</v>
      </c>
      <c r="N2297" s="11"/>
      <c r="O2297" s="11">
        <f t="shared" si="355"/>
        <v>41300.746018518512</v>
      </c>
      <c r="P2297" t="b">
        <v>0</v>
      </c>
      <c r="Q2297">
        <v>34</v>
      </c>
      <c r="R2297" t="b">
        <v>1</v>
      </c>
      <c r="S2297" t="s">
        <v>8276</v>
      </c>
      <c r="T2297" s="5">
        <f t="shared" si="356"/>
        <v>125.25</v>
      </c>
      <c r="U2297" s="5">
        <f t="shared" si="357"/>
        <v>44.205882352941174</v>
      </c>
      <c r="V2297" t="str">
        <f t="shared" si="358"/>
        <v>music</v>
      </c>
      <c r="W2297" t="str">
        <f t="shared" si="359"/>
        <v>rock</v>
      </c>
      <c r="X2297" s="8">
        <f t="shared" si="350"/>
        <v>2012</v>
      </c>
      <c r="Y2297" s="8">
        <f t="shared" si="351"/>
        <v>12</v>
      </c>
    </row>
    <row r="2298" spans="1:25" ht="19" customHeight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352"/>
        <v>40927.52344907407</v>
      </c>
      <c r="L2298" s="12">
        <f t="shared" si="353"/>
        <v>2012</v>
      </c>
      <c r="M2298" s="12">
        <f t="shared" si="354"/>
        <v>1</v>
      </c>
      <c r="N2298" s="11"/>
      <c r="O2298" s="11">
        <f t="shared" si="355"/>
        <v>40962.52344907407</v>
      </c>
      <c r="P2298" t="b">
        <v>0</v>
      </c>
      <c r="Q2298">
        <v>145</v>
      </c>
      <c r="R2298" t="b">
        <v>1</v>
      </c>
      <c r="S2298" t="s">
        <v>8276</v>
      </c>
      <c r="T2298" s="5">
        <f t="shared" si="356"/>
        <v>149.07142857142856</v>
      </c>
      <c r="U2298" s="5">
        <f t="shared" si="357"/>
        <v>71.965517241379317</v>
      </c>
      <c r="V2298" t="str">
        <f t="shared" si="358"/>
        <v>music</v>
      </c>
      <c r="W2298" t="str">
        <f t="shared" si="359"/>
        <v>rock</v>
      </c>
      <c r="X2298" s="8">
        <f t="shared" si="350"/>
        <v>2012</v>
      </c>
      <c r="Y2298" s="8">
        <f t="shared" si="351"/>
        <v>1</v>
      </c>
    </row>
    <row r="2299" spans="1:25" ht="19" customHeight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352"/>
        <v>40947.83390046296</v>
      </c>
      <c r="L2299" s="12">
        <f t="shared" si="353"/>
        <v>2012</v>
      </c>
      <c r="M2299" s="12">
        <f t="shared" si="354"/>
        <v>2</v>
      </c>
      <c r="N2299" s="11"/>
      <c r="O2299" s="11">
        <f t="shared" si="355"/>
        <v>40981.957638888889</v>
      </c>
      <c r="P2299" t="b">
        <v>0</v>
      </c>
      <c r="Q2299">
        <v>19</v>
      </c>
      <c r="R2299" t="b">
        <v>1</v>
      </c>
      <c r="S2299" t="s">
        <v>8276</v>
      </c>
      <c r="T2299" s="5">
        <f t="shared" si="356"/>
        <v>100.6</v>
      </c>
      <c r="U2299" s="5">
        <f t="shared" si="357"/>
        <v>52.94736842105263</v>
      </c>
      <c r="V2299" t="str">
        <f t="shared" si="358"/>
        <v>music</v>
      </c>
      <c r="W2299" t="str">
        <f t="shared" si="359"/>
        <v>rock</v>
      </c>
      <c r="X2299" s="8">
        <f t="shared" si="350"/>
        <v>2012</v>
      </c>
      <c r="Y2299" s="8">
        <f t="shared" si="351"/>
        <v>2</v>
      </c>
    </row>
    <row r="2300" spans="1:25" ht="19" customHeight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352"/>
        <v>41694.632326388884</v>
      </c>
      <c r="L2300" s="12">
        <f t="shared" si="353"/>
        <v>2014</v>
      </c>
      <c r="M2300" s="12">
        <f t="shared" si="354"/>
        <v>2</v>
      </c>
      <c r="N2300" s="11"/>
      <c r="O2300" s="11">
        <f t="shared" si="355"/>
        <v>41724.59065972222</v>
      </c>
      <c r="P2300" t="b">
        <v>0</v>
      </c>
      <c r="Q2300">
        <v>288</v>
      </c>
      <c r="R2300" t="b">
        <v>1</v>
      </c>
      <c r="S2300" t="s">
        <v>8276</v>
      </c>
      <c r="T2300" s="5">
        <f t="shared" si="356"/>
        <v>105.07333333333332</v>
      </c>
      <c r="U2300" s="5">
        <f t="shared" si="357"/>
        <v>109.45138888888889</v>
      </c>
      <c r="V2300" t="str">
        <f t="shared" si="358"/>
        <v>music</v>
      </c>
      <c r="W2300" t="str">
        <f t="shared" si="359"/>
        <v>rock</v>
      </c>
      <c r="X2300" s="8">
        <f t="shared" si="350"/>
        <v>2014</v>
      </c>
      <c r="Y2300" s="8">
        <f t="shared" si="351"/>
        <v>2</v>
      </c>
    </row>
    <row r="2301" spans="1:25" ht="19" customHeight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352"/>
        <v>40564.824178240735</v>
      </c>
      <c r="L2301" s="12">
        <f t="shared" si="353"/>
        <v>2011</v>
      </c>
      <c r="M2301" s="12">
        <f t="shared" si="354"/>
        <v>1</v>
      </c>
      <c r="N2301" s="11"/>
      <c r="O2301" s="11">
        <f t="shared" si="355"/>
        <v>40579.824178240735</v>
      </c>
      <c r="P2301" t="b">
        <v>0</v>
      </c>
      <c r="Q2301">
        <v>14</v>
      </c>
      <c r="R2301" t="b">
        <v>1</v>
      </c>
      <c r="S2301" t="s">
        <v>8276</v>
      </c>
      <c r="T2301" s="5">
        <f t="shared" si="356"/>
        <v>350.16666666666663</v>
      </c>
      <c r="U2301" s="5">
        <f t="shared" si="357"/>
        <v>75.035714285714292</v>
      </c>
      <c r="V2301" t="str">
        <f t="shared" si="358"/>
        <v>music</v>
      </c>
      <c r="W2301" t="str">
        <f t="shared" si="359"/>
        <v>rock</v>
      </c>
      <c r="X2301" s="8">
        <f t="shared" si="350"/>
        <v>2011</v>
      </c>
      <c r="Y2301" s="8">
        <f t="shared" si="351"/>
        <v>1</v>
      </c>
    </row>
    <row r="2302" spans="1:25" ht="19" customHeight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352"/>
        <v>41074.518703703703</v>
      </c>
      <c r="L2302" s="12">
        <f t="shared" si="353"/>
        <v>2012</v>
      </c>
      <c r="M2302" s="12">
        <f t="shared" si="354"/>
        <v>6</v>
      </c>
      <c r="N2302" s="11"/>
      <c r="O2302" s="11">
        <f t="shared" si="355"/>
        <v>41088.518703703703</v>
      </c>
      <c r="P2302" t="b">
        <v>0</v>
      </c>
      <c r="Q2302">
        <v>7</v>
      </c>
      <c r="R2302" t="b">
        <v>1</v>
      </c>
      <c r="S2302" t="s">
        <v>8276</v>
      </c>
      <c r="T2302" s="5">
        <f t="shared" si="356"/>
        <v>101.25</v>
      </c>
      <c r="U2302" s="5">
        <f t="shared" si="357"/>
        <v>115.71428571428571</v>
      </c>
      <c r="V2302" t="str">
        <f t="shared" si="358"/>
        <v>music</v>
      </c>
      <c r="W2302" t="str">
        <f t="shared" si="359"/>
        <v>rock</v>
      </c>
      <c r="X2302" s="8">
        <f t="shared" si="350"/>
        <v>2012</v>
      </c>
      <c r="Y2302" s="8">
        <f t="shared" si="351"/>
        <v>6</v>
      </c>
    </row>
    <row r="2303" spans="1:25" ht="19" customHeight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352"/>
        <v>41415.938611111109</v>
      </c>
      <c r="L2303" s="12">
        <f t="shared" si="353"/>
        <v>2013</v>
      </c>
      <c r="M2303" s="12">
        <f t="shared" si="354"/>
        <v>5</v>
      </c>
      <c r="N2303" s="11"/>
      <c r="O2303" s="11">
        <f t="shared" si="355"/>
        <v>41445.938611111109</v>
      </c>
      <c r="P2303" t="b">
        <v>1</v>
      </c>
      <c r="Q2303">
        <v>211</v>
      </c>
      <c r="R2303" t="b">
        <v>1</v>
      </c>
      <c r="S2303" t="s">
        <v>8279</v>
      </c>
      <c r="T2303" s="5">
        <f t="shared" si="356"/>
        <v>133.6044</v>
      </c>
      <c r="U2303" s="5">
        <f t="shared" si="357"/>
        <v>31.659810426540286</v>
      </c>
      <c r="V2303" t="str">
        <f t="shared" si="358"/>
        <v>music</v>
      </c>
      <c r="W2303" t="str">
        <f t="shared" si="359"/>
        <v>indie rock</v>
      </c>
      <c r="X2303" s="8">
        <f t="shared" si="350"/>
        <v>2013</v>
      </c>
      <c r="Y2303" s="8">
        <f t="shared" si="351"/>
        <v>5</v>
      </c>
    </row>
    <row r="2304" spans="1:25" ht="19" customHeight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352"/>
        <v>41605.660115740735</v>
      </c>
      <c r="L2304" s="12">
        <f t="shared" si="353"/>
        <v>2013</v>
      </c>
      <c r="M2304" s="12">
        <f t="shared" si="354"/>
        <v>11</v>
      </c>
      <c r="N2304" s="11"/>
      <c r="O2304" s="11">
        <f t="shared" si="355"/>
        <v>41639.083333333328</v>
      </c>
      <c r="P2304" t="b">
        <v>1</v>
      </c>
      <c r="Q2304">
        <v>85</v>
      </c>
      <c r="R2304" t="b">
        <v>1</v>
      </c>
      <c r="S2304" t="s">
        <v>8279</v>
      </c>
      <c r="T2304" s="5">
        <f t="shared" si="356"/>
        <v>170.65217391304347</v>
      </c>
      <c r="U2304" s="5">
        <f t="shared" si="357"/>
        <v>46.176470588235297</v>
      </c>
      <c r="V2304" t="str">
        <f t="shared" si="358"/>
        <v>music</v>
      </c>
      <c r="W2304" t="str">
        <f t="shared" si="359"/>
        <v>indie rock</v>
      </c>
      <c r="X2304" s="8">
        <f t="shared" si="350"/>
        <v>2013</v>
      </c>
      <c r="Y2304" s="8">
        <f t="shared" si="351"/>
        <v>11</v>
      </c>
    </row>
    <row r="2305" spans="1:25" ht="19" customHeight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352"/>
        <v>40849.902731481481</v>
      </c>
      <c r="L2305" s="12">
        <f t="shared" si="353"/>
        <v>2011</v>
      </c>
      <c r="M2305" s="12">
        <f t="shared" si="354"/>
        <v>11</v>
      </c>
      <c r="N2305" s="11"/>
      <c r="O2305" s="11">
        <f t="shared" si="355"/>
        <v>40889.944398148145</v>
      </c>
      <c r="P2305" t="b">
        <v>1</v>
      </c>
      <c r="Q2305">
        <v>103</v>
      </c>
      <c r="R2305" t="b">
        <v>1</v>
      </c>
      <c r="S2305" t="s">
        <v>8279</v>
      </c>
      <c r="T2305" s="5">
        <f t="shared" si="356"/>
        <v>109.35829457364341</v>
      </c>
      <c r="U2305" s="5">
        <f t="shared" si="357"/>
        <v>68.481650485436887</v>
      </c>
      <c r="V2305" t="str">
        <f t="shared" si="358"/>
        <v>music</v>
      </c>
      <c r="W2305" t="str">
        <f t="shared" si="359"/>
        <v>indie rock</v>
      </c>
      <c r="X2305" s="8">
        <f t="shared" si="350"/>
        <v>2011</v>
      </c>
      <c r="Y2305" s="8">
        <f t="shared" si="351"/>
        <v>11</v>
      </c>
    </row>
    <row r="2306" spans="1:25" ht="19" customHeight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si="352"/>
        <v>40502.607534722221</v>
      </c>
      <c r="L2306" s="12">
        <f t="shared" si="353"/>
        <v>2010</v>
      </c>
      <c r="M2306" s="12">
        <f t="shared" si="354"/>
        <v>11</v>
      </c>
      <c r="N2306" s="11"/>
      <c r="O2306" s="11">
        <f t="shared" si="355"/>
        <v>40543.999305555553</v>
      </c>
      <c r="P2306" t="b">
        <v>1</v>
      </c>
      <c r="Q2306">
        <v>113</v>
      </c>
      <c r="R2306" t="b">
        <v>1</v>
      </c>
      <c r="S2306" t="s">
        <v>8279</v>
      </c>
      <c r="T2306" s="5">
        <f t="shared" si="356"/>
        <v>100.70033333333335</v>
      </c>
      <c r="U2306" s="5">
        <f t="shared" si="357"/>
        <v>53.469203539823013</v>
      </c>
      <c r="V2306" t="str">
        <f t="shared" si="358"/>
        <v>music</v>
      </c>
      <c r="W2306" t="str">
        <f t="shared" si="359"/>
        <v>indie rock</v>
      </c>
      <c r="X2306" s="8">
        <f t="shared" ref="X2306:X2369" si="360">L2306</f>
        <v>2010</v>
      </c>
      <c r="Y2306" s="8">
        <f t="shared" ref="Y2306:Y2369" si="361">M2306</f>
        <v>11</v>
      </c>
    </row>
    <row r="2307" spans="1:25" ht="19" customHeight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ref="K2307:K2370" si="362">(J2307/86400)+25569+(-5/24)</f>
        <v>41834.486944444441</v>
      </c>
      <c r="L2307" s="12">
        <f t="shared" ref="L2307:L2370" si="363">YEAR(K2307)</f>
        <v>2014</v>
      </c>
      <c r="M2307" s="12">
        <f t="shared" ref="M2307:M2370" si="364">MONTH(K2307)</f>
        <v>7</v>
      </c>
      <c r="N2307" s="11"/>
      <c r="O2307" s="11">
        <f t="shared" ref="O2307:O2370" si="365">(I2307/86400)+25569+(-5/24)</f>
        <v>41859.541666666664</v>
      </c>
      <c r="P2307" t="b">
        <v>1</v>
      </c>
      <c r="Q2307">
        <v>167</v>
      </c>
      <c r="R2307" t="b">
        <v>1</v>
      </c>
      <c r="S2307" t="s">
        <v>8279</v>
      </c>
      <c r="T2307" s="5">
        <f t="shared" ref="T2307:T2370" si="366">E2307/D2307*100</f>
        <v>101.22777777777779</v>
      </c>
      <c r="U2307" s="5">
        <f t="shared" ref="U2307:U2370" si="367">IF(Q2307&gt;0,E2307/Q2307,0)</f>
        <v>109.10778443113773</v>
      </c>
      <c r="V2307" t="str">
        <f t="shared" ref="V2307:V2370" si="368">LEFT(S2307,SEARCH("/",S2307)-1)</f>
        <v>music</v>
      </c>
      <c r="W2307" t="str">
        <f t="shared" ref="W2307:W2370" si="369">RIGHT($S2307,LEN($S2307)-SEARCH("/",$S2307))</f>
        <v>indie rock</v>
      </c>
      <c r="X2307" s="8">
        <f t="shared" si="360"/>
        <v>2014</v>
      </c>
      <c r="Y2307" s="8">
        <f t="shared" si="361"/>
        <v>7</v>
      </c>
    </row>
    <row r="2308" spans="1:25" ht="19" customHeight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362"/>
        <v>40947.959826388884</v>
      </c>
      <c r="L2308" s="12">
        <f t="shared" si="363"/>
        <v>2012</v>
      </c>
      <c r="M2308" s="12">
        <f t="shared" si="364"/>
        <v>2</v>
      </c>
      <c r="N2308" s="11"/>
      <c r="O2308" s="11">
        <f t="shared" si="365"/>
        <v>40977.959826388884</v>
      </c>
      <c r="P2308" t="b">
        <v>1</v>
      </c>
      <c r="Q2308">
        <v>73</v>
      </c>
      <c r="R2308" t="b">
        <v>1</v>
      </c>
      <c r="S2308" t="s">
        <v>8279</v>
      </c>
      <c r="T2308" s="5">
        <f t="shared" si="366"/>
        <v>106.75857142857143</v>
      </c>
      <c r="U2308" s="5">
        <f t="shared" si="367"/>
        <v>51.185616438356163</v>
      </c>
      <c r="V2308" t="str">
        <f t="shared" si="368"/>
        <v>music</v>
      </c>
      <c r="W2308" t="str">
        <f t="shared" si="369"/>
        <v>indie rock</v>
      </c>
      <c r="X2308" s="8">
        <f t="shared" si="360"/>
        <v>2012</v>
      </c>
      <c r="Y2308" s="8">
        <f t="shared" si="361"/>
        <v>2</v>
      </c>
    </row>
    <row r="2309" spans="1:25" ht="19" customHeight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362"/>
        <v>41004.594131944446</v>
      </c>
      <c r="L2309" s="12">
        <f t="shared" si="363"/>
        <v>2012</v>
      </c>
      <c r="M2309" s="12">
        <f t="shared" si="364"/>
        <v>4</v>
      </c>
      <c r="N2309" s="11"/>
      <c r="O2309" s="11">
        <f t="shared" si="365"/>
        <v>41034.59407407407</v>
      </c>
      <c r="P2309" t="b">
        <v>1</v>
      </c>
      <c r="Q2309">
        <v>75</v>
      </c>
      <c r="R2309" t="b">
        <v>1</v>
      </c>
      <c r="S2309" t="s">
        <v>8279</v>
      </c>
      <c r="T2309" s="5">
        <f t="shared" si="366"/>
        <v>106.65777537961894</v>
      </c>
      <c r="U2309" s="5">
        <f t="shared" si="367"/>
        <v>27.936800000000002</v>
      </c>
      <c r="V2309" t="str">
        <f t="shared" si="368"/>
        <v>music</v>
      </c>
      <c r="W2309" t="str">
        <f t="shared" si="369"/>
        <v>indie rock</v>
      </c>
      <c r="X2309" s="8">
        <f t="shared" si="360"/>
        <v>2012</v>
      </c>
      <c r="Y2309" s="8">
        <f t="shared" si="361"/>
        <v>4</v>
      </c>
    </row>
    <row r="2310" spans="1:25" ht="19" customHeight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362"/>
        <v>41851.754583333335</v>
      </c>
      <c r="L2310" s="12">
        <f t="shared" si="363"/>
        <v>2014</v>
      </c>
      <c r="M2310" s="12">
        <f t="shared" si="364"/>
        <v>7</v>
      </c>
      <c r="N2310" s="11"/>
      <c r="O2310" s="11">
        <f t="shared" si="365"/>
        <v>41879.833333333328</v>
      </c>
      <c r="P2310" t="b">
        <v>1</v>
      </c>
      <c r="Q2310">
        <v>614</v>
      </c>
      <c r="R2310" t="b">
        <v>1</v>
      </c>
      <c r="S2310" t="s">
        <v>8279</v>
      </c>
      <c r="T2310" s="5">
        <f t="shared" si="366"/>
        <v>101.30622</v>
      </c>
      <c r="U2310" s="5">
        <f t="shared" si="367"/>
        <v>82.496921824104234</v>
      </c>
      <c r="V2310" t="str">
        <f t="shared" si="368"/>
        <v>music</v>
      </c>
      <c r="W2310" t="str">
        <f t="shared" si="369"/>
        <v>indie rock</v>
      </c>
      <c r="X2310" s="8">
        <f t="shared" si="360"/>
        <v>2014</v>
      </c>
      <c r="Y2310" s="8">
        <f t="shared" si="361"/>
        <v>7</v>
      </c>
    </row>
    <row r="2311" spans="1:25" ht="19" customHeight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362"/>
        <v>41307.779363425921</v>
      </c>
      <c r="L2311" s="12">
        <f t="shared" si="363"/>
        <v>2013</v>
      </c>
      <c r="M2311" s="12">
        <f t="shared" si="364"/>
        <v>2</v>
      </c>
      <c r="N2311" s="11"/>
      <c r="O2311" s="11">
        <f t="shared" si="365"/>
        <v>41342.779363425921</v>
      </c>
      <c r="P2311" t="b">
        <v>1</v>
      </c>
      <c r="Q2311">
        <v>107</v>
      </c>
      <c r="R2311" t="b">
        <v>1</v>
      </c>
      <c r="S2311" t="s">
        <v>8279</v>
      </c>
      <c r="T2311" s="5">
        <f t="shared" si="366"/>
        <v>106.67450000000001</v>
      </c>
      <c r="U2311" s="5">
        <f t="shared" si="367"/>
        <v>59.817476635514019</v>
      </c>
      <c r="V2311" t="str">
        <f t="shared" si="368"/>
        <v>music</v>
      </c>
      <c r="W2311" t="str">
        <f t="shared" si="369"/>
        <v>indie rock</v>
      </c>
      <c r="X2311" s="8">
        <f t="shared" si="360"/>
        <v>2013</v>
      </c>
      <c r="Y2311" s="8">
        <f t="shared" si="361"/>
        <v>2</v>
      </c>
    </row>
    <row r="2312" spans="1:25" ht="19" customHeight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362"/>
        <v>41324.585821759254</v>
      </c>
      <c r="L2312" s="12">
        <f t="shared" si="363"/>
        <v>2013</v>
      </c>
      <c r="M2312" s="12">
        <f t="shared" si="364"/>
        <v>2</v>
      </c>
      <c r="N2312" s="11"/>
      <c r="O2312" s="11">
        <f t="shared" si="365"/>
        <v>41354.54415509259</v>
      </c>
      <c r="P2312" t="b">
        <v>1</v>
      </c>
      <c r="Q2312">
        <v>1224</v>
      </c>
      <c r="R2312" t="b">
        <v>1</v>
      </c>
      <c r="S2312" t="s">
        <v>8279</v>
      </c>
      <c r="T2312" s="5">
        <f t="shared" si="366"/>
        <v>428.83978378378379</v>
      </c>
      <c r="U2312" s="5">
        <f t="shared" si="367"/>
        <v>64.816470588235291</v>
      </c>
      <c r="V2312" t="str">
        <f t="shared" si="368"/>
        <v>music</v>
      </c>
      <c r="W2312" t="str">
        <f t="shared" si="369"/>
        <v>indie rock</v>
      </c>
      <c r="X2312" s="8">
        <f t="shared" si="360"/>
        <v>2013</v>
      </c>
      <c r="Y2312" s="8">
        <f t="shared" si="361"/>
        <v>2</v>
      </c>
    </row>
    <row r="2313" spans="1:25" ht="19" customHeight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362"/>
        <v>41735.796168981477</v>
      </c>
      <c r="L2313" s="12">
        <f t="shared" si="363"/>
        <v>2014</v>
      </c>
      <c r="M2313" s="12">
        <f t="shared" si="364"/>
        <v>4</v>
      </c>
      <c r="N2313" s="11"/>
      <c r="O2313" s="11">
        <f t="shared" si="365"/>
        <v>41765.796168981477</v>
      </c>
      <c r="P2313" t="b">
        <v>1</v>
      </c>
      <c r="Q2313">
        <v>104</v>
      </c>
      <c r="R2313" t="b">
        <v>1</v>
      </c>
      <c r="S2313" t="s">
        <v>8279</v>
      </c>
      <c r="T2313" s="5">
        <f t="shared" si="366"/>
        <v>104.11111111111111</v>
      </c>
      <c r="U2313" s="5">
        <f t="shared" si="367"/>
        <v>90.09615384615384</v>
      </c>
      <c r="V2313" t="str">
        <f t="shared" si="368"/>
        <v>music</v>
      </c>
      <c r="W2313" t="str">
        <f t="shared" si="369"/>
        <v>indie rock</v>
      </c>
      <c r="X2313" s="8">
        <f t="shared" si="360"/>
        <v>2014</v>
      </c>
      <c r="Y2313" s="8">
        <f t="shared" si="361"/>
        <v>4</v>
      </c>
    </row>
    <row r="2314" spans="1:25" ht="19" customHeight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362"/>
        <v>41716.424513888887</v>
      </c>
      <c r="L2314" s="12">
        <f t="shared" si="363"/>
        <v>2014</v>
      </c>
      <c r="M2314" s="12">
        <f t="shared" si="364"/>
        <v>3</v>
      </c>
      <c r="N2314" s="11"/>
      <c r="O2314" s="11">
        <f t="shared" si="365"/>
        <v>41747.75</v>
      </c>
      <c r="P2314" t="b">
        <v>1</v>
      </c>
      <c r="Q2314">
        <v>79</v>
      </c>
      <c r="R2314" t="b">
        <v>1</v>
      </c>
      <c r="S2314" t="s">
        <v>8279</v>
      </c>
      <c r="T2314" s="5">
        <f t="shared" si="366"/>
        <v>107.86666666666666</v>
      </c>
      <c r="U2314" s="5">
        <f t="shared" si="367"/>
        <v>40.962025316455694</v>
      </c>
      <c r="V2314" t="str">
        <f t="shared" si="368"/>
        <v>music</v>
      </c>
      <c r="W2314" t="str">
        <f t="shared" si="369"/>
        <v>indie rock</v>
      </c>
      <c r="X2314" s="8">
        <f t="shared" si="360"/>
        <v>2014</v>
      </c>
      <c r="Y2314" s="8">
        <f t="shared" si="361"/>
        <v>3</v>
      </c>
    </row>
    <row r="2315" spans="1:25" ht="19" customHeight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362"/>
        <v>41002.750300925924</v>
      </c>
      <c r="L2315" s="12">
        <f t="shared" si="363"/>
        <v>2012</v>
      </c>
      <c r="M2315" s="12">
        <f t="shared" si="364"/>
        <v>4</v>
      </c>
      <c r="N2315" s="11"/>
      <c r="O2315" s="11">
        <f t="shared" si="365"/>
        <v>41032.750300925924</v>
      </c>
      <c r="P2315" t="b">
        <v>1</v>
      </c>
      <c r="Q2315">
        <v>157</v>
      </c>
      <c r="R2315" t="b">
        <v>1</v>
      </c>
      <c r="S2315" t="s">
        <v>8279</v>
      </c>
      <c r="T2315" s="5">
        <f t="shared" si="366"/>
        <v>175.84040000000002</v>
      </c>
      <c r="U2315" s="5">
        <f t="shared" si="367"/>
        <v>56.000127388535034</v>
      </c>
      <c r="V2315" t="str">
        <f t="shared" si="368"/>
        <v>music</v>
      </c>
      <c r="W2315" t="str">
        <f t="shared" si="369"/>
        <v>indie rock</v>
      </c>
      <c r="X2315" s="8">
        <f t="shared" si="360"/>
        <v>2012</v>
      </c>
      <c r="Y2315" s="8">
        <f t="shared" si="361"/>
        <v>4</v>
      </c>
    </row>
    <row r="2316" spans="1:25" ht="19" customHeight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362"/>
        <v>41037.343252314815</v>
      </c>
      <c r="L2316" s="12">
        <f t="shared" si="363"/>
        <v>2012</v>
      </c>
      <c r="M2316" s="12">
        <f t="shared" si="364"/>
        <v>5</v>
      </c>
      <c r="N2316" s="11"/>
      <c r="O2316" s="11">
        <f t="shared" si="365"/>
        <v>41067.343252314815</v>
      </c>
      <c r="P2316" t="b">
        <v>1</v>
      </c>
      <c r="Q2316">
        <v>50</v>
      </c>
      <c r="R2316" t="b">
        <v>1</v>
      </c>
      <c r="S2316" t="s">
        <v>8279</v>
      </c>
      <c r="T2316" s="5">
        <f t="shared" si="366"/>
        <v>156.97</v>
      </c>
      <c r="U2316" s="5">
        <f t="shared" si="367"/>
        <v>37.672800000000002</v>
      </c>
      <c r="V2316" t="str">
        <f t="shared" si="368"/>
        <v>music</v>
      </c>
      <c r="W2316" t="str">
        <f t="shared" si="369"/>
        <v>indie rock</v>
      </c>
      <c r="X2316" s="8">
        <f t="shared" si="360"/>
        <v>2012</v>
      </c>
      <c r="Y2316" s="8">
        <f t="shared" si="361"/>
        <v>5</v>
      </c>
    </row>
    <row r="2317" spans="1:25" ht="19" customHeight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362"/>
        <v>41004.517858796295</v>
      </c>
      <c r="L2317" s="12">
        <f t="shared" si="363"/>
        <v>2012</v>
      </c>
      <c r="M2317" s="12">
        <f t="shared" si="364"/>
        <v>4</v>
      </c>
      <c r="N2317" s="11"/>
      <c r="O2317" s="11">
        <f t="shared" si="365"/>
        <v>41034.517858796295</v>
      </c>
      <c r="P2317" t="b">
        <v>1</v>
      </c>
      <c r="Q2317">
        <v>64</v>
      </c>
      <c r="R2317" t="b">
        <v>1</v>
      </c>
      <c r="S2317" t="s">
        <v>8279</v>
      </c>
      <c r="T2317" s="5">
        <f t="shared" si="366"/>
        <v>102.60000000000001</v>
      </c>
      <c r="U2317" s="5">
        <f t="shared" si="367"/>
        <v>40.078125</v>
      </c>
      <c r="V2317" t="str">
        <f t="shared" si="368"/>
        <v>music</v>
      </c>
      <c r="W2317" t="str">
        <f t="shared" si="369"/>
        <v>indie rock</v>
      </c>
      <c r="X2317" s="8">
        <f t="shared" si="360"/>
        <v>2012</v>
      </c>
      <c r="Y2317" s="8">
        <f t="shared" si="361"/>
        <v>4</v>
      </c>
    </row>
    <row r="2318" spans="1:25" ht="19" customHeight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362"/>
        <v>40079.516782407409</v>
      </c>
      <c r="L2318" s="12">
        <f t="shared" si="363"/>
        <v>2009</v>
      </c>
      <c r="M2318" s="12">
        <f t="shared" si="364"/>
        <v>9</v>
      </c>
      <c r="N2318" s="11"/>
      <c r="O2318" s="11">
        <f t="shared" si="365"/>
        <v>40156.558333333327</v>
      </c>
      <c r="P2318" t="b">
        <v>1</v>
      </c>
      <c r="Q2318">
        <v>200</v>
      </c>
      <c r="R2318" t="b">
        <v>1</v>
      </c>
      <c r="S2318" t="s">
        <v>8279</v>
      </c>
      <c r="T2318" s="5">
        <f t="shared" si="366"/>
        <v>104.04266666666666</v>
      </c>
      <c r="U2318" s="5">
        <f t="shared" si="367"/>
        <v>78.031999999999996</v>
      </c>
      <c r="V2318" t="str">
        <f t="shared" si="368"/>
        <v>music</v>
      </c>
      <c r="W2318" t="str">
        <f t="shared" si="369"/>
        <v>indie rock</v>
      </c>
      <c r="X2318" s="8">
        <f t="shared" si="360"/>
        <v>2009</v>
      </c>
      <c r="Y2318" s="8">
        <f t="shared" si="361"/>
        <v>9</v>
      </c>
    </row>
    <row r="2319" spans="1:25" ht="19" customHeight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362"/>
        <v>40192.33390046296</v>
      </c>
      <c r="L2319" s="12">
        <f t="shared" si="363"/>
        <v>2010</v>
      </c>
      <c r="M2319" s="12">
        <f t="shared" si="364"/>
        <v>1</v>
      </c>
      <c r="N2319" s="11"/>
      <c r="O2319" s="11">
        <f t="shared" si="365"/>
        <v>40224</v>
      </c>
      <c r="P2319" t="b">
        <v>1</v>
      </c>
      <c r="Q2319">
        <v>22</v>
      </c>
      <c r="R2319" t="b">
        <v>1</v>
      </c>
      <c r="S2319" t="s">
        <v>8279</v>
      </c>
      <c r="T2319" s="5">
        <f t="shared" si="366"/>
        <v>104</v>
      </c>
      <c r="U2319" s="5">
        <f t="shared" si="367"/>
        <v>18.90909090909091</v>
      </c>
      <c r="V2319" t="str">
        <f t="shared" si="368"/>
        <v>music</v>
      </c>
      <c r="W2319" t="str">
        <f t="shared" si="369"/>
        <v>indie rock</v>
      </c>
      <c r="X2319" s="8">
        <f t="shared" si="360"/>
        <v>2010</v>
      </c>
      <c r="Y2319" s="8">
        <f t="shared" si="361"/>
        <v>1</v>
      </c>
    </row>
    <row r="2320" spans="1:25" ht="19" customHeight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362"/>
        <v>40050.435347222221</v>
      </c>
      <c r="L2320" s="12">
        <f t="shared" si="363"/>
        <v>2009</v>
      </c>
      <c r="M2320" s="12">
        <f t="shared" si="364"/>
        <v>8</v>
      </c>
      <c r="N2320" s="11"/>
      <c r="O2320" s="11">
        <f t="shared" si="365"/>
        <v>40081.957638888889</v>
      </c>
      <c r="P2320" t="b">
        <v>1</v>
      </c>
      <c r="Q2320">
        <v>163</v>
      </c>
      <c r="R2320" t="b">
        <v>1</v>
      </c>
      <c r="S2320" t="s">
        <v>8279</v>
      </c>
      <c r="T2320" s="5">
        <f t="shared" si="366"/>
        <v>121.05999999999999</v>
      </c>
      <c r="U2320" s="5">
        <f t="shared" si="367"/>
        <v>37.134969325153371</v>
      </c>
      <c r="V2320" t="str">
        <f t="shared" si="368"/>
        <v>music</v>
      </c>
      <c r="W2320" t="str">
        <f t="shared" si="369"/>
        <v>indie rock</v>
      </c>
      <c r="X2320" s="8">
        <f t="shared" si="360"/>
        <v>2009</v>
      </c>
      <c r="Y2320" s="8">
        <f t="shared" si="361"/>
        <v>8</v>
      </c>
    </row>
    <row r="2321" spans="1:25" ht="19" customHeight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362"/>
        <v>41592.873668981476</v>
      </c>
      <c r="L2321" s="12">
        <f t="shared" si="363"/>
        <v>2013</v>
      </c>
      <c r="M2321" s="12">
        <f t="shared" si="364"/>
        <v>11</v>
      </c>
      <c r="N2321" s="11"/>
      <c r="O2321" s="11">
        <f t="shared" si="365"/>
        <v>41622.873668981476</v>
      </c>
      <c r="P2321" t="b">
        <v>1</v>
      </c>
      <c r="Q2321">
        <v>77</v>
      </c>
      <c r="R2321" t="b">
        <v>1</v>
      </c>
      <c r="S2321" t="s">
        <v>8279</v>
      </c>
      <c r="T2321" s="5">
        <f t="shared" si="366"/>
        <v>107.69999999999999</v>
      </c>
      <c r="U2321" s="5">
        <f t="shared" si="367"/>
        <v>41.961038961038959</v>
      </c>
      <c r="V2321" t="str">
        <f t="shared" si="368"/>
        <v>music</v>
      </c>
      <c r="W2321" t="str">
        <f t="shared" si="369"/>
        <v>indie rock</v>
      </c>
      <c r="X2321" s="8">
        <f t="shared" si="360"/>
        <v>2013</v>
      </c>
      <c r="Y2321" s="8">
        <f t="shared" si="361"/>
        <v>11</v>
      </c>
    </row>
    <row r="2322" spans="1:25" ht="19" customHeight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362"/>
        <v>41696.608796296292</v>
      </c>
      <c r="L2322" s="12">
        <f t="shared" si="363"/>
        <v>2014</v>
      </c>
      <c r="M2322" s="12">
        <f t="shared" si="364"/>
        <v>2</v>
      </c>
      <c r="N2322" s="11"/>
      <c r="O2322" s="11">
        <f t="shared" si="365"/>
        <v>41731.567129629628</v>
      </c>
      <c r="P2322" t="b">
        <v>1</v>
      </c>
      <c r="Q2322">
        <v>89</v>
      </c>
      <c r="R2322" t="b">
        <v>1</v>
      </c>
      <c r="S2322" t="s">
        <v>8279</v>
      </c>
      <c r="T2322" s="5">
        <f t="shared" si="366"/>
        <v>108.66</v>
      </c>
      <c r="U2322" s="5">
        <f t="shared" si="367"/>
        <v>61.044943820224717</v>
      </c>
      <c r="V2322" t="str">
        <f t="shared" si="368"/>
        <v>music</v>
      </c>
      <c r="W2322" t="str">
        <f t="shared" si="369"/>
        <v>indie rock</v>
      </c>
      <c r="X2322" s="8">
        <f t="shared" si="360"/>
        <v>2014</v>
      </c>
      <c r="Y2322" s="8">
        <f t="shared" si="361"/>
        <v>2</v>
      </c>
    </row>
    <row r="2323" spans="1:25" ht="19" customHeight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362"/>
        <v>42799.052094907405</v>
      </c>
      <c r="L2323" s="12">
        <f t="shared" si="363"/>
        <v>2017</v>
      </c>
      <c r="M2323" s="12">
        <f t="shared" si="364"/>
        <v>3</v>
      </c>
      <c r="N2323" s="11"/>
      <c r="O2323" s="11">
        <f t="shared" si="365"/>
        <v>42829.010428240734</v>
      </c>
      <c r="P2323" t="b">
        <v>0</v>
      </c>
      <c r="Q2323">
        <v>64</v>
      </c>
      <c r="R2323" t="b">
        <v>0</v>
      </c>
      <c r="S2323" t="s">
        <v>8298</v>
      </c>
      <c r="T2323" s="5">
        <f t="shared" si="366"/>
        <v>39.120962394619681</v>
      </c>
      <c r="U2323" s="5">
        <f t="shared" si="367"/>
        <v>64.53125</v>
      </c>
      <c r="V2323" t="str">
        <f t="shared" si="368"/>
        <v>food</v>
      </c>
      <c r="W2323" t="str">
        <f t="shared" si="369"/>
        <v>small batch</v>
      </c>
      <c r="X2323" s="8">
        <f t="shared" si="360"/>
        <v>2017</v>
      </c>
      <c r="Y2323" s="8">
        <f t="shared" si="361"/>
        <v>3</v>
      </c>
    </row>
    <row r="2324" spans="1:25" ht="19" customHeight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362"/>
        <v>42804.6871412037</v>
      </c>
      <c r="L2324" s="12">
        <f t="shared" si="363"/>
        <v>2017</v>
      </c>
      <c r="M2324" s="12">
        <f t="shared" si="364"/>
        <v>3</v>
      </c>
      <c r="N2324" s="11"/>
      <c r="O2324" s="11">
        <f t="shared" si="365"/>
        <v>42834.645474537036</v>
      </c>
      <c r="P2324" t="b">
        <v>0</v>
      </c>
      <c r="Q2324">
        <v>4</v>
      </c>
      <c r="R2324" t="b">
        <v>0</v>
      </c>
      <c r="S2324" t="s">
        <v>8298</v>
      </c>
      <c r="T2324" s="5">
        <f t="shared" si="366"/>
        <v>3.1481481481481479</v>
      </c>
      <c r="U2324" s="5">
        <f t="shared" si="367"/>
        <v>21.25</v>
      </c>
      <c r="V2324" t="str">
        <f t="shared" si="368"/>
        <v>food</v>
      </c>
      <c r="W2324" t="str">
        <f t="shared" si="369"/>
        <v>small batch</v>
      </c>
      <c r="X2324" s="8">
        <f t="shared" si="360"/>
        <v>2017</v>
      </c>
      <c r="Y2324" s="8">
        <f t="shared" si="361"/>
        <v>3</v>
      </c>
    </row>
    <row r="2325" spans="1:25" ht="19" customHeight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362"/>
        <v>42807.546840277777</v>
      </c>
      <c r="L2325" s="12">
        <f t="shared" si="363"/>
        <v>2017</v>
      </c>
      <c r="M2325" s="12">
        <f t="shared" si="364"/>
        <v>3</v>
      </c>
      <c r="N2325" s="11"/>
      <c r="O2325" s="11">
        <f t="shared" si="365"/>
        <v>42814.546840277777</v>
      </c>
      <c r="P2325" t="b">
        <v>0</v>
      </c>
      <c r="Q2325">
        <v>4</v>
      </c>
      <c r="R2325" t="b">
        <v>0</v>
      </c>
      <c r="S2325" t="s">
        <v>8298</v>
      </c>
      <c r="T2325" s="5">
        <f t="shared" si="366"/>
        <v>48</v>
      </c>
      <c r="U2325" s="5">
        <f t="shared" si="367"/>
        <v>30</v>
      </c>
      <c r="V2325" t="str">
        <f t="shared" si="368"/>
        <v>food</v>
      </c>
      <c r="W2325" t="str">
        <f t="shared" si="369"/>
        <v>small batch</v>
      </c>
      <c r="X2325" s="8">
        <f t="shared" si="360"/>
        <v>2017</v>
      </c>
      <c r="Y2325" s="8">
        <f t="shared" si="361"/>
        <v>3</v>
      </c>
    </row>
    <row r="2326" spans="1:25" ht="19" customHeight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362"/>
        <v>42790.67690972222</v>
      </c>
      <c r="L2326" s="12">
        <f t="shared" si="363"/>
        <v>2017</v>
      </c>
      <c r="M2326" s="12">
        <f t="shared" si="364"/>
        <v>2</v>
      </c>
      <c r="N2326" s="11"/>
      <c r="O2326" s="11">
        <f t="shared" si="365"/>
        <v>42820.635243055549</v>
      </c>
      <c r="P2326" t="b">
        <v>0</v>
      </c>
      <c r="Q2326">
        <v>61</v>
      </c>
      <c r="R2326" t="b">
        <v>0</v>
      </c>
      <c r="S2326" t="s">
        <v>8298</v>
      </c>
      <c r="T2326" s="5">
        <f t="shared" si="366"/>
        <v>20.733333333333334</v>
      </c>
      <c r="U2326" s="5">
        <f t="shared" si="367"/>
        <v>25.491803278688526</v>
      </c>
      <c r="V2326" t="str">
        <f t="shared" si="368"/>
        <v>food</v>
      </c>
      <c r="W2326" t="str">
        <f t="shared" si="369"/>
        <v>small batch</v>
      </c>
      <c r="X2326" s="8">
        <f t="shared" si="360"/>
        <v>2017</v>
      </c>
      <c r="Y2326" s="8">
        <f t="shared" si="361"/>
        <v>2</v>
      </c>
    </row>
    <row r="2327" spans="1:25" ht="19" customHeight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362"/>
        <v>42793.814016203702</v>
      </c>
      <c r="L2327" s="12">
        <f t="shared" si="363"/>
        <v>2017</v>
      </c>
      <c r="M2327" s="12">
        <f t="shared" si="364"/>
        <v>2</v>
      </c>
      <c r="N2327" s="11"/>
      <c r="O2327" s="11">
        <f t="shared" si="365"/>
        <v>42823.772349537037</v>
      </c>
      <c r="P2327" t="b">
        <v>0</v>
      </c>
      <c r="Q2327">
        <v>7</v>
      </c>
      <c r="R2327" t="b">
        <v>0</v>
      </c>
      <c r="S2327" t="s">
        <v>8298</v>
      </c>
      <c r="T2327" s="5">
        <f t="shared" si="366"/>
        <v>8</v>
      </c>
      <c r="U2327" s="5">
        <f t="shared" si="367"/>
        <v>11.428571428571429</v>
      </c>
      <c r="V2327" t="str">
        <f t="shared" si="368"/>
        <v>food</v>
      </c>
      <c r="W2327" t="str">
        <f t="shared" si="369"/>
        <v>small batch</v>
      </c>
      <c r="X2327" s="8">
        <f t="shared" si="360"/>
        <v>2017</v>
      </c>
      <c r="Y2327" s="8">
        <f t="shared" si="361"/>
        <v>2</v>
      </c>
    </row>
    <row r="2328" spans="1:25" ht="19" customHeight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362"/>
        <v>42803.825787037036</v>
      </c>
      <c r="L2328" s="12">
        <f t="shared" si="363"/>
        <v>2017</v>
      </c>
      <c r="M2328" s="12">
        <f t="shared" si="364"/>
        <v>3</v>
      </c>
      <c r="N2328" s="11"/>
      <c r="O2328" s="11">
        <f t="shared" si="365"/>
        <v>42855.499999999993</v>
      </c>
      <c r="P2328" t="b">
        <v>0</v>
      </c>
      <c r="Q2328">
        <v>1</v>
      </c>
      <c r="R2328" t="b">
        <v>0</v>
      </c>
      <c r="S2328" t="s">
        <v>8298</v>
      </c>
      <c r="T2328" s="5">
        <f t="shared" si="366"/>
        <v>0.72</v>
      </c>
      <c r="U2328" s="5">
        <f t="shared" si="367"/>
        <v>108</v>
      </c>
      <c r="V2328" t="str">
        <f t="shared" si="368"/>
        <v>food</v>
      </c>
      <c r="W2328" t="str">
        <f t="shared" si="369"/>
        <v>small batch</v>
      </c>
      <c r="X2328" s="8">
        <f t="shared" si="360"/>
        <v>2017</v>
      </c>
      <c r="Y2328" s="8">
        <f t="shared" si="361"/>
        <v>3</v>
      </c>
    </row>
    <row r="2329" spans="1:25" ht="19" customHeight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362"/>
        <v>41842.708796296291</v>
      </c>
      <c r="L2329" s="12">
        <f t="shared" si="363"/>
        <v>2014</v>
      </c>
      <c r="M2329" s="12">
        <f t="shared" si="364"/>
        <v>7</v>
      </c>
      <c r="N2329" s="11"/>
      <c r="O2329" s="11">
        <f t="shared" si="365"/>
        <v>41877.708796296291</v>
      </c>
      <c r="P2329" t="b">
        <v>1</v>
      </c>
      <c r="Q2329">
        <v>3355</v>
      </c>
      <c r="R2329" t="b">
        <v>1</v>
      </c>
      <c r="S2329" t="s">
        <v>8298</v>
      </c>
      <c r="T2329" s="5">
        <f t="shared" si="366"/>
        <v>526.09431428571429</v>
      </c>
      <c r="U2329" s="5">
        <f t="shared" si="367"/>
        <v>54.883162444113267</v>
      </c>
      <c r="V2329" t="str">
        <f t="shared" si="368"/>
        <v>food</v>
      </c>
      <c r="W2329" t="str">
        <f t="shared" si="369"/>
        <v>small batch</v>
      </c>
      <c r="X2329" s="8">
        <f t="shared" si="360"/>
        <v>2014</v>
      </c>
      <c r="Y2329" s="8">
        <f t="shared" si="361"/>
        <v>7</v>
      </c>
    </row>
    <row r="2330" spans="1:25" ht="19" customHeight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362"/>
        <v>42139.573344907403</v>
      </c>
      <c r="L2330" s="12">
        <f t="shared" si="363"/>
        <v>2015</v>
      </c>
      <c r="M2330" s="12">
        <f t="shared" si="364"/>
        <v>5</v>
      </c>
      <c r="N2330" s="11"/>
      <c r="O2330" s="11">
        <f t="shared" si="365"/>
        <v>42169.573344907403</v>
      </c>
      <c r="P2330" t="b">
        <v>1</v>
      </c>
      <c r="Q2330">
        <v>537</v>
      </c>
      <c r="R2330" t="b">
        <v>1</v>
      </c>
      <c r="S2330" t="s">
        <v>8298</v>
      </c>
      <c r="T2330" s="5">
        <f t="shared" si="366"/>
        <v>254.45000000000002</v>
      </c>
      <c r="U2330" s="5">
        <f t="shared" si="367"/>
        <v>47.383612662942269</v>
      </c>
      <c r="V2330" t="str">
        <f t="shared" si="368"/>
        <v>food</v>
      </c>
      <c r="W2330" t="str">
        <f t="shared" si="369"/>
        <v>small batch</v>
      </c>
      <c r="X2330" s="8">
        <f t="shared" si="360"/>
        <v>2015</v>
      </c>
      <c r="Y2330" s="8">
        <f t="shared" si="361"/>
        <v>5</v>
      </c>
    </row>
    <row r="2331" spans="1:25" ht="19" customHeight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362"/>
        <v>41807.416041666664</v>
      </c>
      <c r="L2331" s="12">
        <f t="shared" si="363"/>
        <v>2014</v>
      </c>
      <c r="M2331" s="12">
        <f t="shared" si="364"/>
        <v>6</v>
      </c>
      <c r="N2331" s="11"/>
      <c r="O2331" s="11">
        <f t="shared" si="365"/>
        <v>41837.416041666664</v>
      </c>
      <c r="P2331" t="b">
        <v>1</v>
      </c>
      <c r="Q2331">
        <v>125</v>
      </c>
      <c r="R2331" t="b">
        <v>1</v>
      </c>
      <c r="S2331" t="s">
        <v>8298</v>
      </c>
      <c r="T2331" s="5">
        <f t="shared" si="366"/>
        <v>105.91999999999999</v>
      </c>
      <c r="U2331" s="5">
        <f t="shared" si="367"/>
        <v>211.84</v>
      </c>
      <c r="V2331" t="str">
        <f t="shared" si="368"/>
        <v>food</v>
      </c>
      <c r="W2331" t="str">
        <f t="shared" si="369"/>
        <v>small batch</v>
      </c>
      <c r="X2331" s="8">
        <f t="shared" si="360"/>
        <v>2014</v>
      </c>
      <c r="Y2331" s="8">
        <f t="shared" si="361"/>
        <v>6</v>
      </c>
    </row>
    <row r="2332" spans="1:25" ht="19" customHeight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362"/>
        <v>42332.691469907404</v>
      </c>
      <c r="L2332" s="12">
        <f t="shared" si="363"/>
        <v>2015</v>
      </c>
      <c r="M2332" s="12">
        <f t="shared" si="364"/>
        <v>11</v>
      </c>
      <c r="N2332" s="11"/>
      <c r="O2332" s="11">
        <f t="shared" si="365"/>
        <v>42362.791666666664</v>
      </c>
      <c r="P2332" t="b">
        <v>1</v>
      </c>
      <c r="Q2332">
        <v>163</v>
      </c>
      <c r="R2332" t="b">
        <v>1</v>
      </c>
      <c r="S2332" t="s">
        <v>8298</v>
      </c>
      <c r="T2332" s="5">
        <f t="shared" si="366"/>
        <v>102.42285714285715</v>
      </c>
      <c r="U2332" s="5">
        <f t="shared" si="367"/>
        <v>219.92638036809817</v>
      </c>
      <c r="V2332" t="str">
        <f t="shared" si="368"/>
        <v>food</v>
      </c>
      <c r="W2332" t="str">
        <f t="shared" si="369"/>
        <v>small batch</v>
      </c>
      <c r="X2332" s="8">
        <f t="shared" si="360"/>
        <v>2015</v>
      </c>
      <c r="Y2332" s="8">
        <f t="shared" si="361"/>
        <v>11</v>
      </c>
    </row>
    <row r="2333" spans="1:25" ht="19" customHeight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362"/>
        <v>41838.797337962962</v>
      </c>
      <c r="L2333" s="12">
        <f t="shared" si="363"/>
        <v>2014</v>
      </c>
      <c r="M2333" s="12">
        <f t="shared" si="364"/>
        <v>7</v>
      </c>
      <c r="N2333" s="11"/>
      <c r="O2333" s="11">
        <f t="shared" si="365"/>
        <v>41868.797337962962</v>
      </c>
      <c r="P2333" t="b">
        <v>1</v>
      </c>
      <c r="Q2333">
        <v>283</v>
      </c>
      <c r="R2333" t="b">
        <v>1</v>
      </c>
      <c r="S2333" t="s">
        <v>8298</v>
      </c>
      <c r="T2333" s="5">
        <f t="shared" si="366"/>
        <v>144.31375</v>
      </c>
      <c r="U2333" s="5">
        <f t="shared" si="367"/>
        <v>40.795406360424032</v>
      </c>
      <c r="V2333" t="str">
        <f t="shared" si="368"/>
        <v>food</v>
      </c>
      <c r="W2333" t="str">
        <f t="shared" si="369"/>
        <v>small batch</v>
      </c>
      <c r="X2333" s="8">
        <f t="shared" si="360"/>
        <v>2014</v>
      </c>
      <c r="Y2333" s="8">
        <f t="shared" si="361"/>
        <v>7</v>
      </c>
    </row>
    <row r="2334" spans="1:25" ht="19" customHeight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362"/>
        <v>42011.419803240737</v>
      </c>
      <c r="L2334" s="12">
        <f t="shared" si="363"/>
        <v>2015</v>
      </c>
      <c r="M2334" s="12">
        <f t="shared" si="364"/>
        <v>1</v>
      </c>
      <c r="N2334" s="11"/>
      <c r="O2334" s="11">
        <f t="shared" si="365"/>
        <v>42041.419803240737</v>
      </c>
      <c r="P2334" t="b">
        <v>1</v>
      </c>
      <c r="Q2334">
        <v>352</v>
      </c>
      <c r="R2334" t="b">
        <v>1</v>
      </c>
      <c r="S2334" t="s">
        <v>8298</v>
      </c>
      <c r="T2334" s="5">
        <f t="shared" si="366"/>
        <v>106.30800000000001</v>
      </c>
      <c r="U2334" s="5">
        <f t="shared" si="367"/>
        <v>75.502840909090907</v>
      </c>
      <c r="V2334" t="str">
        <f t="shared" si="368"/>
        <v>food</v>
      </c>
      <c r="W2334" t="str">
        <f t="shared" si="369"/>
        <v>small batch</v>
      </c>
      <c r="X2334" s="8">
        <f t="shared" si="360"/>
        <v>2015</v>
      </c>
      <c r="Y2334" s="8">
        <f t="shared" si="361"/>
        <v>1</v>
      </c>
    </row>
    <row r="2335" spans="1:25" ht="19" customHeight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362"/>
        <v>41767.442013888889</v>
      </c>
      <c r="L2335" s="12">
        <f t="shared" si="363"/>
        <v>2014</v>
      </c>
      <c r="M2335" s="12">
        <f t="shared" si="364"/>
        <v>5</v>
      </c>
      <c r="N2335" s="11"/>
      <c r="O2335" s="11">
        <f t="shared" si="365"/>
        <v>41788.534722222219</v>
      </c>
      <c r="P2335" t="b">
        <v>1</v>
      </c>
      <c r="Q2335">
        <v>94</v>
      </c>
      <c r="R2335" t="b">
        <v>1</v>
      </c>
      <c r="S2335" t="s">
        <v>8298</v>
      </c>
      <c r="T2335" s="5">
        <f t="shared" si="366"/>
        <v>212.16666666666666</v>
      </c>
      <c r="U2335" s="5">
        <f t="shared" si="367"/>
        <v>13.542553191489361</v>
      </c>
      <c r="V2335" t="str">
        <f t="shared" si="368"/>
        <v>food</v>
      </c>
      <c r="W2335" t="str">
        <f t="shared" si="369"/>
        <v>small batch</v>
      </c>
      <c r="X2335" s="8">
        <f t="shared" si="360"/>
        <v>2014</v>
      </c>
      <c r="Y2335" s="8">
        <f t="shared" si="361"/>
        <v>5</v>
      </c>
    </row>
    <row r="2336" spans="1:25" ht="19" customHeight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362"/>
        <v>41918.461782407401</v>
      </c>
      <c r="L2336" s="12">
        <f t="shared" si="363"/>
        <v>2014</v>
      </c>
      <c r="M2336" s="12">
        <f t="shared" si="364"/>
        <v>10</v>
      </c>
      <c r="N2336" s="11"/>
      <c r="O2336" s="11">
        <f t="shared" si="365"/>
        <v>41948.523611111108</v>
      </c>
      <c r="P2336" t="b">
        <v>1</v>
      </c>
      <c r="Q2336">
        <v>67</v>
      </c>
      <c r="R2336" t="b">
        <v>1</v>
      </c>
      <c r="S2336" t="s">
        <v>8298</v>
      </c>
      <c r="T2336" s="5">
        <f t="shared" si="366"/>
        <v>101.95</v>
      </c>
      <c r="U2336" s="5">
        <f t="shared" si="367"/>
        <v>60.865671641791046</v>
      </c>
      <c r="V2336" t="str">
        <f t="shared" si="368"/>
        <v>food</v>
      </c>
      <c r="W2336" t="str">
        <f t="shared" si="369"/>
        <v>small batch</v>
      </c>
      <c r="X2336" s="8">
        <f t="shared" si="360"/>
        <v>2014</v>
      </c>
      <c r="Y2336" s="8">
        <f t="shared" si="361"/>
        <v>10</v>
      </c>
    </row>
    <row r="2337" spans="1:25" ht="19" customHeight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362"/>
        <v>41771.363923611112</v>
      </c>
      <c r="L2337" s="12">
        <f t="shared" si="363"/>
        <v>2014</v>
      </c>
      <c r="M2337" s="12">
        <f t="shared" si="364"/>
        <v>5</v>
      </c>
      <c r="N2337" s="11"/>
      <c r="O2337" s="11">
        <f t="shared" si="365"/>
        <v>41801.363923611112</v>
      </c>
      <c r="P2337" t="b">
        <v>1</v>
      </c>
      <c r="Q2337">
        <v>221</v>
      </c>
      <c r="R2337" t="b">
        <v>1</v>
      </c>
      <c r="S2337" t="s">
        <v>8298</v>
      </c>
      <c r="T2337" s="5">
        <f t="shared" si="366"/>
        <v>102.27200000000001</v>
      </c>
      <c r="U2337" s="5">
        <f t="shared" si="367"/>
        <v>115.69230769230769</v>
      </c>
      <c r="V2337" t="str">
        <f t="shared" si="368"/>
        <v>food</v>
      </c>
      <c r="W2337" t="str">
        <f t="shared" si="369"/>
        <v>small batch</v>
      </c>
      <c r="X2337" s="8">
        <f t="shared" si="360"/>
        <v>2014</v>
      </c>
      <c r="Y2337" s="8">
        <f t="shared" si="361"/>
        <v>5</v>
      </c>
    </row>
    <row r="2338" spans="1:25" ht="19" customHeight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362"/>
        <v>41666.716377314813</v>
      </c>
      <c r="L2338" s="12">
        <f t="shared" si="363"/>
        <v>2014</v>
      </c>
      <c r="M2338" s="12">
        <f t="shared" si="364"/>
        <v>1</v>
      </c>
      <c r="N2338" s="11"/>
      <c r="O2338" s="11">
        <f t="shared" si="365"/>
        <v>41706.716377314813</v>
      </c>
      <c r="P2338" t="b">
        <v>1</v>
      </c>
      <c r="Q2338">
        <v>2165</v>
      </c>
      <c r="R2338" t="b">
        <v>1</v>
      </c>
      <c r="S2338" t="s">
        <v>8298</v>
      </c>
      <c r="T2338" s="5">
        <f t="shared" si="366"/>
        <v>520.73254999999995</v>
      </c>
      <c r="U2338" s="5">
        <f t="shared" si="367"/>
        <v>48.104623556581984</v>
      </c>
      <c r="V2338" t="str">
        <f t="shared" si="368"/>
        <v>food</v>
      </c>
      <c r="W2338" t="str">
        <f t="shared" si="369"/>
        <v>small batch</v>
      </c>
      <c r="X2338" s="8">
        <f t="shared" si="360"/>
        <v>2014</v>
      </c>
      <c r="Y2338" s="8">
        <f t="shared" si="361"/>
        <v>1</v>
      </c>
    </row>
    <row r="2339" spans="1:25" ht="19" customHeight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362"/>
        <v>41786.432210648149</v>
      </c>
      <c r="L2339" s="12">
        <f t="shared" si="363"/>
        <v>2014</v>
      </c>
      <c r="M2339" s="12">
        <f t="shared" si="364"/>
        <v>5</v>
      </c>
      <c r="N2339" s="11"/>
      <c r="O2339" s="11">
        <f t="shared" si="365"/>
        <v>41816.432210648149</v>
      </c>
      <c r="P2339" t="b">
        <v>1</v>
      </c>
      <c r="Q2339">
        <v>179</v>
      </c>
      <c r="R2339" t="b">
        <v>1</v>
      </c>
      <c r="S2339" t="s">
        <v>8298</v>
      </c>
      <c r="T2339" s="5">
        <f t="shared" si="366"/>
        <v>110.65833333333333</v>
      </c>
      <c r="U2339" s="5">
        <f t="shared" si="367"/>
        <v>74.184357541899445</v>
      </c>
      <c r="V2339" t="str">
        <f t="shared" si="368"/>
        <v>food</v>
      </c>
      <c r="W2339" t="str">
        <f t="shared" si="369"/>
        <v>small batch</v>
      </c>
      <c r="X2339" s="8">
        <f t="shared" si="360"/>
        <v>2014</v>
      </c>
      <c r="Y2339" s="8">
        <f t="shared" si="361"/>
        <v>5</v>
      </c>
    </row>
    <row r="2340" spans="1:25" ht="19" customHeight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362"/>
        <v>41789.688472222224</v>
      </c>
      <c r="L2340" s="12">
        <f t="shared" si="363"/>
        <v>2014</v>
      </c>
      <c r="M2340" s="12">
        <f t="shared" si="364"/>
        <v>5</v>
      </c>
      <c r="N2340" s="11"/>
      <c r="O2340" s="11">
        <f t="shared" si="365"/>
        <v>41819.688472222224</v>
      </c>
      <c r="P2340" t="b">
        <v>1</v>
      </c>
      <c r="Q2340">
        <v>123</v>
      </c>
      <c r="R2340" t="b">
        <v>1</v>
      </c>
      <c r="S2340" t="s">
        <v>8298</v>
      </c>
      <c r="T2340" s="5">
        <f t="shared" si="366"/>
        <v>101.14333333333335</v>
      </c>
      <c r="U2340" s="5">
        <f t="shared" si="367"/>
        <v>123.34552845528455</v>
      </c>
      <c r="V2340" t="str">
        <f t="shared" si="368"/>
        <v>food</v>
      </c>
      <c r="W2340" t="str">
        <f t="shared" si="369"/>
        <v>small batch</v>
      </c>
      <c r="X2340" s="8">
        <f t="shared" si="360"/>
        <v>2014</v>
      </c>
      <c r="Y2340" s="8">
        <f t="shared" si="361"/>
        <v>5</v>
      </c>
    </row>
    <row r="2341" spans="1:25" ht="19" customHeight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362"/>
        <v>42692.591539351844</v>
      </c>
      <c r="L2341" s="12">
        <f t="shared" si="363"/>
        <v>2016</v>
      </c>
      <c r="M2341" s="12">
        <f t="shared" si="364"/>
        <v>11</v>
      </c>
      <c r="N2341" s="11"/>
      <c r="O2341" s="11">
        <f t="shared" si="365"/>
        <v>42723.124305555553</v>
      </c>
      <c r="P2341" t="b">
        <v>1</v>
      </c>
      <c r="Q2341">
        <v>1104</v>
      </c>
      <c r="R2341" t="b">
        <v>1</v>
      </c>
      <c r="S2341" t="s">
        <v>8298</v>
      </c>
      <c r="T2341" s="5">
        <f t="shared" si="366"/>
        <v>294.20799999999997</v>
      </c>
      <c r="U2341" s="5">
        <f t="shared" si="367"/>
        <v>66.623188405797094</v>
      </c>
      <c r="V2341" t="str">
        <f t="shared" si="368"/>
        <v>food</v>
      </c>
      <c r="W2341" t="str">
        <f t="shared" si="369"/>
        <v>small batch</v>
      </c>
      <c r="X2341" s="8">
        <f t="shared" si="360"/>
        <v>2016</v>
      </c>
      <c r="Y2341" s="8">
        <f t="shared" si="361"/>
        <v>11</v>
      </c>
    </row>
    <row r="2342" spans="1:25" ht="19" customHeight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362"/>
        <v>42643.434467592589</v>
      </c>
      <c r="L2342" s="12">
        <f t="shared" si="363"/>
        <v>2016</v>
      </c>
      <c r="M2342" s="12">
        <f t="shared" si="364"/>
        <v>9</v>
      </c>
      <c r="N2342" s="11"/>
      <c r="O2342" s="11">
        <f t="shared" si="365"/>
        <v>42673.434467592589</v>
      </c>
      <c r="P2342" t="b">
        <v>1</v>
      </c>
      <c r="Q2342">
        <v>403</v>
      </c>
      <c r="R2342" t="b">
        <v>1</v>
      </c>
      <c r="S2342" t="s">
        <v>8298</v>
      </c>
      <c r="T2342" s="5">
        <f t="shared" si="366"/>
        <v>105.77749999999999</v>
      </c>
      <c r="U2342" s="5">
        <f t="shared" si="367"/>
        <v>104.99007444168734</v>
      </c>
      <c r="V2342" t="str">
        <f t="shared" si="368"/>
        <v>food</v>
      </c>
      <c r="W2342" t="str">
        <f t="shared" si="369"/>
        <v>small batch</v>
      </c>
      <c r="X2342" s="8">
        <f t="shared" si="360"/>
        <v>2016</v>
      </c>
      <c r="Y2342" s="8">
        <f t="shared" si="361"/>
        <v>9</v>
      </c>
    </row>
    <row r="2343" spans="1:25" ht="19" customHeight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362"/>
        <v>42167.605370370373</v>
      </c>
      <c r="L2343" s="12">
        <f t="shared" si="363"/>
        <v>2015</v>
      </c>
      <c r="M2343" s="12">
        <f t="shared" si="364"/>
        <v>6</v>
      </c>
      <c r="N2343" s="11"/>
      <c r="O2343" s="11">
        <f t="shared" si="365"/>
        <v>42197.605370370373</v>
      </c>
      <c r="P2343" t="b">
        <v>0</v>
      </c>
      <c r="Q2343">
        <v>0</v>
      </c>
      <c r="R2343" t="b">
        <v>0</v>
      </c>
      <c r="S2343" t="s">
        <v>8272</v>
      </c>
      <c r="T2343" s="5">
        <f t="shared" si="366"/>
        <v>0</v>
      </c>
      <c r="U2343" s="5">
        <f t="shared" si="367"/>
        <v>0</v>
      </c>
      <c r="V2343" t="str">
        <f t="shared" si="368"/>
        <v>technology</v>
      </c>
      <c r="W2343" t="str">
        <f t="shared" si="369"/>
        <v>web</v>
      </c>
      <c r="X2343" s="8">
        <f t="shared" si="360"/>
        <v>2015</v>
      </c>
      <c r="Y2343" s="8">
        <f t="shared" si="361"/>
        <v>6</v>
      </c>
    </row>
    <row r="2344" spans="1:25" ht="19" customHeight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362"/>
        <v>41897.49386574074</v>
      </c>
      <c r="L2344" s="12">
        <f t="shared" si="363"/>
        <v>2014</v>
      </c>
      <c r="M2344" s="12">
        <f t="shared" si="364"/>
        <v>9</v>
      </c>
      <c r="N2344" s="11"/>
      <c r="O2344" s="11">
        <f t="shared" si="365"/>
        <v>41918</v>
      </c>
      <c r="P2344" t="b">
        <v>0</v>
      </c>
      <c r="Q2344">
        <v>0</v>
      </c>
      <c r="R2344" t="b">
        <v>0</v>
      </c>
      <c r="S2344" t="s">
        <v>8272</v>
      </c>
      <c r="T2344" s="5">
        <f t="shared" si="366"/>
        <v>0</v>
      </c>
      <c r="U2344" s="5">
        <f t="shared" si="367"/>
        <v>0</v>
      </c>
      <c r="V2344" t="str">
        <f t="shared" si="368"/>
        <v>technology</v>
      </c>
      <c r="W2344" t="str">
        <f t="shared" si="369"/>
        <v>web</v>
      </c>
      <c r="X2344" s="8">
        <f t="shared" si="360"/>
        <v>2014</v>
      </c>
      <c r="Y2344" s="8">
        <f t="shared" si="361"/>
        <v>9</v>
      </c>
    </row>
    <row r="2345" spans="1:25" ht="19" customHeight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362"/>
        <v>42327.616956018515</v>
      </c>
      <c r="L2345" s="12">
        <f t="shared" si="363"/>
        <v>2015</v>
      </c>
      <c r="M2345" s="12">
        <f t="shared" si="364"/>
        <v>11</v>
      </c>
      <c r="N2345" s="11"/>
      <c r="O2345" s="11">
        <f t="shared" si="365"/>
        <v>42377.615972222215</v>
      </c>
      <c r="P2345" t="b">
        <v>0</v>
      </c>
      <c r="Q2345">
        <v>1</v>
      </c>
      <c r="R2345" t="b">
        <v>0</v>
      </c>
      <c r="S2345" t="s">
        <v>8272</v>
      </c>
      <c r="T2345" s="5">
        <f t="shared" si="366"/>
        <v>3</v>
      </c>
      <c r="U2345" s="5">
        <f t="shared" si="367"/>
        <v>300</v>
      </c>
      <c r="V2345" t="str">
        <f t="shared" si="368"/>
        <v>technology</v>
      </c>
      <c r="W2345" t="str">
        <f t="shared" si="369"/>
        <v>web</v>
      </c>
      <c r="X2345" s="8">
        <f t="shared" si="360"/>
        <v>2015</v>
      </c>
      <c r="Y2345" s="8">
        <f t="shared" si="361"/>
        <v>11</v>
      </c>
    </row>
    <row r="2346" spans="1:25" ht="19" customHeight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362"/>
        <v>42515.519317129627</v>
      </c>
      <c r="L2346" s="12">
        <f t="shared" si="363"/>
        <v>2016</v>
      </c>
      <c r="M2346" s="12">
        <f t="shared" si="364"/>
        <v>5</v>
      </c>
      <c r="N2346" s="11"/>
      <c r="O2346" s="11">
        <f t="shared" si="365"/>
        <v>42545.519317129627</v>
      </c>
      <c r="P2346" t="b">
        <v>0</v>
      </c>
      <c r="Q2346">
        <v>1</v>
      </c>
      <c r="R2346" t="b">
        <v>0</v>
      </c>
      <c r="S2346" t="s">
        <v>8272</v>
      </c>
      <c r="T2346" s="5">
        <f t="shared" si="366"/>
        <v>0.1</v>
      </c>
      <c r="U2346" s="5">
        <f t="shared" si="367"/>
        <v>1</v>
      </c>
      <c r="V2346" t="str">
        <f t="shared" si="368"/>
        <v>technology</v>
      </c>
      <c r="W2346" t="str">
        <f t="shared" si="369"/>
        <v>web</v>
      </c>
      <c r="X2346" s="8">
        <f t="shared" si="360"/>
        <v>2016</v>
      </c>
      <c r="Y2346" s="8">
        <f t="shared" si="361"/>
        <v>5</v>
      </c>
    </row>
    <row r="2347" spans="1:25" ht="19" customHeight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362"/>
        <v>42059.79347222222</v>
      </c>
      <c r="L2347" s="12">
        <f t="shared" si="363"/>
        <v>2015</v>
      </c>
      <c r="M2347" s="12">
        <f t="shared" si="364"/>
        <v>2</v>
      </c>
      <c r="N2347" s="11"/>
      <c r="O2347" s="11">
        <f t="shared" si="365"/>
        <v>42094.777083333327</v>
      </c>
      <c r="P2347" t="b">
        <v>0</v>
      </c>
      <c r="Q2347">
        <v>0</v>
      </c>
      <c r="R2347" t="b">
        <v>0</v>
      </c>
      <c r="S2347" t="s">
        <v>8272</v>
      </c>
      <c r="T2347" s="5">
        <f t="shared" si="366"/>
        <v>0</v>
      </c>
      <c r="U2347" s="5">
        <f t="shared" si="367"/>
        <v>0</v>
      </c>
      <c r="V2347" t="str">
        <f t="shared" si="368"/>
        <v>technology</v>
      </c>
      <c r="W2347" t="str">
        <f t="shared" si="369"/>
        <v>web</v>
      </c>
      <c r="X2347" s="8">
        <f t="shared" si="360"/>
        <v>2015</v>
      </c>
      <c r="Y2347" s="8">
        <f t="shared" si="361"/>
        <v>2</v>
      </c>
    </row>
    <row r="2348" spans="1:25" ht="19" customHeight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362"/>
        <v>42615.590636574074</v>
      </c>
      <c r="L2348" s="12">
        <f t="shared" si="363"/>
        <v>2016</v>
      </c>
      <c r="M2348" s="12">
        <f t="shared" si="364"/>
        <v>9</v>
      </c>
      <c r="N2348" s="11"/>
      <c r="O2348" s="11">
        <f t="shared" si="365"/>
        <v>42660.590636574074</v>
      </c>
      <c r="P2348" t="b">
        <v>0</v>
      </c>
      <c r="Q2348">
        <v>3</v>
      </c>
      <c r="R2348" t="b">
        <v>0</v>
      </c>
      <c r="S2348" t="s">
        <v>8272</v>
      </c>
      <c r="T2348" s="5">
        <f t="shared" si="366"/>
        <v>6.5000000000000002E-2</v>
      </c>
      <c r="U2348" s="5">
        <f t="shared" si="367"/>
        <v>13</v>
      </c>
      <c r="V2348" t="str">
        <f t="shared" si="368"/>
        <v>technology</v>
      </c>
      <c r="W2348" t="str">
        <f t="shared" si="369"/>
        <v>web</v>
      </c>
      <c r="X2348" s="8">
        <f t="shared" si="360"/>
        <v>2016</v>
      </c>
      <c r="Y2348" s="8">
        <f t="shared" si="361"/>
        <v>9</v>
      </c>
    </row>
    <row r="2349" spans="1:25" ht="19" customHeight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362"/>
        <v>42577.39902777777</v>
      </c>
      <c r="L2349" s="12">
        <f t="shared" si="363"/>
        <v>2016</v>
      </c>
      <c r="M2349" s="12">
        <f t="shared" si="364"/>
        <v>7</v>
      </c>
      <c r="N2349" s="11"/>
      <c r="O2349" s="11">
        <f t="shared" si="365"/>
        <v>42607.39902777777</v>
      </c>
      <c r="P2349" t="b">
        <v>0</v>
      </c>
      <c r="Q2349">
        <v>1</v>
      </c>
      <c r="R2349" t="b">
        <v>0</v>
      </c>
      <c r="S2349" t="s">
        <v>8272</v>
      </c>
      <c r="T2349" s="5">
        <f t="shared" si="366"/>
        <v>1.5</v>
      </c>
      <c r="U2349" s="5">
        <f t="shared" si="367"/>
        <v>15</v>
      </c>
      <c r="V2349" t="str">
        <f t="shared" si="368"/>
        <v>technology</v>
      </c>
      <c r="W2349" t="str">
        <f t="shared" si="369"/>
        <v>web</v>
      </c>
      <c r="X2349" s="8">
        <f t="shared" si="360"/>
        <v>2016</v>
      </c>
      <c r="Y2349" s="8">
        <f t="shared" si="361"/>
        <v>7</v>
      </c>
    </row>
    <row r="2350" spans="1:25" ht="19" customHeight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362"/>
        <v>42360.723819444444</v>
      </c>
      <c r="L2350" s="12">
        <f t="shared" si="363"/>
        <v>2015</v>
      </c>
      <c r="M2350" s="12">
        <f t="shared" si="364"/>
        <v>12</v>
      </c>
      <c r="N2350" s="11"/>
      <c r="O2350" s="11">
        <f t="shared" si="365"/>
        <v>42420.723819444444</v>
      </c>
      <c r="P2350" t="b">
        <v>0</v>
      </c>
      <c r="Q2350">
        <v>5</v>
      </c>
      <c r="R2350" t="b">
        <v>0</v>
      </c>
      <c r="S2350" t="s">
        <v>8272</v>
      </c>
      <c r="T2350" s="5">
        <f t="shared" si="366"/>
        <v>0.38571428571428573</v>
      </c>
      <c r="U2350" s="5">
        <f t="shared" si="367"/>
        <v>54</v>
      </c>
      <c r="V2350" t="str">
        <f t="shared" si="368"/>
        <v>technology</v>
      </c>
      <c r="W2350" t="str">
        <f t="shared" si="369"/>
        <v>web</v>
      </c>
      <c r="X2350" s="8">
        <f t="shared" si="360"/>
        <v>2015</v>
      </c>
      <c r="Y2350" s="8">
        <f t="shared" si="361"/>
        <v>12</v>
      </c>
    </row>
    <row r="2351" spans="1:25" ht="19" customHeight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362"/>
        <v>42198.567453703705</v>
      </c>
      <c r="L2351" s="12">
        <f t="shared" si="363"/>
        <v>2015</v>
      </c>
      <c r="M2351" s="12">
        <f t="shared" si="364"/>
        <v>7</v>
      </c>
      <c r="N2351" s="11"/>
      <c r="O2351" s="11">
        <f t="shared" si="365"/>
        <v>42227.567453703705</v>
      </c>
      <c r="P2351" t="b">
        <v>0</v>
      </c>
      <c r="Q2351">
        <v>0</v>
      </c>
      <c r="R2351" t="b">
        <v>0</v>
      </c>
      <c r="S2351" t="s">
        <v>8272</v>
      </c>
      <c r="T2351" s="5">
        <f t="shared" si="366"/>
        <v>0</v>
      </c>
      <c r="U2351" s="5">
        <f t="shared" si="367"/>
        <v>0</v>
      </c>
      <c r="V2351" t="str">
        <f t="shared" si="368"/>
        <v>technology</v>
      </c>
      <c r="W2351" t="str">
        <f t="shared" si="369"/>
        <v>web</v>
      </c>
      <c r="X2351" s="8">
        <f t="shared" si="360"/>
        <v>2015</v>
      </c>
      <c r="Y2351" s="8">
        <f t="shared" si="361"/>
        <v>7</v>
      </c>
    </row>
    <row r="2352" spans="1:25" ht="19" customHeight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362"/>
        <v>42708.633912037032</v>
      </c>
      <c r="L2352" s="12">
        <f t="shared" si="363"/>
        <v>2016</v>
      </c>
      <c r="M2352" s="12">
        <f t="shared" si="364"/>
        <v>12</v>
      </c>
      <c r="N2352" s="11"/>
      <c r="O2352" s="11">
        <f t="shared" si="365"/>
        <v>42738.633912037032</v>
      </c>
      <c r="P2352" t="b">
        <v>0</v>
      </c>
      <c r="Q2352">
        <v>0</v>
      </c>
      <c r="R2352" t="b">
        <v>0</v>
      </c>
      <c r="S2352" t="s">
        <v>8272</v>
      </c>
      <c r="T2352" s="5">
        <f t="shared" si="366"/>
        <v>0</v>
      </c>
      <c r="U2352" s="5">
        <f t="shared" si="367"/>
        <v>0</v>
      </c>
      <c r="V2352" t="str">
        <f t="shared" si="368"/>
        <v>technology</v>
      </c>
      <c r="W2352" t="str">
        <f t="shared" si="369"/>
        <v>web</v>
      </c>
      <c r="X2352" s="8">
        <f t="shared" si="360"/>
        <v>2016</v>
      </c>
      <c r="Y2352" s="8">
        <f t="shared" si="361"/>
        <v>12</v>
      </c>
    </row>
    <row r="2353" spans="1:25" ht="19" customHeight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362"/>
        <v>42093.892812500002</v>
      </c>
      <c r="L2353" s="12">
        <f t="shared" si="363"/>
        <v>2015</v>
      </c>
      <c r="M2353" s="12">
        <f t="shared" si="364"/>
        <v>3</v>
      </c>
      <c r="N2353" s="11"/>
      <c r="O2353" s="11">
        <f t="shared" si="365"/>
        <v>42123.892812500002</v>
      </c>
      <c r="P2353" t="b">
        <v>0</v>
      </c>
      <c r="Q2353">
        <v>7</v>
      </c>
      <c r="R2353" t="b">
        <v>0</v>
      </c>
      <c r="S2353" t="s">
        <v>8272</v>
      </c>
      <c r="T2353" s="5">
        <f t="shared" si="366"/>
        <v>0.5714285714285714</v>
      </c>
      <c r="U2353" s="5">
        <f t="shared" si="367"/>
        <v>15.428571428571429</v>
      </c>
      <c r="V2353" t="str">
        <f t="shared" si="368"/>
        <v>technology</v>
      </c>
      <c r="W2353" t="str">
        <f t="shared" si="369"/>
        <v>web</v>
      </c>
      <c r="X2353" s="8">
        <f t="shared" si="360"/>
        <v>2015</v>
      </c>
      <c r="Y2353" s="8">
        <f t="shared" si="361"/>
        <v>3</v>
      </c>
    </row>
    <row r="2354" spans="1:25" ht="19" customHeight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362"/>
        <v>42101.425370370365</v>
      </c>
      <c r="L2354" s="12">
        <f t="shared" si="363"/>
        <v>2015</v>
      </c>
      <c r="M2354" s="12">
        <f t="shared" si="364"/>
        <v>4</v>
      </c>
      <c r="N2354" s="11"/>
      <c r="O2354" s="11">
        <f t="shared" si="365"/>
        <v>42161.425370370365</v>
      </c>
      <c r="P2354" t="b">
        <v>0</v>
      </c>
      <c r="Q2354">
        <v>0</v>
      </c>
      <c r="R2354" t="b">
        <v>0</v>
      </c>
      <c r="S2354" t="s">
        <v>8272</v>
      </c>
      <c r="T2354" s="5">
        <f t="shared" si="366"/>
        <v>0</v>
      </c>
      <c r="U2354" s="5">
        <f t="shared" si="367"/>
        <v>0</v>
      </c>
      <c r="V2354" t="str">
        <f t="shared" si="368"/>
        <v>technology</v>
      </c>
      <c r="W2354" t="str">
        <f t="shared" si="369"/>
        <v>web</v>
      </c>
      <c r="X2354" s="8">
        <f t="shared" si="360"/>
        <v>2015</v>
      </c>
      <c r="Y2354" s="8">
        <f t="shared" si="361"/>
        <v>4</v>
      </c>
    </row>
    <row r="2355" spans="1:25" ht="19" customHeight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362"/>
        <v>42103.467847222222</v>
      </c>
      <c r="L2355" s="12">
        <f t="shared" si="363"/>
        <v>2015</v>
      </c>
      <c r="M2355" s="12">
        <f t="shared" si="364"/>
        <v>4</v>
      </c>
      <c r="N2355" s="11"/>
      <c r="O2355" s="11">
        <f t="shared" si="365"/>
        <v>42115.467847222222</v>
      </c>
      <c r="P2355" t="b">
        <v>0</v>
      </c>
      <c r="Q2355">
        <v>0</v>
      </c>
      <c r="R2355" t="b">
        <v>0</v>
      </c>
      <c r="S2355" t="s">
        <v>8272</v>
      </c>
      <c r="T2355" s="5">
        <f t="shared" si="366"/>
        <v>0</v>
      </c>
      <c r="U2355" s="5">
        <f t="shared" si="367"/>
        <v>0</v>
      </c>
      <c r="V2355" t="str">
        <f t="shared" si="368"/>
        <v>technology</v>
      </c>
      <c r="W2355" t="str">
        <f t="shared" si="369"/>
        <v>web</v>
      </c>
      <c r="X2355" s="8">
        <f t="shared" si="360"/>
        <v>2015</v>
      </c>
      <c r="Y2355" s="8">
        <f t="shared" si="361"/>
        <v>4</v>
      </c>
    </row>
    <row r="2356" spans="1:25" ht="19" customHeight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362"/>
        <v>41954.51458333333</v>
      </c>
      <c r="L2356" s="12">
        <f t="shared" si="363"/>
        <v>2014</v>
      </c>
      <c r="M2356" s="12">
        <f t="shared" si="364"/>
        <v>11</v>
      </c>
      <c r="N2356" s="11"/>
      <c r="O2356" s="11">
        <f t="shared" si="365"/>
        <v>42014.51458333333</v>
      </c>
      <c r="P2356" t="b">
        <v>0</v>
      </c>
      <c r="Q2356">
        <v>1</v>
      </c>
      <c r="R2356" t="b">
        <v>0</v>
      </c>
      <c r="S2356" t="s">
        <v>8272</v>
      </c>
      <c r="T2356" s="5">
        <f t="shared" si="366"/>
        <v>7.1428571428571425E-2</v>
      </c>
      <c r="U2356" s="5">
        <f t="shared" si="367"/>
        <v>25</v>
      </c>
      <c r="V2356" t="str">
        <f t="shared" si="368"/>
        <v>technology</v>
      </c>
      <c r="W2356" t="str">
        <f t="shared" si="369"/>
        <v>web</v>
      </c>
      <c r="X2356" s="8">
        <f t="shared" si="360"/>
        <v>2014</v>
      </c>
      <c r="Y2356" s="8">
        <f t="shared" si="361"/>
        <v>11</v>
      </c>
    </row>
    <row r="2357" spans="1:25" ht="19" customHeight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362"/>
        <v>42096.709907407407</v>
      </c>
      <c r="L2357" s="12">
        <f t="shared" si="363"/>
        <v>2015</v>
      </c>
      <c r="M2357" s="12">
        <f t="shared" si="364"/>
        <v>4</v>
      </c>
      <c r="N2357" s="11"/>
      <c r="O2357" s="11">
        <f t="shared" si="365"/>
        <v>42126.709907407407</v>
      </c>
      <c r="P2357" t="b">
        <v>0</v>
      </c>
      <c r="Q2357">
        <v>2</v>
      </c>
      <c r="R2357" t="b">
        <v>0</v>
      </c>
      <c r="S2357" t="s">
        <v>8272</v>
      </c>
      <c r="T2357" s="5">
        <f t="shared" si="366"/>
        <v>0.6875</v>
      </c>
      <c r="U2357" s="5">
        <f t="shared" si="367"/>
        <v>27.5</v>
      </c>
      <c r="V2357" t="str">
        <f t="shared" si="368"/>
        <v>technology</v>
      </c>
      <c r="W2357" t="str">
        <f t="shared" si="369"/>
        <v>web</v>
      </c>
      <c r="X2357" s="8">
        <f t="shared" si="360"/>
        <v>2015</v>
      </c>
      <c r="Y2357" s="8">
        <f t="shared" si="361"/>
        <v>4</v>
      </c>
    </row>
    <row r="2358" spans="1:25" ht="19" customHeight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362"/>
        <v>42130.575277777774</v>
      </c>
      <c r="L2358" s="12">
        <f t="shared" si="363"/>
        <v>2015</v>
      </c>
      <c r="M2358" s="12">
        <f t="shared" si="364"/>
        <v>5</v>
      </c>
      <c r="N2358" s="11"/>
      <c r="O2358" s="11">
        <f t="shared" si="365"/>
        <v>42160.575277777774</v>
      </c>
      <c r="P2358" t="b">
        <v>0</v>
      </c>
      <c r="Q2358">
        <v>0</v>
      </c>
      <c r="R2358" t="b">
        <v>0</v>
      </c>
      <c r="S2358" t="s">
        <v>8272</v>
      </c>
      <c r="T2358" s="5">
        <f t="shared" si="366"/>
        <v>0</v>
      </c>
      <c r="U2358" s="5">
        <f t="shared" si="367"/>
        <v>0</v>
      </c>
      <c r="V2358" t="str">
        <f t="shared" si="368"/>
        <v>technology</v>
      </c>
      <c r="W2358" t="str">
        <f t="shared" si="369"/>
        <v>web</v>
      </c>
      <c r="X2358" s="8">
        <f t="shared" si="360"/>
        <v>2015</v>
      </c>
      <c r="Y2358" s="8">
        <f t="shared" si="361"/>
        <v>5</v>
      </c>
    </row>
    <row r="2359" spans="1:25" ht="19" customHeight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362"/>
        <v>42264.411782407406</v>
      </c>
      <c r="L2359" s="12">
        <f t="shared" si="363"/>
        <v>2015</v>
      </c>
      <c r="M2359" s="12">
        <f t="shared" si="364"/>
        <v>9</v>
      </c>
      <c r="N2359" s="11"/>
      <c r="O2359" s="11">
        <f t="shared" si="365"/>
        <v>42294.411782407406</v>
      </c>
      <c r="P2359" t="b">
        <v>0</v>
      </c>
      <c r="Q2359">
        <v>0</v>
      </c>
      <c r="R2359" t="b">
        <v>0</v>
      </c>
      <c r="S2359" t="s">
        <v>8272</v>
      </c>
      <c r="T2359" s="5">
        <f t="shared" si="366"/>
        <v>0</v>
      </c>
      <c r="U2359" s="5">
        <f t="shared" si="367"/>
        <v>0</v>
      </c>
      <c r="V2359" t="str">
        <f t="shared" si="368"/>
        <v>technology</v>
      </c>
      <c r="W2359" t="str">
        <f t="shared" si="369"/>
        <v>web</v>
      </c>
      <c r="X2359" s="8">
        <f t="shared" si="360"/>
        <v>2015</v>
      </c>
      <c r="Y2359" s="8">
        <f t="shared" si="361"/>
        <v>9</v>
      </c>
    </row>
    <row r="2360" spans="1:25" ht="19" customHeight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362"/>
        <v>41978.722638888888</v>
      </c>
      <c r="L2360" s="12">
        <f t="shared" si="363"/>
        <v>2014</v>
      </c>
      <c r="M2360" s="12">
        <f t="shared" si="364"/>
        <v>12</v>
      </c>
      <c r="N2360" s="11"/>
      <c r="O2360" s="11">
        <f t="shared" si="365"/>
        <v>42034.818749999999</v>
      </c>
      <c r="P2360" t="b">
        <v>0</v>
      </c>
      <c r="Q2360">
        <v>0</v>
      </c>
      <c r="R2360" t="b">
        <v>0</v>
      </c>
      <c r="S2360" t="s">
        <v>8272</v>
      </c>
      <c r="T2360" s="5">
        <f t="shared" si="366"/>
        <v>0</v>
      </c>
      <c r="U2360" s="5">
        <f t="shared" si="367"/>
        <v>0</v>
      </c>
      <c r="V2360" t="str">
        <f t="shared" si="368"/>
        <v>technology</v>
      </c>
      <c r="W2360" t="str">
        <f t="shared" si="369"/>
        <v>web</v>
      </c>
      <c r="X2360" s="8">
        <f t="shared" si="360"/>
        <v>2014</v>
      </c>
      <c r="Y2360" s="8">
        <f t="shared" si="361"/>
        <v>12</v>
      </c>
    </row>
    <row r="2361" spans="1:25" ht="19" customHeight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362"/>
        <v>42159.441249999996</v>
      </c>
      <c r="L2361" s="12">
        <f t="shared" si="363"/>
        <v>2015</v>
      </c>
      <c r="M2361" s="12">
        <f t="shared" si="364"/>
        <v>6</v>
      </c>
      <c r="N2361" s="11"/>
      <c r="O2361" s="11">
        <f t="shared" si="365"/>
        <v>42219.441249999996</v>
      </c>
      <c r="P2361" t="b">
        <v>0</v>
      </c>
      <c r="Q2361">
        <v>3</v>
      </c>
      <c r="R2361" t="b">
        <v>0</v>
      </c>
      <c r="S2361" t="s">
        <v>8272</v>
      </c>
      <c r="T2361" s="5">
        <f t="shared" si="366"/>
        <v>14.680000000000001</v>
      </c>
      <c r="U2361" s="5">
        <f t="shared" si="367"/>
        <v>367</v>
      </c>
      <c r="V2361" t="str">
        <f t="shared" si="368"/>
        <v>technology</v>
      </c>
      <c r="W2361" t="str">
        <f t="shared" si="369"/>
        <v>web</v>
      </c>
      <c r="X2361" s="8">
        <f t="shared" si="360"/>
        <v>2015</v>
      </c>
      <c r="Y2361" s="8">
        <f t="shared" si="361"/>
        <v>6</v>
      </c>
    </row>
    <row r="2362" spans="1:25" ht="19" customHeight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362"/>
        <v>42377.498611111114</v>
      </c>
      <c r="L2362" s="12">
        <f t="shared" si="363"/>
        <v>2016</v>
      </c>
      <c r="M2362" s="12">
        <f t="shared" si="364"/>
        <v>1</v>
      </c>
      <c r="N2362" s="11"/>
      <c r="O2362" s="11">
        <f t="shared" si="365"/>
        <v>42407.498611111114</v>
      </c>
      <c r="P2362" t="b">
        <v>0</v>
      </c>
      <c r="Q2362">
        <v>1</v>
      </c>
      <c r="R2362" t="b">
        <v>0</v>
      </c>
      <c r="S2362" t="s">
        <v>8272</v>
      </c>
      <c r="T2362" s="5">
        <f t="shared" si="366"/>
        <v>0.04</v>
      </c>
      <c r="U2362" s="5">
        <f t="shared" si="367"/>
        <v>2</v>
      </c>
      <c r="V2362" t="str">
        <f t="shared" si="368"/>
        <v>technology</v>
      </c>
      <c r="W2362" t="str">
        <f t="shared" si="369"/>
        <v>web</v>
      </c>
      <c r="X2362" s="8">
        <f t="shared" si="360"/>
        <v>2016</v>
      </c>
      <c r="Y2362" s="8">
        <f t="shared" si="361"/>
        <v>1</v>
      </c>
    </row>
    <row r="2363" spans="1:25" ht="19" customHeight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362"/>
        <v>42466.650555555556</v>
      </c>
      <c r="L2363" s="12">
        <f t="shared" si="363"/>
        <v>2016</v>
      </c>
      <c r="M2363" s="12">
        <f t="shared" si="364"/>
        <v>4</v>
      </c>
      <c r="N2363" s="11"/>
      <c r="O2363" s="11">
        <f t="shared" si="365"/>
        <v>42490.708333333336</v>
      </c>
      <c r="P2363" t="b">
        <v>0</v>
      </c>
      <c r="Q2363">
        <v>0</v>
      </c>
      <c r="R2363" t="b">
        <v>0</v>
      </c>
      <c r="S2363" t="s">
        <v>8272</v>
      </c>
      <c r="T2363" s="5">
        <f t="shared" si="366"/>
        <v>0</v>
      </c>
      <c r="U2363" s="5">
        <f t="shared" si="367"/>
        <v>0</v>
      </c>
      <c r="V2363" t="str">
        <f t="shared" si="368"/>
        <v>technology</v>
      </c>
      <c r="W2363" t="str">
        <f t="shared" si="369"/>
        <v>web</v>
      </c>
      <c r="X2363" s="8">
        <f t="shared" si="360"/>
        <v>2016</v>
      </c>
      <c r="Y2363" s="8">
        <f t="shared" si="361"/>
        <v>4</v>
      </c>
    </row>
    <row r="2364" spans="1:25" ht="19" customHeight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362"/>
        <v>41954.47997685185</v>
      </c>
      <c r="L2364" s="12">
        <f t="shared" si="363"/>
        <v>2014</v>
      </c>
      <c r="M2364" s="12">
        <f t="shared" si="364"/>
        <v>11</v>
      </c>
      <c r="N2364" s="11"/>
      <c r="O2364" s="11">
        <f t="shared" si="365"/>
        <v>41984.47997685185</v>
      </c>
      <c r="P2364" t="b">
        <v>0</v>
      </c>
      <c r="Q2364">
        <v>2</v>
      </c>
      <c r="R2364" t="b">
        <v>0</v>
      </c>
      <c r="S2364" t="s">
        <v>8272</v>
      </c>
      <c r="T2364" s="5">
        <f t="shared" si="366"/>
        <v>28.571428571428569</v>
      </c>
      <c r="U2364" s="5">
        <f t="shared" si="367"/>
        <v>60</v>
      </c>
      <c r="V2364" t="str">
        <f t="shared" si="368"/>
        <v>technology</v>
      </c>
      <c r="W2364" t="str">
        <f t="shared" si="369"/>
        <v>web</v>
      </c>
      <c r="X2364" s="8">
        <f t="shared" si="360"/>
        <v>2014</v>
      </c>
      <c r="Y2364" s="8">
        <f t="shared" si="361"/>
        <v>11</v>
      </c>
    </row>
    <row r="2365" spans="1:25" ht="19" customHeight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362"/>
        <v>42321.803240740737</v>
      </c>
      <c r="L2365" s="12">
        <f t="shared" si="363"/>
        <v>2015</v>
      </c>
      <c r="M2365" s="12">
        <f t="shared" si="364"/>
        <v>11</v>
      </c>
      <c r="N2365" s="11"/>
      <c r="O2365" s="11">
        <f t="shared" si="365"/>
        <v>42366.803240740737</v>
      </c>
      <c r="P2365" t="b">
        <v>0</v>
      </c>
      <c r="Q2365">
        <v>0</v>
      </c>
      <c r="R2365" t="b">
        <v>0</v>
      </c>
      <c r="S2365" t="s">
        <v>8272</v>
      </c>
      <c r="T2365" s="5">
        <f t="shared" si="366"/>
        <v>0</v>
      </c>
      <c r="U2365" s="5">
        <f t="shared" si="367"/>
        <v>0</v>
      </c>
      <c r="V2365" t="str">
        <f t="shared" si="368"/>
        <v>technology</v>
      </c>
      <c r="W2365" t="str">
        <f t="shared" si="369"/>
        <v>web</v>
      </c>
      <c r="X2365" s="8">
        <f t="shared" si="360"/>
        <v>2015</v>
      </c>
      <c r="Y2365" s="8">
        <f t="shared" si="361"/>
        <v>11</v>
      </c>
    </row>
    <row r="2366" spans="1:25" ht="19" customHeight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362"/>
        <v>42248.726342592585</v>
      </c>
      <c r="L2366" s="12">
        <f t="shared" si="363"/>
        <v>2015</v>
      </c>
      <c r="M2366" s="12">
        <f t="shared" si="364"/>
        <v>9</v>
      </c>
      <c r="N2366" s="11"/>
      <c r="O2366" s="11">
        <f t="shared" si="365"/>
        <v>42303.726342592585</v>
      </c>
      <c r="P2366" t="b">
        <v>0</v>
      </c>
      <c r="Q2366">
        <v>0</v>
      </c>
      <c r="R2366" t="b">
        <v>0</v>
      </c>
      <c r="S2366" t="s">
        <v>8272</v>
      </c>
      <c r="T2366" s="5">
        <f t="shared" si="366"/>
        <v>0</v>
      </c>
      <c r="U2366" s="5">
        <f t="shared" si="367"/>
        <v>0</v>
      </c>
      <c r="V2366" t="str">
        <f t="shared" si="368"/>
        <v>technology</v>
      </c>
      <c r="W2366" t="str">
        <f t="shared" si="369"/>
        <v>web</v>
      </c>
      <c r="X2366" s="8">
        <f t="shared" si="360"/>
        <v>2015</v>
      </c>
      <c r="Y2366" s="8">
        <f t="shared" si="361"/>
        <v>9</v>
      </c>
    </row>
    <row r="2367" spans="1:25" ht="19" customHeight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362"/>
        <v>42346.528067129628</v>
      </c>
      <c r="L2367" s="12">
        <f t="shared" si="363"/>
        <v>2015</v>
      </c>
      <c r="M2367" s="12">
        <f t="shared" si="364"/>
        <v>12</v>
      </c>
      <c r="N2367" s="11"/>
      <c r="O2367" s="11">
        <f t="shared" si="365"/>
        <v>42386.749999999993</v>
      </c>
      <c r="P2367" t="b">
        <v>0</v>
      </c>
      <c r="Q2367">
        <v>0</v>
      </c>
      <c r="R2367" t="b">
        <v>0</v>
      </c>
      <c r="S2367" t="s">
        <v>8272</v>
      </c>
      <c r="T2367" s="5">
        <f t="shared" si="366"/>
        <v>0</v>
      </c>
      <c r="U2367" s="5">
        <f t="shared" si="367"/>
        <v>0</v>
      </c>
      <c r="V2367" t="str">
        <f t="shared" si="368"/>
        <v>technology</v>
      </c>
      <c r="W2367" t="str">
        <f t="shared" si="369"/>
        <v>web</v>
      </c>
      <c r="X2367" s="8">
        <f t="shared" si="360"/>
        <v>2015</v>
      </c>
      <c r="Y2367" s="8">
        <f t="shared" si="361"/>
        <v>12</v>
      </c>
    </row>
    <row r="2368" spans="1:25" ht="19" customHeight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362"/>
        <v>42268.323298611103</v>
      </c>
      <c r="L2368" s="12">
        <f t="shared" si="363"/>
        <v>2015</v>
      </c>
      <c r="M2368" s="12">
        <f t="shared" si="364"/>
        <v>9</v>
      </c>
      <c r="N2368" s="11"/>
      <c r="O2368" s="11">
        <f t="shared" si="365"/>
        <v>42298.323298611103</v>
      </c>
      <c r="P2368" t="b">
        <v>0</v>
      </c>
      <c r="Q2368">
        <v>27</v>
      </c>
      <c r="R2368" t="b">
        <v>0</v>
      </c>
      <c r="S2368" t="s">
        <v>8272</v>
      </c>
      <c r="T2368" s="5">
        <f t="shared" si="366"/>
        <v>10.52</v>
      </c>
      <c r="U2368" s="5">
        <f t="shared" si="367"/>
        <v>97.407407407407405</v>
      </c>
      <c r="V2368" t="str">
        <f t="shared" si="368"/>
        <v>technology</v>
      </c>
      <c r="W2368" t="str">
        <f t="shared" si="369"/>
        <v>web</v>
      </c>
      <c r="X2368" s="8">
        <f t="shared" si="360"/>
        <v>2015</v>
      </c>
      <c r="Y2368" s="8">
        <f t="shared" si="361"/>
        <v>9</v>
      </c>
    </row>
    <row r="2369" spans="1:25" ht="19" customHeight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362"/>
        <v>42425.761759259258</v>
      </c>
      <c r="L2369" s="12">
        <f t="shared" si="363"/>
        <v>2016</v>
      </c>
      <c r="M2369" s="12">
        <f t="shared" si="364"/>
        <v>2</v>
      </c>
      <c r="N2369" s="11"/>
      <c r="O2369" s="11">
        <f t="shared" si="365"/>
        <v>42485.720092592594</v>
      </c>
      <c r="P2369" t="b">
        <v>0</v>
      </c>
      <c r="Q2369">
        <v>14</v>
      </c>
      <c r="R2369" t="b">
        <v>0</v>
      </c>
      <c r="S2369" t="s">
        <v>8272</v>
      </c>
      <c r="T2369" s="5">
        <f t="shared" si="366"/>
        <v>1.34</v>
      </c>
      <c r="U2369" s="5">
        <f t="shared" si="367"/>
        <v>47.857142857142854</v>
      </c>
      <c r="V2369" t="str">
        <f t="shared" si="368"/>
        <v>technology</v>
      </c>
      <c r="W2369" t="str">
        <f t="shared" si="369"/>
        <v>web</v>
      </c>
      <c r="X2369" s="8">
        <f t="shared" si="360"/>
        <v>2016</v>
      </c>
      <c r="Y2369" s="8">
        <f t="shared" si="361"/>
        <v>2</v>
      </c>
    </row>
    <row r="2370" spans="1:25" ht="19" customHeight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si="362"/>
        <v>42063.513483796291</v>
      </c>
      <c r="L2370" s="12">
        <f t="shared" si="363"/>
        <v>2015</v>
      </c>
      <c r="M2370" s="12">
        <f t="shared" si="364"/>
        <v>2</v>
      </c>
      <c r="N2370" s="11"/>
      <c r="O2370" s="11">
        <f t="shared" si="365"/>
        <v>42108.471817129626</v>
      </c>
      <c r="P2370" t="b">
        <v>0</v>
      </c>
      <c r="Q2370">
        <v>2</v>
      </c>
      <c r="R2370" t="b">
        <v>0</v>
      </c>
      <c r="S2370" t="s">
        <v>8272</v>
      </c>
      <c r="T2370" s="5">
        <f t="shared" si="366"/>
        <v>0.25</v>
      </c>
      <c r="U2370" s="5">
        <f t="shared" si="367"/>
        <v>50</v>
      </c>
      <c r="V2370" t="str">
        <f t="shared" si="368"/>
        <v>technology</v>
      </c>
      <c r="W2370" t="str">
        <f t="shared" si="369"/>
        <v>web</v>
      </c>
      <c r="X2370" s="8">
        <f t="shared" ref="X2370:X2433" si="370">L2370</f>
        <v>2015</v>
      </c>
      <c r="Y2370" s="8">
        <f t="shared" ref="Y2370:Y2433" si="371">M2370</f>
        <v>2</v>
      </c>
    </row>
    <row r="2371" spans="1:25" ht="19" customHeight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ref="K2371:K2434" si="372">(J2371/86400)+25569+(-5/24)</f>
        <v>42380.60429398148</v>
      </c>
      <c r="L2371" s="12">
        <f t="shared" ref="L2371:L2434" si="373">YEAR(K2371)</f>
        <v>2016</v>
      </c>
      <c r="M2371" s="12">
        <f t="shared" ref="M2371:M2434" si="374">MONTH(K2371)</f>
        <v>1</v>
      </c>
      <c r="N2371" s="11"/>
      <c r="O2371" s="11">
        <f t="shared" ref="O2371:O2434" si="375">(I2371/86400)+25569+(-5/24)</f>
        <v>42410.60429398148</v>
      </c>
      <c r="P2371" t="b">
        <v>0</v>
      </c>
      <c r="Q2371">
        <v>0</v>
      </c>
      <c r="R2371" t="b">
        <v>0</v>
      </c>
      <c r="S2371" t="s">
        <v>8272</v>
      </c>
      <c r="T2371" s="5">
        <f t="shared" ref="T2371:T2434" si="376">E2371/D2371*100</f>
        <v>0</v>
      </c>
      <c r="U2371" s="5">
        <f t="shared" ref="U2371:U2434" si="377">IF(Q2371&gt;0,E2371/Q2371,0)</f>
        <v>0</v>
      </c>
      <c r="V2371" t="str">
        <f t="shared" ref="V2371:V2434" si="378">LEFT(S2371,SEARCH("/",S2371)-1)</f>
        <v>technology</v>
      </c>
      <c r="W2371" t="str">
        <f t="shared" ref="W2371:W2434" si="379">RIGHT($S2371,LEN($S2371)-SEARCH("/",$S2371))</f>
        <v>web</v>
      </c>
      <c r="X2371" s="8">
        <f t="shared" si="370"/>
        <v>2016</v>
      </c>
      <c r="Y2371" s="8">
        <f t="shared" si="371"/>
        <v>1</v>
      </c>
    </row>
    <row r="2372" spans="1:25" ht="19" customHeight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372"/>
        <v>41960.980798611105</v>
      </c>
      <c r="L2372" s="12">
        <f t="shared" si="373"/>
        <v>2014</v>
      </c>
      <c r="M2372" s="12">
        <f t="shared" si="374"/>
        <v>11</v>
      </c>
      <c r="N2372" s="11"/>
      <c r="O2372" s="11">
        <f t="shared" si="375"/>
        <v>41990.980798611105</v>
      </c>
      <c r="P2372" t="b">
        <v>0</v>
      </c>
      <c r="Q2372">
        <v>4</v>
      </c>
      <c r="R2372" t="b">
        <v>0</v>
      </c>
      <c r="S2372" t="s">
        <v>8272</v>
      </c>
      <c r="T2372" s="5">
        <f t="shared" si="376"/>
        <v>0.32800000000000001</v>
      </c>
      <c r="U2372" s="5">
        <f t="shared" si="377"/>
        <v>20.5</v>
      </c>
      <c r="V2372" t="str">
        <f t="shared" si="378"/>
        <v>technology</v>
      </c>
      <c r="W2372" t="str">
        <f t="shared" si="379"/>
        <v>web</v>
      </c>
      <c r="X2372" s="8">
        <f t="shared" si="370"/>
        <v>2014</v>
      </c>
      <c r="Y2372" s="8">
        <f t="shared" si="371"/>
        <v>11</v>
      </c>
    </row>
    <row r="2373" spans="1:25" ht="19" customHeight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372"/>
        <v>42150.569398148145</v>
      </c>
      <c r="L2373" s="12">
        <f t="shared" si="373"/>
        <v>2015</v>
      </c>
      <c r="M2373" s="12">
        <f t="shared" si="374"/>
        <v>5</v>
      </c>
      <c r="N2373" s="11"/>
      <c r="O2373" s="11">
        <f t="shared" si="375"/>
        <v>42180.569398148145</v>
      </c>
      <c r="P2373" t="b">
        <v>0</v>
      </c>
      <c r="Q2373">
        <v>0</v>
      </c>
      <c r="R2373" t="b">
        <v>0</v>
      </c>
      <c r="S2373" t="s">
        <v>8272</v>
      </c>
      <c r="T2373" s="5">
        <f t="shared" si="376"/>
        <v>0</v>
      </c>
      <c r="U2373" s="5">
        <f t="shared" si="377"/>
        <v>0</v>
      </c>
      <c r="V2373" t="str">
        <f t="shared" si="378"/>
        <v>technology</v>
      </c>
      <c r="W2373" t="str">
        <f t="shared" si="379"/>
        <v>web</v>
      </c>
      <c r="X2373" s="8">
        <f t="shared" si="370"/>
        <v>2015</v>
      </c>
      <c r="Y2373" s="8">
        <f t="shared" si="371"/>
        <v>5</v>
      </c>
    </row>
    <row r="2374" spans="1:25" ht="19" customHeight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372"/>
        <v>42087.860775462956</v>
      </c>
      <c r="L2374" s="12">
        <f t="shared" si="373"/>
        <v>2015</v>
      </c>
      <c r="M2374" s="12">
        <f t="shared" si="374"/>
        <v>3</v>
      </c>
      <c r="N2374" s="11"/>
      <c r="O2374" s="11">
        <f t="shared" si="375"/>
        <v>42117.860775462956</v>
      </c>
      <c r="P2374" t="b">
        <v>0</v>
      </c>
      <c r="Q2374">
        <v>6</v>
      </c>
      <c r="R2374" t="b">
        <v>0</v>
      </c>
      <c r="S2374" t="s">
        <v>8272</v>
      </c>
      <c r="T2374" s="5">
        <f t="shared" si="376"/>
        <v>3.2727272727272729</v>
      </c>
      <c r="U2374" s="5">
        <f t="shared" si="377"/>
        <v>30</v>
      </c>
      <c r="V2374" t="str">
        <f t="shared" si="378"/>
        <v>technology</v>
      </c>
      <c r="W2374" t="str">
        <f t="shared" si="379"/>
        <v>web</v>
      </c>
      <c r="X2374" s="8">
        <f t="shared" si="370"/>
        <v>2015</v>
      </c>
      <c r="Y2374" s="8">
        <f t="shared" si="371"/>
        <v>3</v>
      </c>
    </row>
    <row r="2375" spans="1:25" ht="19" customHeight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372"/>
        <v>42215.453981481478</v>
      </c>
      <c r="L2375" s="12">
        <f t="shared" si="373"/>
        <v>2015</v>
      </c>
      <c r="M2375" s="12">
        <f t="shared" si="374"/>
        <v>7</v>
      </c>
      <c r="N2375" s="11"/>
      <c r="O2375" s="11">
        <f t="shared" si="375"/>
        <v>42245.453981481478</v>
      </c>
      <c r="P2375" t="b">
        <v>0</v>
      </c>
      <c r="Q2375">
        <v>1</v>
      </c>
      <c r="R2375" t="b">
        <v>0</v>
      </c>
      <c r="S2375" t="s">
        <v>8272</v>
      </c>
      <c r="T2375" s="5">
        <f t="shared" si="376"/>
        <v>5.8823529411764705E-3</v>
      </c>
      <c r="U2375" s="5">
        <f t="shared" si="377"/>
        <v>50</v>
      </c>
      <c r="V2375" t="str">
        <f t="shared" si="378"/>
        <v>technology</v>
      </c>
      <c r="W2375" t="str">
        <f t="shared" si="379"/>
        <v>web</v>
      </c>
      <c r="X2375" s="8">
        <f t="shared" si="370"/>
        <v>2015</v>
      </c>
      <c r="Y2375" s="8">
        <f t="shared" si="371"/>
        <v>7</v>
      </c>
    </row>
    <row r="2376" spans="1:25" ht="19" customHeight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372"/>
        <v>42017.634953703702</v>
      </c>
      <c r="L2376" s="12">
        <f t="shared" si="373"/>
        <v>2015</v>
      </c>
      <c r="M2376" s="12">
        <f t="shared" si="374"/>
        <v>1</v>
      </c>
      <c r="N2376" s="11"/>
      <c r="O2376" s="11">
        <f t="shared" si="375"/>
        <v>42047.634953703702</v>
      </c>
      <c r="P2376" t="b">
        <v>0</v>
      </c>
      <c r="Q2376">
        <v>1</v>
      </c>
      <c r="R2376" t="b">
        <v>0</v>
      </c>
      <c r="S2376" t="s">
        <v>8272</v>
      </c>
      <c r="T2376" s="5">
        <f t="shared" si="376"/>
        <v>4.5454545454545456E-2</v>
      </c>
      <c r="U2376" s="5">
        <f t="shared" si="377"/>
        <v>10</v>
      </c>
      <c r="V2376" t="str">
        <f t="shared" si="378"/>
        <v>technology</v>
      </c>
      <c r="W2376" t="str">
        <f t="shared" si="379"/>
        <v>web</v>
      </c>
      <c r="X2376" s="8">
        <f t="shared" si="370"/>
        <v>2015</v>
      </c>
      <c r="Y2376" s="8">
        <f t="shared" si="371"/>
        <v>1</v>
      </c>
    </row>
    <row r="2377" spans="1:25" ht="19" customHeight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372"/>
        <v>42592.627743055556</v>
      </c>
      <c r="L2377" s="12">
        <f t="shared" si="373"/>
        <v>2016</v>
      </c>
      <c r="M2377" s="12">
        <f t="shared" si="374"/>
        <v>8</v>
      </c>
      <c r="N2377" s="11"/>
      <c r="O2377" s="11">
        <f t="shared" si="375"/>
        <v>42622.627743055556</v>
      </c>
      <c r="P2377" t="b">
        <v>0</v>
      </c>
      <c r="Q2377">
        <v>0</v>
      </c>
      <c r="R2377" t="b">
        <v>0</v>
      </c>
      <c r="S2377" t="s">
        <v>8272</v>
      </c>
      <c r="T2377" s="5">
        <f t="shared" si="376"/>
        <v>0</v>
      </c>
      <c r="U2377" s="5">
        <f t="shared" si="377"/>
        <v>0</v>
      </c>
      <c r="V2377" t="str">
        <f t="shared" si="378"/>
        <v>technology</v>
      </c>
      <c r="W2377" t="str">
        <f t="shared" si="379"/>
        <v>web</v>
      </c>
      <c r="X2377" s="8">
        <f t="shared" si="370"/>
        <v>2016</v>
      </c>
      <c r="Y2377" s="8">
        <f t="shared" si="371"/>
        <v>8</v>
      </c>
    </row>
    <row r="2378" spans="1:25" ht="19" customHeight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372"/>
        <v>42318.717199074068</v>
      </c>
      <c r="L2378" s="12">
        <f t="shared" si="373"/>
        <v>2015</v>
      </c>
      <c r="M2378" s="12">
        <f t="shared" si="374"/>
        <v>11</v>
      </c>
      <c r="N2378" s="11"/>
      <c r="O2378" s="11">
        <f t="shared" si="375"/>
        <v>42348.717199074068</v>
      </c>
      <c r="P2378" t="b">
        <v>0</v>
      </c>
      <c r="Q2378">
        <v>4</v>
      </c>
      <c r="R2378" t="b">
        <v>0</v>
      </c>
      <c r="S2378" t="s">
        <v>8272</v>
      </c>
      <c r="T2378" s="5">
        <f t="shared" si="376"/>
        <v>10.877666666666666</v>
      </c>
      <c r="U2378" s="5">
        <f t="shared" si="377"/>
        <v>81.582499999999996</v>
      </c>
      <c r="V2378" t="str">
        <f t="shared" si="378"/>
        <v>technology</v>
      </c>
      <c r="W2378" t="str">
        <f t="shared" si="379"/>
        <v>web</v>
      </c>
      <c r="X2378" s="8">
        <f t="shared" si="370"/>
        <v>2015</v>
      </c>
      <c r="Y2378" s="8">
        <f t="shared" si="371"/>
        <v>11</v>
      </c>
    </row>
    <row r="2379" spans="1:25" ht="19" customHeight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372"/>
        <v>42669.661840277775</v>
      </c>
      <c r="L2379" s="12">
        <f t="shared" si="373"/>
        <v>2016</v>
      </c>
      <c r="M2379" s="12">
        <f t="shared" si="374"/>
        <v>10</v>
      </c>
      <c r="N2379" s="11"/>
      <c r="O2379" s="11">
        <f t="shared" si="375"/>
        <v>42699.703506944446</v>
      </c>
      <c r="P2379" t="b">
        <v>0</v>
      </c>
      <c r="Q2379">
        <v>0</v>
      </c>
      <c r="R2379" t="b">
        <v>0</v>
      </c>
      <c r="S2379" t="s">
        <v>8272</v>
      </c>
      <c r="T2379" s="5">
        <f t="shared" si="376"/>
        <v>0</v>
      </c>
      <c r="U2379" s="5">
        <f t="shared" si="377"/>
        <v>0</v>
      </c>
      <c r="V2379" t="str">
        <f t="shared" si="378"/>
        <v>technology</v>
      </c>
      <c r="W2379" t="str">
        <f t="shared" si="379"/>
        <v>web</v>
      </c>
      <c r="X2379" s="8">
        <f t="shared" si="370"/>
        <v>2016</v>
      </c>
      <c r="Y2379" s="8">
        <f t="shared" si="371"/>
        <v>10</v>
      </c>
    </row>
    <row r="2380" spans="1:25" ht="19" customHeight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372"/>
        <v>42212.804745370369</v>
      </c>
      <c r="L2380" s="12">
        <f t="shared" si="373"/>
        <v>2015</v>
      </c>
      <c r="M2380" s="12">
        <f t="shared" si="374"/>
        <v>7</v>
      </c>
      <c r="N2380" s="11"/>
      <c r="O2380" s="11">
        <f t="shared" si="375"/>
        <v>42241.804745370369</v>
      </c>
      <c r="P2380" t="b">
        <v>0</v>
      </c>
      <c r="Q2380">
        <v>0</v>
      </c>
      <c r="R2380" t="b">
        <v>0</v>
      </c>
      <c r="S2380" t="s">
        <v>8272</v>
      </c>
      <c r="T2380" s="5">
        <f t="shared" si="376"/>
        <v>0</v>
      </c>
      <c r="U2380" s="5">
        <f t="shared" si="377"/>
        <v>0</v>
      </c>
      <c r="V2380" t="str">
        <f t="shared" si="378"/>
        <v>technology</v>
      </c>
      <c r="W2380" t="str">
        <f t="shared" si="379"/>
        <v>web</v>
      </c>
      <c r="X2380" s="8">
        <f t="shared" si="370"/>
        <v>2015</v>
      </c>
      <c r="Y2380" s="8">
        <f t="shared" si="371"/>
        <v>7</v>
      </c>
    </row>
    <row r="2381" spans="1:25" ht="19" customHeight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372"/>
        <v>42236.808055555557</v>
      </c>
      <c r="L2381" s="12">
        <f t="shared" si="373"/>
        <v>2015</v>
      </c>
      <c r="M2381" s="12">
        <f t="shared" si="374"/>
        <v>8</v>
      </c>
      <c r="N2381" s="11"/>
      <c r="O2381" s="11">
        <f t="shared" si="375"/>
        <v>42281.808055555557</v>
      </c>
      <c r="P2381" t="b">
        <v>0</v>
      </c>
      <c r="Q2381">
        <v>0</v>
      </c>
      <c r="R2381" t="b">
        <v>0</v>
      </c>
      <c r="S2381" t="s">
        <v>8272</v>
      </c>
      <c r="T2381" s="5">
        <f t="shared" si="376"/>
        <v>0</v>
      </c>
      <c r="U2381" s="5">
        <f t="shared" si="377"/>
        <v>0</v>
      </c>
      <c r="V2381" t="str">
        <f t="shared" si="378"/>
        <v>technology</v>
      </c>
      <c r="W2381" t="str">
        <f t="shared" si="379"/>
        <v>web</v>
      </c>
      <c r="X2381" s="8">
        <f t="shared" si="370"/>
        <v>2015</v>
      </c>
      <c r="Y2381" s="8">
        <f t="shared" si="371"/>
        <v>8</v>
      </c>
    </row>
    <row r="2382" spans="1:25" ht="19" customHeight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372"/>
        <v>42248.584976851846</v>
      </c>
      <c r="L2382" s="12">
        <f t="shared" si="373"/>
        <v>2015</v>
      </c>
      <c r="M2382" s="12">
        <f t="shared" si="374"/>
        <v>9</v>
      </c>
      <c r="N2382" s="11"/>
      <c r="O2382" s="11">
        <f t="shared" si="375"/>
        <v>42278.584976851846</v>
      </c>
      <c r="P2382" t="b">
        <v>0</v>
      </c>
      <c r="Q2382">
        <v>3</v>
      </c>
      <c r="R2382" t="b">
        <v>0</v>
      </c>
      <c r="S2382" t="s">
        <v>8272</v>
      </c>
      <c r="T2382" s="5">
        <f t="shared" si="376"/>
        <v>0.36666666666666664</v>
      </c>
      <c r="U2382" s="5">
        <f t="shared" si="377"/>
        <v>18.333333333333332</v>
      </c>
      <c r="V2382" t="str">
        <f t="shared" si="378"/>
        <v>technology</v>
      </c>
      <c r="W2382" t="str">
        <f t="shared" si="379"/>
        <v>web</v>
      </c>
      <c r="X2382" s="8">
        <f t="shared" si="370"/>
        <v>2015</v>
      </c>
      <c r="Y2382" s="8">
        <f t="shared" si="371"/>
        <v>9</v>
      </c>
    </row>
    <row r="2383" spans="1:25" ht="19" customHeight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372"/>
        <v>42074.727407407401</v>
      </c>
      <c r="L2383" s="12">
        <f t="shared" si="373"/>
        <v>2015</v>
      </c>
      <c r="M2383" s="12">
        <f t="shared" si="374"/>
        <v>3</v>
      </c>
      <c r="N2383" s="11"/>
      <c r="O2383" s="11">
        <f t="shared" si="375"/>
        <v>42104.727407407401</v>
      </c>
      <c r="P2383" t="b">
        <v>0</v>
      </c>
      <c r="Q2383">
        <v>7</v>
      </c>
      <c r="R2383" t="b">
        <v>0</v>
      </c>
      <c r="S2383" t="s">
        <v>8272</v>
      </c>
      <c r="T2383" s="5">
        <f t="shared" si="376"/>
        <v>1.8193398957730169</v>
      </c>
      <c r="U2383" s="5">
        <f t="shared" si="377"/>
        <v>224.42857142857142</v>
      </c>
      <c r="V2383" t="str">
        <f t="shared" si="378"/>
        <v>technology</v>
      </c>
      <c r="W2383" t="str">
        <f t="shared" si="379"/>
        <v>web</v>
      </c>
      <c r="X2383" s="8">
        <f t="shared" si="370"/>
        <v>2015</v>
      </c>
      <c r="Y2383" s="8">
        <f t="shared" si="371"/>
        <v>3</v>
      </c>
    </row>
    <row r="2384" spans="1:25" ht="19" customHeight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372"/>
        <v>42194.979201388887</v>
      </c>
      <c r="L2384" s="12">
        <f t="shared" si="373"/>
        <v>2015</v>
      </c>
      <c r="M2384" s="12">
        <f t="shared" si="374"/>
        <v>7</v>
      </c>
      <c r="N2384" s="11"/>
      <c r="O2384" s="11">
        <f t="shared" si="375"/>
        <v>42219.979201388887</v>
      </c>
      <c r="P2384" t="b">
        <v>0</v>
      </c>
      <c r="Q2384">
        <v>2</v>
      </c>
      <c r="R2384" t="b">
        <v>0</v>
      </c>
      <c r="S2384" t="s">
        <v>8272</v>
      </c>
      <c r="T2384" s="5">
        <f t="shared" si="376"/>
        <v>2.5</v>
      </c>
      <c r="U2384" s="5">
        <f t="shared" si="377"/>
        <v>37.5</v>
      </c>
      <c r="V2384" t="str">
        <f t="shared" si="378"/>
        <v>technology</v>
      </c>
      <c r="W2384" t="str">
        <f t="shared" si="379"/>
        <v>web</v>
      </c>
      <c r="X2384" s="8">
        <f t="shared" si="370"/>
        <v>2015</v>
      </c>
      <c r="Y2384" s="8">
        <f t="shared" si="371"/>
        <v>7</v>
      </c>
    </row>
    <row r="2385" spans="1:25" ht="19" customHeight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372"/>
        <v>42026.848460648143</v>
      </c>
      <c r="L2385" s="12">
        <f t="shared" si="373"/>
        <v>2015</v>
      </c>
      <c r="M2385" s="12">
        <f t="shared" si="374"/>
        <v>1</v>
      </c>
      <c r="N2385" s="11"/>
      <c r="O2385" s="11">
        <f t="shared" si="375"/>
        <v>42056.848460648143</v>
      </c>
      <c r="P2385" t="b">
        <v>0</v>
      </c>
      <c r="Q2385">
        <v>3</v>
      </c>
      <c r="R2385" t="b">
        <v>0</v>
      </c>
      <c r="S2385" t="s">
        <v>8272</v>
      </c>
      <c r="T2385" s="5">
        <f t="shared" si="376"/>
        <v>4.3499999999999996</v>
      </c>
      <c r="U2385" s="5">
        <f t="shared" si="377"/>
        <v>145</v>
      </c>
      <c r="V2385" t="str">
        <f t="shared" si="378"/>
        <v>technology</v>
      </c>
      <c r="W2385" t="str">
        <f t="shared" si="379"/>
        <v>web</v>
      </c>
      <c r="X2385" s="8">
        <f t="shared" si="370"/>
        <v>2015</v>
      </c>
      <c r="Y2385" s="8">
        <f t="shared" si="371"/>
        <v>1</v>
      </c>
    </row>
    <row r="2386" spans="1:25" ht="19" customHeight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372"/>
        <v>41926.859293981477</v>
      </c>
      <c r="L2386" s="12">
        <f t="shared" si="373"/>
        <v>2014</v>
      </c>
      <c r="M2386" s="12">
        <f t="shared" si="374"/>
        <v>10</v>
      </c>
      <c r="N2386" s="11"/>
      <c r="O2386" s="11">
        <f t="shared" si="375"/>
        <v>41956.900960648149</v>
      </c>
      <c r="P2386" t="b">
        <v>0</v>
      </c>
      <c r="Q2386">
        <v>8</v>
      </c>
      <c r="R2386" t="b">
        <v>0</v>
      </c>
      <c r="S2386" t="s">
        <v>8272</v>
      </c>
      <c r="T2386" s="5">
        <f t="shared" si="376"/>
        <v>0.8</v>
      </c>
      <c r="U2386" s="5">
        <f t="shared" si="377"/>
        <v>1</v>
      </c>
      <c r="V2386" t="str">
        <f t="shared" si="378"/>
        <v>technology</v>
      </c>
      <c r="W2386" t="str">
        <f t="shared" si="379"/>
        <v>web</v>
      </c>
      <c r="X2386" s="8">
        <f t="shared" si="370"/>
        <v>2014</v>
      </c>
      <c r="Y2386" s="8">
        <f t="shared" si="371"/>
        <v>10</v>
      </c>
    </row>
    <row r="2387" spans="1:25" ht="19" customHeight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372"/>
        <v>42191.493425925924</v>
      </c>
      <c r="L2387" s="12">
        <f t="shared" si="373"/>
        <v>2015</v>
      </c>
      <c r="M2387" s="12">
        <f t="shared" si="374"/>
        <v>7</v>
      </c>
      <c r="N2387" s="11"/>
      <c r="O2387" s="11">
        <f t="shared" si="375"/>
        <v>42221.493425925924</v>
      </c>
      <c r="P2387" t="b">
        <v>0</v>
      </c>
      <c r="Q2387">
        <v>7</v>
      </c>
      <c r="R2387" t="b">
        <v>0</v>
      </c>
      <c r="S2387" t="s">
        <v>8272</v>
      </c>
      <c r="T2387" s="5">
        <f t="shared" si="376"/>
        <v>1.2123076923076923</v>
      </c>
      <c r="U2387" s="5">
        <f t="shared" si="377"/>
        <v>112.57142857142857</v>
      </c>
      <c r="V2387" t="str">
        <f t="shared" si="378"/>
        <v>technology</v>
      </c>
      <c r="W2387" t="str">
        <f t="shared" si="379"/>
        <v>web</v>
      </c>
      <c r="X2387" s="8">
        <f t="shared" si="370"/>
        <v>2015</v>
      </c>
      <c r="Y2387" s="8">
        <f t="shared" si="371"/>
        <v>7</v>
      </c>
    </row>
    <row r="2388" spans="1:25" ht="19" customHeight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372"/>
        <v>41954.629907407405</v>
      </c>
      <c r="L2388" s="12">
        <f t="shared" si="373"/>
        <v>2014</v>
      </c>
      <c r="M2388" s="12">
        <f t="shared" si="374"/>
        <v>11</v>
      </c>
      <c r="N2388" s="11"/>
      <c r="O2388" s="11">
        <f t="shared" si="375"/>
        <v>42014.629907407405</v>
      </c>
      <c r="P2388" t="b">
        <v>0</v>
      </c>
      <c r="Q2388">
        <v>0</v>
      </c>
      <c r="R2388" t="b">
        <v>0</v>
      </c>
      <c r="S2388" t="s">
        <v>8272</v>
      </c>
      <c r="T2388" s="5">
        <f t="shared" si="376"/>
        <v>0</v>
      </c>
      <c r="U2388" s="5">
        <f t="shared" si="377"/>
        <v>0</v>
      </c>
      <c r="V2388" t="str">
        <f t="shared" si="378"/>
        <v>technology</v>
      </c>
      <c r="W2388" t="str">
        <f t="shared" si="379"/>
        <v>web</v>
      </c>
      <c r="X2388" s="8">
        <f t="shared" si="370"/>
        <v>2014</v>
      </c>
      <c r="Y2388" s="8">
        <f t="shared" si="371"/>
        <v>11</v>
      </c>
    </row>
    <row r="2389" spans="1:25" ht="19" customHeight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372"/>
        <v>42528.418287037035</v>
      </c>
      <c r="L2389" s="12">
        <f t="shared" si="373"/>
        <v>2016</v>
      </c>
      <c r="M2389" s="12">
        <f t="shared" si="374"/>
        <v>6</v>
      </c>
      <c r="N2389" s="11"/>
      <c r="O2389" s="11">
        <f t="shared" si="375"/>
        <v>42573.418287037035</v>
      </c>
      <c r="P2389" t="b">
        <v>0</v>
      </c>
      <c r="Q2389">
        <v>3</v>
      </c>
      <c r="R2389" t="b">
        <v>0</v>
      </c>
      <c r="S2389" t="s">
        <v>8272</v>
      </c>
      <c r="T2389" s="5">
        <f t="shared" si="376"/>
        <v>0.68399999999999994</v>
      </c>
      <c r="U2389" s="5">
        <f t="shared" si="377"/>
        <v>342</v>
      </c>
      <c r="V2389" t="str">
        <f t="shared" si="378"/>
        <v>technology</v>
      </c>
      <c r="W2389" t="str">
        <f t="shared" si="379"/>
        <v>web</v>
      </c>
      <c r="X2389" s="8">
        <f t="shared" si="370"/>
        <v>2016</v>
      </c>
      <c r="Y2389" s="8">
        <f t="shared" si="371"/>
        <v>6</v>
      </c>
    </row>
    <row r="2390" spans="1:25" ht="19" customHeight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372"/>
        <v>41989.645358796297</v>
      </c>
      <c r="L2390" s="12">
        <f t="shared" si="373"/>
        <v>2014</v>
      </c>
      <c r="M2390" s="12">
        <f t="shared" si="374"/>
        <v>12</v>
      </c>
      <c r="N2390" s="11"/>
      <c r="O2390" s="11">
        <f t="shared" si="375"/>
        <v>42019.603472222218</v>
      </c>
      <c r="P2390" t="b">
        <v>0</v>
      </c>
      <c r="Q2390">
        <v>8</v>
      </c>
      <c r="R2390" t="b">
        <v>0</v>
      </c>
      <c r="S2390" t="s">
        <v>8272</v>
      </c>
      <c r="T2390" s="5">
        <f t="shared" si="376"/>
        <v>1.2513513513513512</v>
      </c>
      <c r="U2390" s="5">
        <f t="shared" si="377"/>
        <v>57.875</v>
      </c>
      <c r="V2390" t="str">
        <f t="shared" si="378"/>
        <v>technology</v>
      </c>
      <c r="W2390" t="str">
        <f t="shared" si="379"/>
        <v>web</v>
      </c>
      <c r="X2390" s="8">
        <f t="shared" si="370"/>
        <v>2014</v>
      </c>
      <c r="Y2390" s="8">
        <f t="shared" si="371"/>
        <v>12</v>
      </c>
    </row>
    <row r="2391" spans="1:25" ht="19" customHeight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372"/>
        <v>42179.445046296292</v>
      </c>
      <c r="L2391" s="12">
        <f t="shared" si="373"/>
        <v>2015</v>
      </c>
      <c r="M2391" s="12">
        <f t="shared" si="374"/>
        <v>6</v>
      </c>
      <c r="N2391" s="11"/>
      <c r="O2391" s="11">
        <f t="shared" si="375"/>
        <v>42210.707638888889</v>
      </c>
      <c r="P2391" t="b">
        <v>0</v>
      </c>
      <c r="Q2391">
        <v>1</v>
      </c>
      <c r="R2391" t="b">
        <v>0</v>
      </c>
      <c r="S2391" t="s">
        <v>8272</v>
      </c>
      <c r="T2391" s="5">
        <f t="shared" si="376"/>
        <v>0.1875</v>
      </c>
      <c r="U2391" s="5">
        <f t="shared" si="377"/>
        <v>30</v>
      </c>
      <c r="V2391" t="str">
        <f t="shared" si="378"/>
        <v>technology</v>
      </c>
      <c r="W2391" t="str">
        <f t="shared" si="379"/>
        <v>web</v>
      </c>
      <c r="X2391" s="8">
        <f t="shared" si="370"/>
        <v>2015</v>
      </c>
      <c r="Y2391" s="8">
        <f t="shared" si="371"/>
        <v>6</v>
      </c>
    </row>
    <row r="2392" spans="1:25" ht="19" customHeight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372"/>
        <v>41968.053981481477</v>
      </c>
      <c r="L2392" s="12">
        <f t="shared" si="373"/>
        <v>2014</v>
      </c>
      <c r="M2392" s="12">
        <f t="shared" si="374"/>
        <v>11</v>
      </c>
      <c r="N2392" s="11"/>
      <c r="O2392" s="11">
        <f t="shared" si="375"/>
        <v>42008.053981481477</v>
      </c>
      <c r="P2392" t="b">
        <v>0</v>
      </c>
      <c r="Q2392">
        <v>0</v>
      </c>
      <c r="R2392" t="b">
        <v>0</v>
      </c>
      <c r="S2392" t="s">
        <v>8272</v>
      </c>
      <c r="T2392" s="5">
        <f t="shared" si="376"/>
        <v>0</v>
      </c>
      <c r="U2392" s="5">
        <f t="shared" si="377"/>
        <v>0</v>
      </c>
      <c r="V2392" t="str">
        <f t="shared" si="378"/>
        <v>technology</v>
      </c>
      <c r="W2392" t="str">
        <f t="shared" si="379"/>
        <v>web</v>
      </c>
      <c r="X2392" s="8">
        <f t="shared" si="370"/>
        <v>2014</v>
      </c>
      <c r="Y2392" s="8">
        <f t="shared" si="371"/>
        <v>11</v>
      </c>
    </row>
    <row r="2393" spans="1:25" ht="19" customHeight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372"/>
        <v>42064.586157407401</v>
      </c>
      <c r="L2393" s="12">
        <f t="shared" si="373"/>
        <v>2015</v>
      </c>
      <c r="M2393" s="12">
        <f t="shared" si="374"/>
        <v>3</v>
      </c>
      <c r="N2393" s="11"/>
      <c r="O2393" s="11">
        <f t="shared" si="375"/>
        <v>42094.544490740744</v>
      </c>
      <c r="P2393" t="b">
        <v>0</v>
      </c>
      <c r="Q2393">
        <v>1</v>
      </c>
      <c r="R2393" t="b">
        <v>0</v>
      </c>
      <c r="S2393" t="s">
        <v>8272</v>
      </c>
      <c r="T2393" s="5">
        <f t="shared" si="376"/>
        <v>0.125</v>
      </c>
      <c r="U2393" s="5">
        <f t="shared" si="377"/>
        <v>25</v>
      </c>
      <c r="V2393" t="str">
        <f t="shared" si="378"/>
        <v>technology</v>
      </c>
      <c r="W2393" t="str">
        <f t="shared" si="379"/>
        <v>web</v>
      </c>
      <c r="X2393" s="8">
        <f t="shared" si="370"/>
        <v>2015</v>
      </c>
      <c r="Y2393" s="8">
        <f t="shared" si="371"/>
        <v>3</v>
      </c>
    </row>
    <row r="2394" spans="1:25" ht="19" customHeight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372"/>
        <v>42275.912303240737</v>
      </c>
      <c r="L2394" s="12">
        <f t="shared" si="373"/>
        <v>2015</v>
      </c>
      <c r="M2394" s="12">
        <f t="shared" si="374"/>
        <v>9</v>
      </c>
      <c r="N2394" s="11"/>
      <c r="O2394" s="11">
        <f t="shared" si="375"/>
        <v>42305.912303240737</v>
      </c>
      <c r="P2394" t="b">
        <v>0</v>
      </c>
      <c r="Q2394">
        <v>0</v>
      </c>
      <c r="R2394" t="b">
        <v>0</v>
      </c>
      <c r="S2394" t="s">
        <v>8272</v>
      </c>
      <c r="T2394" s="5">
        <f t="shared" si="376"/>
        <v>0</v>
      </c>
      <c r="U2394" s="5">
        <f t="shared" si="377"/>
        <v>0</v>
      </c>
      <c r="V2394" t="str">
        <f t="shared" si="378"/>
        <v>technology</v>
      </c>
      <c r="W2394" t="str">
        <f t="shared" si="379"/>
        <v>web</v>
      </c>
      <c r="X2394" s="8">
        <f t="shared" si="370"/>
        <v>2015</v>
      </c>
      <c r="Y2394" s="8">
        <f t="shared" si="371"/>
        <v>9</v>
      </c>
    </row>
    <row r="2395" spans="1:25" ht="19" customHeight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372"/>
        <v>42194.440011574072</v>
      </c>
      <c r="L2395" s="12">
        <f t="shared" si="373"/>
        <v>2015</v>
      </c>
      <c r="M2395" s="12">
        <f t="shared" si="374"/>
        <v>7</v>
      </c>
      <c r="N2395" s="11"/>
      <c r="O2395" s="11">
        <f t="shared" si="375"/>
        <v>42224.440011574072</v>
      </c>
      <c r="P2395" t="b">
        <v>0</v>
      </c>
      <c r="Q2395">
        <v>1</v>
      </c>
      <c r="R2395" t="b">
        <v>0</v>
      </c>
      <c r="S2395" t="s">
        <v>8272</v>
      </c>
      <c r="T2395" s="5">
        <f t="shared" si="376"/>
        <v>0.05</v>
      </c>
      <c r="U2395" s="5">
        <f t="shared" si="377"/>
        <v>50</v>
      </c>
      <c r="V2395" t="str">
        <f t="shared" si="378"/>
        <v>technology</v>
      </c>
      <c r="W2395" t="str">
        <f t="shared" si="379"/>
        <v>web</v>
      </c>
      <c r="X2395" s="8">
        <f t="shared" si="370"/>
        <v>2015</v>
      </c>
      <c r="Y2395" s="8">
        <f t="shared" si="371"/>
        <v>7</v>
      </c>
    </row>
    <row r="2396" spans="1:25" ht="19" customHeight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372"/>
        <v>42031.15385416666</v>
      </c>
      <c r="L2396" s="12">
        <f t="shared" si="373"/>
        <v>2015</v>
      </c>
      <c r="M2396" s="12">
        <f t="shared" si="374"/>
        <v>1</v>
      </c>
      <c r="N2396" s="11"/>
      <c r="O2396" s="11">
        <f t="shared" si="375"/>
        <v>42061.15385416666</v>
      </c>
      <c r="P2396" t="b">
        <v>0</v>
      </c>
      <c r="Q2396">
        <v>2</v>
      </c>
      <c r="R2396" t="b">
        <v>0</v>
      </c>
      <c r="S2396" t="s">
        <v>8272</v>
      </c>
      <c r="T2396" s="5">
        <f t="shared" si="376"/>
        <v>0.06</v>
      </c>
      <c r="U2396" s="5">
        <f t="shared" si="377"/>
        <v>1.5</v>
      </c>
      <c r="V2396" t="str">
        <f t="shared" si="378"/>
        <v>technology</v>
      </c>
      <c r="W2396" t="str">
        <f t="shared" si="379"/>
        <v>web</v>
      </c>
      <c r="X2396" s="8">
        <f t="shared" si="370"/>
        <v>2015</v>
      </c>
      <c r="Y2396" s="8">
        <f t="shared" si="371"/>
        <v>1</v>
      </c>
    </row>
    <row r="2397" spans="1:25" ht="19" customHeight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372"/>
        <v>42716.913043981483</v>
      </c>
      <c r="L2397" s="12">
        <f t="shared" si="373"/>
        <v>2016</v>
      </c>
      <c r="M2397" s="12">
        <f t="shared" si="374"/>
        <v>12</v>
      </c>
      <c r="N2397" s="11"/>
      <c r="O2397" s="11">
        <f t="shared" si="375"/>
        <v>42745.164583333331</v>
      </c>
      <c r="P2397" t="b">
        <v>0</v>
      </c>
      <c r="Q2397">
        <v>0</v>
      </c>
      <c r="R2397" t="b">
        <v>0</v>
      </c>
      <c r="S2397" t="s">
        <v>8272</v>
      </c>
      <c r="T2397" s="5">
        <f t="shared" si="376"/>
        <v>0</v>
      </c>
      <c r="U2397" s="5">
        <f t="shared" si="377"/>
        <v>0</v>
      </c>
      <c r="V2397" t="str">
        <f t="shared" si="378"/>
        <v>technology</v>
      </c>
      <c r="W2397" t="str">
        <f t="shared" si="379"/>
        <v>web</v>
      </c>
      <c r="X2397" s="8">
        <f t="shared" si="370"/>
        <v>2016</v>
      </c>
      <c r="Y2397" s="8">
        <f t="shared" si="371"/>
        <v>12</v>
      </c>
    </row>
    <row r="2398" spans="1:25" ht="19" customHeight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372"/>
        <v>42262.640717592592</v>
      </c>
      <c r="L2398" s="12">
        <f t="shared" si="373"/>
        <v>2015</v>
      </c>
      <c r="M2398" s="12">
        <f t="shared" si="374"/>
        <v>9</v>
      </c>
      <c r="N2398" s="11"/>
      <c r="O2398" s="11">
        <f t="shared" si="375"/>
        <v>42292.640717592592</v>
      </c>
      <c r="P2398" t="b">
        <v>0</v>
      </c>
      <c r="Q2398">
        <v>1</v>
      </c>
      <c r="R2398" t="b">
        <v>0</v>
      </c>
      <c r="S2398" t="s">
        <v>8272</v>
      </c>
      <c r="T2398" s="5">
        <f t="shared" si="376"/>
        <v>0.2</v>
      </c>
      <c r="U2398" s="5">
        <f t="shared" si="377"/>
        <v>10</v>
      </c>
      <c r="V2398" t="str">
        <f t="shared" si="378"/>
        <v>technology</v>
      </c>
      <c r="W2398" t="str">
        <f t="shared" si="379"/>
        <v>web</v>
      </c>
      <c r="X2398" s="8">
        <f t="shared" si="370"/>
        <v>2015</v>
      </c>
      <c r="Y2398" s="8">
        <f t="shared" si="371"/>
        <v>9</v>
      </c>
    </row>
    <row r="2399" spans="1:25" ht="19" customHeight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372"/>
        <v>41976.676574074074</v>
      </c>
      <c r="L2399" s="12">
        <f t="shared" si="373"/>
        <v>2014</v>
      </c>
      <c r="M2399" s="12">
        <f t="shared" si="374"/>
        <v>12</v>
      </c>
      <c r="N2399" s="11"/>
      <c r="O2399" s="11">
        <f t="shared" si="375"/>
        <v>42006.676574074074</v>
      </c>
      <c r="P2399" t="b">
        <v>0</v>
      </c>
      <c r="Q2399">
        <v>0</v>
      </c>
      <c r="R2399" t="b">
        <v>0</v>
      </c>
      <c r="S2399" t="s">
        <v>8272</v>
      </c>
      <c r="T2399" s="5">
        <f t="shared" si="376"/>
        <v>0</v>
      </c>
      <c r="U2399" s="5">
        <f t="shared" si="377"/>
        <v>0</v>
      </c>
      <c r="V2399" t="str">
        <f t="shared" si="378"/>
        <v>technology</v>
      </c>
      <c r="W2399" t="str">
        <f t="shared" si="379"/>
        <v>web</v>
      </c>
      <c r="X2399" s="8">
        <f t="shared" si="370"/>
        <v>2014</v>
      </c>
      <c r="Y2399" s="8">
        <f t="shared" si="371"/>
        <v>12</v>
      </c>
    </row>
    <row r="2400" spans="1:25" ht="19" customHeight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372"/>
        <v>42157.708148148151</v>
      </c>
      <c r="L2400" s="12">
        <f t="shared" si="373"/>
        <v>2015</v>
      </c>
      <c r="M2400" s="12">
        <f t="shared" si="374"/>
        <v>6</v>
      </c>
      <c r="N2400" s="11"/>
      <c r="O2400" s="11">
        <f t="shared" si="375"/>
        <v>42187.708148148151</v>
      </c>
      <c r="P2400" t="b">
        <v>0</v>
      </c>
      <c r="Q2400">
        <v>0</v>
      </c>
      <c r="R2400" t="b">
        <v>0</v>
      </c>
      <c r="S2400" t="s">
        <v>8272</v>
      </c>
      <c r="T2400" s="5">
        <f t="shared" si="376"/>
        <v>0</v>
      </c>
      <c r="U2400" s="5">
        <f t="shared" si="377"/>
        <v>0</v>
      </c>
      <c r="V2400" t="str">
        <f t="shared" si="378"/>
        <v>technology</v>
      </c>
      <c r="W2400" t="str">
        <f t="shared" si="379"/>
        <v>web</v>
      </c>
      <c r="X2400" s="8">
        <f t="shared" si="370"/>
        <v>2015</v>
      </c>
      <c r="Y2400" s="8">
        <f t="shared" si="371"/>
        <v>6</v>
      </c>
    </row>
    <row r="2401" spans="1:25" ht="19" customHeight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372"/>
        <v>41956.644745370366</v>
      </c>
      <c r="L2401" s="12">
        <f t="shared" si="373"/>
        <v>2014</v>
      </c>
      <c r="M2401" s="12">
        <f t="shared" si="374"/>
        <v>11</v>
      </c>
      <c r="N2401" s="11"/>
      <c r="O2401" s="11">
        <f t="shared" si="375"/>
        <v>41991.644745370366</v>
      </c>
      <c r="P2401" t="b">
        <v>0</v>
      </c>
      <c r="Q2401">
        <v>0</v>
      </c>
      <c r="R2401" t="b">
        <v>0</v>
      </c>
      <c r="S2401" t="s">
        <v>8272</v>
      </c>
      <c r="T2401" s="5">
        <f t="shared" si="376"/>
        <v>0</v>
      </c>
      <c r="U2401" s="5">
        <f t="shared" si="377"/>
        <v>0</v>
      </c>
      <c r="V2401" t="str">
        <f t="shared" si="378"/>
        <v>technology</v>
      </c>
      <c r="W2401" t="str">
        <f t="shared" si="379"/>
        <v>web</v>
      </c>
      <c r="X2401" s="8">
        <f t="shared" si="370"/>
        <v>2014</v>
      </c>
      <c r="Y2401" s="8">
        <f t="shared" si="371"/>
        <v>11</v>
      </c>
    </row>
    <row r="2402" spans="1:25" ht="19" customHeight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372"/>
        <v>42444.059768518513</v>
      </c>
      <c r="L2402" s="12">
        <f t="shared" si="373"/>
        <v>2016</v>
      </c>
      <c r="M2402" s="12">
        <f t="shared" si="374"/>
        <v>3</v>
      </c>
      <c r="N2402" s="11"/>
      <c r="O2402" s="11">
        <f t="shared" si="375"/>
        <v>42474.059768518513</v>
      </c>
      <c r="P2402" t="b">
        <v>0</v>
      </c>
      <c r="Q2402">
        <v>0</v>
      </c>
      <c r="R2402" t="b">
        <v>0</v>
      </c>
      <c r="S2402" t="s">
        <v>8272</v>
      </c>
      <c r="T2402" s="5">
        <f t="shared" si="376"/>
        <v>0</v>
      </c>
      <c r="U2402" s="5">
        <f t="shared" si="377"/>
        <v>0</v>
      </c>
      <c r="V2402" t="str">
        <f t="shared" si="378"/>
        <v>technology</v>
      </c>
      <c r="W2402" t="str">
        <f t="shared" si="379"/>
        <v>web</v>
      </c>
      <c r="X2402" s="8">
        <f t="shared" si="370"/>
        <v>2016</v>
      </c>
      <c r="Y2402" s="8">
        <f t="shared" si="371"/>
        <v>3</v>
      </c>
    </row>
    <row r="2403" spans="1:25" ht="19" customHeight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372"/>
        <v>42374.614537037036</v>
      </c>
      <c r="L2403" s="12">
        <f t="shared" si="373"/>
        <v>2016</v>
      </c>
      <c r="M2403" s="12">
        <f t="shared" si="374"/>
        <v>1</v>
      </c>
      <c r="N2403" s="11"/>
      <c r="O2403" s="11">
        <f t="shared" si="375"/>
        <v>42434.614537037036</v>
      </c>
      <c r="P2403" t="b">
        <v>0</v>
      </c>
      <c r="Q2403">
        <v>9</v>
      </c>
      <c r="R2403" t="b">
        <v>0</v>
      </c>
      <c r="S2403" t="s">
        <v>8284</v>
      </c>
      <c r="T2403" s="5">
        <f t="shared" si="376"/>
        <v>0.71785714285714286</v>
      </c>
      <c r="U2403" s="5">
        <f t="shared" si="377"/>
        <v>22.333333333333332</v>
      </c>
      <c r="V2403" t="str">
        <f t="shared" si="378"/>
        <v>food</v>
      </c>
      <c r="W2403" t="str">
        <f t="shared" si="379"/>
        <v>food trucks</v>
      </c>
      <c r="X2403" s="8">
        <f t="shared" si="370"/>
        <v>2016</v>
      </c>
      <c r="Y2403" s="8">
        <f t="shared" si="371"/>
        <v>1</v>
      </c>
    </row>
    <row r="2404" spans="1:25" ht="19" customHeight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372"/>
        <v>42107.47142361111</v>
      </c>
      <c r="L2404" s="12">
        <f t="shared" si="373"/>
        <v>2015</v>
      </c>
      <c r="M2404" s="12">
        <f t="shared" si="374"/>
        <v>4</v>
      </c>
      <c r="N2404" s="11"/>
      <c r="O2404" s="11">
        <f t="shared" si="375"/>
        <v>42137.47142361111</v>
      </c>
      <c r="P2404" t="b">
        <v>0</v>
      </c>
      <c r="Q2404">
        <v>1</v>
      </c>
      <c r="R2404" t="b">
        <v>0</v>
      </c>
      <c r="S2404" t="s">
        <v>8284</v>
      </c>
      <c r="T2404" s="5">
        <f t="shared" si="376"/>
        <v>0.43333333333333329</v>
      </c>
      <c r="U2404" s="5">
        <f t="shared" si="377"/>
        <v>52</v>
      </c>
      <c r="V2404" t="str">
        <f t="shared" si="378"/>
        <v>food</v>
      </c>
      <c r="W2404" t="str">
        <f t="shared" si="379"/>
        <v>food trucks</v>
      </c>
      <c r="X2404" s="8">
        <f t="shared" si="370"/>
        <v>2015</v>
      </c>
      <c r="Y2404" s="8">
        <f t="shared" si="371"/>
        <v>4</v>
      </c>
    </row>
    <row r="2405" spans="1:25" ht="19" customHeight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372"/>
        <v>42399.67428240741</v>
      </c>
      <c r="L2405" s="12">
        <f t="shared" si="373"/>
        <v>2016</v>
      </c>
      <c r="M2405" s="12">
        <f t="shared" si="374"/>
        <v>1</v>
      </c>
      <c r="N2405" s="11"/>
      <c r="O2405" s="11">
        <f t="shared" si="375"/>
        <v>42459.632615740738</v>
      </c>
      <c r="P2405" t="b">
        <v>0</v>
      </c>
      <c r="Q2405">
        <v>12</v>
      </c>
      <c r="R2405" t="b">
        <v>0</v>
      </c>
      <c r="S2405" t="s">
        <v>8284</v>
      </c>
      <c r="T2405" s="5">
        <f t="shared" si="376"/>
        <v>16.833333333333332</v>
      </c>
      <c r="U2405" s="5">
        <f t="shared" si="377"/>
        <v>16.833333333333332</v>
      </c>
      <c r="V2405" t="str">
        <f t="shared" si="378"/>
        <v>food</v>
      </c>
      <c r="W2405" t="str">
        <f t="shared" si="379"/>
        <v>food trucks</v>
      </c>
      <c r="X2405" s="8">
        <f t="shared" si="370"/>
        <v>2016</v>
      </c>
      <c r="Y2405" s="8">
        <f t="shared" si="371"/>
        <v>1</v>
      </c>
    </row>
    <row r="2406" spans="1:25" ht="19" customHeight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372"/>
        <v>42341.831099537034</v>
      </c>
      <c r="L2406" s="12">
        <f t="shared" si="373"/>
        <v>2015</v>
      </c>
      <c r="M2406" s="12">
        <f t="shared" si="374"/>
        <v>12</v>
      </c>
      <c r="N2406" s="11"/>
      <c r="O2406" s="11">
        <f t="shared" si="375"/>
        <v>42371.831099537034</v>
      </c>
      <c r="P2406" t="b">
        <v>0</v>
      </c>
      <c r="Q2406">
        <v>0</v>
      </c>
      <c r="R2406" t="b">
        <v>0</v>
      </c>
      <c r="S2406" t="s">
        <v>8284</v>
      </c>
      <c r="T2406" s="5">
        <f t="shared" si="376"/>
        <v>0</v>
      </c>
      <c r="U2406" s="5">
        <f t="shared" si="377"/>
        <v>0</v>
      </c>
      <c r="V2406" t="str">
        <f t="shared" si="378"/>
        <v>food</v>
      </c>
      <c r="W2406" t="str">
        <f t="shared" si="379"/>
        <v>food trucks</v>
      </c>
      <c r="X2406" s="8">
        <f t="shared" si="370"/>
        <v>2015</v>
      </c>
      <c r="Y2406" s="8">
        <f t="shared" si="371"/>
        <v>12</v>
      </c>
    </row>
    <row r="2407" spans="1:25" ht="19" customHeight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372"/>
        <v>42595.377025462956</v>
      </c>
      <c r="L2407" s="12">
        <f t="shared" si="373"/>
        <v>2016</v>
      </c>
      <c r="M2407" s="12">
        <f t="shared" si="374"/>
        <v>8</v>
      </c>
      <c r="N2407" s="11"/>
      <c r="O2407" s="11">
        <f t="shared" si="375"/>
        <v>42616.377025462956</v>
      </c>
      <c r="P2407" t="b">
        <v>0</v>
      </c>
      <c r="Q2407">
        <v>20</v>
      </c>
      <c r="R2407" t="b">
        <v>0</v>
      </c>
      <c r="S2407" t="s">
        <v>8284</v>
      </c>
      <c r="T2407" s="5">
        <f t="shared" si="376"/>
        <v>22.52</v>
      </c>
      <c r="U2407" s="5">
        <f t="shared" si="377"/>
        <v>56.3</v>
      </c>
      <c r="V2407" t="str">
        <f t="shared" si="378"/>
        <v>food</v>
      </c>
      <c r="W2407" t="str">
        <f t="shared" si="379"/>
        <v>food trucks</v>
      </c>
      <c r="X2407" s="8">
        <f t="shared" si="370"/>
        <v>2016</v>
      </c>
      <c r="Y2407" s="8">
        <f t="shared" si="371"/>
        <v>8</v>
      </c>
    </row>
    <row r="2408" spans="1:25" ht="19" customHeight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372"/>
        <v>41982.902662037035</v>
      </c>
      <c r="L2408" s="12">
        <f t="shared" si="373"/>
        <v>2014</v>
      </c>
      <c r="M2408" s="12">
        <f t="shared" si="374"/>
        <v>12</v>
      </c>
      <c r="N2408" s="11"/>
      <c r="O2408" s="11">
        <f t="shared" si="375"/>
        <v>42022.902662037035</v>
      </c>
      <c r="P2408" t="b">
        <v>0</v>
      </c>
      <c r="Q2408">
        <v>16</v>
      </c>
      <c r="R2408" t="b">
        <v>0</v>
      </c>
      <c r="S2408" t="s">
        <v>8284</v>
      </c>
      <c r="T2408" s="5">
        <f t="shared" si="376"/>
        <v>41.384615384615387</v>
      </c>
      <c r="U2408" s="5">
        <f t="shared" si="377"/>
        <v>84.0625</v>
      </c>
      <c r="V2408" t="str">
        <f t="shared" si="378"/>
        <v>food</v>
      </c>
      <c r="W2408" t="str">
        <f t="shared" si="379"/>
        <v>food trucks</v>
      </c>
      <c r="X2408" s="8">
        <f t="shared" si="370"/>
        <v>2014</v>
      </c>
      <c r="Y2408" s="8">
        <f t="shared" si="371"/>
        <v>12</v>
      </c>
    </row>
    <row r="2409" spans="1:25" ht="19" customHeight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372"/>
        <v>42082.367222222216</v>
      </c>
      <c r="L2409" s="12">
        <f t="shared" si="373"/>
        <v>2015</v>
      </c>
      <c r="M2409" s="12">
        <f t="shared" si="374"/>
        <v>3</v>
      </c>
      <c r="N2409" s="11"/>
      <c r="O2409" s="11">
        <f t="shared" si="375"/>
        <v>42105.041666666664</v>
      </c>
      <c r="P2409" t="b">
        <v>0</v>
      </c>
      <c r="Q2409">
        <v>33</v>
      </c>
      <c r="R2409" t="b">
        <v>0</v>
      </c>
      <c r="S2409" t="s">
        <v>8284</v>
      </c>
      <c r="T2409" s="5">
        <f t="shared" si="376"/>
        <v>25.259090909090908</v>
      </c>
      <c r="U2409" s="5">
        <f t="shared" si="377"/>
        <v>168.39393939393941</v>
      </c>
      <c r="V2409" t="str">
        <f t="shared" si="378"/>
        <v>food</v>
      </c>
      <c r="W2409" t="str">
        <f t="shared" si="379"/>
        <v>food trucks</v>
      </c>
      <c r="X2409" s="8">
        <f t="shared" si="370"/>
        <v>2015</v>
      </c>
      <c r="Y2409" s="8">
        <f t="shared" si="371"/>
        <v>3</v>
      </c>
    </row>
    <row r="2410" spans="1:25" ht="19" customHeight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372"/>
        <v>41918.93237268518</v>
      </c>
      <c r="L2410" s="12">
        <f t="shared" si="373"/>
        <v>2014</v>
      </c>
      <c r="M2410" s="12">
        <f t="shared" si="374"/>
        <v>10</v>
      </c>
      <c r="N2410" s="11"/>
      <c r="O2410" s="11">
        <f t="shared" si="375"/>
        <v>41948.974039351851</v>
      </c>
      <c r="P2410" t="b">
        <v>0</v>
      </c>
      <c r="Q2410">
        <v>2</v>
      </c>
      <c r="R2410" t="b">
        <v>0</v>
      </c>
      <c r="S2410" t="s">
        <v>8284</v>
      </c>
      <c r="T2410" s="5">
        <f t="shared" si="376"/>
        <v>0.2</v>
      </c>
      <c r="U2410" s="5">
        <f t="shared" si="377"/>
        <v>15</v>
      </c>
      <c r="V2410" t="str">
        <f t="shared" si="378"/>
        <v>food</v>
      </c>
      <c r="W2410" t="str">
        <f t="shared" si="379"/>
        <v>food trucks</v>
      </c>
      <c r="X2410" s="8">
        <f t="shared" si="370"/>
        <v>2014</v>
      </c>
      <c r="Y2410" s="8">
        <f t="shared" si="371"/>
        <v>10</v>
      </c>
    </row>
    <row r="2411" spans="1:25" ht="19" customHeight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372"/>
        <v>42204.667534722219</v>
      </c>
      <c r="L2411" s="12">
        <f t="shared" si="373"/>
        <v>2015</v>
      </c>
      <c r="M2411" s="12">
        <f t="shared" si="374"/>
        <v>7</v>
      </c>
      <c r="N2411" s="11"/>
      <c r="O2411" s="11">
        <f t="shared" si="375"/>
        <v>42234.667534722219</v>
      </c>
      <c r="P2411" t="b">
        <v>0</v>
      </c>
      <c r="Q2411">
        <v>6</v>
      </c>
      <c r="R2411" t="b">
        <v>0</v>
      </c>
      <c r="S2411" t="s">
        <v>8284</v>
      </c>
      <c r="T2411" s="5">
        <f t="shared" si="376"/>
        <v>1.8399999999999999</v>
      </c>
      <c r="U2411" s="5">
        <f t="shared" si="377"/>
        <v>76.666666666666671</v>
      </c>
      <c r="V2411" t="str">
        <f t="shared" si="378"/>
        <v>food</v>
      </c>
      <c r="W2411" t="str">
        <f t="shared" si="379"/>
        <v>food trucks</v>
      </c>
      <c r="X2411" s="8">
        <f t="shared" si="370"/>
        <v>2015</v>
      </c>
      <c r="Y2411" s="8">
        <f t="shared" si="371"/>
        <v>7</v>
      </c>
    </row>
    <row r="2412" spans="1:25" ht="19" customHeight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372"/>
        <v>42224.199942129628</v>
      </c>
      <c r="L2412" s="12">
        <f t="shared" si="373"/>
        <v>2015</v>
      </c>
      <c r="M2412" s="12">
        <f t="shared" si="374"/>
        <v>8</v>
      </c>
      <c r="N2412" s="11"/>
      <c r="O2412" s="11">
        <f t="shared" si="375"/>
        <v>42254.199942129628</v>
      </c>
      <c r="P2412" t="b">
        <v>0</v>
      </c>
      <c r="Q2412">
        <v>0</v>
      </c>
      <c r="R2412" t="b">
        <v>0</v>
      </c>
      <c r="S2412" t="s">
        <v>8284</v>
      </c>
      <c r="T2412" s="5">
        <f t="shared" si="376"/>
        <v>0</v>
      </c>
      <c r="U2412" s="5">
        <f t="shared" si="377"/>
        <v>0</v>
      </c>
      <c r="V2412" t="str">
        <f t="shared" si="378"/>
        <v>food</v>
      </c>
      <c r="W2412" t="str">
        <f t="shared" si="379"/>
        <v>food trucks</v>
      </c>
      <c r="X2412" s="8">
        <f t="shared" si="370"/>
        <v>2015</v>
      </c>
      <c r="Y2412" s="8">
        <f t="shared" si="371"/>
        <v>8</v>
      </c>
    </row>
    <row r="2413" spans="1:25" ht="19" customHeight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372"/>
        <v>42211.524097222216</v>
      </c>
      <c r="L2413" s="12">
        <f t="shared" si="373"/>
        <v>2015</v>
      </c>
      <c r="M2413" s="12">
        <f t="shared" si="374"/>
        <v>7</v>
      </c>
      <c r="N2413" s="11"/>
      <c r="O2413" s="11">
        <f t="shared" si="375"/>
        <v>42241.524097222216</v>
      </c>
      <c r="P2413" t="b">
        <v>0</v>
      </c>
      <c r="Q2413">
        <v>3</v>
      </c>
      <c r="R2413" t="b">
        <v>0</v>
      </c>
      <c r="S2413" t="s">
        <v>8284</v>
      </c>
      <c r="T2413" s="5">
        <f t="shared" si="376"/>
        <v>0.60399999999999998</v>
      </c>
      <c r="U2413" s="5">
        <f t="shared" si="377"/>
        <v>50.333333333333336</v>
      </c>
      <c r="V2413" t="str">
        <f t="shared" si="378"/>
        <v>food</v>
      </c>
      <c r="W2413" t="str">
        <f t="shared" si="379"/>
        <v>food trucks</v>
      </c>
      <c r="X2413" s="8">
        <f t="shared" si="370"/>
        <v>2015</v>
      </c>
      <c r="Y2413" s="8">
        <f t="shared" si="371"/>
        <v>7</v>
      </c>
    </row>
    <row r="2414" spans="1:25" ht="19" customHeight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372"/>
        <v>42655.528622685182</v>
      </c>
      <c r="L2414" s="12">
        <f t="shared" si="373"/>
        <v>2016</v>
      </c>
      <c r="M2414" s="12">
        <f t="shared" si="374"/>
        <v>10</v>
      </c>
      <c r="N2414" s="11"/>
      <c r="O2414" s="11">
        <f t="shared" si="375"/>
        <v>42700.570289351854</v>
      </c>
      <c r="P2414" t="b">
        <v>0</v>
      </c>
      <c r="Q2414">
        <v>0</v>
      </c>
      <c r="R2414" t="b">
        <v>0</v>
      </c>
      <c r="S2414" t="s">
        <v>8284</v>
      </c>
      <c r="T2414" s="5">
        <f t="shared" si="376"/>
        <v>0</v>
      </c>
      <c r="U2414" s="5">
        <f t="shared" si="377"/>
        <v>0</v>
      </c>
      <c r="V2414" t="str">
        <f t="shared" si="378"/>
        <v>food</v>
      </c>
      <c r="W2414" t="str">
        <f t="shared" si="379"/>
        <v>food trucks</v>
      </c>
      <c r="X2414" s="8">
        <f t="shared" si="370"/>
        <v>2016</v>
      </c>
      <c r="Y2414" s="8">
        <f t="shared" si="371"/>
        <v>10</v>
      </c>
    </row>
    <row r="2415" spans="1:25" ht="19" customHeight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372"/>
        <v>41759.901412037034</v>
      </c>
      <c r="L2415" s="12">
        <f t="shared" si="373"/>
        <v>2014</v>
      </c>
      <c r="M2415" s="12">
        <f t="shared" si="374"/>
        <v>4</v>
      </c>
      <c r="N2415" s="11"/>
      <c r="O2415" s="11">
        <f t="shared" si="375"/>
        <v>41790.770833333328</v>
      </c>
      <c r="P2415" t="b">
        <v>0</v>
      </c>
      <c r="Q2415">
        <v>3</v>
      </c>
      <c r="R2415" t="b">
        <v>0</v>
      </c>
      <c r="S2415" t="s">
        <v>8284</v>
      </c>
      <c r="T2415" s="5">
        <f t="shared" si="376"/>
        <v>0.83333333333333337</v>
      </c>
      <c r="U2415" s="5">
        <f t="shared" si="377"/>
        <v>8.3333333333333339</v>
      </c>
      <c r="V2415" t="str">
        <f t="shared" si="378"/>
        <v>food</v>
      </c>
      <c r="W2415" t="str">
        <f t="shared" si="379"/>
        <v>food trucks</v>
      </c>
      <c r="X2415" s="8">
        <f t="shared" si="370"/>
        <v>2014</v>
      </c>
      <c r="Y2415" s="8">
        <f t="shared" si="371"/>
        <v>4</v>
      </c>
    </row>
    <row r="2416" spans="1:25" ht="19" customHeight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372"/>
        <v>42198.486805555549</v>
      </c>
      <c r="L2416" s="12">
        <f t="shared" si="373"/>
        <v>2015</v>
      </c>
      <c r="M2416" s="12">
        <f t="shared" si="374"/>
        <v>7</v>
      </c>
      <c r="N2416" s="11"/>
      <c r="O2416" s="11">
        <f t="shared" si="375"/>
        <v>42237.957638888889</v>
      </c>
      <c r="P2416" t="b">
        <v>0</v>
      </c>
      <c r="Q2416">
        <v>13</v>
      </c>
      <c r="R2416" t="b">
        <v>0</v>
      </c>
      <c r="S2416" t="s">
        <v>8284</v>
      </c>
      <c r="T2416" s="5">
        <f t="shared" si="376"/>
        <v>3.0666666666666664</v>
      </c>
      <c r="U2416" s="5">
        <f t="shared" si="377"/>
        <v>35.384615384615387</v>
      </c>
      <c r="V2416" t="str">
        <f t="shared" si="378"/>
        <v>food</v>
      </c>
      <c r="W2416" t="str">
        <f t="shared" si="379"/>
        <v>food trucks</v>
      </c>
      <c r="X2416" s="8">
        <f t="shared" si="370"/>
        <v>2015</v>
      </c>
      <c r="Y2416" s="8">
        <f t="shared" si="371"/>
        <v>7</v>
      </c>
    </row>
    <row r="2417" spans="1:25" ht="19" customHeight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372"/>
        <v>42536.654467592591</v>
      </c>
      <c r="L2417" s="12">
        <f t="shared" si="373"/>
        <v>2016</v>
      </c>
      <c r="M2417" s="12">
        <f t="shared" si="374"/>
        <v>6</v>
      </c>
      <c r="N2417" s="11"/>
      <c r="O2417" s="11">
        <f t="shared" si="375"/>
        <v>42566.654467592591</v>
      </c>
      <c r="P2417" t="b">
        <v>0</v>
      </c>
      <c r="Q2417">
        <v>6</v>
      </c>
      <c r="R2417" t="b">
        <v>0</v>
      </c>
      <c r="S2417" t="s">
        <v>8284</v>
      </c>
      <c r="T2417" s="5">
        <f t="shared" si="376"/>
        <v>0.55833333333333335</v>
      </c>
      <c r="U2417" s="5">
        <f t="shared" si="377"/>
        <v>55.833333333333336</v>
      </c>
      <c r="V2417" t="str">
        <f t="shared" si="378"/>
        <v>food</v>
      </c>
      <c r="W2417" t="str">
        <f t="shared" si="379"/>
        <v>food trucks</v>
      </c>
      <c r="X2417" s="8">
        <f t="shared" si="370"/>
        <v>2016</v>
      </c>
      <c r="Y2417" s="8">
        <f t="shared" si="371"/>
        <v>6</v>
      </c>
    </row>
    <row r="2418" spans="1:25" ht="19" customHeight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372"/>
        <v>42019.529432870368</v>
      </c>
      <c r="L2418" s="12">
        <f t="shared" si="373"/>
        <v>2015</v>
      </c>
      <c r="M2418" s="12">
        <f t="shared" si="374"/>
        <v>1</v>
      </c>
      <c r="N2418" s="11"/>
      <c r="O2418" s="11">
        <f t="shared" si="375"/>
        <v>42077.416666666664</v>
      </c>
      <c r="P2418" t="b">
        <v>0</v>
      </c>
      <c r="Q2418">
        <v>1</v>
      </c>
      <c r="R2418" t="b">
        <v>0</v>
      </c>
      <c r="S2418" t="s">
        <v>8284</v>
      </c>
      <c r="T2418" s="5">
        <f t="shared" si="376"/>
        <v>2.5000000000000001E-2</v>
      </c>
      <c r="U2418" s="5">
        <f t="shared" si="377"/>
        <v>5</v>
      </c>
      <c r="V2418" t="str">
        <f t="shared" si="378"/>
        <v>food</v>
      </c>
      <c r="W2418" t="str">
        <f t="shared" si="379"/>
        <v>food trucks</v>
      </c>
      <c r="X2418" s="8">
        <f t="shared" si="370"/>
        <v>2015</v>
      </c>
      <c r="Y2418" s="8">
        <f t="shared" si="371"/>
        <v>1</v>
      </c>
    </row>
    <row r="2419" spans="1:25" ht="19" customHeight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372"/>
        <v>41831.675775462958</v>
      </c>
      <c r="L2419" s="12">
        <f t="shared" si="373"/>
        <v>2014</v>
      </c>
      <c r="M2419" s="12">
        <f t="shared" si="374"/>
        <v>7</v>
      </c>
      <c r="N2419" s="11"/>
      <c r="O2419" s="11">
        <f t="shared" si="375"/>
        <v>41861.675775462958</v>
      </c>
      <c r="P2419" t="b">
        <v>0</v>
      </c>
      <c r="Q2419">
        <v>0</v>
      </c>
      <c r="R2419" t="b">
        <v>0</v>
      </c>
      <c r="S2419" t="s">
        <v>8284</v>
      </c>
      <c r="T2419" s="5">
        <f t="shared" si="376"/>
        <v>0</v>
      </c>
      <c r="U2419" s="5">
        <f t="shared" si="377"/>
        <v>0</v>
      </c>
      <c r="V2419" t="str">
        <f t="shared" si="378"/>
        <v>food</v>
      </c>
      <c r="W2419" t="str">
        <f t="shared" si="379"/>
        <v>food trucks</v>
      </c>
      <c r="X2419" s="8">
        <f t="shared" si="370"/>
        <v>2014</v>
      </c>
      <c r="Y2419" s="8">
        <f t="shared" si="371"/>
        <v>7</v>
      </c>
    </row>
    <row r="2420" spans="1:25" ht="19" customHeight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372"/>
        <v>42027.648657407401</v>
      </c>
      <c r="L2420" s="12">
        <f t="shared" si="373"/>
        <v>2015</v>
      </c>
      <c r="M2420" s="12">
        <f t="shared" si="374"/>
        <v>1</v>
      </c>
      <c r="N2420" s="11"/>
      <c r="O2420" s="11">
        <f t="shared" si="375"/>
        <v>42087.606990740744</v>
      </c>
      <c r="P2420" t="b">
        <v>0</v>
      </c>
      <c r="Q2420">
        <v>5</v>
      </c>
      <c r="R2420" t="b">
        <v>0</v>
      </c>
      <c r="S2420" t="s">
        <v>8284</v>
      </c>
      <c r="T2420" s="5">
        <f t="shared" si="376"/>
        <v>0.02</v>
      </c>
      <c r="U2420" s="5">
        <f t="shared" si="377"/>
        <v>1</v>
      </c>
      <c r="V2420" t="str">
        <f t="shared" si="378"/>
        <v>food</v>
      </c>
      <c r="W2420" t="str">
        <f t="shared" si="379"/>
        <v>food trucks</v>
      </c>
      <c r="X2420" s="8">
        <f t="shared" si="370"/>
        <v>2015</v>
      </c>
      <c r="Y2420" s="8">
        <f t="shared" si="371"/>
        <v>1</v>
      </c>
    </row>
    <row r="2421" spans="1:25" ht="19" customHeight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372"/>
        <v>41993.529965277776</v>
      </c>
      <c r="L2421" s="12">
        <f t="shared" si="373"/>
        <v>2014</v>
      </c>
      <c r="M2421" s="12">
        <f t="shared" si="374"/>
        <v>12</v>
      </c>
      <c r="N2421" s="11"/>
      <c r="O2421" s="11">
        <f t="shared" si="375"/>
        <v>42053.529965277776</v>
      </c>
      <c r="P2421" t="b">
        <v>0</v>
      </c>
      <c r="Q2421">
        <v>0</v>
      </c>
      <c r="R2421" t="b">
        <v>0</v>
      </c>
      <c r="S2421" t="s">
        <v>8284</v>
      </c>
      <c r="T2421" s="5">
        <f t="shared" si="376"/>
        <v>0</v>
      </c>
      <c r="U2421" s="5">
        <f t="shared" si="377"/>
        <v>0</v>
      </c>
      <c r="V2421" t="str">
        <f t="shared" si="378"/>
        <v>food</v>
      </c>
      <c r="W2421" t="str">
        <f t="shared" si="379"/>
        <v>food trucks</v>
      </c>
      <c r="X2421" s="8">
        <f t="shared" si="370"/>
        <v>2014</v>
      </c>
      <c r="Y2421" s="8">
        <f t="shared" si="371"/>
        <v>12</v>
      </c>
    </row>
    <row r="2422" spans="1:25" ht="19" customHeight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372"/>
        <v>41892.820543981477</v>
      </c>
      <c r="L2422" s="12">
        <f t="shared" si="373"/>
        <v>2014</v>
      </c>
      <c r="M2422" s="12">
        <f t="shared" si="374"/>
        <v>9</v>
      </c>
      <c r="N2422" s="11"/>
      <c r="O2422" s="11">
        <f t="shared" si="375"/>
        <v>41952.862210648142</v>
      </c>
      <c r="P2422" t="b">
        <v>0</v>
      </c>
      <c r="Q2422">
        <v>36</v>
      </c>
      <c r="R2422" t="b">
        <v>0</v>
      </c>
      <c r="S2422" t="s">
        <v>8284</v>
      </c>
      <c r="T2422" s="5">
        <f t="shared" si="376"/>
        <v>14.825133372851216</v>
      </c>
      <c r="U2422" s="5">
        <f t="shared" si="377"/>
        <v>69.472222222222229</v>
      </c>
      <c r="V2422" t="str">
        <f t="shared" si="378"/>
        <v>food</v>
      </c>
      <c r="W2422" t="str">
        <f t="shared" si="379"/>
        <v>food trucks</v>
      </c>
      <c r="X2422" s="8">
        <f t="shared" si="370"/>
        <v>2014</v>
      </c>
      <c r="Y2422" s="8">
        <f t="shared" si="371"/>
        <v>9</v>
      </c>
    </row>
    <row r="2423" spans="1:25" ht="19" customHeight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372"/>
        <v>42026.479120370372</v>
      </c>
      <c r="L2423" s="12">
        <f t="shared" si="373"/>
        <v>2015</v>
      </c>
      <c r="M2423" s="12">
        <f t="shared" si="374"/>
        <v>1</v>
      </c>
      <c r="N2423" s="11"/>
      <c r="O2423" s="11">
        <f t="shared" si="375"/>
        <v>42056.479120370372</v>
      </c>
      <c r="P2423" t="b">
        <v>0</v>
      </c>
      <c r="Q2423">
        <v>1</v>
      </c>
      <c r="R2423" t="b">
        <v>0</v>
      </c>
      <c r="S2423" t="s">
        <v>8284</v>
      </c>
      <c r="T2423" s="5">
        <f t="shared" si="376"/>
        <v>1.6666666666666666E-2</v>
      </c>
      <c r="U2423" s="5">
        <f t="shared" si="377"/>
        <v>1</v>
      </c>
      <c r="V2423" t="str">
        <f t="shared" si="378"/>
        <v>food</v>
      </c>
      <c r="W2423" t="str">
        <f t="shared" si="379"/>
        <v>food trucks</v>
      </c>
      <c r="X2423" s="8">
        <f t="shared" si="370"/>
        <v>2015</v>
      </c>
      <c r="Y2423" s="8">
        <f t="shared" si="371"/>
        <v>1</v>
      </c>
    </row>
    <row r="2424" spans="1:25" ht="19" customHeight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372"/>
        <v>42044.516620370363</v>
      </c>
      <c r="L2424" s="12">
        <f t="shared" si="373"/>
        <v>2015</v>
      </c>
      <c r="M2424" s="12">
        <f t="shared" si="374"/>
        <v>2</v>
      </c>
      <c r="N2424" s="11"/>
      <c r="O2424" s="11">
        <f t="shared" si="375"/>
        <v>42074.474953703706</v>
      </c>
      <c r="P2424" t="b">
        <v>0</v>
      </c>
      <c r="Q2424">
        <v>1</v>
      </c>
      <c r="R2424" t="b">
        <v>0</v>
      </c>
      <c r="S2424" t="s">
        <v>8284</v>
      </c>
      <c r="T2424" s="5">
        <f t="shared" si="376"/>
        <v>0.2</v>
      </c>
      <c r="U2424" s="5">
        <f t="shared" si="377"/>
        <v>1</v>
      </c>
      <c r="V2424" t="str">
        <f t="shared" si="378"/>
        <v>food</v>
      </c>
      <c r="W2424" t="str">
        <f t="shared" si="379"/>
        <v>food trucks</v>
      </c>
      <c r="X2424" s="8">
        <f t="shared" si="370"/>
        <v>2015</v>
      </c>
      <c r="Y2424" s="8">
        <f t="shared" si="371"/>
        <v>2</v>
      </c>
    </row>
    <row r="2425" spans="1:25" ht="19" customHeight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372"/>
        <v>41974.496412037035</v>
      </c>
      <c r="L2425" s="12">
        <f t="shared" si="373"/>
        <v>2014</v>
      </c>
      <c r="M2425" s="12">
        <f t="shared" si="374"/>
        <v>12</v>
      </c>
      <c r="N2425" s="11"/>
      <c r="O2425" s="11">
        <f t="shared" si="375"/>
        <v>42004.496412037035</v>
      </c>
      <c r="P2425" t="b">
        <v>0</v>
      </c>
      <c r="Q2425">
        <v>1</v>
      </c>
      <c r="R2425" t="b">
        <v>0</v>
      </c>
      <c r="S2425" t="s">
        <v>8284</v>
      </c>
      <c r="T2425" s="5">
        <f t="shared" si="376"/>
        <v>1.3333333333333334E-2</v>
      </c>
      <c r="U2425" s="5">
        <f t="shared" si="377"/>
        <v>8</v>
      </c>
      <c r="V2425" t="str">
        <f t="shared" si="378"/>
        <v>food</v>
      </c>
      <c r="W2425" t="str">
        <f t="shared" si="379"/>
        <v>food trucks</v>
      </c>
      <c r="X2425" s="8">
        <f t="shared" si="370"/>
        <v>2014</v>
      </c>
      <c r="Y2425" s="8">
        <f t="shared" si="371"/>
        <v>12</v>
      </c>
    </row>
    <row r="2426" spans="1:25" ht="19" customHeight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372"/>
        <v>41909.684120370366</v>
      </c>
      <c r="L2426" s="12">
        <f t="shared" si="373"/>
        <v>2014</v>
      </c>
      <c r="M2426" s="12">
        <f t="shared" si="374"/>
        <v>9</v>
      </c>
      <c r="N2426" s="11"/>
      <c r="O2426" s="11">
        <f t="shared" si="375"/>
        <v>41939.684120370366</v>
      </c>
      <c r="P2426" t="b">
        <v>0</v>
      </c>
      <c r="Q2426">
        <v>9</v>
      </c>
      <c r="R2426" t="b">
        <v>0</v>
      </c>
      <c r="S2426" t="s">
        <v>8284</v>
      </c>
      <c r="T2426" s="5">
        <f t="shared" si="376"/>
        <v>1.24</v>
      </c>
      <c r="U2426" s="5">
        <f t="shared" si="377"/>
        <v>34.444444444444443</v>
      </c>
      <c r="V2426" t="str">
        <f t="shared" si="378"/>
        <v>food</v>
      </c>
      <c r="W2426" t="str">
        <f t="shared" si="379"/>
        <v>food trucks</v>
      </c>
      <c r="X2426" s="8">
        <f t="shared" si="370"/>
        <v>2014</v>
      </c>
      <c r="Y2426" s="8">
        <f t="shared" si="371"/>
        <v>9</v>
      </c>
    </row>
    <row r="2427" spans="1:25" ht="19" customHeight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372"/>
        <v>42502.705428240741</v>
      </c>
      <c r="L2427" s="12">
        <f t="shared" si="373"/>
        <v>2016</v>
      </c>
      <c r="M2427" s="12">
        <f t="shared" si="374"/>
        <v>5</v>
      </c>
      <c r="N2427" s="11"/>
      <c r="O2427" s="11">
        <f t="shared" si="375"/>
        <v>42517.711111111108</v>
      </c>
      <c r="P2427" t="b">
        <v>0</v>
      </c>
      <c r="Q2427">
        <v>1</v>
      </c>
      <c r="R2427" t="b">
        <v>0</v>
      </c>
      <c r="S2427" t="s">
        <v>8284</v>
      </c>
      <c r="T2427" s="5">
        <f t="shared" si="376"/>
        <v>2.8571428571428574E-2</v>
      </c>
      <c r="U2427" s="5">
        <f t="shared" si="377"/>
        <v>1</v>
      </c>
      <c r="V2427" t="str">
        <f t="shared" si="378"/>
        <v>food</v>
      </c>
      <c r="W2427" t="str">
        <f t="shared" si="379"/>
        <v>food trucks</v>
      </c>
      <c r="X2427" s="8">
        <f t="shared" si="370"/>
        <v>2016</v>
      </c>
      <c r="Y2427" s="8">
        <f t="shared" si="371"/>
        <v>5</v>
      </c>
    </row>
    <row r="2428" spans="1:25" ht="19" customHeight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372"/>
        <v>42163.961712962962</v>
      </c>
      <c r="L2428" s="12">
        <f t="shared" si="373"/>
        <v>2015</v>
      </c>
      <c r="M2428" s="12">
        <f t="shared" si="374"/>
        <v>6</v>
      </c>
      <c r="N2428" s="11"/>
      <c r="O2428" s="11">
        <f t="shared" si="375"/>
        <v>42223.961712962962</v>
      </c>
      <c r="P2428" t="b">
        <v>0</v>
      </c>
      <c r="Q2428">
        <v>0</v>
      </c>
      <c r="R2428" t="b">
        <v>0</v>
      </c>
      <c r="S2428" t="s">
        <v>8284</v>
      </c>
      <c r="T2428" s="5">
        <f t="shared" si="376"/>
        <v>0</v>
      </c>
      <c r="U2428" s="5">
        <f t="shared" si="377"/>
        <v>0</v>
      </c>
      <c r="V2428" t="str">
        <f t="shared" si="378"/>
        <v>food</v>
      </c>
      <c r="W2428" t="str">
        <f t="shared" si="379"/>
        <v>food trucks</v>
      </c>
      <c r="X2428" s="8">
        <f t="shared" si="370"/>
        <v>2015</v>
      </c>
      <c r="Y2428" s="8">
        <f t="shared" si="371"/>
        <v>6</v>
      </c>
    </row>
    <row r="2429" spans="1:25" ht="19" customHeight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372"/>
        <v>42412.110335648147</v>
      </c>
      <c r="L2429" s="12">
        <f t="shared" si="373"/>
        <v>2016</v>
      </c>
      <c r="M2429" s="12">
        <f t="shared" si="374"/>
        <v>2</v>
      </c>
      <c r="N2429" s="11"/>
      <c r="O2429" s="11">
        <f t="shared" si="375"/>
        <v>42452.068668981483</v>
      </c>
      <c r="P2429" t="b">
        <v>0</v>
      </c>
      <c r="Q2429">
        <v>1</v>
      </c>
      <c r="R2429" t="b">
        <v>0</v>
      </c>
      <c r="S2429" t="s">
        <v>8284</v>
      </c>
      <c r="T2429" s="5">
        <f t="shared" si="376"/>
        <v>2E-3</v>
      </c>
      <c r="U2429" s="5">
        <f t="shared" si="377"/>
        <v>1</v>
      </c>
      <c r="V2429" t="str">
        <f t="shared" si="378"/>
        <v>food</v>
      </c>
      <c r="W2429" t="str">
        <f t="shared" si="379"/>
        <v>food trucks</v>
      </c>
      <c r="X2429" s="8">
        <f t="shared" si="370"/>
        <v>2016</v>
      </c>
      <c r="Y2429" s="8">
        <f t="shared" si="371"/>
        <v>2</v>
      </c>
    </row>
    <row r="2430" spans="1:25" ht="19" customHeight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372"/>
        <v>42045.575821759259</v>
      </c>
      <c r="L2430" s="12">
        <f t="shared" si="373"/>
        <v>2015</v>
      </c>
      <c r="M2430" s="12">
        <f t="shared" si="374"/>
        <v>2</v>
      </c>
      <c r="N2430" s="11"/>
      <c r="O2430" s="11">
        <f t="shared" si="375"/>
        <v>42075.534155092588</v>
      </c>
      <c r="P2430" t="b">
        <v>0</v>
      </c>
      <c r="Q2430">
        <v>1</v>
      </c>
      <c r="R2430" t="b">
        <v>0</v>
      </c>
      <c r="S2430" t="s">
        <v>8284</v>
      </c>
      <c r="T2430" s="5">
        <f t="shared" si="376"/>
        <v>2.8571428571428571E-3</v>
      </c>
      <c r="U2430" s="5">
        <f t="shared" si="377"/>
        <v>1</v>
      </c>
      <c r="V2430" t="str">
        <f t="shared" si="378"/>
        <v>food</v>
      </c>
      <c r="W2430" t="str">
        <f t="shared" si="379"/>
        <v>food trucks</v>
      </c>
      <c r="X2430" s="8">
        <f t="shared" si="370"/>
        <v>2015</v>
      </c>
      <c r="Y2430" s="8">
        <f t="shared" si="371"/>
        <v>2</v>
      </c>
    </row>
    <row r="2431" spans="1:25" ht="19" customHeight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372"/>
        <v>42734.670902777776</v>
      </c>
      <c r="L2431" s="12">
        <f t="shared" si="373"/>
        <v>2016</v>
      </c>
      <c r="M2431" s="12">
        <f t="shared" si="374"/>
        <v>12</v>
      </c>
      <c r="N2431" s="11"/>
      <c r="O2431" s="11">
        <f t="shared" si="375"/>
        <v>42771.488888888889</v>
      </c>
      <c r="P2431" t="b">
        <v>0</v>
      </c>
      <c r="Q2431">
        <v>4</v>
      </c>
      <c r="R2431" t="b">
        <v>0</v>
      </c>
      <c r="S2431" t="s">
        <v>8284</v>
      </c>
      <c r="T2431" s="5">
        <f t="shared" si="376"/>
        <v>1.4321428571428572</v>
      </c>
      <c r="U2431" s="5">
        <f t="shared" si="377"/>
        <v>501.25</v>
      </c>
      <c r="V2431" t="str">
        <f t="shared" si="378"/>
        <v>food</v>
      </c>
      <c r="W2431" t="str">
        <f t="shared" si="379"/>
        <v>food trucks</v>
      </c>
      <c r="X2431" s="8">
        <f t="shared" si="370"/>
        <v>2016</v>
      </c>
      <c r="Y2431" s="8">
        <f t="shared" si="371"/>
        <v>12</v>
      </c>
    </row>
    <row r="2432" spans="1:25" ht="19" customHeight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372"/>
        <v>42381.922499999993</v>
      </c>
      <c r="L2432" s="12">
        <f t="shared" si="373"/>
        <v>2016</v>
      </c>
      <c r="M2432" s="12">
        <f t="shared" si="374"/>
        <v>1</v>
      </c>
      <c r="N2432" s="11"/>
      <c r="O2432" s="11">
        <f t="shared" si="375"/>
        <v>42411.922499999993</v>
      </c>
      <c r="P2432" t="b">
        <v>0</v>
      </c>
      <c r="Q2432">
        <v>2</v>
      </c>
      <c r="R2432" t="b">
        <v>0</v>
      </c>
      <c r="S2432" t="s">
        <v>8284</v>
      </c>
      <c r="T2432" s="5">
        <f t="shared" si="376"/>
        <v>0.70000000000000007</v>
      </c>
      <c r="U2432" s="5">
        <f t="shared" si="377"/>
        <v>10.5</v>
      </c>
      <c r="V2432" t="str">
        <f t="shared" si="378"/>
        <v>food</v>
      </c>
      <c r="W2432" t="str">
        <f t="shared" si="379"/>
        <v>food trucks</v>
      </c>
      <c r="X2432" s="8">
        <f t="shared" si="370"/>
        <v>2016</v>
      </c>
      <c r="Y2432" s="8">
        <f t="shared" si="371"/>
        <v>1</v>
      </c>
    </row>
    <row r="2433" spans="1:25" ht="19" customHeight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372"/>
        <v>42488.891354166662</v>
      </c>
      <c r="L2433" s="12">
        <f t="shared" si="373"/>
        <v>2016</v>
      </c>
      <c r="M2433" s="12">
        <f t="shared" si="374"/>
        <v>4</v>
      </c>
      <c r="N2433" s="11"/>
      <c r="O2433" s="11">
        <f t="shared" si="375"/>
        <v>42548.891354166662</v>
      </c>
      <c r="P2433" t="b">
        <v>0</v>
      </c>
      <c r="Q2433">
        <v>2</v>
      </c>
      <c r="R2433" t="b">
        <v>0</v>
      </c>
      <c r="S2433" t="s">
        <v>8284</v>
      </c>
      <c r="T2433" s="5">
        <f t="shared" si="376"/>
        <v>2E-3</v>
      </c>
      <c r="U2433" s="5">
        <f t="shared" si="377"/>
        <v>1</v>
      </c>
      <c r="V2433" t="str">
        <f t="shared" si="378"/>
        <v>food</v>
      </c>
      <c r="W2433" t="str">
        <f t="shared" si="379"/>
        <v>food trucks</v>
      </c>
      <c r="X2433" s="8">
        <f t="shared" si="370"/>
        <v>2016</v>
      </c>
      <c r="Y2433" s="8">
        <f t="shared" si="371"/>
        <v>4</v>
      </c>
    </row>
    <row r="2434" spans="1:25" ht="19" customHeight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si="372"/>
        <v>42041.010381944441</v>
      </c>
      <c r="L2434" s="12">
        <f t="shared" si="373"/>
        <v>2015</v>
      </c>
      <c r="M2434" s="12">
        <f t="shared" si="374"/>
        <v>2</v>
      </c>
      <c r="N2434" s="11"/>
      <c r="O2434" s="11">
        <f t="shared" si="375"/>
        <v>42071.010381944441</v>
      </c>
      <c r="P2434" t="b">
        <v>0</v>
      </c>
      <c r="Q2434">
        <v>2</v>
      </c>
      <c r="R2434" t="b">
        <v>0</v>
      </c>
      <c r="S2434" t="s">
        <v>8284</v>
      </c>
      <c r="T2434" s="5">
        <f t="shared" si="376"/>
        <v>1.4285714285714287E-2</v>
      </c>
      <c r="U2434" s="5">
        <f t="shared" si="377"/>
        <v>1</v>
      </c>
      <c r="V2434" t="str">
        <f t="shared" si="378"/>
        <v>food</v>
      </c>
      <c r="W2434" t="str">
        <f t="shared" si="379"/>
        <v>food trucks</v>
      </c>
      <c r="X2434" s="8">
        <f t="shared" ref="X2434:X2497" si="380">L2434</f>
        <v>2015</v>
      </c>
      <c r="Y2434" s="8">
        <f t="shared" ref="Y2434:Y2497" si="381">M2434</f>
        <v>2</v>
      </c>
    </row>
    <row r="2435" spans="1:25" ht="19" customHeight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ref="K2435:K2498" si="382">(J2435/86400)+25569+(-5/24)</f>
        <v>42397.691469907404</v>
      </c>
      <c r="L2435" s="12">
        <f t="shared" ref="L2435:L2498" si="383">YEAR(K2435)</f>
        <v>2016</v>
      </c>
      <c r="M2435" s="12">
        <f t="shared" ref="M2435:M2498" si="384">MONTH(K2435)</f>
        <v>1</v>
      </c>
      <c r="N2435" s="11"/>
      <c r="O2435" s="11">
        <f t="shared" ref="O2435:O2498" si="385">(I2435/86400)+25569+(-5/24)</f>
        <v>42427.691469907404</v>
      </c>
      <c r="P2435" t="b">
        <v>0</v>
      </c>
      <c r="Q2435">
        <v>0</v>
      </c>
      <c r="R2435" t="b">
        <v>0</v>
      </c>
      <c r="S2435" t="s">
        <v>8284</v>
      </c>
      <c r="T2435" s="5">
        <f t="shared" ref="T2435:T2498" si="386">E2435/D2435*100</f>
        <v>0</v>
      </c>
      <c r="U2435" s="5">
        <f t="shared" ref="U2435:U2498" si="387">IF(Q2435&gt;0,E2435/Q2435,0)</f>
        <v>0</v>
      </c>
      <c r="V2435" t="str">
        <f t="shared" ref="V2435:V2498" si="388">LEFT(S2435,SEARCH("/",S2435)-1)</f>
        <v>food</v>
      </c>
      <c r="W2435" t="str">
        <f t="shared" ref="W2435:W2498" si="389">RIGHT($S2435,LEN($S2435)-SEARCH("/",$S2435))</f>
        <v>food trucks</v>
      </c>
      <c r="X2435" s="8">
        <f t="shared" si="380"/>
        <v>2016</v>
      </c>
      <c r="Y2435" s="8">
        <f t="shared" si="381"/>
        <v>1</v>
      </c>
    </row>
    <row r="2436" spans="1:25" ht="19" customHeight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382"/>
        <v>42179.977708333332</v>
      </c>
      <c r="L2436" s="12">
        <f t="shared" si="383"/>
        <v>2015</v>
      </c>
      <c r="M2436" s="12">
        <f t="shared" si="384"/>
        <v>6</v>
      </c>
      <c r="N2436" s="11"/>
      <c r="O2436" s="11">
        <f t="shared" si="385"/>
        <v>42219.977708333332</v>
      </c>
      <c r="P2436" t="b">
        <v>0</v>
      </c>
      <c r="Q2436">
        <v>2</v>
      </c>
      <c r="R2436" t="b">
        <v>0</v>
      </c>
      <c r="S2436" t="s">
        <v>8284</v>
      </c>
      <c r="T2436" s="5">
        <f t="shared" si="386"/>
        <v>0.13</v>
      </c>
      <c r="U2436" s="5">
        <f t="shared" si="387"/>
        <v>13</v>
      </c>
      <c r="V2436" t="str">
        <f t="shared" si="388"/>
        <v>food</v>
      </c>
      <c r="W2436" t="str">
        <f t="shared" si="389"/>
        <v>food trucks</v>
      </c>
      <c r="X2436" s="8">
        <f t="shared" si="380"/>
        <v>2015</v>
      </c>
      <c r="Y2436" s="8">
        <f t="shared" si="381"/>
        <v>6</v>
      </c>
    </row>
    <row r="2437" spans="1:25" ht="19" customHeight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382"/>
        <v>42252.069282407407</v>
      </c>
      <c r="L2437" s="12">
        <f t="shared" si="383"/>
        <v>2015</v>
      </c>
      <c r="M2437" s="12">
        <f t="shared" si="384"/>
        <v>9</v>
      </c>
      <c r="N2437" s="11"/>
      <c r="O2437" s="11">
        <f t="shared" si="385"/>
        <v>42282.069282407407</v>
      </c>
      <c r="P2437" t="b">
        <v>0</v>
      </c>
      <c r="Q2437">
        <v>4</v>
      </c>
      <c r="R2437" t="b">
        <v>0</v>
      </c>
      <c r="S2437" t="s">
        <v>8284</v>
      </c>
      <c r="T2437" s="5">
        <f t="shared" si="386"/>
        <v>0.48960000000000004</v>
      </c>
      <c r="U2437" s="5">
        <f t="shared" si="387"/>
        <v>306</v>
      </c>
      <c r="V2437" t="str">
        <f t="shared" si="388"/>
        <v>food</v>
      </c>
      <c r="W2437" t="str">
        <f t="shared" si="389"/>
        <v>food trucks</v>
      </c>
      <c r="X2437" s="8">
        <f t="shared" si="380"/>
        <v>2015</v>
      </c>
      <c r="Y2437" s="8">
        <f t="shared" si="381"/>
        <v>9</v>
      </c>
    </row>
    <row r="2438" spans="1:25" ht="19" customHeight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382"/>
        <v>42338.407060185178</v>
      </c>
      <c r="L2438" s="12">
        <f t="shared" si="383"/>
        <v>2015</v>
      </c>
      <c r="M2438" s="12">
        <f t="shared" si="384"/>
        <v>11</v>
      </c>
      <c r="N2438" s="11"/>
      <c r="O2438" s="11">
        <f t="shared" si="385"/>
        <v>42398.407060185178</v>
      </c>
      <c r="P2438" t="b">
        <v>0</v>
      </c>
      <c r="Q2438">
        <v>2</v>
      </c>
      <c r="R2438" t="b">
        <v>0</v>
      </c>
      <c r="S2438" t="s">
        <v>8284</v>
      </c>
      <c r="T2438" s="5">
        <f t="shared" si="386"/>
        <v>3.8461538461538464E-2</v>
      </c>
      <c r="U2438" s="5">
        <f t="shared" si="387"/>
        <v>22.5</v>
      </c>
      <c r="V2438" t="str">
        <f t="shared" si="388"/>
        <v>food</v>
      </c>
      <c r="W2438" t="str">
        <f t="shared" si="389"/>
        <v>food trucks</v>
      </c>
      <c r="X2438" s="8">
        <f t="shared" si="380"/>
        <v>2015</v>
      </c>
      <c r="Y2438" s="8">
        <f t="shared" si="381"/>
        <v>11</v>
      </c>
    </row>
    <row r="2439" spans="1:25" ht="19" customHeight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382"/>
        <v>42031.756805555553</v>
      </c>
      <c r="L2439" s="12">
        <f t="shared" si="383"/>
        <v>2015</v>
      </c>
      <c r="M2439" s="12">
        <f t="shared" si="384"/>
        <v>1</v>
      </c>
      <c r="N2439" s="11"/>
      <c r="O2439" s="11">
        <f t="shared" si="385"/>
        <v>42080.541666666664</v>
      </c>
      <c r="P2439" t="b">
        <v>0</v>
      </c>
      <c r="Q2439">
        <v>0</v>
      </c>
      <c r="R2439" t="b">
        <v>0</v>
      </c>
      <c r="S2439" t="s">
        <v>8284</v>
      </c>
      <c r="T2439" s="5">
        <f t="shared" si="386"/>
        <v>0</v>
      </c>
      <c r="U2439" s="5">
        <f t="shared" si="387"/>
        <v>0</v>
      </c>
      <c r="V2439" t="str">
        <f t="shared" si="388"/>
        <v>food</v>
      </c>
      <c r="W2439" t="str">
        <f t="shared" si="389"/>
        <v>food trucks</v>
      </c>
      <c r="X2439" s="8">
        <f t="shared" si="380"/>
        <v>2015</v>
      </c>
      <c r="Y2439" s="8">
        <f t="shared" si="381"/>
        <v>1</v>
      </c>
    </row>
    <row r="2440" spans="1:25" ht="19" customHeight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382"/>
        <v>42285.706736111104</v>
      </c>
      <c r="L2440" s="12">
        <f t="shared" si="383"/>
        <v>2015</v>
      </c>
      <c r="M2440" s="12">
        <f t="shared" si="384"/>
        <v>10</v>
      </c>
      <c r="N2440" s="11"/>
      <c r="O2440" s="11">
        <f t="shared" si="385"/>
        <v>42345.748402777775</v>
      </c>
      <c r="P2440" t="b">
        <v>0</v>
      </c>
      <c r="Q2440">
        <v>1</v>
      </c>
      <c r="R2440" t="b">
        <v>0</v>
      </c>
      <c r="S2440" t="s">
        <v>8284</v>
      </c>
      <c r="T2440" s="5">
        <f t="shared" si="386"/>
        <v>0.33333333333333337</v>
      </c>
      <c r="U2440" s="5">
        <f t="shared" si="387"/>
        <v>50</v>
      </c>
      <c r="V2440" t="str">
        <f t="shared" si="388"/>
        <v>food</v>
      </c>
      <c r="W2440" t="str">
        <f t="shared" si="389"/>
        <v>food trucks</v>
      </c>
      <c r="X2440" s="8">
        <f t="shared" si="380"/>
        <v>2015</v>
      </c>
      <c r="Y2440" s="8">
        <f t="shared" si="381"/>
        <v>10</v>
      </c>
    </row>
    <row r="2441" spans="1:25" ht="19" customHeight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382"/>
        <v>42265.610289351847</v>
      </c>
      <c r="L2441" s="12">
        <f t="shared" si="383"/>
        <v>2015</v>
      </c>
      <c r="M2441" s="12">
        <f t="shared" si="384"/>
        <v>9</v>
      </c>
      <c r="N2441" s="11"/>
      <c r="O2441" s="11">
        <f t="shared" si="385"/>
        <v>42295.610289351847</v>
      </c>
      <c r="P2441" t="b">
        <v>0</v>
      </c>
      <c r="Q2441">
        <v>0</v>
      </c>
      <c r="R2441" t="b">
        <v>0</v>
      </c>
      <c r="S2441" t="s">
        <v>8284</v>
      </c>
      <c r="T2441" s="5">
        <f t="shared" si="386"/>
        <v>0</v>
      </c>
      <c r="U2441" s="5">
        <f t="shared" si="387"/>
        <v>0</v>
      </c>
      <c r="V2441" t="str">
        <f t="shared" si="388"/>
        <v>food</v>
      </c>
      <c r="W2441" t="str">
        <f t="shared" si="389"/>
        <v>food trucks</v>
      </c>
      <c r="X2441" s="8">
        <f t="shared" si="380"/>
        <v>2015</v>
      </c>
      <c r="Y2441" s="8">
        <f t="shared" si="381"/>
        <v>9</v>
      </c>
    </row>
    <row r="2442" spans="1:25" ht="19" customHeight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382"/>
        <v>42383.691122685188</v>
      </c>
      <c r="L2442" s="12">
        <f t="shared" si="383"/>
        <v>2016</v>
      </c>
      <c r="M2442" s="12">
        <f t="shared" si="384"/>
        <v>1</v>
      </c>
      <c r="N2442" s="11"/>
      <c r="O2442" s="11">
        <f t="shared" si="385"/>
        <v>42413.691122685188</v>
      </c>
      <c r="P2442" t="b">
        <v>0</v>
      </c>
      <c r="Q2442">
        <v>2</v>
      </c>
      <c r="R2442" t="b">
        <v>0</v>
      </c>
      <c r="S2442" t="s">
        <v>8284</v>
      </c>
      <c r="T2442" s="5">
        <f t="shared" si="386"/>
        <v>0.2</v>
      </c>
      <c r="U2442" s="5">
        <f t="shared" si="387"/>
        <v>5</v>
      </c>
      <c r="V2442" t="str">
        <f t="shared" si="388"/>
        <v>food</v>
      </c>
      <c r="W2442" t="str">
        <f t="shared" si="389"/>
        <v>food trucks</v>
      </c>
      <c r="X2442" s="8">
        <f t="shared" si="380"/>
        <v>2016</v>
      </c>
      <c r="Y2442" s="8">
        <f t="shared" si="381"/>
        <v>1</v>
      </c>
    </row>
    <row r="2443" spans="1:25" ht="19" customHeight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382"/>
        <v>42186.917291666665</v>
      </c>
      <c r="L2443" s="12">
        <f t="shared" si="383"/>
        <v>2015</v>
      </c>
      <c r="M2443" s="12">
        <f t="shared" si="384"/>
        <v>7</v>
      </c>
      <c r="N2443" s="11"/>
      <c r="O2443" s="11">
        <f t="shared" si="385"/>
        <v>42207.999305555553</v>
      </c>
      <c r="P2443" t="b">
        <v>0</v>
      </c>
      <c r="Q2443">
        <v>109</v>
      </c>
      <c r="R2443" t="b">
        <v>1</v>
      </c>
      <c r="S2443" t="s">
        <v>8298</v>
      </c>
      <c r="T2443" s="5">
        <f t="shared" si="386"/>
        <v>107.88</v>
      </c>
      <c r="U2443" s="5">
        <f t="shared" si="387"/>
        <v>74.22935779816514</v>
      </c>
      <c r="V2443" t="str">
        <f t="shared" si="388"/>
        <v>food</v>
      </c>
      <c r="W2443" t="str">
        <f t="shared" si="389"/>
        <v>small batch</v>
      </c>
      <c r="X2443" s="8">
        <f t="shared" si="380"/>
        <v>2015</v>
      </c>
      <c r="Y2443" s="8">
        <f t="shared" si="381"/>
        <v>7</v>
      </c>
    </row>
    <row r="2444" spans="1:25" ht="19" customHeight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382"/>
        <v>42052.458657407406</v>
      </c>
      <c r="L2444" s="12">
        <f t="shared" si="383"/>
        <v>2015</v>
      </c>
      <c r="M2444" s="12">
        <f t="shared" si="384"/>
        <v>2</v>
      </c>
      <c r="N2444" s="11"/>
      <c r="O2444" s="11">
        <f t="shared" si="385"/>
        <v>42082.416990740741</v>
      </c>
      <c r="P2444" t="b">
        <v>0</v>
      </c>
      <c r="Q2444">
        <v>372</v>
      </c>
      <c r="R2444" t="b">
        <v>1</v>
      </c>
      <c r="S2444" t="s">
        <v>8298</v>
      </c>
      <c r="T2444" s="5">
        <f t="shared" si="386"/>
        <v>125.94166666666666</v>
      </c>
      <c r="U2444" s="5">
        <f t="shared" si="387"/>
        <v>81.252688172043008</v>
      </c>
      <c r="V2444" t="str">
        <f t="shared" si="388"/>
        <v>food</v>
      </c>
      <c r="W2444" t="str">
        <f t="shared" si="389"/>
        <v>small batch</v>
      </c>
      <c r="X2444" s="8">
        <f t="shared" si="380"/>
        <v>2015</v>
      </c>
      <c r="Y2444" s="8">
        <f t="shared" si="381"/>
        <v>2</v>
      </c>
    </row>
    <row r="2445" spans="1:25" ht="19" customHeight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382"/>
        <v>41836.416921296295</v>
      </c>
      <c r="L2445" s="12">
        <f t="shared" si="383"/>
        <v>2014</v>
      </c>
      <c r="M2445" s="12">
        <f t="shared" si="384"/>
        <v>7</v>
      </c>
      <c r="N2445" s="11"/>
      <c r="O2445" s="11">
        <f t="shared" si="385"/>
        <v>41866.416921296295</v>
      </c>
      <c r="P2445" t="b">
        <v>0</v>
      </c>
      <c r="Q2445">
        <v>311</v>
      </c>
      <c r="R2445" t="b">
        <v>1</v>
      </c>
      <c r="S2445" t="s">
        <v>8298</v>
      </c>
      <c r="T2445" s="5">
        <f t="shared" si="386"/>
        <v>202.51495</v>
      </c>
      <c r="U2445" s="5">
        <f t="shared" si="387"/>
        <v>130.23469453376205</v>
      </c>
      <c r="V2445" t="str">
        <f t="shared" si="388"/>
        <v>food</v>
      </c>
      <c r="W2445" t="str">
        <f t="shared" si="389"/>
        <v>small batch</v>
      </c>
      <c r="X2445" s="8">
        <f t="shared" si="380"/>
        <v>2014</v>
      </c>
      <c r="Y2445" s="8">
        <f t="shared" si="381"/>
        <v>7</v>
      </c>
    </row>
    <row r="2446" spans="1:25" ht="19" customHeight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382"/>
        <v>42485.54619212963</v>
      </c>
      <c r="L2446" s="12">
        <f t="shared" si="383"/>
        <v>2016</v>
      </c>
      <c r="M2446" s="12">
        <f t="shared" si="384"/>
        <v>4</v>
      </c>
      <c r="N2446" s="11"/>
      <c r="O2446" s="11">
        <f t="shared" si="385"/>
        <v>42515.54619212963</v>
      </c>
      <c r="P2446" t="b">
        <v>0</v>
      </c>
      <c r="Q2446">
        <v>61</v>
      </c>
      <c r="R2446" t="b">
        <v>1</v>
      </c>
      <c r="S2446" t="s">
        <v>8298</v>
      </c>
      <c r="T2446" s="5">
        <f t="shared" si="386"/>
        <v>108.60000000000001</v>
      </c>
      <c r="U2446" s="5">
        <f t="shared" si="387"/>
        <v>53.409836065573771</v>
      </c>
      <c r="V2446" t="str">
        <f t="shared" si="388"/>
        <v>food</v>
      </c>
      <c r="W2446" t="str">
        <f t="shared" si="389"/>
        <v>small batch</v>
      </c>
      <c r="X2446" s="8">
        <f t="shared" si="380"/>
        <v>2016</v>
      </c>
      <c r="Y2446" s="8">
        <f t="shared" si="381"/>
        <v>4</v>
      </c>
    </row>
    <row r="2447" spans="1:25" ht="19" customHeight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382"/>
        <v>42242.981724537036</v>
      </c>
      <c r="L2447" s="12">
        <f t="shared" si="383"/>
        <v>2015</v>
      </c>
      <c r="M2447" s="12">
        <f t="shared" si="384"/>
        <v>8</v>
      </c>
      <c r="N2447" s="11"/>
      <c r="O2447" s="11">
        <f t="shared" si="385"/>
        <v>42272.981724537036</v>
      </c>
      <c r="P2447" t="b">
        <v>0</v>
      </c>
      <c r="Q2447">
        <v>115</v>
      </c>
      <c r="R2447" t="b">
        <v>1</v>
      </c>
      <c r="S2447" t="s">
        <v>8298</v>
      </c>
      <c r="T2447" s="5">
        <f t="shared" si="386"/>
        <v>172.8</v>
      </c>
      <c r="U2447" s="5">
        <f t="shared" si="387"/>
        <v>75.130434782608702</v>
      </c>
      <c r="V2447" t="str">
        <f t="shared" si="388"/>
        <v>food</v>
      </c>
      <c r="W2447" t="str">
        <f t="shared" si="389"/>
        <v>small batch</v>
      </c>
      <c r="X2447" s="8">
        <f t="shared" si="380"/>
        <v>2015</v>
      </c>
      <c r="Y2447" s="8">
        <f t="shared" si="381"/>
        <v>8</v>
      </c>
    </row>
    <row r="2448" spans="1:25" ht="19" customHeight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382"/>
        <v>42670.394340277773</v>
      </c>
      <c r="L2448" s="12">
        <f t="shared" si="383"/>
        <v>2016</v>
      </c>
      <c r="M2448" s="12">
        <f t="shared" si="384"/>
        <v>10</v>
      </c>
      <c r="N2448" s="11"/>
      <c r="O2448" s="11">
        <f t="shared" si="385"/>
        <v>42700.436006944445</v>
      </c>
      <c r="P2448" t="b">
        <v>0</v>
      </c>
      <c r="Q2448">
        <v>111</v>
      </c>
      <c r="R2448" t="b">
        <v>1</v>
      </c>
      <c r="S2448" t="s">
        <v>8298</v>
      </c>
      <c r="T2448" s="5">
        <f t="shared" si="386"/>
        <v>167.98</v>
      </c>
      <c r="U2448" s="5">
        <f t="shared" si="387"/>
        <v>75.666666666666671</v>
      </c>
      <c r="V2448" t="str">
        <f t="shared" si="388"/>
        <v>food</v>
      </c>
      <c r="W2448" t="str">
        <f t="shared" si="389"/>
        <v>small batch</v>
      </c>
      <c r="X2448" s="8">
        <f t="shared" si="380"/>
        <v>2016</v>
      </c>
      <c r="Y2448" s="8">
        <f t="shared" si="381"/>
        <v>10</v>
      </c>
    </row>
    <row r="2449" spans="1:25" ht="19" customHeight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382"/>
        <v>42654.26149305555</v>
      </c>
      <c r="L2449" s="12">
        <f t="shared" si="383"/>
        <v>2016</v>
      </c>
      <c r="M2449" s="12">
        <f t="shared" si="384"/>
        <v>10</v>
      </c>
      <c r="N2449" s="11"/>
      <c r="O2449" s="11">
        <f t="shared" si="385"/>
        <v>42685.958333333336</v>
      </c>
      <c r="P2449" t="b">
        <v>0</v>
      </c>
      <c r="Q2449">
        <v>337</v>
      </c>
      <c r="R2449" t="b">
        <v>1</v>
      </c>
      <c r="S2449" t="s">
        <v>8298</v>
      </c>
      <c r="T2449" s="5">
        <f t="shared" si="386"/>
        <v>427.20000000000005</v>
      </c>
      <c r="U2449" s="5">
        <f t="shared" si="387"/>
        <v>31.691394658753708</v>
      </c>
      <c r="V2449" t="str">
        <f t="shared" si="388"/>
        <v>food</v>
      </c>
      <c r="W2449" t="str">
        <f t="shared" si="389"/>
        <v>small batch</v>
      </c>
      <c r="X2449" s="8">
        <f t="shared" si="380"/>
        <v>2016</v>
      </c>
      <c r="Y2449" s="8">
        <f t="shared" si="381"/>
        <v>10</v>
      </c>
    </row>
    <row r="2450" spans="1:25" ht="19" customHeight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382"/>
        <v>42607.107789351845</v>
      </c>
      <c r="L2450" s="12">
        <f t="shared" si="383"/>
        <v>2016</v>
      </c>
      <c r="M2450" s="12">
        <f t="shared" si="384"/>
        <v>8</v>
      </c>
      <c r="N2450" s="11"/>
      <c r="O2450" s="11">
        <f t="shared" si="385"/>
        <v>42613.025000000001</v>
      </c>
      <c r="P2450" t="b">
        <v>0</v>
      </c>
      <c r="Q2450">
        <v>9</v>
      </c>
      <c r="R2450" t="b">
        <v>1</v>
      </c>
      <c r="S2450" t="s">
        <v>8298</v>
      </c>
      <c r="T2450" s="5">
        <f t="shared" si="386"/>
        <v>107.5</v>
      </c>
      <c r="U2450" s="5">
        <f t="shared" si="387"/>
        <v>47.777777777777779</v>
      </c>
      <c r="V2450" t="str">
        <f t="shared" si="388"/>
        <v>food</v>
      </c>
      <c r="W2450" t="str">
        <f t="shared" si="389"/>
        <v>small batch</v>
      </c>
      <c r="X2450" s="8">
        <f t="shared" si="380"/>
        <v>2016</v>
      </c>
      <c r="Y2450" s="8">
        <f t="shared" si="381"/>
        <v>8</v>
      </c>
    </row>
    <row r="2451" spans="1:25" ht="19" customHeight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382"/>
        <v>41942.934201388889</v>
      </c>
      <c r="L2451" s="12">
        <f t="shared" si="383"/>
        <v>2014</v>
      </c>
      <c r="M2451" s="12">
        <f t="shared" si="384"/>
        <v>10</v>
      </c>
      <c r="N2451" s="11"/>
      <c r="O2451" s="11">
        <f t="shared" si="385"/>
        <v>41972.975868055553</v>
      </c>
      <c r="P2451" t="b">
        <v>0</v>
      </c>
      <c r="Q2451">
        <v>120</v>
      </c>
      <c r="R2451" t="b">
        <v>1</v>
      </c>
      <c r="S2451" t="s">
        <v>8298</v>
      </c>
      <c r="T2451" s="5">
        <f t="shared" si="386"/>
        <v>108</v>
      </c>
      <c r="U2451" s="5">
        <f t="shared" si="387"/>
        <v>90</v>
      </c>
      <c r="V2451" t="str">
        <f t="shared" si="388"/>
        <v>food</v>
      </c>
      <c r="W2451" t="str">
        <f t="shared" si="389"/>
        <v>small batch</v>
      </c>
      <c r="X2451" s="8">
        <f t="shared" si="380"/>
        <v>2014</v>
      </c>
      <c r="Y2451" s="8">
        <f t="shared" si="381"/>
        <v>10</v>
      </c>
    </row>
    <row r="2452" spans="1:25" ht="19" customHeight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382"/>
        <v>41901.864074074074</v>
      </c>
      <c r="L2452" s="12">
        <f t="shared" si="383"/>
        <v>2014</v>
      </c>
      <c r="M2452" s="12">
        <f t="shared" si="384"/>
        <v>9</v>
      </c>
      <c r="N2452" s="11"/>
      <c r="O2452" s="11">
        <f t="shared" si="385"/>
        <v>41939.924305555549</v>
      </c>
      <c r="P2452" t="b">
        <v>0</v>
      </c>
      <c r="Q2452">
        <v>102</v>
      </c>
      <c r="R2452" t="b">
        <v>1</v>
      </c>
      <c r="S2452" t="s">
        <v>8298</v>
      </c>
      <c r="T2452" s="5">
        <f t="shared" si="386"/>
        <v>101.53353333333335</v>
      </c>
      <c r="U2452" s="5">
        <f t="shared" si="387"/>
        <v>149.31401960784314</v>
      </c>
      <c r="V2452" t="str">
        <f t="shared" si="388"/>
        <v>food</v>
      </c>
      <c r="W2452" t="str">
        <f t="shared" si="389"/>
        <v>small batch</v>
      </c>
      <c r="X2452" s="8">
        <f t="shared" si="380"/>
        <v>2014</v>
      </c>
      <c r="Y2452" s="8">
        <f t="shared" si="381"/>
        <v>9</v>
      </c>
    </row>
    <row r="2453" spans="1:25" ht="19" customHeight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382"/>
        <v>42779.700115740743</v>
      </c>
      <c r="L2453" s="12">
        <f t="shared" si="383"/>
        <v>2017</v>
      </c>
      <c r="M2453" s="12">
        <f t="shared" si="384"/>
        <v>2</v>
      </c>
      <c r="N2453" s="11"/>
      <c r="O2453" s="11">
        <f t="shared" si="385"/>
        <v>42799.700115740743</v>
      </c>
      <c r="P2453" t="b">
        <v>0</v>
      </c>
      <c r="Q2453">
        <v>186</v>
      </c>
      <c r="R2453" t="b">
        <v>1</v>
      </c>
      <c r="S2453" t="s">
        <v>8298</v>
      </c>
      <c r="T2453" s="5">
        <f t="shared" si="386"/>
        <v>115.45</v>
      </c>
      <c r="U2453" s="5">
        <f t="shared" si="387"/>
        <v>62.06989247311828</v>
      </c>
      <c r="V2453" t="str">
        <f t="shared" si="388"/>
        <v>food</v>
      </c>
      <c r="W2453" t="str">
        <f t="shared" si="389"/>
        <v>small batch</v>
      </c>
      <c r="X2453" s="8">
        <f t="shared" si="380"/>
        <v>2017</v>
      </c>
      <c r="Y2453" s="8">
        <f t="shared" si="381"/>
        <v>2</v>
      </c>
    </row>
    <row r="2454" spans="1:25" ht="19" customHeight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382"/>
        <v>42338.635416666664</v>
      </c>
      <c r="L2454" s="12">
        <f t="shared" si="383"/>
        <v>2015</v>
      </c>
      <c r="M2454" s="12">
        <f t="shared" si="384"/>
        <v>11</v>
      </c>
      <c r="N2454" s="11"/>
      <c r="O2454" s="11">
        <f t="shared" si="385"/>
        <v>42367.749999999993</v>
      </c>
      <c r="P2454" t="b">
        <v>0</v>
      </c>
      <c r="Q2454">
        <v>15</v>
      </c>
      <c r="R2454" t="b">
        <v>1</v>
      </c>
      <c r="S2454" t="s">
        <v>8298</v>
      </c>
      <c r="T2454" s="5">
        <f t="shared" si="386"/>
        <v>133.5</v>
      </c>
      <c r="U2454" s="5">
        <f t="shared" si="387"/>
        <v>53.4</v>
      </c>
      <c r="V2454" t="str">
        <f t="shared" si="388"/>
        <v>food</v>
      </c>
      <c r="W2454" t="str">
        <f t="shared" si="389"/>
        <v>small batch</v>
      </c>
      <c r="X2454" s="8">
        <f t="shared" si="380"/>
        <v>2015</v>
      </c>
      <c r="Y2454" s="8">
        <f t="shared" si="381"/>
        <v>11</v>
      </c>
    </row>
    <row r="2455" spans="1:25" ht="19" customHeight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382"/>
        <v>42738.483900462961</v>
      </c>
      <c r="L2455" s="12">
        <f t="shared" si="383"/>
        <v>2017</v>
      </c>
      <c r="M2455" s="12">
        <f t="shared" si="384"/>
        <v>1</v>
      </c>
      <c r="N2455" s="11"/>
      <c r="O2455" s="11">
        <f t="shared" si="385"/>
        <v>42768.483900462961</v>
      </c>
      <c r="P2455" t="b">
        <v>0</v>
      </c>
      <c r="Q2455">
        <v>67</v>
      </c>
      <c r="R2455" t="b">
        <v>1</v>
      </c>
      <c r="S2455" t="s">
        <v>8298</v>
      </c>
      <c r="T2455" s="5">
        <f t="shared" si="386"/>
        <v>154.69999999999999</v>
      </c>
      <c r="U2455" s="5">
        <f t="shared" si="387"/>
        <v>69.268656716417908</v>
      </c>
      <c r="V2455" t="str">
        <f t="shared" si="388"/>
        <v>food</v>
      </c>
      <c r="W2455" t="str">
        <f t="shared" si="389"/>
        <v>small batch</v>
      </c>
      <c r="X2455" s="8">
        <f t="shared" si="380"/>
        <v>2017</v>
      </c>
      <c r="Y2455" s="8">
        <f t="shared" si="381"/>
        <v>1</v>
      </c>
    </row>
    <row r="2456" spans="1:25" ht="19" customHeight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382"/>
        <v>42769.993148148147</v>
      </c>
      <c r="L2456" s="12">
        <f t="shared" si="383"/>
        <v>2017</v>
      </c>
      <c r="M2456" s="12">
        <f t="shared" si="384"/>
        <v>2</v>
      </c>
      <c r="N2456" s="11"/>
      <c r="O2456" s="11">
        <f t="shared" si="385"/>
        <v>42804.993148148147</v>
      </c>
      <c r="P2456" t="b">
        <v>0</v>
      </c>
      <c r="Q2456">
        <v>130</v>
      </c>
      <c r="R2456" t="b">
        <v>1</v>
      </c>
      <c r="S2456" t="s">
        <v>8298</v>
      </c>
      <c r="T2456" s="5">
        <f t="shared" si="386"/>
        <v>100.84571428571429</v>
      </c>
      <c r="U2456" s="5">
        <f t="shared" si="387"/>
        <v>271.50769230769231</v>
      </c>
      <c r="V2456" t="str">
        <f t="shared" si="388"/>
        <v>food</v>
      </c>
      <c r="W2456" t="str">
        <f t="shared" si="389"/>
        <v>small batch</v>
      </c>
      <c r="X2456" s="8">
        <f t="shared" si="380"/>
        <v>2017</v>
      </c>
      <c r="Y2456" s="8">
        <f t="shared" si="381"/>
        <v>2</v>
      </c>
    </row>
    <row r="2457" spans="1:25" ht="19" customHeight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382"/>
        <v>42452.573495370372</v>
      </c>
      <c r="L2457" s="12">
        <f t="shared" si="383"/>
        <v>2016</v>
      </c>
      <c r="M2457" s="12">
        <f t="shared" si="384"/>
        <v>3</v>
      </c>
      <c r="N2457" s="11"/>
      <c r="O2457" s="11">
        <f t="shared" si="385"/>
        <v>42480.573495370372</v>
      </c>
      <c r="P2457" t="b">
        <v>0</v>
      </c>
      <c r="Q2457">
        <v>16</v>
      </c>
      <c r="R2457" t="b">
        <v>1</v>
      </c>
      <c r="S2457" t="s">
        <v>8298</v>
      </c>
      <c r="T2457" s="5">
        <f t="shared" si="386"/>
        <v>182</v>
      </c>
      <c r="U2457" s="5">
        <f t="shared" si="387"/>
        <v>34.125</v>
      </c>
      <c r="V2457" t="str">
        <f t="shared" si="388"/>
        <v>food</v>
      </c>
      <c r="W2457" t="str">
        <f t="shared" si="389"/>
        <v>small batch</v>
      </c>
      <c r="X2457" s="8">
        <f t="shared" si="380"/>
        <v>2016</v>
      </c>
      <c r="Y2457" s="8">
        <f t="shared" si="381"/>
        <v>3</v>
      </c>
    </row>
    <row r="2458" spans="1:25" ht="19" customHeight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382"/>
        <v>42761.752766203703</v>
      </c>
      <c r="L2458" s="12">
        <f t="shared" si="383"/>
        <v>2017</v>
      </c>
      <c r="M2458" s="12">
        <f t="shared" si="384"/>
        <v>1</v>
      </c>
      <c r="N2458" s="11"/>
      <c r="O2458" s="11">
        <f t="shared" si="385"/>
        <v>42791.752766203703</v>
      </c>
      <c r="P2458" t="b">
        <v>0</v>
      </c>
      <c r="Q2458">
        <v>67</v>
      </c>
      <c r="R2458" t="b">
        <v>1</v>
      </c>
      <c r="S2458" t="s">
        <v>8298</v>
      </c>
      <c r="T2458" s="5">
        <f t="shared" si="386"/>
        <v>180.86666666666667</v>
      </c>
      <c r="U2458" s="5">
        <f t="shared" si="387"/>
        <v>40.492537313432834</v>
      </c>
      <c r="V2458" t="str">
        <f t="shared" si="388"/>
        <v>food</v>
      </c>
      <c r="W2458" t="str">
        <f t="shared" si="389"/>
        <v>small batch</v>
      </c>
      <c r="X2458" s="8">
        <f t="shared" si="380"/>
        <v>2017</v>
      </c>
      <c r="Y2458" s="8">
        <f t="shared" si="381"/>
        <v>1</v>
      </c>
    </row>
    <row r="2459" spans="1:25" ht="19" customHeight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382"/>
        <v>42423.394166666665</v>
      </c>
      <c r="L2459" s="12">
        <f t="shared" si="383"/>
        <v>2016</v>
      </c>
      <c r="M2459" s="12">
        <f t="shared" si="384"/>
        <v>2</v>
      </c>
      <c r="N2459" s="11"/>
      <c r="O2459" s="11">
        <f t="shared" si="385"/>
        <v>42453.352500000001</v>
      </c>
      <c r="P2459" t="b">
        <v>0</v>
      </c>
      <c r="Q2459">
        <v>124</v>
      </c>
      <c r="R2459" t="b">
        <v>1</v>
      </c>
      <c r="S2459" t="s">
        <v>8298</v>
      </c>
      <c r="T2459" s="5">
        <f t="shared" si="386"/>
        <v>102.30434782608695</v>
      </c>
      <c r="U2459" s="5">
        <f t="shared" si="387"/>
        <v>189.75806451612902</v>
      </c>
      <c r="V2459" t="str">
        <f t="shared" si="388"/>
        <v>food</v>
      </c>
      <c r="W2459" t="str">
        <f t="shared" si="389"/>
        <v>small batch</v>
      </c>
      <c r="X2459" s="8">
        <f t="shared" si="380"/>
        <v>2016</v>
      </c>
      <c r="Y2459" s="8">
        <f t="shared" si="381"/>
        <v>2</v>
      </c>
    </row>
    <row r="2460" spans="1:25" ht="19" customHeight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382"/>
        <v>42495.663402777776</v>
      </c>
      <c r="L2460" s="12">
        <f t="shared" si="383"/>
        <v>2016</v>
      </c>
      <c r="M2460" s="12">
        <f t="shared" si="384"/>
        <v>5</v>
      </c>
      <c r="N2460" s="11"/>
      <c r="O2460" s="11">
        <f t="shared" si="385"/>
        <v>42530.583333333336</v>
      </c>
      <c r="P2460" t="b">
        <v>0</v>
      </c>
      <c r="Q2460">
        <v>80</v>
      </c>
      <c r="R2460" t="b">
        <v>1</v>
      </c>
      <c r="S2460" t="s">
        <v>8298</v>
      </c>
      <c r="T2460" s="5">
        <f t="shared" si="386"/>
        <v>110.17999999999999</v>
      </c>
      <c r="U2460" s="5">
        <f t="shared" si="387"/>
        <v>68.862499999999997</v>
      </c>
      <c r="V2460" t="str">
        <f t="shared" si="388"/>
        <v>food</v>
      </c>
      <c r="W2460" t="str">
        <f t="shared" si="389"/>
        <v>small batch</v>
      </c>
      <c r="X2460" s="8">
        <f t="shared" si="380"/>
        <v>2016</v>
      </c>
      <c r="Y2460" s="8">
        <f t="shared" si="381"/>
        <v>5</v>
      </c>
    </row>
    <row r="2461" spans="1:25" ht="19" customHeight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382"/>
        <v>42407.429224537038</v>
      </c>
      <c r="L2461" s="12">
        <f t="shared" si="383"/>
        <v>2016</v>
      </c>
      <c r="M2461" s="12">
        <f t="shared" si="384"/>
        <v>2</v>
      </c>
      <c r="N2461" s="11"/>
      <c r="O2461" s="11">
        <f t="shared" si="385"/>
        <v>42452.387557870366</v>
      </c>
      <c r="P2461" t="b">
        <v>0</v>
      </c>
      <c r="Q2461">
        <v>282</v>
      </c>
      <c r="R2461" t="b">
        <v>1</v>
      </c>
      <c r="S2461" t="s">
        <v>8298</v>
      </c>
      <c r="T2461" s="5">
        <f t="shared" si="386"/>
        <v>102.25</v>
      </c>
      <c r="U2461" s="5">
        <f t="shared" si="387"/>
        <v>108.77659574468085</v>
      </c>
      <c r="V2461" t="str">
        <f t="shared" si="388"/>
        <v>food</v>
      </c>
      <c r="W2461" t="str">
        <f t="shared" si="389"/>
        <v>small batch</v>
      </c>
      <c r="X2461" s="8">
        <f t="shared" si="380"/>
        <v>2016</v>
      </c>
      <c r="Y2461" s="8">
        <f t="shared" si="381"/>
        <v>2</v>
      </c>
    </row>
    <row r="2462" spans="1:25" ht="19" customHeight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382"/>
        <v>42703.978784722225</v>
      </c>
      <c r="L2462" s="12">
        <f t="shared" si="383"/>
        <v>2016</v>
      </c>
      <c r="M2462" s="12">
        <f t="shared" si="384"/>
        <v>11</v>
      </c>
      <c r="N2462" s="11"/>
      <c r="O2462" s="11">
        <f t="shared" si="385"/>
        <v>42737.970138888886</v>
      </c>
      <c r="P2462" t="b">
        <v>0</v>
      </c>
      <c r="Q2462">
        <v>68</v>
      </c>
      <c r="R2462" t="b">
        <v>1</v>
      </c>
      <c r="S2462" t="s">
        <v>8298</v>
      </c>
      <c r="T2462" s="5">
        <f t="shared" si="386"/>
        <v>100.78823529411764</v>
      </c>
      <c r="U2462" s="5">
        <f t="shared" si="387"/>
        <v>125.98529411764706</v>
      </c>
      <c r="V2462" t="str">
        <f t="shared" si="388"/>
        <v>food</v>
      </c>
      <c r="W2462" t="str">
        <f t="shared" si="389"/>
        <v>small batch</v>
      </c>
      <c r="X2462" s="8">
        <f t="shared" si="380"/>
        <v>2016</v>
      </c>
      <c r="Y2462" s="8">
        <f t="shared" si="381"/>
        <v>11</v>
      </c>
    </row>
    <row r="2463" spans="1:25" ht="19" customHeight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382"/>
        <v>40783.804363425923</v>
      </c>
      <c r="L2463" s="12">
        <f t="shared" si="383"/>
        <v>2011</v>
      </c>
      <c r="M2463" s="12">
        <f t="shared" si="384"/>
        <v>8</v>
      </c>
      <c r="N2463" s="11"/>
      <c r="O2463" s="11">
        <f t="shared" si="385"/>
        <v>40816.916666666664</v>
      </c>
      <c r="P2463" t="b">
        <v>0</v>
      </c>
      <c r="Q2463">
        <v>86</v>
      </c>
      <c r="R2463" t="b">
        <v>1</v>
      </c>
      <c r="S2463" t="s">
        <v>8279</v>
      </c>
      <c r="T2463" s="5">
        <f t="shared" si="386"/>
        <v>103.8</v>
      </c>
      <c r="U2463" s="5">
        <f t="shared" si="387"/>
        <v>90.523255813953483</v>
      </c>
      <c r="V2463" t="str">
        <f t="shared" si="388"/>
        <v>music</v>
      </c>
      <c r="W2463" t="str">
        <f t="shared" si="389"/>
        <v>indie rock</v>
      </c>
      <c r="X2463" s="8">
        <f t="shared" si="380"/>
        <v>2011</v>
      </c>
      <c r="Y2463" s="8">
        <f t="shared" si="381"/>
        <v>8</v>
      </c>
    </row>
    <row r="2464" spans="1:25" ht="19" customHeight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382"/>
        <v>41088.977962962963</v>
      </c>
      <c r="L2464" s="12">
        <f t="shared" si="383"/>
        <v>2012</v>
      </c>
      <c r="M2464" s="12">
        <f t="shared" si="384"/>
        <v>6</v>
      </c>
      <c r="N2464" s="11"/>
      <c r="O2464" s="11">
        <f t="shared" si="385"/>
        <v>41108.977962962963</v>
      </c>
      <c r="P2464" t="b">
        <v>0</v>
      </c>
      <c r="Q2464">
        <v>115</v>
      </c>
      <c r="R2464" t="b">
        <v>1</v>
      </c>
      <c r="S2464" t="s">
        <v>8279</v>
      </c>
      <c r="T2464" s="5">
        <f t="shared" si="386"/>
        <v>110.70833333333334</v>
      </c>
      <c r="U2464" s="5">
        <f t="shared" si="387"/>
        <v>28.880434782608695</v>
      </c>
      <c r="V2464" t="str">
        <f t="shared" si="388"/>
        <v>music</v>
      </c>
      <c r="W2464" t="str">
        <f t="shared" si="389"/>
        <v>indie rock</v>
      </c>
      <c r="X2464" s="8">
        <f t="shared" si="380"/>
        <v>2012</v>
      </c>
      <c r="Y2464" s="8">
        <f t="shared" si="381"/>
        <v>6</v>
      </c>
    </row>
    <row r="2465" spans="1:25" ht="19" customHeight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382"/>
        <v>41340.903067129628</v>
      </c>
      <c r="L2465" s="12">
        <f t="shared" si="383"/>
        <v>2013</v>
      </c>
      <c r="M2465" s="12">
        <f t="shared" si="384"/>
        <v>3</v>
      </c>
      <c r="N2465" s="11"/>
      <c r="O2465" s="11">
        <f t="shared" si="385"/>
        <v>41380.583333333328</v>
      </c>
      <c r="P2465" t="b">
        <v>0</v>
      </c>
      <c r="Q2465">
        <v>75</v>
      </c>
      <c r="R2465" t="b">
        <v>1</v>
      </c>
      <c r="S2465" t="s">
        <v>8279</v>
      </c>
      <c r="T2465" s="5">
        <f t="shared" si="386"/>
        <v>116.25000000000001</v>
      </c>
      <c r="U2465" s="5">
        <f t="shared" si="387"/>
        <v>31</v>
      </c>
      <c r="V2465" t="str">
        <f t="shared" si="388"/>
        <v>music</v>
      </c>
      <c r="W2465" t="str">
        <f t="shared" si="389"/>
        <v>indie rock</v>
      </c>
      <c r="X2465" s="8">
        <f t="shared" si="380"/>
        <v>2013</v>
      </c>
      <c r="Y2465" s="8">
        <f t="shared" si="381"/>
        <v>3</v>
      </c>
    </row>
    <row r="2466" spans="1:25" ht="19" customHeight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382"/>
        <v>42248.692094907405</v>
      </c>
      <c r="L2466" s="12">
        <f t="shared" si="383"/>
        <v>2015</v>
      </c>
      <c r="M2466" s="12">
        <f t="shared" si="384"/>
        <v>9</v>
      </c>
      <c r="N2466" s="11"/>
      <c r="O2466" s="11">
        <f t="shared" si="385"/>
        <v>42277.603472222218</v>
      </c>
      <c r="P2466" t="b">
        <v>0</v>
      </c>
      <c r="Q2466">
        <v>43</v>
      </c>
      <c r="R2466" t="b">
        <v>1</v>
      </c>
      <c r="S2466" t="s">
        <v>8279</v>
      </c>
      <c r="T2466" s="5">
        <f t="shared" si="386"/>
        <v>111.1</v>
      </c>
      <c r="U2466" s="5">
        <f t="shared" si="387"/>
        <v>51.674418604651166</v>
      </c>
      <c r="V2466" t="str">
        <f t="shared" si="388"/>
        <v>music</v>
      </c>
      <c r="W2466" t="str">
        <f t="shared" si="389"/>
        <v>indie rock</v>
      </c>
      <c r="X2466" s="8">
        <f t="shared" si="380"/>
        <v>2015</v>
      </c>
      <c r="Y2466" s="8">
        <f t="shared" si="381"/>
        <v>9</v>
      </c>
    </row>
    <row r="2467" spans="1:25" ht="19" customHeight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382"/>
        <v>41145.510972222219</v>
      </c>
      <c r="L2467" s="12">
        <f t="shared" si="383"/>
        <v>2012</v>
      </c>
      <c r="M2467" s="12">
        <f t="shared" si="384"/>
        <v>8</v>
      </c>
      <c r="N2467" s="11"/>
      <c r="O2467" s="11">
        <f t="shared" si="385"/>
        <v>41175.510972222219</v>
      </c>
      <c r="P2467" t="b">
        <v>0</v>
      </c>
      <c r="Q2467">
        <v>48</v>
      </c>
      <c r="R2467" t="b">
        <v>1</v>
      </c>
      <c r="S2467" t="s">
        <v>8279</v>
      </c>
      <c r="T2467" s="5">
        <f t="shared" si="386"/>
        <v>180.14285714285714</v>
      </c>
      <c r="U2467" s="5">
        <f t="shared" si="387"/>
        <v>26.270833333333332</v>
      </c>
      <c r="V2467" t="str">
        <f t="shared" si="388"/>
        <v>music</v>
      </c>
      <c r="W2467" t="str">
        <f t="shared" si="389"/>
        <v>indie rock</v>
      </c>
      <c r="X2467" s="8">
        <f t="shared" si="380"/>
        <v>2012</v>
      </c>
      <c r="Y2467" s="8">
        <f t="shared" si="381"/>
        <v>8</v>
      </c>
    </row>
    <row r="2468" spans="1:25" ht="19" customHeight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382"/>
        <v>41372.894131944442</v>
      </c>
      <c r="L2468" s="12">
        <f t="shared" si="383"/>
        <v>2013</v>
      </c>
      <c r="M2468" s="12">
        <f t="shared" si="384"/>
        <v>4</v>
      </c>
      <c r="N2468" s="11"/>
      <c r="O2468" s="11">
        <f t="shared" si="385"/>
        <v>41402.894131944442</v>
      </c>
      <c r="P2468" t="b">
        <v>0</v>
      </c>
      <c r="Q2468">
        <v>52</v>
      </c>
      <c r="R2468" t="b">
        <v>1</v>
      </c>
      <c r="S2468" t="s">
        <v>8279</v>
      </c>
      <c r="T2468" s="5">
        <f t="shared" si="386"/>
        <v>100</v>
      </c>
      <c r="U2468" s="5">
        <f t="shared" si="387"/>
        <v>48.07692307692308</v>
      </c>
      <c r="V2468" t="str">
        <f t="shared" si="388"/>
        <v>music</v>
      </c>
      <c r="W2468" t="str">
        <f t="shared" si="389"/>
        <v>indie rock</v>
      </c>
      <c r="X2468" s="8">
        <f t="shared" si="380"/>
        <v>2013</v>
      </c>
      <c r="Y2468" s="8">
        <f t="shared" si="381"/>
        <v>4</v>
      </c>
    </row>
    <row r="2469" spans="1:25" ht="19" customHeight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382"/>
        <v>41025.665868055556</v>
      </c>
      <c r="L2469" s="12">
        <f t="shared" si="383"/>
        <v>2012</v>
      </c>
      <c r="M2469" s="12">
        <f t="shared" si="384"/>
        <v>4</v>
      </c>
      <c r="N2469" s="11"/>
      <c r="O2469" s="11">
        <f t="shared" si="385"/>
        <v>41039.5</v>
      </c>
      <c r="P2469" t="b">
        <v>0</v>
      </c>
      <c r="Q2469">
        <v>43</v>
      </c>
      <c r="R2469" t="b">
        <v>1</v>
      </c>
      <c r="S2469" t="s">
        <v>8279</v>
      </c>
      <c r="T2469" s="5">
        <f t="shared" si="386"/>
        <v>118.5</v>
      </c>
      <c r="U2469" s="5">
        <f t="shared" si="387"/>
        <v>27.558139534883722</v>
      </c>
      <c r="V2469" t="str">
        <f t="shared" si="388"/>
        <v>music</v>
      </c>
      <c r="W2469" t="str">
        <f t="shared" si="389"/>
        <v>indie rock</v>
      </c>
      <c r="X2469" s="8">
        <f t="shared" si="380"/>
        <v>2012</v>
      </c>
      <c r="Y2469" s="8">
        <f t="shared" si="381"/>
        <v>4</v>
      </c>
    </row>
    <row r="2470" spans="1:25" ht="19" customHeight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382"/>
        <v>41173.945844907408</v>
      </c>
      <c r="L2470" s="12">
        <f t="shared" si="383"/>
        <v>2012</v>
      </c>
      <c r="M2470" s="12">
        <f t="shared" si="384"/>
        <v>9</v>
      </c>
      <c r="N2470" s="11"/>
      <c r="O2470" s="11">
        <f t="shared" si="385"/>
        <v>41210</v>
      </c>
      <c r="P2470" t="b">
        <v>0</v>
      </c>
      <c r="Q2470">
        <v>58</v>
      </c>
      <c r="R2470" t="b">
        <v>1</v>
      </c>
      <c r="S2470" t="s">
        <v>8279</v>
      </c>
      <c r="T2470" s="5">
        <f t="shared" si="386"/>
        <v>107.21700000000001</v>
      </c>
      <c r="U2470" s="5">
        <f t="shared" si="387"/>
        <v>36.97137931034483</v>
      </c>
      <c r="V2470" t="str">
        <f t="shared" si="388"/>
        <v>music</v>
      </c>
      <c r="W2470" t="str">
        <f t="shared" si="389"/>
        <v>indie rock</v>
      </c>
      <c r="X2470" s="8">
        <f t="shared" si="380"/>
        <v>2012</v>
      </c>
      <c r="Y2470" s="8">
        <f t="shared" si="381"/>
        <v>9</v>
      </c>
    </row>
    <row r="2471" spans="1:25" ht="19" customHeight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382"/>
        <v>40557.221400462957</v>
      </c>
      <c r="L2471" s="12">
        <f t="shared" si="383"/>
        <v>2011</v>
      </c>
      <c r="M2471" s="12">
        <f t="shared" si="384"/>
        <v>1</v>
      </c>
      <c r="N2471" s="11"/>
      <c r="O2471" s="11">
        <f t="shared" si="385"/>
        <v>40582.221400462957</v>
      </c>
      <c r="P2471" t="b">
        <v>0</v>
      </c>
      <c r="Q2471">
        <v>47</v>
      </c>
      <c r="R2471" t="b">
        <v>1</v>
      </c>
      <c r="S2471" t="s">
        <v>8279</v>
      </c>
      <c r="T2471" s="5">
        <f t="shared" si="386"/>
        <v>113.66666666666667</v>
      </c>
      <c r="U2471" s="5">
        <f t="shared" si="387"/>
        <v>29.021276595744681</v>
      </c>
      <c r="V2471" t="str">
        <f t="shared" si="388"/>
        <v>music</v>
      </c>
      <c r="W2471" t="str">
        <f t="shared" si="389"/>
        <v>indie rock</v>
      </c>
      <c r="X2471" s="8">
        <f t="shared" si="380"/>
        <v>2011</v>
      </c>
      <c r="Y2471" s="8">
        <f t="shared" si="381"/>
        <v>1</v>
      </c>
    </row>
    <row r="2472" spans="1:25" ht="19" customHeight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382"/>
        <v>41022.866377314815</v>
      </c>
      <c r="L2472" s="12">
        <f t="shared" si="383"/>
        <v>2012</v>
      </c>
      <c r="M2472" s="12">
        <f t="shared" si="384"/>
        <v>4</v>
      </c>
      <c r="N2472" s="11"/>
      <c r="O2472" s="11">
        <f t="shared" si="385"/>
        <v>41052.866377314815</v>
      </c>
      <c r="P2472" t="b">
        <v>0</v>
      </c>
      <c r="Q2472">
        <v>36</v>
      </c>
      <c r="R2472" t="b">
        <v>1</v>
      </c>
      <c r="S2472" t="s">
        <v>8279</v>
      </c>
      <c r="T2472" s="5">
        <f t="shared" si="386"/>
        <v>103.16400000000002</v>
      </c>
      <c r="U2472" s="5">
        <f t="shared" si="387"/>
        <v>28.65666666666667</v>
      </c>
      <c r="V2472" t="str">
        <f t="shared" si="388"/>
        <v>music</v>
      </c>
      <c r="W2472" t="str">
        <f t="shared" si="389"/>
        <v>indie rock</v>
      </c>
      <c r="X2472" s="8">
        <f t="shared" si="380"/>
        <v>2012</v>
      </c>
      <c r="Y2472" s="8">
        <f t="shared" si="381"/>
        <v>4</v>
      </c>
    </row>
    <row r="2473" spans="1:25" ht="19" customHeight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382"/>
        <v>40893.784629629627</v>
      </c>
      <c r="L2473" s="12">
        <f t="shared" si="383"/>
        <v>2011</v>
      </c>
      <c r="M2473" s="12">
        <f t="shared" si="384"/>
        <v>12</v>
      </c>
      <c r="N2473" s="11"/>
      <c r="O2473" s="11">
        <f t="shared" si="385"/>
        <v>40933.784629629627</v>
      </c>
      <c r="P2473" t="b">
        <v>0</v>
      </c>
      <c r="Q2473">
        <v>17</v>
      </c>
      <c r="R2473" t="b">
        <v>1</v>
      </c>
      <c r="S2473" t="s">
        <v>8279</v>
      </c>
      <c r="T2473" s="5">
        <f t="shared" si="386"/>
        <v>128</v>
      </c>
      <c r="U2473" s="5">
        <f t="shared" si="387"/>
        <v>37.647058823529413</v>
      </c>
      <c r="V2473" t="str">
        <f t="shared" si="388"/>
        <v>music</v>
      </c>
      <c r="W2473" t="str">
        <f t="shared" si="389"/>
        <v>indie rock</v>
      </c>
      <c r="X2473" s="8">
        <f t="shared" si="380"/>
        <v>2011</v>
      </c>
      <c r="Y2473" s="8">
        <f t="shared" si="381"/>
        <v>12</v>
      </c>
    </row>
    <row r="2474" spans="1:25" ht="19" customHeight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382"/>
        <v>40353.907175925924</v>
      </c>
      <c r="L2474" s="12">
        <f t="shared" si="383"/>
        <v>2010</v>
      </c>
      <c r="M2474" s="12">
        <f t="shared" si="384"/>
        <v>6</v>
      </c>
      <c r="N2474" s="11"/>
      <c r="O2474" s="11">
        <f t="shared" si="385"/>
        <v>40424.835416666661</v>
      </c>
      <c r="P2474" t="b">
        <v>0</v>
      </c>
      <c r="Q2474">
        <v>104</v>
      </c>
      <c r="R2474" t="b">
        <v>1</v>
      </c>
      <c r="S2474" t="s">
        <v>8279</v>
      </c>
      <c r="T2474" s="5">
        <f t="shared" si="386"/>
        <v>135.76026666666667</v>
      </c>
      <c r="U2474" s="5">
        <f t="shared" si="387"/>
        <v>97.904038461538462</v>
      </c>
      <c r="V2474" t="str">
        <f t="shared" si="388"/>
        <v>music</v>
      </c>
      <c r="W2474" t="str">
        <f t="shared" si="389"/>
        <v>indie rock</v>
      </c>
      <c r="X2474" s="8">
        <f t="shared" si="380"/>
        <v>2010</v>
      </c>
      <c r="Y2474" s="8">
        <f t="shared" si="381"/>
        <v>6</v>
      </c>
    </row>
    <row r="2475" spans="1:25" ht="19" customHeight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382"/>
        <v>41193.540150462963</v>
      </c>
      <c r="L2475" s="12">
        <f t="shared" si="383"/>
        <v>2012</v>
      </c>
      <c r="M2475" s="12">
        <f t="shared" si="384"/>
        <v>10</v>
      </c>
      <c r="N2475" s="11"/>
      <c r="O2475" s="11">
        <f t="shared" si="385"/>
        <v>41223.581817129627</v>
      </c>
      <c r="P2475" t="b">
        <v>0</v>
      </c>
      <c r="Q2475">
        <v>47</v>
      </c>
      <c r="R2475" t="b">
        <v>1</v>
      </c>
      <c r="S2475" t="s">
        <v>8279</v>
      </c>
      <c r="T2475" s="5">
        <f t="shared" si="386"/>
        <v>100</v>
      </c>
      <c r="U2475" s="5">
        <f t="shared" si="387"/>
        <v>42.553191489361701</v>
      </c>
      <c r="V2475" t="str">
        <f t="shared" si="388"/>
        <v>music</v>
      </c>
      <c r="W2475" t="str">
        <f t="shared" si="389"/>
        <v>indie rock</v>
      </c>
      <c r="X2475" s="8">
        <f t="shared" si="380"/>
        <v>2012</v>
      </c>
      <c r="Y2475" s="8">
        <f t="shared" si="381"/>
        <v>10</v>
      </c>
    </row>
    <row r="2476" spans="1:25" ht="19" customHeight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382"/>
        <v>40416.80296296296</v>
      </c>
      <c r="L2476" s="12">
        <f t="shared" si="383"/>
        <v>2010</v>
      </c>
      <c r="M2476" s="12">
        <f t="shared" si="384"/>
        <v>8</v>
      </c>
      <c r="N2476" s="11"/>
      <c r="O2476" s="11">
        <f t="shared" si="385"/>
        <v>40461.80296296296</v>
      </c>
      <c r="P2476" t="b">
        <v>0</v>
      </c>
      <c r="Q2476">
        <v>38</v>
      </c>
      <c r="R2476" t="b">
        <v>1</v>
      </c>
      <c r="S2476" t="s">
        <v>8279</v>
      </c>
      <c r="T2476" s="5">
        <f t="shared" si="386"/>
        <v>100.00360000000002</v>
      </c>
      <c r="U2476" s="5">
        <f t="shared" si="387"/>
        <v>131.58368421052631</v>
      </c>
      <c r="V2476" t="str">
        <f t="shared" si="388"/>
        <v>music</v>
      </c>
      <c r="W2476" t="str">
        <f t="shared" si="389"/>
        <v>indie rock</v>
      </c>
      <c r="X2476" s="8">
        <f t="shared" si="380"/>
        <v>2010</v>
      </c>
      <c r="Y2476" s="8">
        <f t="shared" si="381"/>
        <v>8</v>
      </c>
    </row>
    <row r="2477" spans="1:25" ht="19" customHeight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382"/>
        <v>40310.079340277771</v>
      </c>
      <c r="L2477" s="12">
        <f t="shared" si="383"/>
        <v>2010</v>
      </c>
      <c r="M2477" s="12">
        <f t="shared" si="384"/>
        <v>5</v>
      </c>
      <c r="N2477" s="11"/>
      <c r="O2477" s="11">
        <f t="shared" si="385"/>
        <v>40369.708333333328</v>
      </c>
      <c r="P2477" t="b">
        <v>0</v>
      </c>
      <c r="Q2477">
        <v>81</v>
      </c>
      <c r="R2477" t="b">
        <v>1</v>
      </c>
      <c r="S2477" t="s">
        <v>8279</v>
      </c>
      <c r="T2477" s="5">
        <f t="shared" si="386"/>
        <v>104.71999999999998</v>
      </c>
      <c r="U2477" s="5">
        <f t="shared" si="387"/>
        <v>32.320987654320987</v>
      </c>
      <c r="V2477" t="str">
        <f t="shared" si="388"/>
        <v>music</v>
      </c>
      <c r="W2477" t="str">
        <f t="shared" si="389"/>
        <v>indie rock</v>
      </c>
      <c r="X2477" s="8">
        <f t="shared" si="380"/>
        <v>2010</v>
      </c>
      <c r="Y2477" s="8">
        <f t="shared" si="381"/>
        <v>5</v>
      </c>
    </row>
    <row r="2478" spans="1:25" ht="19" customHeight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382"/>
        <v>41913.120023148142</v>
      </c>
      <c r="L2478" s="12">
        <f t="shared" si="383"/>
        <v>2014</v>
      </c>
      <c r="M2478" s="12">
        <f t="shared" si="384"/>
        <v>10</v>
      </c>
      <c r="N2478" s="11"/>
      <c r="O2478" s="11">
        <f t="shared" si="385"/>
        <v>41946.161689814813</v>
      </c>
      <c r="P2478" t="b">
        <v>0</v>
      </c>
      <c r="Q2478">
        <v>55</v>
      </c>
      <c r="R2478" t="b">
        <v>1</v>
      </c>
      <c r="S2478" t="s">
        <v>8279</v>
      </c>
      <c r="T2478" s="5">
        <f t="shared" si="386"/>
        <v>105.02249999999999</v>
      </c>
      <c r="U2478" s="5">
        <f t="shared" si="387"/>
        <v>61.103999999999999</v>
      </c>
      <c r="V2478" t="str">
        <f t="shared" si="388"/>
        <v>music</v>
      </c>
      <c r="W2478" t="str">
        <f t="shared" si="389"/>
        <v>indie rock</v>
      </c>
      <c r="X2478" s="8">
        <f t="shared" si="380"/>
        <v>2014</v>
      </c>
      <c r="Y2478" s="8">
        <f t="shared" si="381"/>
        <v>10</v>
      </c>
    </row>
    <row r="2479" spans="1:25" ht="19" customHeight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382"/>
        <v>41088.483159722222</v>
      </c>
      <c r="L2479" s="12">
        <f t="shared" si="383"/>
        <v>2012</v>
      </c>
      <c r="M2479" s="12">
        <f t="shared" si="384"/>
        <v>6</v>
      </c>
      <c r="N2479" s="11"/>
      <c r="O2479" s="11">
        <f t="shared" si="385"/>
        <v>41133.483159722222</v>
      </c>
      <c r="P2479" t="b">
        <v>0</v>
      </c>
      <c r="Q2479">
        <v>41</v>
      </c>
      <c r="R2479" t="b">
        <v>1</v>
      </c>
      <c r="S2479" t="s">
        <v>8279</v>
      </c>
      <c r="T2479" s="5">
        <f t="shared" si="386"/>
        <v>171.33333333333334</v>
      </c>
      <c r="U2479" s="5">
        <f t="shared" si="387"/>
        <v>31.341463414634145</v>
      </c>
      <c r="V2479" t="str">
        <f t="shared" si="388"/>
        <v>music</v>
      </c>
      <c r="W2479" t="str">
        <f t="shared" si="389"/>
        <v>indie rock</v>
      </c>
      <c r="X2479" s="8">
        <f t="shared" si="380"/>
        <v>2012</v>
      </c>
      <c r="Y2479" s="8">
        <f t="shared" si="381"/>
        <v>6</v>
      </c>
    </row>
    <row r="2480" spans="1:25" ht="19" customHeight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382"/>
        <v>41257.742048611108</v>
      </c>
      <c r="L2480" s="12">
        <f t="shared" si="383"/>
        <v>2012</v>
      </c>
      <c r="M2480" s="12">
        <f t="shared" si="384"/>
        <v>12</v>
      </c>
      <c r="N2480" s="11"/>
      <c r="O2480" s="11">
        <f t="shared" si="385"/>
        <v>41287.742048611108</v>
      </c>
      <c r="P2480" t="b">
        <v>0</v>
      </c>
      <c r="Q2480">
        <v>79</v>
      </c>
      <c r="R2480" t="b">
        <v>1</v>
      </c>
      <c r="S2480" t="s">
        <v>8279</v>
      </c>
      <c r="T2480" s="5">
        <f t="shared" si="386"/>
        <v>127.49999999999999</v>
      </c>
      <c r="U2480" s="5">
        <f t="shared" si="387"/>
        <v>129.1139240506329</v>
      </c>
      <c r="V2480" t="str">
        <f t="shared" si="388"/>
        <v>music</v>
      </c>
      <c r="W2480" t="str">
        <f t="shared" si="389"/>
        <v>indie rock</v>
      </c>
      <c r="X2480" s="8">
        <f t="shared" si="380"/>
        <v>2012</v>
      </c>
      <c r="Y2480" s="8">
        <f t="shared" si="381"/>
        <v>12</v>
      </c>
    </row>
    <row r="2481" spans="1:25" ht="19" customHeight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382"/>
        <v>41107.518449074072</v>
      </c>
      <c r="L2481" s="12">
        <f t="shared" si="383"/>
        <v>2012</v>
      </c>
      <c r="M2481" s="12">
        <f t="shared" si="384"/>
        <v>7</v>
      </c>
      <c r="N2481" s="11"/>
      <c r="O2481" s="11">
        <f t="shared" si="385"/>
        <v>41117.875</v>
      </c>
      <c r="P2481" t="b">
        <v>0</v>
      </c>
      <c r="Q2481">
        <v>16</v>
      </c>
      <c r="R2481" t="b">
        <v>1</v>
      </c>
      <c r="S2481" t="s">
        <v>8279</v>
      </c>
      <c r="T2481" s="5">
        <f t="shared" si="386"/>
        <v>133.44333333333333</v>
      </c>
      <c r="U2481" s="5">
        <f t="shared" si="387"/>
        <v>25.020624999999999</v>
      </c>
      <c r="V2481" t="str">
        <f t="shared" si="388"/>
        <v>music</v>
      </c>
      <c r="W2481" t="str">
        <f t="shared" si="389"/>
        <v>indie rock</v>
      </c>
      <c r="X2481" s="8">
        <f t="shared" si="380"/>
        <v>2012</v>
      </c>
      <c r="Y2481" s="8">
        <f t="shared" si="381"/>
        <v>7</v>
      </c>
    </row>
    <row r="2482" spans="1:25" ht="19" customHeight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382"/>
        <v>42227.727824074071</v>
      </c>
      <c r="L2482" s="12">
        <f t="shared" si="383"/>
        <v>2015</v>
      </c>
      <c r="M2482" s="12">
        <f t="shared" si="384"/>
        <v>8</v>
      </c>
      <c r="N2482" s="11"/>
      <c r="O2482" s="11">
        <f t="shared" si="385"/>
        <v>42287.727824074071</v>
      </c>
      <c r="P2482" t="b">
        <v>0</v>
      </c>
      <c r="Q2482">
        <v>8</v>
      </c>
      <c r="R2482" t="b">
        <v>1</v>
      </c>
      <c r="S2482" t="s">
        <v>8279</v>
      </c>
      <c r="T2482" s="5">
        <f t="shared" si="386"/>
        <v>100</v>
      </c>
      <c r="U2482" s="5">
        <f t="shared" si="387"/>
        <v>250</v>
      </c>
      <c r="V2482" t="str">
        <f t="shared" si="388"/>
        <v>music</v>
      </c>
      <c r="W2482" t="str">
        <f t="shared" si="389"/>
        <v>indie rock</v>
      </c>
      <c r="X2482" s="8">
        <f t="shared" si="380"/>
        <v>2015</v>
      </c>
      <c r="Y2482" s="8">
        <f t="shared" si="381"/>
        <v>8</v>
      </c>
    </row>
    <row r="2483" spans="1:25" ht="19" customHeight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382"/>
        <v>40999.437592592592</v>
      </c>
      <c r="L2483" s="12">
        <f t="shared" si="383"/>
        <v>2012</v>
      </c>
      <c r="M2483" s="12">
        <f t="shared" si="384"/>
        <v>3</v>
      </c>
      <c r="N2483" s="11"/>
      <c r="O2483" s="11">
        <f t="shared" si="385"/>
        <v>41029.437592592592</v>
      </c>
      <c r="P2483" t="b">
        <v>0</v>
      </c>
      <c r="Q2483">
        <v>95</v>
      </c>
      <c r="R2483" t="b">
        <v>1</v>
      </c>
      <c r="S2483" t="s">
        <v>8279</v>
      </c>
      <c r="T2483" s="5">
        <f t="shared" si="386"/>
        <v>112.91099999999999</v>
      </c>
      <c r="U2483" s="5">
        <f t="shared" si="387"/>
        <v>47.541473684210523</v>
      </c>
      <c r="V2483" t="str">
        <f t="shared" si="388"/>
        <v>music</v>
      </c>
      <c r="W2483" t="str">
        <f t="shared" si="389"/>
        <v>indie rock</v>
      </c>
      <c r="X2483" s="8">
        <f t="shared" si="380"/>
        <v>2012</v>
      </c>
      <c r="Y2483" s="8">
        <f t="shared" si="381"/>
        <v>3</v>
      </c>
    </row>
    <row r="2484" spans="1:25" ht="19" customHeight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382"/>
        <v>40711.573877314811</v>
      </c>
      <c r="L2484" s="12">
        <f t="shared" si="383"/>
        <v>2011</v>
      </c>
      <c r="M2484" s="12">
        <f t="shared" si="384"/>
        <v>6</v>
      </c>
      <c r="N2484" s="11"/>
      <c r="O2484" s="11">
        <f t="shared" si="385"/>
        <v>40756.573877314811</v>
      </c>
      <c r="P2484" t="b">
        <v>0</v>
      </c>
      <c r="Q2484">
        <v>25</v>
      </c>
      <c r="R2484" t="b">
        <v>1</v>
      </c>
      <c r="S2484" t="s">
        <v>8279</v>
      </c>
      <c r="T2484" s="5">
        <f t="shared" si="386"/>
        <v>100.1</v>
      </c>
      <c r="U2484" s="5">
        <f t="shared" si="387"/>
        <v>40.04</v>
      </c>
      <c r="V2484" t="str">
        <f t="shared" si="388"/>
        <v>music</v>
      </c>
      <c r="W2484" t="str">
        <f t="shared" si="389"/>
        <v>indie rock</v>
      </c>
      <c r="X2484" s="8">
        <f t="shared" si="380"/>
        <v>2011</v>
      </c>
      <c r="Y2484" s="8">
        <f t="shared" si="381"/>
        <v>6</v>
      </c>
    </row>
    <row r="2485" spans="1:25" ht="19" customHeight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382"/>
        <v>40970.541701388887</v>
      </c>
      <c r="L2485" s="12">
        <f t="shared" si="383"/>
        <v>2012</v>
      </c>
      <c r="M2485" s="12">
        <f t="shared" si="384"/>
        <v>3</v>
      </c>
      <c r="N2485" s="11"/>
      <c r="O2485" s="11">
        <f t="shared" si="385"/>
        <v>41030.500034722216</v>
      </c>
      <c r="P2485" t="b">
        <v>0</v>
      </c>
      <c r="Q2485">
        <v>19</v>
      </c>
      <c r="R2485" t="b">
        <v>1</v>
      </c>
      <c r="S2485" t="s">
        <v>8279</v>
      </c>
      <c r="T2485" s="5">
        <f t="shared" si="386"/>
        <v>113.72727272727272</v>
      </c>
      <c r="U2485" s="5">
        <f t="shared" si="387"/>
        <v>65.84210526315789</v>
      </c>
      <c r="V2485" t="str">
        <f t="shared" si="388"/>
        <v>music</v>
      </c>
      <c r="W2485" t="str">
        <f t="shared" si="389"/>
        <v>indie rock</v>
      </c>
      <c r="X2485" s="8">
        <f t="shared" si="380"/>
        <v>2012</v>
      </c>
      <c r="Y2485" s="8">
        <f t="shared" si="381"/>
        <v>3</v>
      </c>
    </row>
    <row r="2486" spans="1:25" ht="19" customHeight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382"/>
        <v>40771.708368055552</v>
      </c>
      <c r="L2486" s="12">
        <f t="shared" si="383"/>
        <v>2011</v>
      </c>
      <c r="M2486" s="12">
        <f t="shared" si="384"/>
        <v>8</v>
      </c>
      <c r="N2486" s="11"/>
      <c r="O2486" s="11">
        <f t="shared" si="385"/>
        <v>40801.708368055552</v>
      </c>
      <c r="P2486" t="b">
        <v>0</v>
      </c>
      <c r="Q2486">
        <v>90</v>
      </c>
      <c r="R2486" t="b">
        <v>1</v>
      </c>
      <c r="S2486" t="s">
        <v>8279</v>
      </c>
      <c r="T2486" s="5">
        <f t="shared" si="386"/>
        <v>119.31742857142855</v>
      </c>
      <c r="U2486" s="5">
        <f t="shared" si="387"/>
        <v>46.401222222222216</v>
      </c>
      <c r="V2486" t="str">
        <f t="shared" si="388"/>
        <v>music</v>
      </c>
      <c r="W2486" t="str">
        <f t="shared" si="389"/>
        <v>indie rock</v>
      </c>
      <c r="X2486" s="8">
        <f t="shared" si="380"/>
        <v>2011</v>
      </c>
      <c r="Y2486" s="8">
        <f t="shared" si="381"/>
        <v>8</v>
      </c>
    </row>
    <row r="2487" spans="1:25" ht="19" customHeight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382"/>
        <v>40793.790266203701</v>
      </c>
      <c r="L2487" s="12">
        <f t="shared" si="383"/>
        <v>2011</v>
      </c>
      <c r="M2487" s="12">
        <f t="shared" si="384"/>
        <v>9</v>
      </c>
      <c r="N2487" s="11"/>
      <c r="O2487" s="11">
        <f t="shared" si="385"/>
        <v>40828.790266203701</v>
      </c>
      <c r="P2487" t="b">
        <v>0</v>
      </c>
      <c r="Q2487">
        <v>41</v>
      </c>
      <c r="R2487" t="b">
        <v>1</v>
      </c>
      <c r="S2487" t="s">
        <v>8279</v>
      </c>
      <c r="T2487" s="5">
        <f t="shared" si="386"/>
        <v>103.25</v>
      </c>
      <c r="U2487" s="5">
        <f t="shared" si="387"/>
        <v>50.365853658536587</v>
      </c>
      <c r="V2487" t="str">
        <f t="shared" si="388"/>
        <v>music</v>
      </c>
      <c r="W2487" t="str">
        <f t="shared" si="389"/>
        <v>indie rock</v>
      </c>
      <c r="X2487" s="8">
        <f t="shared" si="380"/>
        <v>2011</v>
      </c>
      <c r="Y2487" s="8">
        <f t="shared" si="381"/>
        <v>9</v>
      </c>
    </row>
    <row r="2488" spans="1:25" ht="19" customHeight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382"/>
        <v>40991.499722222223</v>
      </c>
      <c r="L2488" s="12">
        <f t="shared" si="383"/>
        <v>2012</v>
      </c>
      <c r="M2488" s="12">
        <f t="shared" si="384"/>
        <v>3</v>
      </c>
      <c r="N2488" s="11"/>
      <c r="O2488" s="11">
        <f t="shared" si="385"/>
        <v>41021.499722222223</v>
      </c>
      <c r="P2488" t="b">
        <v>0</v>
      </c>
      <c r="Q2488">
        <v>30</v>
      </c>
      <c r="R2488" t="b">
        <v>1</v>
      </c>
      <c r="S2488" t="s">
        <v>8279</v>
      </c>
      <c r="T2488" s="5">
        <f t="shared" si="386"/>
        <v>265.66666666666669</v>
      </c>
      <c r="U2488" s="5">
        <f t="shared" si="387"/>
        <v>26.566666666666666</v>
      </c>
      <c r="V2488" t="str">
        <f t="shared" si="388"/>
        <v>music</v>
      </c>
      <c r="W2488" t="str">
        <f t="shared" si="389"/>
        <v>indie rock</v>
      </c>
      <c r="X2488" s="8">
        <f t="shared" si="380"/>
        <v>2012</v>
      </c>
      <c r="Y2488" s="8">
        <f t="shared" si="381"/>
        <v>3</v>
      </c>
    </row>
    <row r="2489" spans="1:25" ht="19" customHeight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382"/>
        <v>41025.874965277777</v>
      </c>
      <c r="L2489" s="12">
        <f t="shared" si="383"/>
        <v>2012</v>
      </c>
      <c r="M2489" s="12">
        <f t="shared" si="384"/>
        <v>4</v>
      </c>
      <c r="N2489" s="11"/>
      <c r="O2489" s="11">
        <f t="shared" si="385"/>
        <v>41055.874965277777</v>
      </c>
      <c r="P2489" t="b">
        <v>0</v>
      </c>
      <c r="Q2489">
        <v>38</v>
      </c>
      <c r="R2489" t="b">
        <v>1</v>
      </c>
      <c r="S2489" t="s">
        <v>8279</v>
      </c>
      <c r="T2489" s="5">
        <f t="shared" si="386"/>
        <v>100.05066666666667</v>
      </c>
      <c r="U2489" s="5">
        <f t="shared" si="387"/>
        <v>39.493684210526318</v>
      </c>
      <c r="V2489" t="str">
        <f t="shared" si="388"/>
        <v>music</v>
      </c>
      <c r="W2489" t="str">
        <f t="shared" si="389"/>
        <v>indie rock</v>
      </c>
      <c r="X2489" s="8">
        <f t="shared" si="380"/>
        <v>2012</v>
      </c>
      <c r="Y2489" s="8">
        <f t="shared" si="381"/>
        <v>4</v>
      </c>
    </row>
    <row r="2490" spans="1:25" ht="19" customHeight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382"/>
        <v>40833.424861111111</v>
      </c>
      <c r="L2490" s="12">
        <f t="shared" si="383"/>
        <v>2011</v>
      </c>
      <c r="M2490" s="12">
        <f t="shared" si="384"/>
        <v>10</v>
      </c>
      <c r="N2490" s="11"/>
      <c r="O2490" s="11">
        <f t="shared" si="385"/>
        <v>40863.466527777775</v>
      </c>
      <c r="P2490" t="b">
        <v>0</v>
      </c>
      <c r="Q2490">
        <v>65</v>
      </c>
      <c r="R2490" t="b">
        <v>1</v>
      </c>
      <c r="S2490" t="s">
        <v>8279</v>
      </c>
      <c r="T2490" s="5">
        <f t="shared" si="386"/>
        <v>106.69999999999999</v>
      </c>
      <c r="U2490" s="5">
        <f t="shared" si="387"/>
        <v>49.246153846153845</v>
      </c>
      <c r="V2490" t="str">
        <f t="shared" si="388"/>
        <v>music</v>
      </c>
      <c r="W2490" t="str">
        <f t="shared" si="389"/>
        <v>indie rock</v>
      </c>
      <c r="X2490" s="8">
        <f t="shared" si="380"/>
        <v>2011</v>
      </c>
      <c r="Y2490" s="8">
        <f t="shared" si="381"/>
        <v>10</v>
      </c>
    </row>
    <row r="2491" spans="1:25" ht="19" customHeight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382"/>
        <v>41373.481932870367</v>
      </c>
      <c r="L2491" s="12">
        <f t="shared" si="383"/>
        <v>2013</v>
      </c>
      <c r="M2491" s="12">
        <f t="shared" si="384"/>
        <v>4</v>
      </c>
      <c r="N2491" s="11"/>
      <c r="O2491" s="11">
        <f t="shared" si="385"/>
        <v>41403.481932870367</v>
      </c>
      <c r="P2491" t="b">
        <v>0</v>
      </c>
      <c r="Q2491">
        <v>75</v>
      </c>
      <c r="R2491" t="b">
        <v>1</v>
      </c>
      <c r="S2491" t="s">
        <v>8279</v>
      </c>
      <c r="T2491" s="5">
        <f t="shared" si="386"/>
        <v>133.67142857142858</v>
      </c>
      <c r="U2491" s="5">
        <f t="shared" si="387"/>
        <v>62.38</v>
      </c>
      <c r="V2491" t="str">
        <f t="shared" si="388"/>
        <v>music</v>
      </c>
      <c r="W2491" t="str">
        <f t="shared" si="389"/>
        <v>indie rock</v>
      </c>
      <c r="X2491" s="8">
        <f t="shared" si="380"/>
        <v>2013</v>
      </c>
      <c r="Y2491" s="8">
        <f t="shared" si="381"/>
        <v>4</v>
      </c>
    </row>
    <row r="2492" spans="1:25" ht="19" customHeight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382"/>
        <v>41023.01939814815</v>
      </c>
      <c r="L2492" s="12">
        <f t="shared" si="383"/>
        <v>2012</v>
      </c>
      <c r="M2492" s="12">
        <f t="shared" si="384"/>
        <v>4</v>
      </c>
      <c r="N2492" s="11"/>
      <c r="O2492" s="11">
        <f t="shared" si="385"/>
        <v>41083.01939814815</v>
      </c>
      <c r="P2492" t="b">
        <v>0</v>
      </c>
      <c r="Q2492">
        <v>16</v>
      </c>
      <c r="R2492" t="b">
        <v>1</v>
      </c>
      <c r="S2492" t="s">
        <v>8279</v>
      </c>
      <c r="T2492" s="5">
        <f t="shared" si="386"/>
        <v>121.39999999999999</v>
      </c>
      <c r="U2492" s="5">
        <f t="shared" si="387"/>
        <v>37.9375</v>
      </c>
      <c r="V2492" t="str">
        <f t="shared" si="388"/>
        <v>music</v>
      </c>
      <c r="W2492" t="str">
        <f t="shared" si="389"/>
        <v>indie rock</v>
      </c>
      <c r="X2492" s="8">
        <f t="shared" si="380"/>
        <v>2012</v>
      </c>
      <c r="Y2492" s="8">
        <f t="shared" si="381"/>
        <v>4</v>
      </c>
    </row>
    <row r="2493" spans="1:25" ht="19" customHeight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382"/>
        <v>40542.630949074075</v>
      </c>
      <c r="L2493" s="12">
        <f t="shared" si="383"/>
        <v>2010</v>
      </c>
      <c r="M2493" s="12">
        <f t="shared" si="384"/>
        <v>12</v>
      </c>
      <c r="N2493" s="11"/>
      <c r="O2493" s="11">
        <f t="shared" si="385"/>
        <v>40558.868750000001</v>
      </c>
      <c r="P2493" t="b">
        <v>0</v>
      </c>
      <c r="Q2493">
        <v>10</v>
      </c>
      <c r="R2493" t="b">
        <v>1</v>
      </c>
      <c r="S2493" t="s">
        <v>8279</v>
      </c>
      <c r="T2493" s="5">
        <f t="shared" si="386"/>
        <v>103.2</v>
      </c>
      <c r="U2493" s="5">
        <f t="shared" si="387"/>
        <v>51.6</v>
      </c>
      <c r="V2493" t="str">
        <f t="shared" si="388"/>
        <v>music</v>
      </c>
      <c r="W2493" t="str">
        <f t="shared" si="389"/>
        <v>indie rock</v>
      </c>
      <c r="X2493" s="8">
        <f t="shared" si="380"/>
        <v>2010</v>
      </c>
      <c r="Y2493" s="8">
        <f t="shared" si="381"/>
        <v>12</v>
      </c>
    </row>
    <row r="2494" spans="1:25" ht="19" customHeight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382"/>
        <v>41024.777638888889</v>
      </c>
      <c r="L2494" s="12">
        <f t="shared" si="383"/>
        <v>2012</v>
      </c>
      <c r="M2494" s="12">
        <f t="shared" si="384"/>
        <v>4</v>
      </c>
      <c r="N2494" s="11"/>
      <c r="O2494" s="11">
        <f t="shared" si="385"/>
        <v>41076.207638888889</v>
      </c>
      <c r="P2494" t="b">
        <v>0</v>
      </c>
      <c r="Q2494">
        <v>27</v>
      </c>
      <c r="R2494" t="b">
        <v>1</v>
      </c>
      <c r="S2494" t="s">
        <v>8279</v>
      </c>
      <c r="T2494" s="5">
        <f t="shared" si="386"/>
        <v>125</v>
      </c>
      <c r="U2494" s="5">
        <f t="shared" si="387"/>
        <v>27.777777777777779</v>
      </c>
      <c r="V2494" t="str">
        <f t="shared" si="388"/>
        <v>music</v>
      </c>
      <c r="W2494" t="str">
        <f t="shared" si="389"/>
        <v>indie rock</v>
      </c>
      <c r="X2494" s="8">
        <f t="shared" si="380"/>
        <v>2012</v>
      </c>
      <c r="Y2494" s="8">
        <f t="shared" si="381"/>
        <v>4</v>
      </c>
    </row>
    <row r="2495" spans="1:25" ht="19" customHeight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382"/>
        <v>41347.959953703699</v>
      </c>
      <c r="L2495" s="12">
        <f t="shared" si="383"/>
        <v>2013</v>
      </c>
      <c r="M2495" s="12">
        <f t="shared" si="384"/>
        <v>3</v>
      </c>
      <c r="N2495" s="11"/>
      <c r="O2495" s="11">
        <f t="shared" si="385"/>
        <v>41392.959953703699</v>
      </c>
      <c r="P2495" t="b">
        <v>0</v>
      </c>
      <c r="Q2495">
        <v>259</v>
      </c>
      <c r="R2495" t="b">
        <v>1</v>
      </c>
      <c r="S2495" t="s">
        <v>8279</v>
      </c>
      <c r="T2495" s="5">
        <f t="shared" si="386"/>
        <v>128.69999999999999</v>
      </c>
      <c r="U2495" s="5">
        <f t="shared" si="387"/>
        <v>99.382239382239376</v>
      </c>
      <c r="V2495" t="str">
        <f t="shared" si="388"/>
        <v>music</v>
      </c>
      <c r="W2495" t="str">
        <f t="shared" si="389"/>
        <v>indie rock</v>
      </c>
      <c r="X2495" s="8">
        <f t="shared" si="380"/>
        <v>2013</v>
      </c>
      <c r="Y2495" s="8">
        <f t="shared" si="381"/>
        <v>3</v>
      </c>
    </row>
    <row r="2496" spans="1:25" ht="19" customHeight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382"/>
        <v>41022.436851851853</v>
      </c>
      <c r="L2496" s="12">
        <f t="shared" si="383"/>
        <v>2012</v>
      </c>
      <c r="M2496" s="12">
        <f t="shared" si="384"/>
        <v>4</v>
      </c>
      <c r="N2496" s="11"/>
      <c r="O2496" s="11">
        <f t="shared" si="385"/>
        <v>41052.436851851853</v>
      </c>
      <c r="P2496" t="b">
        <v>0</v>
      </c>
      <c r="Q2496">
        <v>39</v>
      </c>
      <c r="R2496" t="b">
        <v>1</v>
      </c>
      <c r="S2496" t="s">
        <v>8279</v>
      </c>
      <c r="T2496" s="5">
        <f t="shared" si="386"/>
        <v>101.00533333333333</v>
      </c>
      <c r="U2496" s="5">
        <f t="shared" si="387"/>
        <v>38.848205128205123</v>
      </c>
      <c r="V2496" t="str">
        <f t="shared" si="388"/>
        <v>music</v>
      </c>
      <c r="W2496" t="str">
        <f t="shared" si="389"/>
        <v>indie rock</v>
      </c>
      <c r="X2496" s="8">
        <f t="shared" si="380"/>
        <v>2012</v>
      </c>
      <c r="Y2496" s="8">
        <f t="shared" si="381"/>
        <v>4</v>
      </c>
    </row>
    <row r="2497" spans="1:25" ht="19" customHeight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382"/>
        <v>41036.738136574073</v>
      </c>
      <c r="L2497" s="12">
        <f t="shared" si="383"/>
        <v>2012</v>
      </c>
      <c r="M2497" s="12">
        <f t="shared" si="384"/>
        <v>5</v>
      </c>
      <c r="N2497" s="11"/>
      <c r="O2497" s="11">
        <f t="shared" si="385"/>
        <v>41066.738136574073</v>
      </c>
      <c r="P2497" t="b">
        <v>0</v>
      </c>
      <c r="Q2497">
        <v>42</v>
      </c>
      <c r="R2497" t="b">
        <v>1</v>
      </c>
      <c r="S2497" t="s">
        <v>8279</v>
      </c>
      <c r="T2497" s="5">
        <f t="shared" si="386"/>
        <v>127.53666666666665</v>
      </c>
      <c r="U2497" s="5">
        <f t="shared" si="387"/>
        <v>45.548809523809524</v>
      </c>
      <c r="V2497" t="str">
        <f t="shared" si="388"/>
        <v>music</v>
      </c>
      <c r="W2497" t="str">
        <f t="shared" si="389"/>
        <v>indie rock</v>
      </c>
      <c r="X2497" s="8">
        <f t="shared" si="380"/>
        <v>2012</v>
      </c>
      <c r="Y2497" s="8">
        <f t="shared" si="381"/>
        <v>5</v>
      </c>
    </row>
    <row r="2498" spans="1:25" ht="19" customHeight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si="382"/>
        <v>41327.788101851846</v>
      </c>
      <c r="L2498" s="12">
        <f t="shared" si="383"/>
        <v>2013</v>
      </c>
      <c r="M2498" s="12">
        <f t="shared" si="384"/>
        <v>2</v>
      </c>
      <c r="N2498" s="11"/>
      <c r="O2498" s="11">
        <f t="shared" si="385"/>
        <v>41362.746435185181</v>
      </c>
      <c r="P2498" t="b">
        <v>0</v>
      </c>
      <c r="Q2498">
        <v>10</v>
      </c>
      <c r="R2498" t="b">
        <v>1</v>
      </c>
      <c r="S2498" t="s">
        <v>8279</v>
      </c>
      <c r="T2498" s="5">
        <f t="shared" si="386"/>
        <v>100</v>
      </c>
      <c r="U2498" s="5">
        <f t="shared" si="387"/>
        <v>600</v>
      </c>
      <c r="V2498" t="str">
        <f t="shared" si="388"/>
        <v>music</v>
      </c>
      <c r="W2498" t="str">
        <f t="shared" si="389"/>
        <v>indie rock</v>
      </c>
      <c r="X2498" s="8">
        <f t="shared" ref="X2498:X2561" si="390">L2498</f>
        <v>2013</v>
      </c>
      <c r="Y2498" s="8">
        <f t="shared" ref="Y2498:Y2561" si="391">M2498</f>
        <v>2</v>
      </c>
    </row>
    <row r="2499" spans="1:25" ht="19" customHeight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ref="K2499:K2562" si="392">(J2499/86400)+25569+(-5/24)</f>
        <v>40730.670578703699</v>
      </c>
      <c r="L2499" s="12">
        <f t="shared" ref="L2499:L2562" si="393">YEAR(K2499)</f>
        <v>2011</v>
      </c>
      <c r="M2499" s="12">
        <f t="shared" ref="M2499:M2562" si="394">MONTH(K2499)</f>
        <v>7</v>
      </c>
      <c r="N2499" s="11"/>
      <c r="O2499" s="11">
        <f t="shared" ref="O2499:O2562" si="395">(I2499/86400)+25569+(-5/24)</f>
        <v>40760.670578703699</v>
      </c>
      <c r="P2499" t="b">
        <v>0</v>
      </c>
      <c r="Q2499">
        <v>56</v>
      </c>
      <c r="R2499" t="b">
        <v>1</v>
      </c>
      <c r="S2499" t="s">
        <v>8279</v>
      </c>
      <c r="T2499" s="5">
        <f t="shared" ref="T2499:T2562" si="396">E2499/D2499*100</f>
        <v>112.7715</v>
      </c>
      <c r="U2499" s="5">
        <f t="shared" ref="U2499:U2562" si="397">IF(Q2499&gt;0,E2499/Q2499,0)</f>
        <v>80.551071428571419</v>
      </c>
      <c r="V2499" t="str">
        <f t="shared" ref="V2499:V2562" si="398">LEFT(S2499,SEARCH("/",S2499)-1)</f>
        <v>music</v>
      </c>
      <c r="W2499" t="str">
        <f t="shared" ref="W2499:W2562" si="399">RIGHT($S2499,LEN($S2499)-SEARCH("/",$S2499))</f>
        <v>indie rock</v>
      </c>
      <c r="X2499" s="8">
        <f t="shared" si="390"/>
        <v>2011</v>
      </c>
      <c r="Y2499" s="8">
        <f t="shared" si="391"/>
        <v>7</v>
      </c>
    </row>
    <row r="2500" spans="1:25" ht="19" customHeight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392"/>
        <v>42017.759108796294</v>
      </c>
      <c r="L2500" s="12">
        <f t="shared" si="393"/>
        <v>2015</v>
      </c>
      <c r="M2500" s="12">
        <f t="shared" si="394"/>
        <v>1</v>
      </c>
      <c r="N2500" s="11"/>
      <c r="O2500" s="11">
        <f t="shared" si="395"/>
        <v>42031.759108796294</v>
      </c>
      <c r="P2500" t="b">
        <v>0</v>
      </c>
      <c r="Q2500">
        <v>20</v>
      </c>
      <c r="R2500" t="b">
        <v>1</v>
      </c>
      <c r="S2500" t="s">
        <v>8279</v>
      </c>
      <c r="T2500" s="5">
        <f t="shared" si="396"/>
        <v>105.60000000000001</v>
      </c>
      <c r="U2500" s="5">
        <f t="shared" si="397"/>
        <v>52.8</v>
      </c>
      <c r="V2500" t="str">
        <f t="shared" si="398"/>
        <v>music</v>
      </c>
      <c r="W2500" t="str">
        <f t="shared" si="399"/>
        <v>indie rock</v>
      </c>
      <c r="X2500" s="8">
        <f t="shared" si="390"/>
        <v>2015</v>
      </c>
      <c r="Y2500" s="8">
        <f t="shared" si="391"/>
        <v>1</v>
      </c>
    </row>
    <row r="2501" spans="1:25" ht="19" customHeight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392"/>
        <v>41226.440243055556</v>
      </c>
      <c r="L2501" s="12">
        <f t="shared" si="393"/>
        <v>2012</v>
      </c>
      <c r="M2501" s="12">
        <f t="shared" si="394"/>
        <v>11</v>
      </c>
      <c r="N2501" s="11"/>
      <c r="O2501" s="11">
        <f t="shared" si="395"/>
        <v>41274.541666666664</v>
      </c>
      <c r="P2501" t="b">
        <v>0</v>
      </c>
      <c r="Q2501">
        <v>170</v>
      </c>
      <c r="R2501" t="b">
        <v>1</v>
      </c>
      <c r="S2501" t="s">
        <v>8279</v>
      </c>
      <c r="T2501" s="5">
        <f t="shared" si="396"/>
        <v>202.625</v>
      </c>
      <c r="U2501" s="5">
        <f t="shared" si="397"/>
        <v>47.676470588235297</v>
      </c>
      <c r="V2501" t="str">
        <f t="shared" si="398"/>
        <v>music</v>
      </c>
      <c r="W2501" t="str">
        <f t="shared" si="399"/>
        <v>indie rock</v>
      </c>
      <c r="X2501" s="8">
        <f t="shared" si="390"/>
        <v>2012</v>
      </c>
      <c r="Y2501" s="8">
        <f t="shared" si="391"/>
        <v>11</v>
      </c>
    </row>
    <row r="2502" spans="1:25" ht="19" customHeight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392"/>
        <v>41053.564525462956</v>
      </c>
      <c r="L2502" s="12">
        <f t="shared" si="393"/>
        <v>2012</v>
      </c>
      <c r="M2502" s="12">
        <f t="shared" si="394"/>
        <v>5</v>
      </c>
      <c r="N2502" s="11"/>
      <c r="O2502" s="11">
        <f t="shared" si="395"/>
        <v>41083.564525462956</v>
      </c>
      <c r="P2502" t="b">
        <v>0</v>
      </c>
      <c r="Q2502">
        <v>29</v>
      </c>
      <c r="R2502" t="b">
        <v>1</v>
      </c>
      <c r="S2502" t="s">
        <v>8279</v>
      </c>
      <c r="T2502" s="5">
        <f t="shared" si="396"/>
        <v>113.33333333333333</v>
      </c>
      <c r="U2502" s="5">
        <f t="shared" si="397"/>
        <v>23.448275862068964</v>
      </c>
      <c r="V2502" t="str">
        <f t="shared" si="398"/>
        <v>music</v>
      </c>
      <c r="W2502" t="str">
        <f t="shared" si="399"/>
        <v>indie rock</v>
      </c>
      <c r="X2502" s="8">
        <f t="shared" si="390"/>
        <v>2012</v>
      </c>
      <c r="Y2502" s="8">
        <f t="shared" si="391"/>
        <v>5</v>
      </c>
    </row>
    <row r="2503" spans="1:25" ht="19" customHeight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392"/>
        <v>42244.568333333336</v>
      </c>
      <c r="L2503" s="12">
        <f t="shared" si="393"/>
        <v>2015</v>
      </c>
      <c r="M2503" s="12">
        <f t="shared" si="394"/>
        <v>8</v>
      </c>
      <c r="N2503" s="11"/>
      <c r="O2503" s="11">
        <f t="shared" si="395"/>
        <v>42274.568333333336</v>
      </c>
      <c r="P2503" t="b">
        <v>0</v>
      </c>
      <c r="Q2503">
        <v>7</v>
      </c>
      <c r="R2503" t="b">
        <v>0</v>
      </c>
      <c r="S2503" t="s">
        <v>8299</v>
      </c>
      <c r="T2503" s="5">
        <f t="shared" si="396"/>
        <v>2.5545454545454547</v>
      </c>
      <c r="U2503" s="5">
        <f t="shared" si="397"/>
        <v>40.142857142857146</v>
      </c>
      <c r="V2503" t="str">
        <f t="shared" si="398"/>
        <v>food</v>
      </c>
      <c r="W2503" t="str">
        <f t="shared" si="399"/>
        <v>restaurants</v>
      </c>
      <c r="X2503" s="8">
        <f t="shared" si="390"/>
        <v>2015</v>
      </c>
      <c r="Y2503" s="8">
        <f t="shared" si="391"/>
        <v>8</v>
      </c>
    </row>
    <row r="2504" spans="1:25" ht="19" customHeight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392"/>
        <v>41858.617106481477</v>
      </c>
      <c r="L2504" s="12">
        <f t="shared" si="393"/>
        <v>2014</v>
      </c>
      <c r="M2504" s="12">
        <f t="shared" si="394"/>
        <v>8</v>
      </c>
      <c r="N2504" s="11"/>
      <c r="O2504" s="11">
        <f t="shared" si="395"/>
        <v>41903.617106481477</v>
      </c>
      <c r="P2504" t="b">
        <v>0</v>
      </c>
      <c r="Q2504">
        <v>5</v>
      </c>
      <c r="R2504" t="b">
        <v>0</v>
      </c>
      <c r="S2504" t="s">
        <v>8299</v>
      </c>
      <c r="T2504" s="5">
        <f t="shared" si="396"/>
        <v>7.8181818181818186E-2</v>
      </c>
      <c r="U2504" s="5">
        <f t="shared" si="397"/>
        <v>17.2</v>
      </c>
      <c r="V2504" t="str">
        <f t="shared" si="398"/>
        <v>food</v>
      </c>
      <c r="W2504" t="str">
        <f t="shared" si="399"/>
        <v>restaurants</v>
      </c>
      <c r="X2504" s="8">
        <f t="shared" si="390"/>
        <v>2014</v>
      </c>
      <c r="Y2504" s="8">
        <f t="shared" si="391"/>
        <v>8</v>
      </c>
    </row>
    <row r="2505" spans="1:25" ht="19" customHeight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392"/>
        <v>42498.691064814811</v>
      </c>
      <c r="L2505" s="12">
        <f t="shared" si="393"/>
        <v>2016</v>
      </c>
      <c r="M2505" s="12">
        <f t="shared" si="394"/>
        <v>5</v>
      </c>
      <c r="N2505" s="11"/>
      <c r="O2505" s="11">
        <f t="shared" si="395"/>
        <v>42528.67083333333</v>
      </c>
      <c r="P2505" t="b">
        <v>0</v>
      </c>
      <c r="Q2505">
        <v>0</v>
      </c>
      <c r="R2505" t="b">
        <v>0</v>
      </c>
      <c r="S2505" t="s">
        <v>8299</v>
      </c>
      <c r="T2505" s="5">
        <f t="shared" si="396"/>
        <v>0</v>
      </c>
      <c r="U2505" s="5">
        <f t="shared" si="397"/>
        <v>0</v>
      </c>
      <c r="V2505" t="str">
        <f t="shared" si="398"/>
        <v>food</v>
      </c>
      <c r="W2505" t="str">
        <f t="shared" si="399"/>
        <v>restaurants</v>
      </c>
      <c r="X2505" s="8">
        <f t="shared" si="390"/>
        <v>2016</v>
      </c>
      <c r="Y2505" s="8">
        <f t="shared" si="391"/>
        <v>5</v>
      </c>
    </row>
    <row r="2506" spans="1:25" ht="19" customHeight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392"/>
        <v>41927.807106481479</v>
      </c>
      <c r="L2506" s="12">
        <f t="shared" si="393"/>
        <v>2014</v>
      </c>
      <c r="M2506" s="12">
        <f t="shared" si="394"/>
        <v>10</v>
      </c>
      <c r="N2506" s="11"/>
      <c r="O2506" s="11">
        <f t="shared" si="395"/>
        <v>41957.848773148151</v>
      </c>
      <c r="P2506" t="b">
        <v>0</v>
      </c>
      <c r="Q2506">
        <v>0</v>
      </c>
      <c r="R2506" t="b">
        <v>0</v>
      </c>
      <c r="S2506" t="s">
        <v>8299</v>
      </c>
      <c r="T2506" s="5">
        <f t="shared" si="396"/>
        <v>0</v>
      </c>
      <c r="U2506" s="5">
        <f t="shared" si="397"/>
        <v>0</v>
      </c>
      <c r="V2506" t="str">
        <f t="shared" si="398"/>
        <v>food</v>
      </c>
      <c r="W2506" t="str">
        <f t="shared" si="399"/>
        <v>restaurants</v>
      </c>
      <c r="X2506" s="8">
        <f t="shared" si="390"/>
        <v>2014</v>
      </c>
      <c r="Y2506" s="8">
        <f t="shared" si="391"/>
        <v>10</v>
      </c>
    </row>
    <row r="2507" spans="1:25" ht="19" customHeight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392"/>
        <v>42046.847407407404</v>
      </c>
      <c r="L2507" s="12">
        <f t="shared" si="393"/>
        <v>2015</v>
      </c>
      <c r="M2507" s="12">
        <f t="shared" si="394"/>
        <v>2</v>
      </c>
      <c r="N2507" s="11"/>
      <c r="O2507" s="11">
        <f t="shared" si="395"/>
        <v>42076.80574074074</v>
      </c>
      <c r="P2507" t="b">
        <v>0</v>
      </c>
      <c r="Q2507">
        <v>0</v>
      </c>
      <c r="R2507" t="b">
        <v>0</v>
      </c>
      <c r="S2507" t="s">
        <v>8299</v>
      </c>
      <c r="T2507" s="5">
        <f t="shared" si="396"/>
        <v>0</v>
      </c>
      <c r="U2507" s="5">
        <f t="shared" si="397"/>
        <v>0</v>
      </c>
      <c r="V2507" t="str">
        <f t="shared" si="398"/>
        <v>food</v>
      </c>
      <c r="W2507" t="str">
        <f t="shared" si="399"/>
        <v>restaurants</v>
      </c>
      <c r="X2507" s="8">
        <f t="shared" si="390"/>
        <v>2015</v>
      </c>
      <c r="Y2507" s="8">
        <f t="shared" si="391"/>
        <v>2</v>
      </c>
    </row>
    <row r="2508" spans="1:25" ht="19" customHeight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392"/>
        <v>42258.088761574072</v>
      </c>
      <c r="L2508" s="12">
        <f t="shared" si="393"/>
        <v>2015</v>
      </c>
      <c r="M2508" s="12">
        <f t="shared" si="394"/>
        <v>9</v>
      </c>
      <c r="N2508" s="11"/>
      <c r="O2508" s="11">
        <f t="shared" si="395"/>
        <v>42280.666666666664</v>
      </c>
      <c r="P2508" t="b">
        <v>0</v>
      </c>
      <c r="Q2508">
        <v>2</v>
      </c>
      <c r="R2508" t="b">
        <v>0</v>
      </c>
      <c r="S2508" t="s">
        <v>8299</v>
      </c>
      <c r="T2508" s="5">
        <f t="shared" si="396"/>
        <v>0.6</v>
      </c>
      <c r="U2508" s="5">
        <f t="shared" si="397"/>
        <v>15</v>
      </c>
      <c r="V2508" t="str">
        <f t="shared" si="398"/>
        <v>food</v>
      </c>
      <c r="W2508" t="str">
        <f t="shared" si="399"/>
        <v>restaurants</v>
      </c>
      <c r="X2508" s="8">
        <f t="shared" si="390"/>
        <v>2015</v>
      </c>
      <c r="Y2508" s="8">
        <f t="shared" si="391"/>
        <v>9</v>
      </c>
    </row>
    <row r="2509" spans="1:25" ht="19" customHeight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392"/>
        <v>42104.864629629628</v>
      </c>
      <c r="L2509" s="12">
        <f t="shared" si="393"/>
        <v>2015</v>
      </c>
      <c r="M2509" s="12">
        <f t="shared" si="394"/>
        <v>4</v>
      </c>
      <c r="N2509" s="11"/>
      <c r="O2509" s="11">
        <f t="shared" si="395"/>
        <v>42134.864629629628</v>
      </c>
      <c r="P2509" t="b">
        <v>0</v>
      </c>
      <c r="Q2509">
        <v>0</v>
      </c>
      <c r="R2509" t="b">
        <v>0</v>
      </c>
      <c r="S2509" t="s">
        <v>8299</v>
      </c>
      <c r="T2509" s="5">
        <f t="shared" si="396"/>
        <v>0</v>
      </c>
      <c r="U2509" s="5">
        <f t="shared" si="397"/>
        <v>0</v>
      </c>
      <c r="V2509" t="str">
        <f t="shared" si="398"/>
        <v>food</v>
      </c>
      <c r="W2509" t="str">
        <f t="shared" si="399"/>
        <v>restaurants</v>
      </c>
      <c r="X2509" s="8">
        <f t="shared" si="390"/>
        <v>2015</v>
      </c>
      <c r="Y2509" s="8">
        <f t="shared" si="391"/>
        <v>4</v>
      </c>
    </row>
    <row r="2510" spans="1:25" ht="19" customHeight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392"/>
        <v>41835.743449074071</v>
      </c>
      <c r="L2510" s="12">
        <f t="shared" si="393"/>
        <v>2014</v>
      </c>
      <c r="M2510" s="12">
        <f t="shared" si="394"/>
        <v>7</v>
      </c>
      <c r="N2510" s="11"/>
      <c r="O2510" s="11">
        <f t="shared" si="395"/>
        <v>41865.743449074071</v>
      </c>
      <c r="P2510" t="b">
        <v>0</v>
      </c>
      <c r="Q2510">
        <v>0</v>
      </c>
      <c r="R2510" t="b">
        <v>0</v>
      </c>
      <c r="S2510" t="s">
        <v>8299</v>
      </c>
      <c r="T2510" s="5">
        <f t="shared" si="396"/>
        <v>0</v>
      </c>
      <c r="U2510" s="5">
        <f t="shared" si="397"/>
        <v>0</v>
      </c>
      <c r="V2510" t="str">
        <f t="shared" si="398"/>
        <v>food</v>
      </c>
      <c r="W2510" t="str">
        <f t="shared" si="399"/>
        <v>restaurants</v>
      </c>
      <c r="X2510" s="8">
        <f t="shared" si="390"/>
        <v>2014</v>
      </c>
      <c r="Y2510" s="8">
        <f t="shared" si="391"/>
        <v>7</v>
      </c>
    </row>
    <row r="2511" spans="1:25" ht="19" customHeight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392"/>
        <v>42058.601261574069</v>
      </c>
      <c r="L2511" s="12">
        <f t="shared" si="393"/>
        <v>2015</v>
      </c>
      <c r="M2511" s="12">
        <f t="shared" si="394"/>
        <v>2</v>
      </c>
      <c r="N2511" s="11"/>
      <c r="O2511" s="11">
        <f t="shared" si="395"/>
        <v>42114.559594907405</v>
      </c>
      <c r="P2511" t="b">
        <v>0</v>
      </c>
      <c r="Q2511">
        <v>28</v>
      </c>
      <c r="R2511" t="b">
        <v>0</v>
      </c>
      <c r="S2511" t="s">
        <v>8299</v>
      </c>
      <c r="T2511" s="5">
        <f t="shared" si="396"/>
        <v>1.0526315789473684</v>
      </c>
      <c r="U2511" s="5">
        <f t="shared" si="397"/>
        <v>35.714285714285715</v>
      </c>
      <c r="V2511" t="str">
        <f t="shared" si="398"/>
        <v>food</v>
      </c>
      <c r="W2511" t="str">
        <f t="shared" si="399"/>
        <v>restaurants</v>
      </c>
      <c r="X2511" s="8">
        <f t="shared" si="390"/>
        <v>2015</v>
      </c>
      <c r="Y2511" s="8">
        <f t="shared" si="391"/>
        <v>2</v>
      </c>
    </row>
    <row r="2512" spans="1:25" ht="19" customHeight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392"/>
        <v>42078.789027777777</v>
      </c>
      <c r="L2512" s="12">
        <f t="shared" si="393"/>
        <v>2015</v>
      </c>
      <c r="M2512" s="12">
        <f t="shared" si="394"/>
        <v>3</v>
      </c>
      <c r="N2512" s="11"/>
      <c r="O2512" s="11">
        <f t="shared" si="395"/>
        <v>42138.789027777777</v>
      </c>
      <c r="P2512" t="b">
        <v>0</v>
      </c>
      <c r="Q2512">
        <v>2</v>
      </c>
      <c r="R2512" t="b">
        <v>0</v>
      </c>
      <c r="S2512" t="s">
        <v>8299</v>
      </c>
      <c r="T2512" s="5">
        <f t="shared" si="396"/>
        <v>0.15</v>
      </c>
      <c r="U2512" s="5">
        <f t="shared" si="397"/>
        <v>37.5</v>
      </c>
      <c r="V2512" t="str">
        <f t="shared" si="398"/>
        <v>food</v>
      </c>
      <c r="W2512" t="str">
        <f t="shared" si="399"/>
        <v>restaurants</v>
      </c>
      <c r="X2512" s="8">
        <f t="shared" si="390"/>
        <v>2015</v>
      </c>
      <c r="Y2512" s="8">
        <f t="shared" si="391"/>
        <v>3</v>
      </c>
    </row>
    <row r="2513" spans="1:25" ht="19" customHeight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392"/>
        <v>42371.238576388881</v>
      </c>
      <c r="L2513" s="12">
        <f t="shared" si="393"/>
        <v>2016</v>
      </c>
      <c r="M2513" s="12">
        <f t="shared" si="394"/>
        <v>1</v>
      </c>
      <c r="N2513" s="11"/>
      <c r="O2513" s="11">
        <f t="shared" si="395"/>
        <v>42401.238576388881</v>
      </c>
      <c r="P2513" t="b">
        <v>0</v>
      </c>
      <c r="Q2513">
        <v>0</v>
      </c>
      <c r="R2513" t="b">
        <v>0</v>
      </c>
      <c r="S2513" t="s">
        <v>8299</v>
      </c>
      <c r="T2513" s="5">
        <f t="shared" si="396"/>
        <v>0</v>
      </c>
      <c r="U2513" s="5">
        <f t="shared" si="397"/>
        <v>0</v>
      </c>
      <c r="V2513" t="str">
        <f t="shared" si="398"/>
        <v>food</v>
      </c>
      <c r="W2513" t="str">
        <f t="shared" si="399"/>
        <v>restaurants</v>
      </c>
      <c r="X2513" s="8">
        <f t="shared" si="390"/>
        <v>2016</v>
      </c>
      <c r="Y2513" s="8">
        <f t="shared" si="391"/>
        <v>1</v>
      </c>
    </row>
    <row r="2514" spans="1:25" ht="19" customHeight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392"/>
        <v>41971.668530092589</v>
      </c>
      <c r="L2514" s="12">
        <f t="shared" si="393"/>
        <v>2014</v>
      </c>
      <c r="M2514" s="12">
        <f t="shared" si="394"/>
        <v>11</v>
      </c>
      <c r="N2514" s="11"/>
      <c r="O2514" s="11">
        <f t="shared" si="395"/>
        <v>41986.668530092589</v>
      </c>
      <c r="P2514" t="b">
        <v>0</v>
      </c>
      <c r="Q2514">
        <v>0</v>
      </c>
      <c r="R2514" t="b">
        <v>0</v>
      </c>
      <c r="S2514" t="s">
        <v>8299</v>
      </c>
      <c r="T2514" s="5">
        <f t="shared" si="396"/>
        <v>0</v>
      </c>
      <c r="U2514" s="5">
        <f t="shared" si="397"/>
        <v>0</v>
      </c>
      <c r="V2514" t="str">
        <f t="shared" si="398"/>
        <v>food</v>
      </c>
      <c r="W2514" t="str">
        <f t="shared" si="399"/>
        <v>restaurants</v>
      </c>
      <c r="X2514" s="8">
        <f t="shared" si="390"/>
        <v>2014</v>
      </c>
      <c r="Y2514" s="8">
        <f t="shared" si="391"/>
        <v>11</v>
      </c>
    </row>
    <row r="2515" spans="1:25" ht="19" customHeight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392"/>
        <v>42731.798483796294</v>
      </c>
      <c r="L2515" s="12">
        <f t="shared" si="393"/>
        <v>2016</v>
      </c>
      <c r="M2515" s="12">
        <f t="shared" si="394"/>
        <v>12</v>
      </c>
      <c r="N2515" s="11"/>
      <c r="O2515" s="11">
        <f t="shared" si="395"/>
        <v>42791.798483796294</v>
      </c>
      <c r="P2515" t="b">
        <v>0</v>
      </c>
      <c r="Q2515">
        <v>0</v>
      </c>
      <c r="R2515" t="b">
        <v>0</v>
      </c>
      <c r="S2515" t="s">
        <v>8299</v>
      </c>
      <c r="T2515" s="5">
        <f t="shared" si="396"/>
        <v>0</v>
      </c>
      <c r="U2515" s="5">
        <f t="shared" si="397"/>
        <v>0</v>
      </c>
      <c r="V2515" t="str">
        <f t="shared" si="398"/>
        <v>food</v>
      </c>
      <c r="W2515" t="str">
        <f t="shared" si="399"/>
        <v>restaurants</v>
      </c>
      <c r="X2515" s="8">
        <f t="shared" si="390"/>
        <v>2016</v>
      </c>
      <c r="Y2515" s="8">
        <f t="shared" si="391"/>
        <v>12</v>
      </c>
    </row>
    <row r="2516" spans="1:25" ht="19" customHeight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392"/>
        <v>41854.181446759256</v>
      </c>
      <c r="L2516" s="12">
        <f t="shared" si="393"/>
        <v>2014</v>
      </c>
      <c r="M2516" s="12">
        <f t="shared" si="394"/>
        <v>8</v>
      </c>
      <c r="N2516" s="11"/>
      <c r="O2516" s="11">
        <f t="shared" si="395"/>
        <v>41871.181446759256</v>
      </c>
      <c r="P2516" t="b">
        <v>0</v>
      </c>
      <c r="Q2516">
        <v>4</v>
      </c>
      <c r="R2516" t="b">
        <v>0</v>
      </c>
      <c r="S2516" t="s">
        <v>8299</v>
      </c>
      <c r="T2516" s="5">
        <f t="shared" si="396"/>
        <v>1.7500000000000002</v>
      </c>
      <c r="U2516" s="5">
        <f t="shared" si="397"/>
        <v>52.5</v>
      </c>
      <c r="V2516" t="str">
        <f t="shared" si="398"/>
        <v>food</v>
      </c>
      <c r="W2516" t="str">
        <f t="shared" si="399"/>
        <v>restaurants</v>
      </c>
      <c r="X2516" s="8">
        <f t="shared" si="390"/>
        <v>2014</v>
      </c>
      <c r="Y2516" s="8">
        <f t="shared" si="391"/>
        <v>8</v>
      </c>
    </row>
    <row r="2517" spans="1:25" ht="19" customHeight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392"/>
        <v>42027.63140046296</v>
      </c>
      <c r="L2517" s="12">
        <f t="shared" si="393"/>
        <v>2015</v>
      </c>
      <c r="M2517" s="12">
        <f t="shared" si="394"/>
        <v>1</v>
      </c>
      <c r="N2517" s="11"/>
      <c r="O2517" s="11">
        <f t="shared" si="395"/>
        <v>42057.63140046296</v>
      </c>
      <c r="P2517" t="b">
        <v>0</v>
      </c>
      <c r="Q2517">
        <v>12</v>
      </c>
      <c r="R2517" t="b">
        <v>0</v>
      </c>
      <c r="S2517" t="s">
        <v>8299</v>
      </c>
      <c r="T2517" s="5">
        <f t="shared" si="396"/>
        <v>18.600000000000001</v>
      </c>
      <c r="U2517" s="5">
        <f t="shared" si="397"/>
        <v>77.5</v>
      </c>
      <c r="V2517" t="str">
        <f t="shared" si="398"/>
        <v>food</v>
      </c>
      <c r="W2517" t="str">
        <f t="shared" si="399"/>
        <v>restaurants</v>
      </c>
      <c r="X2517" s="8">
        <f t="shared" si="390"/>
        <v>2015</v>
      </c>
      <c r="Y2517" s="8">
        <f t="shared" si="391"/>
        <v>1</v>
      </c>
    </row>
    <row r="2518" spans="1:25" ht="19" customHeight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392"/>
        <v>41942.445046296292</v>
      </c>
      <c r="L2518" s="12">
        <f t="shared" si="393"/>
        <v>2014</v>
      </c>
      <c r="M2518" s="12">
        <f t="shared" si="394"/>
        <v>10</v>
      </c>
      <c r="N2518" s="11"/>
      <c r="O2518" s="11">
        <f t="shared" si="395"/>
        <v>41972.486712962964</v>
      </c>
      <c r="P2518" t="b">
        <v>0</v>
      </c>
      <c r="Q2518">
        <v>0</v>
      </c>
      <c r="R2518" t="b">
        <v>0</v>
      </c>
      <c r="S2518" t="s">
        <v>8299</v>
      </c>
      <c r="T2518" s="5">
        <f t="shared" si="396"/>
        <v>0</v>
      </c>
      <c r="U2518" s="5">
        <f t="shared" si="397"/>
        <v>0</v>
      </c>
      <c r="V2518" t="str">
        <f t="shared" si="398"/>
        <v>food</v>
      </c>
      <c r="W2518" t="str">
        <f t="shared" si="399"/>
        <v>restaurants</v>
      </c>
      <c r="X2518" s="8">
        <f t="shared" si="390"/>
        <v>2014</v>
      </c>
      <c r="Y2518" s="8">
        <f t="shared" si="391"/>
        <v>10</v>
      </c>
    </row>
    <row r="2519" spans="1:25" ht="19" customHeight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392"/>
        <v>42052.594097222223</v>
      </c>
      <c r="L2519" s="12">
        <f t="shared" si="393"/>
        <v>2015</v>
      </c>
      <c r="M2519" s="12">
        <f t="shared" si="394"/>
        <v>2</v>
      </c>
      <c r="N2519" s="11"/>
      <c r="O2519" s="11">
        <f t="shared" si="395"/>
        <v>42082.552430555552</v>
      </c>
      <c r="P2519" t="b">
        <v>0</v>
      </c>
      <c r="Q2519">
        <v>33</v>
      </c>
      <c r="R2519" t="b">
        <v>0</v>
      </c>
      <c r="S2519" t="s">
        <v>8299</v>
      </c>
      <c r="T2519" s="5">
        <f t="shared" si="396"/>
        <v>9.8166666666666664</v>
      </c>
      <c r="U2519" s="5">
        <f t="shared" si="397"/>
        <v>53.545454545454547</v>
      </c>
      <c r="V2519" t="str">
        <f t="shared" si="398"/>
        <v>food</v>
      </c>
      <c r="W2519" t="str">
        <f t="shared" si="399"/>
        <v>restaurants</v>
      </c>
      <c r="X2519" s="8">
        <f t="shared" si="390"/>
        <v>2015</v>
      </c>
      <c r="Y2519" s="8">
        <f t="shared" si="391"/>
        <v>2</v>
      </c>
    </row>
    <row r="2520" spans="1:25" ht="19" customHeight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392"/>
        <v>41926.472546296296</v>
      </c>
      <c r="L2520" s="12">
        <f t="shared" si="393"/>
        <v>2014</v>
      </c>
      <c r="M2520" s="12">
        <f t="shared" si="394"/>
        <v>10</v>
      </c>
      <c r="N2520" s="11"/>
      <c r="O2520" s="11">
        <f t="shared" si="395"/>
        <v>41956.51421296296</v>
      </c>
      <c r="P2520" t="b">
        <v>0</v>
      </c>
      <c r="Q2520">
        <v>0</v>
      </c>
      <c r="R2520" t="b">
        <v>0</v>
      </c>
      <c r="S2520" t="s">
        <v>8299</v>
      </c>
      <c r="T2520" s="5">
        <f t="shared" si="396"/>
        <v>0</v>
      </c>
      <c r="U2520" s="5">
        <f t="shared" si="397"/>
        <v>0</v>
      </c>
      <c r="V2520" t="str">
        <f t="shared" si="398"/>
        <v>food</v>
      </c>
      <c r="W2520" t="str">
        <f t="shared" si="399"/>
        <v>restaurants</v>
      </c>
      <c r="X2520" s="8">
        <f t="shared" si="390"/>
        <v>2014</v>
      </c>
      <c r="Y2520" s="8">
        <f t="shared" si="391"/>
        <v>10</v>
      </c>
    </row>
    <row r="2521" spans="1:25" ht="19" customHeight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392"/>
        <v>41808.946805555555</v>
      </c>
      <c r="L2521" s="12">
        <f t="shared" si="393"/>
        <v>2014</v>
      </c>
      <c r="M2521" s="12">
        <f t="shared" si="394"/>
        <v>6</v>
      </c>
      <c r="N2521" s="11"/>
      <c r="O2521" s="11">
        <f t="shared" si="395"/>
        <v>41838.946805555555</v>
      </c>
      <c r="P2521" t="b">
        <v>0</v>
      </c>
      <c r="Q2521">
        <v>4</v>
      </c>
      <c r="R2521" t="b">
        <v>0</v>
      </c>
      <c r="S2521" t="s">
        <v>8299</v>
      </c>
      <c r="T2521" s="5">
        <f t="shared" si="396"/>
        <v>4.3333333333333335E-2</v>
      </c>
      <c r="U2521" s="5">
        <f t="shared" si="397"/>
        <v>16.25</v>
      </c>
      <c r="V2521" t="str">
        <f t="shared" si="398"/>
        <v>food</v>
      </c>
      <c r="W2521" t="str">
        <f t="shared" si="399"/>
        <v>restaurants</v>
      </c>
      <c r="X2521" s="8">
        <f t="shared" si="390"/>
        <v>2014</v>
      </c>
      <c r="Y2521" s="8">
        <f t="shared" si="391"/>
        <v>6</v>
      </c>
    </row>
    <row r="2522" spans="1:25" ht="19" customHeight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392"/>
        <v>42612.392187500001</v>
      </c>
      <c r="L2522" s="12">
        <f t="shared" si="393"/>
        <v>2016</v>
      </c>
      <c r="M2522" s="12">
        <f t="shared" si="394"/>
        <v>8</v>
      </c>
      <c r="N2522" s="11"/>
      <c r="O2522" s="11">
        <f t="shared" si="395"/>
        <v>42658.597916666666</v>
      </c>
      <c r="P2522" t="b">
        <v>0</v>
      </c>
      <c r="Q2522">
        <v>0</v>
      </c>
      <c r="R2522" t="b">
        <v>0</v>
      </c>
      <c r="S2522" t="s">
        <v>8299</v>
      </c>
      <c r="T2522" s="5">
        <f t="shared" si="396"/>
        <v>0</v>
      </c>
      <c r="U2522" s="5">
        <f t="shared" si="397"/>
        <v>0</v>
      </c>
      <c r="V2522" t="str">
        <f t="shared" si="398"/>
        <v>food</v>
      </c>
      <c r="W2522" t="str">
        <f t="shared" si="399"/>
        <v>restaurants</v>
      </c>
      <c r="X2522" s="8">
        <f t="shared" si="390"/>
        <v>2016</v>
      </c>
      <c r="Y2522" s="8">
        <f t="shared" si="391"/>
        <v>8</v>
      </c>
    </row>
    <row r="2523" spans="1:25" ht="19" customHeight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392"/>
        <v>42269.75950231481</v>
      </c>
      <c r="L2523" s="12">
        <f t="shared" si="393"/>
        <v>2015</v>
      </c>
      <c r="M2523" s="12">
        <f t="shared" si="394"/>
        <v>9</v>
      </c>
      <c r="N2523" s="11"/>
      <c r="O2523" s="11">
        <f t="shared" si="395"/>
        <v>42290.75950231481</v>
      </c>
      <c r="P2523" t="b">
        <v>0</v>
      </c>
      <c r="Q2523">
        <v>132</v>
      </c>
      <c r="R2523" t="b">
        <v>1</v>
      </c>
      <c r="S2523" t="s">
        <v>8300</v>
      </c>
      <c r="T2523" s="5">
        <f t="shared" si="396"/>
        <v>109.48792</v>
      </c>
      <c r="U2523" s="5">
        <f t="shared" si="397"/>
        <v>103.68174242424243</v>
      </c>
      <c r="V2523" t="str">
        <f t="shared" si="398"/>
        <v>music</v>
      </c>
      <c r="W2523" t="str">
        <f t="shared" si="399"/>
        <v>classical music</v>
      </c>
      <c r="X2523" s="8">
        <f t="shared" si="390"/>
        <v>2015</v>
      </c>
      <c r="Y2523" s="8">
        <f t="shared" si="391"/>
        <v>9</v>
      </c>
    </row>
    <row r="2524" spans="1:25" ht="19" customHeight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392"/>
        <v>42460.365277777775</v>
      </c>
      <c r="L2524" s="12">
        <f t="shared" si="393"/>
        <v>2016</v>
      </c>
      <c r="M2524" s="12">
        <f t="shared" si="394"/>
        <v>3</v>
      </c>
      <c r="N2524" s="11"/>
      <c r="O2524" s="11">
        <f t="shared" si="395"/>
        <v>42482.411111111105</v>
      </c>
      <c r="P2524" t="b">
        <v>0</v>
      </c>
      <c r="Q2524">
        <v>27</v>
      </c>
      <c r="R2524" t="b">
        <v>1</v>
      </c>
      <c r="S2524" t="s">
        <v>8300</v>
      </c>
      <c r="T2524" s="5">
        <f t="shared" si="396"/>
        <v>100</v>
      </c>
      <c r="U2524" s="5">
        <f t="shared" si="397"/>
        <v>185.18518518518519</v>
      </c>
      <c r="V2524" t="str">
        <f t="shared" si="398"/>
        <v>music</v>
      </c>
      <c r="W2524" t="str">
        <f t="shared" si="399"/>
        <v>classical music</v>
      </c>
      <c r="X2524" s="8">
        <f t="shared" si="390"/>
        <v>2016</v>
      </c>
      <c r="Y2524" s="8">
        <f t="shared" si="391"/>
        <v>3</v>
      </c>
    </row>
    <row r="2525" spans="1:25" ht="19" customHeight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392"/>
        <v>41930.767268518517</v>
      </c>
      <c r="L2525" s="12">
        <f t="shared" si="393"/>
        <v>2014</v>
      </c>
      <c r="M2525" s="12">
        <f t="shared" si="394"/>
        <v>10</v>
      </c>
      <c r="N2525" s="11"/>
      <c r="O2525" s="11">
        <f t="shared" si="395"/>
        <v>41960.808935185181</v>
      </c>
      <c r="P2525" t="b">
        <v>0</v>
      </c>
      <c r="Q2525">
        <v>26</v>
      </c>
      <c r="R2525" t="b">
        <v>1</v>
      </c>
      <c r="S2525" t="s">
        <v>8300</v>
      </c>
      <c r="T2525" s="5">
        <f t="shared" si="396"/>
        <v>156.44444444444446</v>
      </c>
      <c r="U2525" s="5">
        <f t="shared" si="397"/>
        <v>54.153846153846153</v>
      </c>
      <c r="V2525" t="str">
        <f t="shared" si="398"/>
        <v>music</v>
      </c>
      <c r="W2525" t="str">
        <f t="shared" si="399"/>
        <v>classical music</v>
      </c>
      <c r="X2525" s="8">
        <f t="shared" si="390"/>
        <v>2014</v>
      </c>
      <c r="Y2525" s="8">
        <f t="shared" si="391"/>
        <v>10</v>
      </c>
    </row>
    <row r="2526" spans="1:25" ht="19" customHeight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392"/>
        <v>41961.599039351851</v>
      </c>
      <c r="L2526" s="12">
        <f t="shared" si="393"/>
        <v>2014</v>
      </c>
      <c r="M2526" s="12">
        <f t="shared" si="394"/>
        <v>11</v>
      </c>
      <c r="N2526" s="11"/>
      <c r="O2526" s="11">
        <f t="shared" si="395"/>
        <v>41993.979166666664</v>
      </c>
      <c r="P2526" t="b">
        <v>0</v>
      </c>
      <c r="Q2526">
        <v>43</v>
      </c>
      <c r="R2526" t="b">
        <v>1</v>
      </c>
      <c r="S2526" t="s">
        <v>8300</v>
      </c>
      <c r="T2526" s="5">
        <f t="shared" si="396"/>
        <v>101.6</v>
      </c>
      <c r="U2526" s="5">
        <f t="shared" si="397"/>
        <v>177.2093023255814</v>
      </c>
      <c r="V2526" t="str">
        <f t="shared" si="398"/>
        <v>music</v>
      </c>
      <c r="W2526" t="str">
        <f t="shared" si="399"/>
        <v>classical music</v>
      </c>
      <c r="X2526" s="8">
        <f t="shared" si="390"/>
        <v>2014</v>
      </c>
      <c r="Y2526" s="8">
        <f t="shared" si="391"/>
        <v>11</v>
      </c>
    </row>
    <row r="2527" spans="1:25" ht="19" customHeight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392"/>
        <v>41058.636238425919</v>
      </c>
      <c r="L2527" s="12">
        <f t="shared" si="393"/>
        <v>2012</v>
      </c>
      <c r="M2527" s="12">
        <f t="shared" si="394"/>
        <v>5</v>
      </c>
      <c r="N2527" s="11"/>
      <c r="O2527" s="11">
        <f t="shared" si="395"/>
        <v>41088.636238425919</v>
      </c>
      <c r="P2527" t="b">
        <v>0</v>
      </c>
      <c r="Q2527">
        <v>80</v>
      </c>
      <c r="R2527" t="b">
        <v>1</v>
      </c>
      <c r="S2527" t="s">
        <v>8300</v>
      </c>
      <c r="T2527" s="5">
        <f t="shared" si="396"/>
        <v>100.325</v>
      </c>
      <c r="U2527" s="5">
        <f t="shared" si="397"/>
        <v>100.325</v>
      </c>
      <c r="V2527" t="str">
        <f t="shared" si="398"/>
        <v>music</v>
      </c>
      <c r="W2527" t="str">
        <f t="shared" si="399"/>
        <v>classical music</v>
      </c>
      <c r="X2527" s="8">
        <f t="shared" si="390"/>
        <v>2012</v>
      </c>
      <c r="Y2527" s="8">
        <f t="shared" si="391"/>
        <v>5</v>
      </c>
    </row>
    <row r="2528" spans="1:25" ht="19" customHeight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392"/>
        <v>41952.882800925923</v>
      </c>
      <c r="L2528" s="12">
        <f t="shared" si="393"/>
        <v>2014</v>
      </c>
      <c r="M2528" s="12">
        <f t="shared" si="394"/>
        <v>11</v>
      </c>
      <c r="N2528" s="11"/>
      <c r="O2528" s="11">
        <f t="shared" si="395"/>
        <v>41980.999305555553</v>
      </c>
      <c r="P2528" t="b">
        <v>0</v>
      </c>
      <c r="Q2528">
        <v>33</v>
      </c>
      <c r="R2528" t="b">
        <v>1</v>
      </c>
      <c r="S2528" t="s">
        <v>8300</v>
      </c>
      <c r="T2528" s="5">
        <f t="shared" si="396"/>
        <v>112.94999999999999</v>
      </c>
      <c r="U2528" s="5">
        <f t="shared" si="397"/>
        <v>136.90909090909091</v>
      </c>
      <c r="V2528" t="str">
        <f t="shared" si="398"/>
        <v>music</v>
      </c>
      <c r="W2528" t="str">
        <f t="shared" si="399"/>
        <v>classical music</v>
      </c>
      <c r="X2528" s="8">
        <f t="shared" si="390"/>
        <v>2014</v>
      </c>
      <c r="Y2528" s="8">
        <f t="shared" si="391"/>
        <v>11</v>
      </c>
    </row>
    <row r="2529" spans="1:25" ht="19" customHeight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392"/>
        <v>41546.542719907404</v>
      </c>
      <c r="L2529" s="12">
        <f t="shared" si="393"/>
        <v>2013</v>
      </c>
      <c r="M2529" s="12">
        <f t="shared" si="394"/>
        <v>9</v>
      </c>
      <c r="N2529" s="11"/>
      <c r="O2529" s="11">
        <f t="shared" si="395"/>
        <v>41564.957638888889</v>
      </c>
      <c r="P2529" t="b">
        <v>0</v>
      </c>
      <c r="Q2529">
        <v>71</v>
      </c>
      <c r="R2529" t="b">
        <v>1</v>
      </c>
      <c r="S2529" t="s">
        <v>8300</v>
      </c>
      <c r="T2529" s="5">
        <f t="shared" si="396"/>
        <v>102.125</v>
      </c>
      <c r="U2529" s="5">
        <f t="shared" si="397"/>
        <v>57.535211267605632</v>
      </c>
      <c r="V2529" t="str">
        <f t="shared" si="398"/>
        <v>music</v>
      </c>
      <c r="W2529" t="str">
        <f t="shared" si="399"/>
        <v>classical music</v>
      </c>
      <c r="X2529" s="8">
        <f t="shared" si="390"/>
        <v>2013</v>
      </c>
      <c r="Y2529" s="8">
        <f t="shared" si="391"/>
        <v>9</v>
      </c>
    </row>
    <row r="2530" spans="1:25" ht="19" customHeight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392"/>
        <v>42217.626192129632</v>
      </c>
      <c r="L2530" s="12">
        <f t="shared" si="393"/>
        <v>2015</v>
      </c>
      <c r="M2530" s="12">
        <f t="shared" si="394"/>
        <v>8</v>
      </c>
      <c r="N2530" s="11"/>
      <c r="O2530" s="11">
        <f t="shared" si="395"/>
        <v>42236.249999999993</v>
      </c>
      <c r="P2530" t="b">
        <v>0</v>
      </c>
      <c r="Q2530">
        <v>81</v>
      </c>
      <c r="R2530" t="b">
        <v>1</v>
      </c>
      <c r="S2530" t="s">
        <v>8300</v>
      </c>
      <c r="T2530" s="5">
        <f t="shared" si="396"/>
        <v>107.24974999999999</v>
      </c>
      <c r="U2530" s="5">
        <f t="shared" si="397"/>
        <v>52.962839506172834</v>
      </c>
      <c r="V2530" t="str">
        <f t="shared" si="398"/>
        <v>music</v>
      </c>
      <c r="W2530" t="str">
        <f t="shared" si="399"/>
        <v>classical music</v>
      </c>
      <c r="X2530" s="8">
        <f t="shared" si="390"/>
        <v>2015</v>
      </c>
      <c r="Y2530" s="8">
        <f t="shared" si="391"/>
        <v>8</v>
      </c>
    </row>
    <row r="2531" spans="1:25" ht="19" customHeight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392"/>
        <v>40947.872395833328</v>
      </c>
      <c r="L2531" s="12">
        <f t="shared" si="393"/>
        <v>2012</v>
      </c>
      <c r="M2531" s="12">
        <f t="shared" si="394"/>
        <v>2</v>
      </c>
      <c r="N2531" s="11"/>
      <c r="O2531" s="11">
        <f t="shared" si="395"/>
        <v>40992.830729166664</v>
      </c>
      <c r="P2531" t="b">
        <v>0</v>
      </c>
      <c r="Q2531">
        <v>76</v>
      </c>
      <c r="R2531" t="b">
        <v>1</v>
      </c>
      <c r="S2531" t="s">
        <v>8300</v>
      </c>
      <c r="T2531" s="5">
        <f t="shared" si="396"/>
        <v>104.28333333333333</v>
      </c>
      <c r="U2531" s="5">
        <f t="shared" si="397"/>
        <v>82.328947368421055</v>
      </c>
      <c r="V2531" t="str">
        <f t="shared" si="398"/>
        <v>music</v>
      </c>
      <c r="W2531" t="str">
        <f t="shared" si="399"/>
        <v>classical music</v>
      </c>
      <c r="X2531" s="8">
        <f t="shared" si="390"/>
        <v>2012</v>
      </c>
      <c r="Y2531" s="8">
        <f t="shared" si="391"/>
        <v>2</v>
      </c>
    </row>
    <row r="2532" spans="1:25" ht="19" customHeight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392"/>
        <v>42081.656307870369</v>
      </c>
      <c r="L2532" s="12">
        <f t="shared" si="393"/>
        <v>2015</v>
      </c>
      <c r="M2532" s="12">
        <f t="shared" si="394"/>
        <v>3</v>
      </c>
      <c r="N2532" s="11"/>
      <c r="O2532" s="11">
        <f t="shared" si="395"/>
        <v>42113.993055555555</v>
      </c>
      <c r="P2532" t="b">
        <v>0</v>
      </c>
      <c r="Q2532">
        <v>48</v>
      </c>
      <c r="R2532" t="b">
        <v>1</v>
      </c>
      <c r="S2532" t="s">
        <v>8300</v>
      </c>
      <c r="T2532" s="5">
        <f t="shared" si="396"/>
        <v>100</v>
      </c>
      <c r="U2532" s="5">
        <f t="shared" si="397"/>
        <v>135.41666666666666</v>
      </c>
      <c r="V2532" t="str">
        <f t="shared" si="398"/>
        <v>music</v>
      </c>
      <c r="W2532" t="str">
        <f t="shared" si="399"/>
        <v>classical music</v>
      </c>
      <c r="X2532" s="8">
        <f t="shared" si="390"/>
        <v>2015</v>
      </c>
      <c r="Y2532" s="8">
        <f t="shared" si="391"/>
        <v>3</v>
      </c>
    </row>
    <row r="2533" spans="1:25" ht="19" customHeight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392"/>
        <v>42208.471689814811</v>
      </c>
      <c r="L2533" s="12">
        <f t="shared" si="393"/>
        <v>2015</v>
      </c>
      <c r="M2533" s="12">
        <f t="shared" si="394"/>
        <v>7</v>
      </c>
      <c r="N2533" s="11"/>
      <c r="O2533" s="11">
        <f t="shared" si="395"/>
        <v>42230.957638888889</v>
      </c>
      <c r="P2533" t="b">
        <v>0</v>
      </c>
      <c r="Q2533">
        <v>61</v>
      </c>
      <c r="R2533" t="b">
        <v>1</v>
      </c>
      <c r="S2533" t="s">
        <v>8300</v>
      </c>
      <c r="T2533" s="5">
        <f t="shared" si="396"/>
        <v>100.4</v>
      </c>
      <c r="U2533" s="5">
        <f t="shared" si="397"/>
        <v>74.06557377049181</v>
      </c>
      <c r="V2533" t="str">
        <f t="shared" si="398"/>
        <v>music</v>
      </c>
      <c r="W2533" t="str">
        <f t="shared" si="399"/>
        <v>classical music</v>
      </c>
      <c r="X2533" s="8">
        <f t="shared" si="390"/>
        <v>2015</v>
      </c>
      <c r="Y2533" s="8">
        <f t="shared" si="391"/>
        <v>7</v>
      </c>
    </row>
    <row r="2534" spans="1:25" ht="19" customHeight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392"/>
        <v>41107.640810185185</v>
      </c>
      <c r="L2534" s="12">
        <f t="shared" si="393"/>
        <v>2012</v>
      </c>
      <c r="M2534" s="12">
        <f t="shared" si="394"/>
        <v>7</v>
      </c>
      <c r="N2534" s="11"/>
      <c r="O2534" s="11">
        <f t="shared" si="395"/>
        <v>41137.640810185185</v>
      </c>
      <c r="P2534" t="b">
        <v>0</v>
      </c>
      <c r="Q2534">
        <v>60</v>
      </c>
      <c r="R2534" t="b">
        <v>1</v>
      </c>
      <c r="S2534" t="s">
        <v>8300</v>
      </c>
      <c r="T2534" s="5">
        <f t="shared" si="396"/>
        <v>126.125</v>
      </c>
      <c r="U2534" s="5">
        <f t="shared" si="397"/>
        <v>84.083333333333329</v>
      </c>
      <c r="V2534" t="str">
        <f t="shared" si="398"/>
        <v>music</v>
      </c>
      <c r="W2534" t="str">
        <f t="shared" si="399"/>
        <v>classical music</v>
      </c>
      <c r="X2534" s="8">
        <f t="shared" si="390"/>
        <v>2012</v>
      </c>
      <c r="Y2534" s="8">
        <f t="shared" si="391"/>
        <v>7</v>
      </c>
    </row>
    <row r="2535" spans="1:25" ht="19" customHeight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392"/>
        <v>41304.542951388888</v>
      </c>
      <c r="L2535" s="12">
        <f t="shared" si="393"/>
        <v>2013</v>
      </c>
      <c r="M2535" s="12">
        <f t="shared" si="394"/>
        <v>1</v>
      </c>
      <c r="N2535" s="11"/>
      <c r="O2535" s="11">
        <f t="shared" si="395"/>
        <v>41334.542453703703</v>
      </c>
      <c r="P2535" t="b">
        <v>0</v>
      </c>
      <c r="Q2535">
        <v>136</v>
      </c>
      <c r="R2535" t="b">
        <v>1</v>
      </c>
      <c r="S2535" t="s">
        <v>8300</v>
      </c>
      <c r="T2535" s="5">
        <f t="shared" si="396"/>
        <v>110.66666666666667</v>
      </c>
      <c r="U2535" s="5">
        <f t="shared" si="397"/>
        <v>61.029411764705884</v>
      </c>
      <c r="V2535" t="str">
        <f t="shared" si="398"/>
        <v>music</v>
      </c>
      <c r="W2535" t="str">
        <f t="shared" si="399"/>
        <v>classical music</v>
      </c>
      <c r="X2535" s="8">
        <f t="shared" si="390"/>
        <v>2013</v>
      </c>
      <c r="Y2535" s="8">
        <f t="shared" si="391"/>
        <v>1</v>
      </c>
    </row>
    <row r="2536" spans="1:25" ht="19" customHeight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392"/>
        <v>40127.492037037031</v>
      </c>
      <c r="L2536" s="12">
        <f t="shared" si="393"/>
        <v>2009</v>
      </c>
      <c r="M2536" s="12">
        <f t="shared" si="394"/>
        <v>11</v>
      </c>
      <c r="N2536" s="11"/>
      <c r="O2536" s="11">
        <f t="shared" si="395"/>
        <v>40179.041666666664</v>
      </c>
      <c r="P2536" t="b">
        <v>0</v>
      </c>
      <c r="Q2536">
        <v>14</v>
      </c>
      <c r="R2536" t="b">
        <v>1</v>
      </c>
      <c r="S2536" t="s">
        <v>8300</v>
      </c>
      <c r="T2536" s="5">
        <f t="shared" si="396"/>
        <v>105</v>
      </c>
      <c r="U2536" s="5">
        <f t="shared" si="397"/>
        <v>150</v>
      </c>
      <c r="V2536" t="str">
        <f t="shared" si="398"/>
        <v>music</v>
      </c>
      <c r="W2536" t="str">
        <f t="shared" si="399"/>
        <v>classical music</v>
      </c>
      <c r="X2536" s="8">
        <f t="shared" si="390"/>
        <v>2009</v>
      </c>
      <c r="Y2536" s="8">
        <f t="shared" si="391"/>
        <v>11</v>
      </c>
    </row>
    <row r="2537" spans="1:25" ht="19" customHeight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392"/>
        <v>41943.582696759258</v>
      </c>
      <c r="L2537" s="12">
        <f t="shared" si="393"/>
        <v>2014</v>
      </c>
      <c r="M2537" s="12">
        <f t="shared" si="394"/>
        <v>10</v>
      </c>
      <c r="N2537" s="11"/>
      <c r="O2537" s="11">
        <f t="shared" si="395"/>
        <v>41974.624363425923</v>
      </c>
      <c r="P2537" t="b">
        <v>0</v>
      </c>
      <c r="Q2537">
        <v>78</v>
      </c>
      <c r="R2537" t="b">
        <v>1</v>
      </c>
      <c r="S2537" t="s">
        <v>8300</v>
      </c>
      <c r="T2537" s="5">
        <f t="shared" si="396"/>
        <v>103.77499999999999</v>
      </c>
      <c r="U2537" s="5">
        <f t="shared" si="397"/>
        <v>266.08974358974359</v>
      </c>
      <c r="V2537" t="str">
        <f t="shared" si="398"/>
        <v>music</v>
      </c>
      <c r="W2537" t="str">
        <f t="shared" si="399"/>
        <v>classical music</v>
      </c>
      <c r="X2537" s="8">
        <f t="shared" si="390"/>
        <v>2014</v>
      </c>
      <c r="Y2537" s="8">
        <f t="shared" si="391"/>
        <v>10</v>
      </c>
    </row>
    <row r="2538" spans="1:25" ht="19" customHeight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392"/>
        <v>41463.89775462963</v>
      </c>
      <c r="L2538" s="12">
        <f t="shared" si="393"/>
        <v>2013</v>
      </c>
      <c r="M2538" s="12">
        <f t="shared" si="394"/>
        <v>7</v>
      </c>
      <c r="N2538" s="11"/>
      <c r="O2538" s="11">
        <f t="shared" si="395"/>
        <v>41484.89775462963</v>
      </c>
      <c r="P2538" t="b">
        <v>0</v>
      </c>
      <c r="Q2538">
        <v>4</v>
      </c>
      <c r="R2538" t="b">
        <v>1</v>
      </c>
      <c r="S2538" t="s">
        <v>8300</v>
      </c>
      <c r="T2538" s="5">
        <f t="shared" si="396"/>
        <v>115.99999999999999</v>
      </c>
      <c r="U2538" s="5">
        <f t="shared" si="397"/>
        <v>7.25</v>
      </c>
      <c r="V2538" t="str">
        <f t="shared" si="398"/>
        <v>music</v>
      </c>
      <c r="W2538" t="str">
        <f t="shared" si="399"/>
        <v>classical music</v>
      </c>
      <c r="X2538" s="8">
        <f t="shared" si="390"/>
        <v>2013</v>
      </c>
      <c r="Y2538" s="8">
        <f t="shared" si="391"/>
        <v>7</v>
      </c>
    </row>
    <row r="2539" spans="1:25" ht="19" customHeight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392"/>
        <v>40696.440451388888</v>
      </c>
      <c r="L2539" s="12">
        <f t="shared" si="393"/>
        <v>2011</v>
      </c>
      <c r="M2539" s="12">
        <f t="shared" si="394"/>
        <v>6</v>
      </c>
      <c r="N2539" s="11"/>
      <c r="O2539" s="11">
        <f t="shared" si="395"/>
        <v>40756.440451388888</v>
      </c>
      <c r="P2539" t="b">
        <v>0</v>
      </c>
      <c r="Q2539">
        <v>11</v>
      </c>
      <c r="R2539" t="b">
        <v>1</v>
      </c>
      <c r="S2539" t="s">
        <v>8300</v>
      </c>
      <c r="T2539" s="5">
        <f t="shared" si="396"/>
        <v>110.00000000000001</v>
      </c>
      <c r="U2539" s="5">
        <f t="shared" si="397"/>
        <v>100</v>
      </c>
      <c r="V2539" t="str">
        <f t="shared" si="398"/>
        <v>music</v>
      </c>
      <c r="W2539" t="str">
        <f t="shared" si="399"/>
        <v>classical music</v>
      </c>
      <c r="X2539" s="8">
        <f t="shared" si="390"/>
        <v>2011</v>
      </c>
      <c r="Y2539" s="8">
        <f t="shared" si="391"/>
        <v>6</v>
      </c>
    </row>
    <row r="2540" spans="1:25" ht="19" customHeight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392"/>
        <v>41298.301631944443</v>
      </c>
      <c r="L2540" s="12">
        <f t="shared" si="393"/>
        <v>2013</v>
      </c>
      <c r="M2540" s="12">
        <f t="shared" si="394"/>
        <v>1</v>
      </c>
      <c r="N2540" s="11"/>
      <c r="O2540" s="11">
        <f t="shared" si="395"/>
        <v>41328.999305555553</v>
      </c>
      <c r="P2540" t="b">
        <v>0</v>
      </c>
      <c r="Q2540">
        <v>185</v>
      </c>
      <c r="R2540" t="b">
        <v>1</v>
      </c>
      <c r="S2540" t="s">
        <v>8300</v>
      </c>
      <c r="T2540" s="5">
        <f t="shared" si="396"/>
        <v>113.01761111111111</v>
      </c>
      <c r="U2540" s="5">
        <f t="shared" si="397"/>
        <v>109.96308108108107</v>
      </c>
      <c r="V2540" t="str">
        <f t="shared" si="398"/>
        <v>music</v>
      </c>
      <c r="W2540" t="str">
        <f t="shared" si="399"/>
        <v>classical music</v>
      </c>
      <c r="X2540" s="8">
        <f t="shared" si="390"/>
        <v>2013</v>
      </c>
      <c r="Y2540" s="8">
        <f t="shared" si="391"/>
        <v>1</v>
      </c>
    </row>
    <row r="2541" spans="1:25" ht="19" customHeight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392"/>
        <v>41977.693888888891</v>
      </c>
      <c r="L2541" s="12">
        <f t="shared" si="393"/>
        <v>2014</v>
      </c>
      <c r="M2541" s="12">
        <f t="shared" si="394"/>
        <v>12</v>
      </c>
      <c r="N2541" s="11"/>
      <c r="O2541" s="11">
        <f t="shared" si="395"/>
        <v>42037.693888888891</v>
      </c>
      <c r="P2541" t="b">
        <v>0</v>
      </c>
      <c r="Q2541">
        <v>59</v>
      </c>
      <c r="R2541" t="b">
        <v>1</v>
      </c>
      <c r="S2541" t="s">
        <v>8300</v>
      </c>
      <c r="T2541" s="5">
        <f t="shared" si="396"/>
        <v>100.25</v>
      </c>
      <c r="U2541" s="5">
        <f t="shared" si="397"/>
        <v>169.91525423728814</v>
      </c>
      <c r="V2541" t="str">
        <f t="shared" si="398"/>
        <v>music</v>
      </c>
      <c r="W2541" t="str">
        <f t="shared" si="399"/>
        <v>classical music</v>
      </c>
      <c r="X2541" s="8">
        <f t="shared" si="390"/>
        <v>2014</v>
      </c>
      <c r="Y2541" s="8">
        <f t="shared" si="391"/>
        <v>12</v>
      </c>
    </row>
    <row r="2542" spans="1:25" ht="19" customHeight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392"/>
        <v>40785.466678240737</v>
      </c>
      <c r="L2542" s="12">
        <f t="shared" si="393"/>
        <v>2011</v>
      </c>
      <c r="M2542" s="12">
        <f t="shared" si="394"/>
        <v>8</v>
      </c>
      <c r="N2542" s="11"/>
      <c r="O2542" s="11">
        <f t="shared" si="395"/>
        <v>40845.466678240737</v>
      </c>
      <c r="P2542" t="b">
        <v>0</v>
      </c>
      <c r="Q2542">
        <v>27</v>
      </c>
      <c r="R2542" t="b">
        <v>1</v>
      </c>
      <c r="S2542" t="s">
        <v>8300</v>
      </c>
      <c r="T2542" s="5">
        <f t="shared" si="396"/>
        <v>103.4</v>
      </c>
      <c r="U2542" s="5">
        <f t="shared" si="397"/>
        <v>95.740740740740748</v>
      </c>
      <c r="V2542" t="str">
        <f t="shared" si="398"/>
        <v>music</v>
      </c>
      <c r="W2542" t="str">
        <f t="shared" si="399"/>
        <v>classical music</v>
      </c>
      <c r="X2542" s="8">
        <f t="shared" si="390"/>
        <v>2011</v>
      </c>
      <c r="Y2542" s="8">
        <f t="shared" si="391"/>
        <v>8</v>
      </c>
    </row>
    <row r="2543" spans="1:25" ht="19" customHeight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392"/>
        <v>41483.240949074076</v>
      </c>
      <c r="L2543" s="12">
        <f t="shared" si="393"/>
        <v>2013</v>
      </c>
      <c r="M2543" s="12">
        <f t="shared" si="394"/>
        <v>7</v>
      </c>
      <c r="N2543" s="11"/>
      <c r="O2543" s="11">
        <f t="shared" si="395"/>
        <v>41543.240949074076</v>
      </c>
      <c r="P2543" t="b">
        <v>0</v>
      </c>
      <c r="Q2543">
        <v>63</v>
      </c>
      <c r="R2543" t="b">
        <v>1</v>
      </c>
      <c r="S2543" t="s">
        <v>8300</v>
      </c>
      <c r="T2543" s="5">
        <f t="shared" si="396"/>
        <v>107.02857142857142</v>
      </c>
      <c r="U2543" s="5">
        <f t="shared" si="397"/>
        <v>59.460317460317462</v>
      </c>
      <c r="V2543" t="str">
        <f t="shared" si="398"/>
        <v>music</v>
      </c>
      <c r="W2543" t="str">
        <f t="shared" si="399"/>
        <v>classical music</v>
      </c>
      <c r="X2543" s="8">
        <f t="shared" si="390"/>
        <v>2013</v>
      </c>
      <c r="Y2543" s="8">
        <f t="shared" si="391"/>
        <v>7</v>
      </c>
    </row>
    <row r="2544" spans="1:25" ht="19" customHeight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392"/>
        <v>41509.218252314815</v>
      </c>
      <c r="L2544" s="12">
        <f t="shared" si="393"/>
        <v>2013</v>
      </c>
      <c r="M2544" s="12">
        <f t="shared" si="394"/>
        <v>8</v>
      </c>
      <c r="N2544" s="11"/>
      <c r="O2544" s="11">
        <f t="shared" si="395"/>
        <v>41547.957638888889</v>
      </c>
      <c r="P2544" t="b">
        <v>0</v>
      </c>
      <c r="Q2544">
        <v>13</v>
      </c>
      <c r="R2544" t="b">
        <v>1</v>
      </c>
      <c r="S2544" t="s">
        <v>8300</v>
      </c>
      <c r="T2544" s="5">
        <f t="shared" si="396"/>
        <v>103.57142857142858</v>
      </c>
      <c r="U2544" s="5">
        <f t="shared" si="397"/>
        <v>55.769230769230766</v>
      </c>
      <c r="V2544" t="str">
        <f t="shared" si="398"/>
        <v>music</v>
      </c>
      <c r="W2544" t="str">
        <f t="shared" si="399"/>
        <v>classical music</v>
      </c>
      <c r="X2544" s="8">
        <f t="shared" si="390"/>
        <v>2013</v>
      </c>
      <c r="Y2544" s="8">
        <f t="shared" si="391"/>
        <v>8</v>
      </c>
    </row>
    <row r="2545" spans="1:25" ht="19" customHeight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392"/>
        <v>40513.899282407401</v>
      </c>
      <c r="L2545" s="12">
        <f t="shared" si="393"/>
        <v>2010</v>
      </c>
      <c r="M2545" s="12">
        <f t="shared" si="394"/>
        <v>12</v>
      </c>
      <c r="N2545" s="11"/>
      <c r="O2545" s="11">
        <f t="shared" si="395"/>
        <v>40544.916666666664</v>
      </c>
      <c r="P2545" t="b">
        <v>0</v>
      </c>
      <c r="Q2545">
        <v>13</v>
      </c>
      <c r="R2545" t="b">
        <v>1</v>
      </c>
      <c r="S2545" t="s">
        <v>8300</v>
      </c>
      <c r="T2545" s="5">
        <f t="shared" si="396"/>
        <v>156.4</v>
      </c>
      <c r="U2545" s="5">
        <f t="shared" si="397"/>
        <v>30.076923076923077</v>
      </c>
      <c r="V2545" t="str">
        <f t="shared" si="398"/>
        <v>music</v>
      </c>
      <c r="W2545" t="str">
        <f t="shared" si="399"/>
        <v>classical music</v>
      </c>
      <c r="X2545" s="8">
        <f t="shared" si="390"/>
        <v>2010</v>
      </c>
      <c r="Y2545" s="8">
        <f t="shared" si="391"/>
        <v>12</v>
      </c>
    </row>
    <row r="2546" spans="1:25" ht="19" customHeight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392"/>
        <v>41068.3121412037</v>
      </c>
      <c r="L2546" s="12">
        <f t="shared" si="393"/>
        <v>2012</v>
      </c>
      <c r="M2546" s="12">
        <f t="shared" si="394"/>
        <v>6</v>
      </c>
      <c r="N2546" s="11"/>
      <c r="O2546" s="11">
        <f t="shared" si="395"/>
        <v>41098.3121412037</v>
      </c>
      <c r="P2546" t="b">
        <v>0</v>
      </c>
      <c r="Q2546">
        <v>57</v>
      </c>
      <c r="R2546" t="b">
        <v>1</v>
      </c>
      <c r="S2546" t="s">
        <v>8300</v>
      </c>
      <c r="T2546" s="5">
        <f t="shared" si="396"/>
        <v>100.82</v>
      </c>
      <c r="U2546" s="5">
        <f t="shared" si="397"/>
        <v>88.438596491228068</v>
      </c>
      <c r="V2546" t="str">
        <f t="shared" si="398"/>
        <v>music</v>
      </c>
      <c r="W2546" t="str">
        <f t="shared" si="399"/>
        <v>classical music</v>
      </c>
      <c r="X2546" s="8">
        <f t="shared" si="390"/>
        <v>2012</v>
      </c>
      <c r="Y2546" s="8">
        <f t="shared" si="391"/>
        <v>6</v>
      </c>
    </row>
    <row r="2547" spans="1:25" ht="19" customHeight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392"/>
        <v>42026.929837962962</v>
      </c>
      <c r="L2547" s="12">
        <f t="shared" si="393"/>
        <v>2015</v>
      </c>
      <c r="M2547" s="12">
        <f t="shared" si="394"/>
        <v>1</v>
      </c>
      <c r="N2547" s="11"/>
      <c r="O2547" s="11">
        <f t="shared" si="395"/>
        <v>42061.812499999993</v>
      </c>
      <c r="P2547" t="b">
        <v>0</v>
      </c>
      <c r="Q2547">
        <v>61</v>
      </c>
      <c r="R2547" t="b">
        <v>1</v>
      </c>
      <c r="S2547" t="s">
        <v>8300</v>
      </c>
      <c r="T2547" s="5">
        <f t="shared" si="396"/>
        <v>195.3</v>
      </c>
      <c r="U2547" s="5">
        <f t="shared" si="397"/>
        <v>64.032786885245898</v>
      </c>
      <c r="V2547" t="str">
        <f t="shared" si="398"/>
        <v>music</v>
      </c>
      <c r="W2547" t="str">
        <f t="shared" si="399"/>
        <v>classical music</v>
      </c>
      <c r="X2547" s="8">
        <f t="shared" si="390"/>
        <v>2015</v>
      </c>
      <c r="Y2547" s="8">
        <f t="shared" si="391"/>
        <v>1</v>
      </c>
    </row>
    <row r="2548" spans="1:25" ht="19" customHeight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392"/>
        <v>41524.650219907409</v>
      </c>
      <c r="L2548" s="12">
        <f t="shared" si="393"/>
        <v>2013</v>
      </c>
      <c r="M2548" s="12">
        <f t="shared" si="394"/>
        <v>9</v>
      </c>
      <c r="N2548" s="11"/>
      <c r="O2548" s="11">
        <f t="shared" si="395"/>
        <v>41552</v>
      </c>
      <c r="P2548" t="b">
        <v>0</v>
      </c>
      <c r="Q2548">
        <v>65</v>
      </c>
      <c r="R2548" t="b">
        <v>1</v>
      </c>
      <c r="S2548" t="s">
        <v>8300</v>
      </c>
      <c r="T2548" s="5">
        <f t="shared" si="396"/>
        <v>111.71428571428572</v>
      </c>
      <c r="U2548" s="5">
        <f t="shared" si="397"/>
        <v>60.153846153846153</v>
      </c>
      <c r="V2548" t="str">
        <f t="shared" si="398"/>
        <v>music</v>
      </c>
      <c r="W2548" t="str">
        <f t="shared" si="399"/>
        <v>classical music</v>
      </c>
      <c r="X2548" s="8">
        <f t="shared" si="390"/>
        <v>2013</v>
      </c>
      <c r="Y2548" s="8">
        <f t="shared" si="391"/>
        <v>9</v>
      </c>
    </row>
    <row r="2549" spans="1:25" ht="19" customHeight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392"/>
        <v>40973.564849537033</v>
      </c>
      <c r="L2549" s="12">
        <f t="shared" si="393"/>
        <v>2012</v>
      </c>
      <c r="M2549" s="12">
        <f t="shared" si="394"/>
        <v>3</v>
      </c>
      <c r="N2549" s="11"/>
      <c r="O2549" s="11">
        <f t="shared" si="395"/>
        <v>41003.523182870369</v>
      </c>
      <c r="P2549" t="b">
        <v>0</v>
      </c>
      <c r="Q2549">
        <v>134</v>
      </c>
      <c r="R2549" t="b">
        <v>1</v>
      </c>
      <c r="S2549" t="s">
        <v>8300</v>
      </c>
      <c r="T2549" s="5">
        <f t="shared" si="396"/>
        <v>119.85454545454546</v>
      </c>
      <c r="U2549" s="5">
        <f t="shared" si="397"/>
        <v>49.194029850746269</v>
      </c>
      <c r="V2549" t="str">
        <f t="shared" si="398"/>
        <v>music</v>
      </c>
      <c r="W2549" t="str">
        <f t="shared" si="399"/>
        <v>classical music</v>
      </c>
      <c r="X2549" s="8">
        <f t="shared" si="390"/>
        <v>2012</v>
      </c>
      <c r="Y2549" s="8">
        <f t="shared" si="391"/>
        <v>3</v>
      </c>
    </row>
    <row r="2550" spans="1:25" ht="19" customHeight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392"/>
        <v>42618.417094907403</v>
      </c>
      <c r="L2550" s="12">
        <f t="shared" si="393"/>
        <v>2016</v>
      </c>
      <c r="M2550" s="12">
        <f t="shared" si="394"/>
        <v>9</v>
      </c>
      <c r="N2550" s="11"/>
      <c r="O2550" s="11">
        <f t="shared" si="395"/>
        <v>42642.977083333331</v>
      </c>
      <c r="P2550" t="b">
        <v>0</v>
      </c>
      <c r="Q2550">
        <v>37</v>
      </c>
      <c r="R2550" t="b">
        <v>1</v>
      </c>
      <c r="S2550" t="s">
        <v>8300</v>
      </c>
      <c r="T2550" s="5">
        <f t="shared" si="396"/>
        <v>101.85</v>
      </c>
      <c r="U2550" s="5">
        <f t="shared" si="397"/>
        <v>165.16216216216216</v>
      </c>
      <c r="V2550" t="str">
        <f t="shared" si="398"/>
        <v>music</v>
      </c>
      <c r="W2550" t="str">
        <f t="shared" si="399"/>
        <v>classical music</v>
      </c>
      <c r="X2550" s="8">
        <f t="shared" si="390"/>
        <v>2016</v>
      </c>
      <c r="Y2550" s="8">
        <f t="shared" si="391"/>
        <v>9</v>
      </c>
    </row>
    <row r="2551" spans="1:25" ht="19" customHeight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392"/>
        <v>41390.549421296295</v>
      </c>
      <c r="L2551" s="12">
        <f t="shared" si="393"/>
        <v>2013</v>
      </c>
      <c r="M2551" s="12">
        <f t="shared" si="394"/>
        <v>4</v>
      </c>
      <c r="N2551" s="11"/>
      <c r="O2551" s="11">
        <f t="shared" si="395"/>
        <v>41425.5</v>
      </c>
      <c r="P2551" t="b">
        <v>0</v>
      </c>
      <c r="Q2551">
        <v>37</v>
      </c>
      <c r="R2551" t="b">
        <v>1</v>
      </c>
      <c r="S2551" t="s">
        <v>8300</v>
      </c>
      <c r="T2551" s="5">
        <f t="shared" si="396"/>
        <v>102.80254777070064</v>
      </c>
      <c r="U2551" s="5">
        <f t="shared" si="397"/>
        <v>43.621621621621621</v>
      </c>
      <c r="V2551" t="str">
        <f t="shared" si="398"/>
        <v>music</v>
      </c>
      <c r="W2551" t="str">
        <f t="shared" si="399"/>
        <v>classical music</v>
      </c>
      <c r="X2551" s="8">
        <f t="shared" si="390"/>
        <v>2013</v>
      </c>
      <c r="Y2551" s="8">
        <f t="shared" si="391"/>
        <v>4</v>
      </c>
    </row>
    <row r="2552" spans="1:25" ht="19" customHeight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392"/>
        <v>42228.425995370366</v>
      </c>
      <c r="L2552" s="12">
        <f t="shared" si="393"/>
        <v>2015</v>
      </c>
      <c r="M2552" s="12">
        <f t="shared" si="394"/>
        <v>8</v>
      </c>
      <c r="N2552" s="11"/>
      <c r="O2552" s="11">
        <f t="shared" si="395"/>
        <v>42284.957638888889</v>
      </c>
      <c r="P2552" t="b">
        <v>0</v>
      </c>
      <c r="Q2552">
        <v>150</v>
      </c>
      <c r="R2552" t="b">
        <v>1</v>
      </c>
      <c r="S2552" t="s">
        <v>8300</v>
      </c>
      <c r="T2552" s="5">
        <f t="shared" si="396"/>
        <v>100.84615384615385</v>
      </c>
      <c r="U2552" s="5">
        <f t="shared" si="397"/>
        <v>43.7</v>
      </c>
      <c r="V2552" t="str">
        <f t="shared" si="398"/>
        <v>music</v>
      </c>
      <c r="W2552" t="str">
        <f t="shared" si="399"/>
        <v>classical music</v>
      </c>
      <c r="X2552" s="8">
        <f t="shared" si="390"/>
        <v>2015</v>
      </c>
      <c r="Y2552" s="8">
        <f t="shared" si="391"/>
        <v>8</v>
      </c>
    </row>
    <row r="2553" spans="1:25" ht="19" customHeight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392"/>
        <v>40961.043807870366</v>
      </c>
      <c r="L2553" s="12">
        <f t="shared" si="393"/>
        <v>2012</v>
      </c>
      <c r="M2553" s="12">
        <f t="shared" si="394"/>
        <v>2</v>
      </c>
      <c r="N2553" s="11"/>
      <c r="O2553" s="11">
        <f t="shared" si="395"/>
        <v>40989.658333333333</v>
      </c>
      <c r="P2553" t="b">
        <v>0</v>
      </c>
      <c r="Q2553">
        <v>56</v>
      </c>
      <c r="R2553" t="b">
        <v>1</v>
      </c>
      <c r="S2553" t="s">
        <v>8300</v>
      </c>
      <c r="T2553" s="5">
        <f t="shared" si="396"/>
        <v>102.73469387755102</v>
      </c>
      <c r="U2553" s="5">
        <f t="shared" si="397"/>
        <v>67.419642857142861</v>
      </c>
      <c r="V2553" t="str">
        <f t="shared" si="398"/>
        <v>music</v>
      </c>
      <c r="W2553" t="str">
        <f t="shared" si="399"/>
        <v>classical music</v>
      </c>
      <c r="X2553" s="8">
        <f t="shared" si="390"/>
        <v>2012</v>
      </c>
      <c r="Y2553" s="8">
        <f t="shared" si="391"/>
        <v>2</v>
      </c>
    </row>
    <row r="2554" spans="1:25" ht="19" customHeight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392"/>
        <v>42769.601631944439</v>
      </c>
      <c r="L2554" s="12">
        <f t="shared" si="393"/>
        <v>2017</v>
      </c>
      <c r="M2554" s="12">
        <f t="shared" si="394"/>
        <v>2</v>
      </c>
      <c r="N2554" s="11"/>
      <c r="O2554" s="11">
        <f t="shared" si="395"/>
        <v>42799.601631944439</v>
      </c>
      <c r="P2554" t="b">
        <v>0</v>
      </c>
      <c r="Q2554">
        <v>18</v>
      </c>
      <c r="R2554" t="b">
        <v>1</v>
      </c>
      <c r="S2554" t="s">
        <v>8300</v>
      </c>
      <c r="T2554" s="5">
        <f t="shared" si="396"/>
        <v>106.5</v>
      </c>
      <c r="U2554" s="5">
        <f t="shared" si="397"/>
        <v>177.5</v>
      </c>
      <c r="V2554" t="str">
        <f t="shared" si="398"/>
        <v>music</v>
      </c>
      <c r="W2554" t="str">
        <f t="shared" si="399"/>
        <v>classical music</v>
      </c>
      <c r="X2554" s="8">
        <f t="shared" si="390"/>
        <v>2017</v>
      </c>
      <c r="Y2554" s="8">
        <f t="shared" si="391"/>
        <v>2</v>
      </c>
    </row>
    <row r="2555" spans="1:25" ht="19" customHeight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392"/>
        <v>41112.990821759253</v>
      </c>
      <c r="L2555" s="12">
        <f t="shared" si="393"/>
        <v>2012</v>
      </c>
      <c r="M2555" s="12">
        <f t="shared" si="394"/>
        <v>7</v>
      </c>
      <c r="N2555" s="11"/>
      <c r="O2555" s="11">
        <f t="shared" si="395"/>
        <v>41172.990821759253</v>
      </c>
      <c r="P2555" t="b">
        <v>0</v>
      </c>
      <c r="Q2555">
        <v>60</v>
      </c>
      <c r="R2555" t="b">
        <v>1</v>
      </c>
      <c r="S2555" t="s">
        <v>8300</v>
      </c>
      <c r="T2555" s="5">
        <f t="shared" si="396"/>
        <v>155.53333333333333</v>
      </c>
      <c r="U2555" s="5">
        <f t="shared" si="397"/>
        <v>38.883333333333333</v>
      </c>
      <c r="V2555" t="str">
        <f t="shared" si="398"/>
        <v>music</v>
      </c>
      <c r="W2555" t="str">
        <f t="shared" si="399"/>
        <v>classical music</v>
      </c>
      <c r="X2555" s="8">
        <f t="shared" si="390"/>
        <v>2012</v>
      </c>
      <c r="Y2555" s="8">
        <f t="shared" si="391"/>
        <v>7</v>
      </c>
    </row>
    <row r="2556" spans="1:25" ht="19" customHeight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392"/>
        <v>42124.869942129626</v>
      </c>
      <c r="L2556" s="12">
        <f t="shared" si="393"/>
        <v>2015</v>
      </c>
      <c r="M2556" s="12">
        <f t="shared" si="394"/>
        <v>4</v>
      </c>
      <c r="N2556" s="11"/>
      <c r="O2556" s="11">
        <f t="shared" si="395"/>
        <v>42155.957638888889</v>
      </c>
      <c r="P2556" t="b">
        <v>0</v>
      </c>
      <c r="Q2556">
        <v>67</v>
      </c>
      <c r="R2556" t="b">
        <v>1</v>
      </c>
      <c r="S2556" t="s">
        <v>8300</v>
      </c>
      <c r="T2556" s="5">
        <f t="shared" si="396"/>
        <v>122.8</v>
      </c>
      <c r="U2556" s="5">
        <f t="shared" si="397"/>
        <v>54.985074626865675</v>
      </c>
      <c r="V2556" t="str">
        <f t="shared" si="398"/>
        <v>music</v>
      </c>
      <c r="W2556" t="str">
        <f t="shared" si="399"/>
        <v>classical music</v>
      </c>
      <c r="X2556" s="8">
        <f t="shared" si="390"/>
        <v>2015</v>
      </c>
      <c r="Y2556" s="8">
        <f t="shared" si="391"/>
        <v>4</v>
      </c>
    </row>
    <row r="2557" spans="1:25" ht="19" customHeight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392"/>
        <v>41026.44667824074</v>
      </c>
      <c r="L2557" s="12">
        <f t="shared" si="393"/>
        <v>2012</v>
      </c>
      <c r="M2557" s="12">
        <f t="shared" si="394"/>
        <v>4</v>
      </c>
      <c r="N2557" s="11"/>
      <c r="O2557" s="11">
        <f t="shared" si="395"/>
        <v>41057.44667824074</v>
      </c>
      <c r="P2557" t="b">
        <v>0</v>
      </c>
      <c r="Q2557">
        <v>35</v>
      </c>
      <c r="R2557" t="b">
        <v>1</v>
      </c>
      <c r="S2557" t="s">
        <v>8300</v>
      </c>
      <c r="T2557" s="5">
        <f t="shared" si="396"/>
        <v>107.35</v>
      </c>
      <c r="U2557" s="5">
        <f t="shared" si="397"/>
        <v>61.342857142857142</v>
      </c>
      <c r="V2557" t="str">
        <f t="shared" si="398"/>
        <v>music</v>
      </c>
      <c r="W2557" t="str">
        <f t="shared" si="399"/>
        <v>classical music</v>
      </c>
      <c r="X2557" s="8">
        <f t="shared" si="390"/>
        <v>2012</v>
      </c>
      <c r="Y2557" s="8">
        <f t="shared" si="391"/>
        <v>4</v>
      </c>
    </row>
    <row r="2558" spans="1:25" ht="19" customHeight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392"/>
        <v>41222.783067129625</v>
      </c>
      <c r="L2558" s="12">
        <f t="shared" si="393"/>
        <v>2012</v>
      </c>
      <c r="M2558" s="12">
        <f t="shared" si="394"/>
        <v>11</v>
      </c>
      <c r="N2558" s="11"/>
      <c r="O2558" s="11">
        <f t="shared" si="395"/>
        <v>41267.783067129625</v>
      </c>
      <c r="P2558" t="b">
        <v>0</v>
      </c>
      <c r="Q2558">
        <v>34</v>
      </c>
      <c r="R2558" t="b">
        <v>1</v>
      </c>
      <c r="S2558" t="s">
        <v>8300</v>
      </c>
      <c r="T2558" s="5">
        <f t="shared" si="396"/>
        <v>105.50335570469798</v>
      </c>
      <c r="U2558" s="5">
        <f t="shared" si="397"/>
        <v>23.117647058823529</v>
      </c>
      <c r="V2558" t="str">
        <f t="shared" si="398"/>
        <v>music</v>
      </c>
      <c r="W2558" t="str">
        <f t="shared" si="399"/>
        <v>classical music</v>
      </c>
      <c r="X2558" s="8">
        <f t="shared" si="390"/>
        <v>2012</v>
      </c>
      <c r="Y2558" s="8">
        <f t="shared" si="391"/>
        <v>11</v>
      </c>
    </row>
    <row r="2559" spans="1:25" ht="19" customHeight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392"/>
        <v>41744.536874999998</v>
      </c>
      <c r="L2559" s="12">
        <f t="shared" si="393"/>
        <v>2014</v>
      </c>
      <c r="M2559" s="12">
        <f t="shared" si="394"/>
        <v>4</v>
      </c>
      <c r="N2559" s="11"/>
      <c r="O2559" s="11">
        <f t="shared" si="395"/>
        <v>41774.536874999998</v>
      </c>
      <c r="P2559" t="b">
        <v>0</v>
      </c>
      <c r="Q2559">
        <v>36</v>
      </c>
      <c r="R2559" t="b">
        <v>1</v>
      </c>
      <c r="S2559" t="s">
        <v>8300</v>
      </c>
      <c r="T2559" s="5">
        <f t="shared" si="396"/>
        <v>118.44444444444444</v>
      </c>
      <c r="U2559" s="5">
        <f t="shared" si="397"/>
        <v>29.611111111111111</v>
      </c>
      <c r="V2559" t="str">
        <f t="shared" si="398"/>
        <v>music</v>
      </c>
      <c r="W2559" t="str">
        <f t="shared" si="399"/>
        <v>classical music</v>
      </c>
      <c r="X2559" s="8">
        <f t="shared" si="390"/>
        <v>2014</v>
      </c>
      <c r="Y2559" s="8">
        <f t="shared" si="391"/>
        <v>4</v>
      </c>
    </row>
    <row r="2560" spans="1:25" ht="19" customHeight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392"/>
        <v>42093.651689814811</v>
      </c>
      <c r="L2560" s="12">
        <f t="shared" si="393"/>
        <v>2015</v>
      </c>
      <c r="M2560" s="12">
        <f t="shared" si="394"/>
        <v>3</v>
      </c>
      <c r="N2560" s="11"/>
      <c r="O2560" s="11">
        <f t="shared" si="395"/>
        <v>42125.374305555553</v>
      </c>
      <c r="P2560" t="b">
        <v>0</v>
      </c>
      <c r="Q2560">
        <v>18</v>
      </c>
      <c r="R2560" t="b">
        <v>1</v>
      </c>
      <c r="S2560" t="s">
        <v>8300</v>
      </c>
      <c r="T2560" s="5">
        <f t="shared" si="396"/>
        <v>108.88</v>
      </c>
      <c r="U2560" s="5">
        <f t="shared" si="397"/>
        <v>75.611111111111114</v>
      </c>
      <c r="V2560" t="str">
        <f t="shared" si="398"/>
        <v>music</v>
      </c>
      <c r="W2560" t="str">
        <f t="shared" si="399"/>
        <v>classical music</v>
      </c>
      <c r="X2560" s="8">
        <f t="shared" si="390"/>
        <v>2015</v>
      </c>
      <c r="Y2560" s="8">
        <f t="shared" si="391"/>
        <v>3</v>
      </c>
    </row>
    <row r="2561" spans="1:25" ht="19" customHeight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392"/>
        <v>40829.665324074071</v>
      </c>
      <c r="L2561" s="12">
        <f t="shared" si="393"/>
        <v>2011</v>
      </c>
      <c r="M2561" s="12">
        <f t="shared" si="394"/>
        <v>10</v>
      </c>
      <c r="N2561" s="11"/>
      <c r="O2561" s="11">
        <f t="shared" si="395"/>
        <v>40862.609027777777</v>
      </c>
      <c r="P2561" t="b">
        <v>0</v>
      </c>
      <c r="Q2561">
        <v>25</v>
      </c>
      <c r="R2561" t="b">
        <v>1</v>
      </c>
      <c r="S2561" t="s">
        <v>8300</v>
      </c>
      <c r="T2561" s="5">
        <f t="shared" si="396"/>
        <v>111.25</v>
      </c>
      <c r="U2561" s="5">
        <f t="shared" si="397"/>
        <v>35.6</v>
      </c>
      <c r="V2561" t="str">
        <f t="shared" si="398"/>
        <v>music</v>
      </c>
      <c r="W2561" t="str">
        <f t="shared" si="399"/>
        <v>classical music</v>
      </c>
      <c r="X2561" s="8">
        <f t="shared" si="390"/>
        <v>2011</v>
      </c>
      <c r="Y2561" s="8">
        <f t="shared" si="391"/>
        <v>10</v>
      </c>
    </row>
    <row r="2562" spans="1:25" ht="19" customHeight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si="392"/>
        <v>42039.742754629631</v>
      </c>
      <c r="L2562" s="12">
        <f t="shared" si="393"/>
        <v>2015</v>
      </c>
      <c r="M2562" s="12">
        <f t="shared" si="394"/>
        <v>2</v>
      </c>
      <c r="N2562" s="11"/>
      <c r="O2562" s="11">
        <f t="shared" si="395"/>
        <v>42069.742754629631</v>
      </c>
      <c r="P2562" t="b">
        <v>0</v>
      </c>
      <c r="Q2562">
        <v>21</v>
      </c>
      <c r="R2562" t="b">
        <v>1</v>
      </c>
      <c r="S2562" t="s">
        <v>8300</v>
      </c>
      <c r="T2562" s="5">
        <f t="shared" si="396"/>
        <v>100.1</v>
      </c>
      <c r="U2562" s="5">
        <f t="shared" si="397"/>
        <v>143</v>
      </c>
      <c r="V2562" t="str">
        <f t="shared" si="398"/>
        <v>music</v>
      </c>
      <c r="W2562" t="str">
        <f t="shared" si="399"/>
        <v>classical music</v>
      </c>
      <c r="X2562" s="8">
        <f t="shared" ref="X2562:X2625" si="400">L2562</f>
        <v>2015</v>
      </c>
      <c r="Y2562" s="8">
        <f t="shared" ref="Y2562:Y2625" si="401">M2562</f>
        <v>2</v>
      </c>
    </row>
    <row r="2563" spans="1:25" ht="19" customHeight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ref="K2563:K2626" si="402">(J2563/86400)+25569+(-5/24)</f>
        <v>42260.320474537039</v>
      </c>
      <c r="L2563" s="12">
        <f t="shared" ref="L2563:L2626" si="403">YEAR(K2563)</f>
        <v>2015</v>
      </c>
      <c r="M2563" s="12">
        <f t="shared" ref="M2563:M2626" si="404">MONTH(K2563)</f>
        <v>9</v>
      </c>
      <c r="N2563" s="11"/>
      <c r="O2563" s="11">
        <f t="shared" ref="O2563:O2626" si="405">(I2563/86400)+25569+(-5/24)</f>
        <v>42290.320474537039</v>
      </c>
      <c r="P2563" t="b">
        <v>0</v>
      </c>
      <c r="Q2563">
        <v>0</v>
      </c>
      <c r="R2563" t="b">
        <v>0</v>
      </c>
      <c r="S2563" t="s">
        <v>8284</v>
      </c>
      <c r="T2563" s="5">
        <f t="shared" ref="T2563:T2626" si="406">E2563/D2563*100</f>
        <v>0</v>
      </c>
      <c r="U2563" s="5">
        <f t="shared" ref="U2563:U2626" si="407">IF(Q2563&gt;0,E2563/Q2563,0)</f>
        <v>0</v>
      </c>
      <c r="V2563" t="str">
        <f t="shared" ref="V2563:V2626" si="408">LEFT(S2563,SEARCH("/",S2563)-1)</f>
        <v>food</v>
      </c>
      <c r="W2563" t="str">
        <f t="shared" ref="W2563:W2626" si="409">RIGHT($S2563,LEN($S2563)-SEARCH("/",$S2563))</f>
        <v>food trucks</v>
      </c>
      <c r="X2563" s="8">
        <f t="shared" si="400"/>
        <v>2015</v>
      </c>
      <c r="Y2563" s="8">
        <f t="shared" si="401"/>
        <v>9</v>
      </c>
    </row>
    <row r="2564" spans="1:25" ht="19" customHeight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402"/>
        <v>42594.316423611112</v>
      </c>
      <c r="L2564" s="12">
        <f t="shared" si="403"/>
        <v>2016</v>
      </c>
      <c r="M2564" s="12">
        <f t="shared" si="404"/>
        <v>8</v>
      </c>
      <c r="N2564" s="11"/>
      <c r="O2564" s="11">
        <f t="shared" si="405"/>
        <v>42654.316423611112</v>
      </c>
      <c r="P2564" t="b">
        <v>0</v>
      </c>
      <c r="Q2564">
        <v>3</v>
      </c>
      <c r="R2564" t="b">
        <v>0</v>
      </c>
      <c r="S2564" t="s">
        <v>8284</v>
      </c>
      <c r="T2564" s="5">
        <f t="shared" si="406"/>
        <v>0.75</v>
      </c>
      <c r="U2564" s="5">
        <f t="shared" si="407"/>
        <v>25</v>
      </c>
      <c r="V2564" t="str">
        <f t="shared" si="408"/>
        <v>food</v>
      </c>
      <c r="W2564" t="str">
        <f t="shared" si="409"/>
        <v>food trucks</v>
      </c>
      <c r="X2564" s="8">
        <f t="shared" si="400"/>
        <v>2016</v>
      </c>
      <c r="Y2564" s="8">
        <f t="shared" si="401"/>
        <v>8</v>
      </c>
    </row>
    <row r="2565" spans="1:25" ht="19" customHeight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402"/>
        <v>42154.931145833332</v>
      </c>
      <c r="L2565" s="12">
        <f t="shared" si="403"/>
        <v>2015</v>
      </c>
      <c r="M2565" s="12">
        <f t="shared" si="404"/>
        <v>5</v>
      </c>
      <c r="N2565" s="11"/>
      <c r="O2565" s="11">
        <f t="shared" si="405"/>
        <v>42214.931145833332</v>
      </c>
      <c r="P2565" t="b">
        <v>0</v>
      </c>
      <c r="Q2565">
        <v>0</v>
      </c>
      <c r="R2565" t="b">
        <v>0</v>
      </c>
      <c r="S2565" t="s">
        <v>8284</v>
      </c>
      <c r="T2565" s="5">
        <f t="shared" si="406"/>
        <v>0</v>
      </c>
      <c r="U2565" s="5">
        <f t="shared" si="407"/>
        <v>0</v>
      </c>
      <c r="V2565" t="str">
        <f t="shared" si="408"/>
        <v>food</v>
      </c>
      <c r="W2565" t="str">
        <f t="shared" si="409"/>
        <v>food trucks</v>
      </c>
      <c r="X2565" s="8">
        <f t="shared" si="400"/>
        <v>2015</v>
      </c>
      <c r="Y2565" s="8">
        <f t="shared" si="401"/>
        <v>5</v>
      </c>
    </row>
    <row r="2566" spans="1:25" ht="19" customHeight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402"/>
        <v>41821.83216435185</v>
      </c>
      <c r="L2566" s="12">
        <f t="shared" si="403"/>
        <v>2014</v>
      </c>
      <c r="M2566" s="12">
        <f t="shared" si="404"/>
        <v>7</v>
      </c>
      <c r="N2566" s="11"/>
      <c r="O2566" s="11">
        <f t="shared" si="405"/>
        <v>41851.83216435185</v>
      </c>
      <c r="P2566" t="b">
        <v>0</v>
      </c>
      <c r="Q2566">
        <v>0</v>
      </c>
      <c r="R2566" t="b">
        <v>0</v>
      </c>
      <c r="S2566" t="s">
        <v>8284</v>
      </c>
      <c r="T2566" s="5">
        <f t="shared" si="406"/>
        <v>0</v>
      </c>
      <c r="U2566" s="5">
        <f t="shared" si="407"/>
        <v>0</v>
      </c>
      <c r="V2566" t="str">
        <f t="shared" si="408"/>
        <v>food</v>
      </c>
      <c r="W2566" t="str">
        <f t="shared" si="409"/>
        <v>food trucks</v>
      </c>
      <c r="X2566" s="8">
        <f t="shared" si="400"/>
        <v>2014</v>
      </c>
      <c r="Y2566" s="8">
        <f t="shared" si="401"/>
        <v>7</v>
      </c>
    </row>
    <row r="2567" spans="1:25" ht="19" customHeight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402"/>
        <v>42440.442002314812</v>
      </c>
      <c r="L2567" s="12">
        <f t="shared" si="403"/>
        <v>2016</v>
      </c>
      <c r="M2567" s="12">
        <f t="shared" si="404"/>
        <v>3</v>
      </c>
      <c r="N2567" s="11"/>
      <c r="O2567" s="11">
        <f t="shared" si="405"/>
        <v>42499.659722222219</v>
      </c>
      <c r="P2567" t="b">
        <v>0</v>
      </c>
      <c r="Q2567">
        <v>1</v>
      </c>
      <c r="R2567" t="b">
        <v>0</v>
      </c>
      <c r="S2567" t="s">
        <v>8284</v>
      </c>
      <c r="T2567" s="5">
        <f t="shared" si="406"/>
        <v>1</v>
      </c>
      <c r="U2567" s="5">
        <f t="shared" si="407"/>
        <v>100</v>
      </c>
      <c r="V2567" t="str">
        <f t="shared" si="408"/>
        <v>food</v>
      </c>
      <c r="W2567" t="str">
        <f t="shared" si="409"/>
        <v>food trucks</v>
      </c>
      <c r="X2567" s="8">
        <f t="shared" si="400"/>
        <v>2016</v>
      </c>
      <c r="Y2567" s="8">
        <f t="shared" si="401"/>
        <v>3</v>
      </c>
    </row>
    <row r="2568" spans="1:25" ht="19" customHeight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402"/>
        <v>41842.772546296292</v>
      </c>
      <c r="L2568" s="12">
        <f t="shared" si="403"/>
        <v>2014</v>
      </c>
      <c r="M2568" s="12">
        <f t="shared" si="404"/>
        <v>7</v>
      </c>
      <c r="N2568" s="11"/>
      <c r="O2568" s="11">
        <f t="shared" si="405"/>
        <v>41872.772546296292</v>
      </c>
      <c r="P2568" t="b">
        <v>0</v>
      </c>
      <c r="Q2568">
        <v>0</v>
      </c>
      <c r="R2568" t="b">
        <v>0</v>
      </c>
      <c r="S2568" t="s">
        <v>8284</v>
      </c>
      <c r="T2568" s="5">
        <f t="shared" si="406"/>
        <v>0</v>
      </c>
      <c r="U2568" s="5">
        <f t="shared" si="407"/>
        <v>0</v>
      </c>
      <c r="V2568" t="str">
        <f t="shared" si="408"/>
        <v>food</v>
      </c>
      <c r="W2568" t="str">
        <f t="shared" si="409"/>
        <v>food trucks</v>
      </c>
      <c r="X2568" s="8">
        <f t="shared" si="400"/>
        <v>2014</v>
      </c>
      <c r="Y2568" s="8">
        <f t="shared" si="401"/>
        <v>7</v>
      </c>
    </row>
    <row r="2569" spans="1:25" ht="19" customHeight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402"/>
        <v>42087.670578703699</v>
      </c>
      <c r="L2569" s="12">
        <f t="shared" si="403"/>
        <v>2015</v>
      </c>
      <c r="M2569" s="12">
        <f t="shared" si="404"/>
        <v>3</v>
      </c>
      <c r="N2569" s="11"/>
      <c r="O2569" s="11">
        <f t="shared" si="405"/>
        <v>42117.670578703699</v>
      </c>
      <c r="P2569" t="b">
        <v>0</v>
      </c>
      <c r="Q2569">
        <v>2</v>
      </c>
      <c r="R2569" t="b">
        <v>0</v>
      </c>
      <c r="S2569" t="s">
        <v>8284</v>
      </c>
      <c r="T2569" s="5">
        <f t="shared" si="406"/>
        <v>0.26666666666666666</v>
      </c>
      <c r="U2569" s="5">
        <f t="shared" si="407"/>
        <v>60</v>
      </c>
      <c r="V2569" t="str">
        <f t="shared" si="408"/>
        <v>food</v>
      </c>
      <c r="W2569" t="str">
        <f t="shared" si="409"/>
        <v>food trucks</v>
      </c>
      <c r="X2569" s="8">
        <f t="shared" si="400"/>
        <v>2015</v>
      </c>
      <c r="Y2569" s="8">
        <f t="shared" si="401"/>
        <v>3</v>
      </c>
    </row>
    <row r="2570" spans="1:25" ht="19" customHeight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402"/>
        <v>42584.45826388889</v>
      </c>
      <c r="L2570" s="12">
        <f t="shared" si="403"/>
        <v>2016</v>
      </c>
      <c r="M2570" s="12">
        <f t="shared" si="404"/>
        <v>8</v>
      </c>
      <c r="N2570" s="11"/>
      <c r="O2570" s="11">
        <f t="shared" si="405"/>
        <v>42614.45826388889</v>
      </c>
      <c r="P2570" t="b">
        <v>0</v>
      </c>
      <c r="Q2570">
        <v>1</v>
      </c>
      <c r="R2570" t="b">
        <v>0</v>
      </c>
      <c r="S2570" t="s">
        <v>8284</v>
      </c>
      <c r="T2570" s="5">
        <f t="shared" si="406"/>
        <v>0.5</v>
      </c>
      <c r="U2570" s="5">
        <f t="shared" si="407"/>
        <v>50</v>
      </c>
      <c r="V2570" t="str">
        <f t="shared" si="408"/>
        <v>food</v>
      </c>
      <c r="W2570" t="str">
        <f t="shared" si="409"/>
        <v>food trucks</v>
      </c>
      <c r="X2570" s="8">
        <f t="shared" si="400"/>
        <v>2016</v>
      </c>
      <c r="Y2570" s="8">
        <f t="shared" si="401"/>
        <v>8</v>
      </c>
    </row>
    <row r="2571" spans="1:25" ht="19" customHeight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402"/>
        <v>42233.897129629629</v>
      </c>
      <c r="L2571" s="12">
        <f t="shared" si="403"/>
        <v>2015</v>
      </c>
      <c r="M2571" s="12">
        <f t="shared" si="404"/>
        <v>8</v>
      </c>
      <c r="N2571" s="11"/>
      <c r="O2571" s="11">
        <f t="shared" si="405"/>
        <v>42263.897129629629</v>
      </c>
      <c r="P2571" t="b">
        <v>0</v>
      </c>
      <c r="Q2571">
        <v>2</v>
      </c>
      <c r="R2571" t="b">
        <v>0</v>
      </c>
      <c r="S2571" t="s">
        <v>8284</v>
      </c>
      <c r="T2571" s="5">
        <f t="shared" si="406"/>
        <v>2.2307692307692308</v>
      </c>
      <c r="U2571" s="5">
        <f t="shared" si="407"/>
        <v>72.5</v>
      </c>
      <c r="V2571" t="str">
        <f t="shared" si="408"/>
        <v>food</v>
      </c>
      <c r="W2571" t="str">
        <f t="shared" si="409"/>
        <v>food trucks</v>
      </c>
      <c r="X2571" s="8">
        <f t="shared" si="400"/>
        <v>2015</v>
      </c>
      <c r="Y2571" s="8">
        <f t="shared" si="401"/>
        <v>8</v>
      </c>
    </row>
    <row r="2572" spans="1:25" ht="19" customHeight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402"/>
        <v>42744.694849537038</v>
      </c>
      <c r="L2572" s="12">
        <f t="shared" si="403"/>
        <v>2017</v>
      </c>
      <c r="M2572" s="12">
        <f t="shared" si="404"/>
        <v>1</v>
      </c>
      <c r="N2572" s="11"/>
      <c r="O2572" s="11">
        <f t="shared" si="405"/>
        <v>42774.694849537038</v>
      </c>
      <c r="P2572" t="b">
        <v>0</v>
      </c>
      <c r="Q2572">
        <v>2</v>
      </c>
      <c r="R2572" t="b">
        <v>0</v>
      </c>
      <c r="S2572" t="s">
        <v>8284</v>
      </c>
      <c r="T2572" s="5">
        <f t="shared" si="406"/>
        <v>0.84285714285714297</v>
      </c>
      <c r="U2572" s="5">
        <f t="shared" si="407"/>
        <v>29.5</v>
      </c>
      <c r="V2572" t="str">
        <f t="shared" si="408"/>
        <v>food</v>
      </c>
      <c r="W2572" t="str">
        <f t="shared" si="409"/>
        <v>food trucks</v>
      </c>
      <c r="X2572" s="8">
        <f t="shared" si="400"/>
        <v>2017</v>
      </c>
      <c r="Y2572" s="8">
        <f t="shared" si="401"/>
        <v>1</v>
      </c>
    </row>
    <row r="2573" spans="1:25" ht="19" customHeight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402"/>
        <v>42449.133344907408</v>
      </c>
      <c r="L2573" s="12">
        <f t="shared" si="403"/>
        <v>2016</v>
      </c>
      <c r="M2573" s="12">
        <f t="shared" si="404"/>
        <v>3</v>
      </c>
      <c r="N2573" s="11"/>
      <c r="O2573" s="11">
        <f t="shared" si="405"/>
        <v>42509.133344907408</v>
      </c>
      <c r="P2573" t="b">
        <v>0</v>
      </c>
      <c r="Q2573">
        <v>4</v>
      </c>
      <c r="R2573" t="b">
        <v>0</v>
      </c>
      <c r="S2573" t="s">
        <v>8284</v>
      </c>
      <c r="T2573" s="5">
        <f t="shared" si="406"/>
        <v>0.25</v>
      </c>
      <c r="U2573" s="5">
        <f t="shared" si="407"/>
        <v>62.5</v>
      </c>
      <c r="V2573" t="str">
        <f t="shared" si="408"/>
        <v>food</v>
      </c>
      <c r="W2573" t="str">
        <f t="shared" si="409"/>
        <v>food trucks</v>
      </c>
      <c r="X2573" s="8">
        <f t="shared" si="400"/>
        <v>2016</v>
      </c>
      <c r="Y2573" s="8">
        <f t="shared" si="401"/>
        <v>3</v>
      </c>
    </row>
    <row r="2574" spans="1:25" ht="19" customHeight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402"/>
        <v>42076.911076388882</v>
      </c>
      <c r="L2574" s="12">
        <f t="shared" si="403"/>
        <v>2015</v>
      </c>
      <c r="M2574" s="12">
        <f t="shared" si="404"/>
        <v>3</v>
      </c>
      <c r="N2574" s="11"/>
      <c r="O2574" s="11">
        <f t="shared" si="405"/>
        <v>42106.911076388882</v>
      </c>
      <c r="P2574" t="b">
        <v>0</v>
      </c>
      <c r="Q2574">
        <v>0</v>
      </c>
      <c r="R2574" t="b">
        <v>0</v>
      </c>
      <c r="S2574" t="s">
        <v>8284</v>
      </c>
      <c r="T2574" s="5">
        <f t="shared" si="406"/>
        <v>0</v>
      </c>
      <c r="U2574" s="5">
        <f t="shared" si="407"/>
        <v>0</v>
      </c>
      <c r="V2574" t="str">
        <f t="shared" si="408"/>
        <v>food</v>
      </c>
      <c r="W2574" t="str">
        <f t="shared" si="409"/>
        <v>food trucks</v>
      </c>
      <c r="X2574" s="8">
        <f t="shared" si="400"/>
        <v>2015</v>
      </c>
      <c r="Y2574" s="8">
        <f t="shared" si="401"/>
        <v>3</v>
      </c>
    </row>
    <row r="2575" spans="1:25" ht="19" customHeight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402"/>
        <v>41829.383668981478</v>
      </c>
      <c r="L2575" s="12">
        <f t="shared" si="403"/>
        <v>2014</v>
      </c>
      <c r="M2575" s="12">
        <f t="shared" si="404"/>
        <v>7</v>
      </c>
      <c r="N2575" s="11"/>
      <c r="O2575" s="11">
        <f t="shared" si="405"/>
        <v>41874.383668981478</v>
      </c>
      <c r="P2575" t="b">
        <v>0</v>
      </c>
      <c r="Q2575">
        <v>0</v>
      </c>
      <c r="R2575" t="b">
        <v>0</v>
      </c>
      <c r="S2575" t="s">
        <v>8284</v>
      </c>
      <c r="T2575" s="5">
        <f t="shared" si="406"/>
        <v>0</v>
      </c>
      <c r="U2575" s="5">
        <f t="shared" si="407"/>
        <v>0</v>
      </c>
      <c r="V2575" t="str">
        <f t="shared" si="408"/>
        <v>food</v>
      </c>
      <c r="W2575" t="str">
        <f t="shared" si="409"/>
        <v>food trucks</v>
      </c>
      <c r="X2575" s="8">
        <f t="shared" si="400"/>
        <v>2014</v>
      </c>
      <c r="Y2575" s="8">
        <f t="shared" si="401"/>
        <v>7</v>
      </c>
    </row>
    <row r="2576" spans="1:25" ht="19" customHeight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402"/>
        <v>42487.617418981477</v>
      </c>
      <c r="L2576" s="12">
        <f t="shared" si="403"/>
        <v>2016</v>
      </c>
      <c r="M2576" s="12">
        <f t="shared" si="404"/>
        <v>4</v>
      </c>
      <c r="N2576" s="11"/>
      <c r="O2576" s="11">
        <f t="shared" si="405"/>
        <v>42508.617418981477</v>
      </c>
      <c r="P2576" t="b">
        <v>0</v>
      </c>
      <c r="Q2576">
        <v>0</v>
      </c>
      <c r="R2576" t="b">
        <v>0</v>
      </c>
      <c r="S2576" t="s">
        <v>8284</v>
      </c>
      <c r="T2576" s="5">
        <f t="shared" si="406"/>
        <v>0</v>
      </c>
      <c r="U2576" s="5">
        <f t="shared" si="407"/>
        <v>0</v>
      </c>
      <c r="V2576" t="str">
        <f t="shared" si="408"/>
        <v>food</v>
      </c>
      <c r="W2576" t="str">
        <f t="shared" si="409"/>
        <v>food trucks</v>
      </c>
      <c r="X2576" s="8">
        <f t="shared" si="400"/>
        <v>2016</v>
      </c>
      <c r="Y2576" s="8">
        <f t="shared" si="401"/>
        <v>4</v>
      </c>
    </row>
    <row r="2577" spans="1:25" ht="19" customHeight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402"/>
        <v>41985.900393518517</v>
      </c>
      <c r="L2577" s="12">
        <f t="shared" si="403"/>
        <v>2014</v>
      </c>
      <c r="M2577" s="12">
        <f t="shared" si="404"/>
        <v>12</v>
      </c>
      <c r="N2577" s="11"/>
      <c r="O2577" s="11">
        <f t="shared" si="405"/>
        <v>42015.900393518517</v>
      </c>
      <c r="P2577" t="b">
        <v>0</v>
      </c>
      <c r="Q2577">
        <v>0</v>
      </c>
      <c r="R2577" t="b">
        <v>0</v>
      </c>
      <c r="S2577" t="s">
        <v>8284</v>
      </c>
      <c r="T2577" s="5">
        <f t="shared" si="406"/>
        <v>0</v>
      </c>
      <c r="U2577" s="5">
        <f t="shared" si="407"/>
        <v>0</v>
      </c>
      <c r="V2577" t="str">
        <f t="shared" si="408"/>
        <v>food</v>
      </c>
      <c r="W2577" t="str">
        <f t="shared" si="409"/>
        <v>food trucks</v>
      </c>
      <c r="X2577" s="8">
        <f t="shared" si="400"/>
        <v>2014</v>
      </c>
      <c r="Y2577" s="8">
        <f t="shared" si="401"/>
        <v>12</v>
      </c>
    </row>
    <row r="2578" spans="1:25" ht="19" customHeight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402"/>
        <v>42059.801469907405</v>
      </c>
      <c r="L2578" s="12">
        <f t="shared" si="403"/>
        <v>2015</v>
      </c>
      <c r="M2578" s="12">
        <f t="shared" si="404"/>
        <v>2</v>
      </c>
      <c r="N2578" s="11"/>
      <c r="O2578" s="11">
        <f t="shared" si="405"/>
        <v>42104.759803240733</v>
      </c>
      <c r="P2578" t="b">
        <v>0</v>
      </c>
      <c r="Q2578">
        <v>0</v>
      </c>
      <c r="R2578" t="b">
        <v>0</v>
      </c>
      <c r="S2578" t="s">
        <v>8284</v>
      </c>
      <c r="T2578" s="5">
        <f t="shared" si="406"/>
        <v>0</v>
      </c>
      <c r="U2578" s="5">
        <f t="shared" si="407"/>
        <v>0</v>
      </c>
      <c r="V2578" t="str">
        <f t="shared" si="408"/>
        <v>food</v>
      </c>
      <c r="W2578" t="str">
        <f t="shared" si="409"/>
        <v>food trucks</v>
      </c>
      <c r="X2578" s="8">
        <f t="shared" si="400"/>
        <v>2015</v>
      </c>
      <c r="Y2578" s="8">
        <f t="shared" si="401"/>
        <v>2</v>
      </c>
    </row>
    <row r="2579" spans="1:25" ht="19" customHeight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402"/>
        <v>41830.612233796295</v>
      </c>
      <c r="L2579" s="12">
        <f t="shared" si="403"/>
        <v>2014</v>
      </c>
      <c r="M2579" s="12">
        <f t="shared" si="404"/>
        <v>7</v>
      </c>
      <c r="N2579" s="11"/>
      <c r="O2579" s="11">
        <f t="shared" si="405"/>
        <v>41855.612233796295</v>
      </c>
      <c r="P2579" t="b">
        <v>0</v>
      </c>
      <c r="Q2579">
        <v>0</v>
      </c>
      <c r="R2579" t="b">
        <v>0</v>
      </c>
      <c r="S2579" t="s">
        <v>8284</v>
      </c>
      <c r="T2579" s="5">
        <f t="shared" si="406"/>
        <v>0</v>
      </c>
      <c r="U2579" s="5">
        <f t="shared" si="407"/>
        <v>0</v>
      </c>
      <c r="V2579" t="str">
        <f t="shared" si="408"/>
        <v>food</v>
      </c>
      <c r="W2579" t="str">
        <f t="shared" si="409"/>
        <v>food trucks</v>
      </c>
      <c r="X2579" s="8">
        <f t="shared" si="400"/>
        <v>2014</v>
      </c>
      <c r="Y2579" s="8">
        <f t="shared" si="401"/>
        <v>7</v>
      </c>
    </row>
    <row r="2580" spans="1:25" ht="19" customHeight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402"/>
        <v>42237.814571759256</v>
      </c>
      <c r="L2580" s="12">
        <f t="shared" si="403"/>
        <v>2015</v>
      </c>
      <c r="M2580" s="12">
        <f t="shared" si="404"/>
        <v>8</v>
      </c>
      <c r="N2580" s="11"/>
      <c r="O2580" s="11">
        <f t="shared" si="405"/>
        <v>42286.499999999993</v>
      </c>
      <c r="P2580" t="b">
        <v>0</v>
      </c>
      <c r="Q2580">
        <v>0</v>
      </c>
      <c r="R2580" t="b">
        <v>0</v>
      </c>
      <c r="S2580" t="s">
        <v>8284</v>
      </c>
      <c r="T2580" s="5">
        <f t="shared" si="406"/>
        <v>0</v>
      </c>
      <c r="U2580" s="5">
        <f t="shared" si="407"/>
        <v>0</v>
      </c>
      <c r="V2580" t="str">
        <f t="shared" si="408"/>
        <v>food</v>
      </c>
      <c r="W2580" t="str">
        <f t="shared" si="409"/>
        <v>food trucks</v>
      </c>
      <c r="X2580" s="8">
        <f t="shared" si="400"/>
        <v>2015</v>
      </c>
      <c r="Y2580" s="8">
        <f t="shared" si="401"/>
        <v>8</v>
      </c>
    </row>
    <row r="2581" spans="1:25" ht="19" customHeight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402"/>
        <v>41837.621562499997</v>
      </c>
      <c r="L2581" s="12">
        <f t="shared" si="403"/>
        <v>2014</v>
      </c>
      <c r="M2581" s="12">
        <f t="shared" si="404"/>
        <v>7</v>
      </c>
      <c r="N2581" s="11"/>
      <c r="O2581" s="11">
        <f t="shared" si="405"/>
        <v>41897.621562499997</v>
      </c>
      <c r="P2581" t="b">
        <v>0</v>
      </c>
      <c r="Q2581">
        <v>12</v>
      </c>
      <c r="R2581" t="b">
        <v>0</v>
      </c>
      <c r="S2581" t="s">
        <v>8284</v>
      </c>
      <c r="T2581" s="5">
        <f t="shared" si="406"/>
        <v>0.13849999999999998</v>
      </c>
      <c r="U2581" s="5">
        <f t="shared" si="407"/>
        <v>23.083333333333332</v>
      </c>
      <c r="V2581" t="str">
        <f t="shared" si="408"/>
        <v>food</v>
      </c>
      <c r="W2581" t="str">
        <f t="shared" si="409"/>
        <v>food trucks</v>
      </c>
      <c r="X2581" s="8">
        <f t="shared" si="400"/>
        <v>2014</v>
      </c>
      <c r="Y2581" s="8">
        <f t="shared" si="401"/>
        <v>7</v>
      </c>
    </row>
    <row r="2582" spans="1:25" ht="19" customHeight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402"/>
        <v>42110.118090277778</v>
      </c>
      <c r="L2582" s="12">
        <f t="shared" si="403"/>
        <v>2015</v>
      </c>
      <c r="M2582" s="12">
        <f t="shared" si="404"/>
        <v>4</v>
      </c>
      <c r="N2582" s="11"/>
      <c r="O2582" s="11">
        <f t="shared" si="405"/>
        <v>42139.916666666664</v>
      </c>
      <c r="P2582" t="b">
        <v>0</v>
      </c>
      <c r="Q2582">
        <v>2</v>
      </c>
      <c r="R2582" t="b">
        <v>0</v>
      </c>
      <c r="S2582" t="s">
        <v>8284</v>
      </c>
      <c r="T2582" s="5">
        <f t="shared" si="406"/>
        <v>0.6</v>
      </c>
      <c r="U2582" s="5">
        <f t="shared" si="407"/>
        <v>25.5</v>
      </c>
      <c r="V2582" t="str">
        <f t="shared" si="408"/>
        <v>food</v>
      </c>
      <c r="W2582" t="str">
        <f t="shared" si="409"/>
        <v>food trucks</v>
      </c>
      <c r="X2582" s="8">
        <f t="shared" si="400"/>
        <v>2015</v>
      </c>
      <c r="Y2582" s="8">
        <f t="shared" si="401"/>
        <v>4</v>
      </c>
    </row>
    <row r="2583" spans="1:25" ht="19" customHeight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402"/>
        <v>42294.420115740737</v>
      </c>
      <c r="L2583" s="12">
        <f t="shared" si="403"/>
        <v>2015</v>
      </c>
      <c r="M2583" s="12">
        <f t="shared" si="404"/>
        <v>10</v>
      </c>
      <c r="N2583" s="11"/>
      <c r="O2583" s="11">
        <f t="shared" si="405"/>
        <v>42324.461782407401</v>
      </c>
      <c r="P2583" t="b">
        <v>0</v>
      </c>
      <c r="Q2583">
        <v>11</v>
      </c>
      <c r="R2583" t="b">
        <v>0</v>
      </c>
      <c r="S2583" t="s">
        <v>8284</v>
      </c>
      <c r="T2583" s="5">
        <f t="shared" si="406"/>
        <v>10.6</v>
      </c>
      <c r="U2583" s="5">
        <f t="shared" si="407"/>
        <v>48.18181818181818</v>
      </c>
      <c r="V2583" t="str">
        <f t="shared" si="408"/>
        <v>food</v>
      </c>
      <c r="W2583" t="str">
        <f t="shared" si="409"/>
        <v>food trucks</v>
      </c>
      <c r="X2583" s="8">
        <f t="shared" si="400"/>
        <v>2015</v>
      </c>
      <c r="Y2583" s="8">
        <f t="shared" si="401"/>
        <v>10</v>
      </c>
    </row>
    <row r="2584" spans="1:25" ht="19" customHeight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402"/>
        <v>42642.780486111107</v>
      </c>
      <c r="L2584" s="12">
        <f t="shared" si="403"/>
        <v>2016</v>
      </c>
      <c r="M2584" s="12">
        <f t="shared" si="404"/>
        <v>9</v>
      </c>
      <c r="N2584" s="11"/>
      <c r="O2584" s="11">
        <f t="shared" si="405"/>
        <v>42672.780486111107</v>
      </c>
      <c r="P2584" t="b">
        <v>0</v>
      </c>
      <c r="Q2584">
        <v>1</v>
      </c>
      <c r="R2584" t="b">
        <v>0</v>
      </c>
      <c r="S2584" t="s">
        <v>8284</v>
      </c>
      <c r="T2584" s="5">
        <f t="shared" si="406"/>
        <v>1.1111111111111111E-3</v>
      </c>
      <c r="U2584" s="5">
        <f t="shared" si="407"/>
        <v>1</v>
      </c>
      <c r="V2584" t="str">
        <f t="shared" si="408"/>
        <v>food</v>
      </c>
      <c r="W2584" t="str">
        <f t="shared" si="409"/>
        <v>food trucks</v>
      </c>
      <c r="X2584" s="8">
        <f t="shared" si="400"/>
        <v>2016</v>
      </c>
      <c r="Y2584" s="8">
        <f t="shared" si="401"/>
        <v>9</v>
      </c>
    </row>
    <row r="2585" spans="1:25" ht="19" customHeight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402"/>
        <v>42019.561111111114</v>
      </c>
      <c r="L2585" s="12">
        <f t="shared" si="403"/>
        <v>2015</v>
      </c>
      <c r="M2585" s="12">
        <f t="shared" si="404"/>
        <v>1</v>
      </c>
      <c r="N2585" s="11"/>
      <c r="O2585" s="11">
        <f t="shared" si="405"/>
        <v>42079.519444444442</v>
      </c>
      <c r="P2585" t="b">
        <v>0</v>
      </c>
      <c r="Q2585">
        <v>5</v>
      </c>
      <c r="R2585" t="b">
        <v>0</v>
      </c>
      <c r="S2585" t="s">
        <v>8284</v>
      </c>
      <c r="T2585" s="5">
        <f t="shared" si="406"/>
        <v>0.5</v>
      </c>
      <c r="U2585" s="5">
        <f t="shared" si="407"/>
        <v>1</v>
      </c>
      <c r="V2585" t="str">
        <f t="shared" si="408"/>
        <v>food</v>
      </c>
      <c r="W2585" t="str">
        <f t="shared" si="409"/>
        <v>food trucks</v>
      </c>
      <c r="X2585" s="8">
        <f t="shared" si="400"/>
        <v>2015</v>
      </c>
      <c r="Y2585" s="8">
        <f t="shared" si="401"/>
        <v>1</v>
      </c>
    </row>
    <row r="2586" spans="1:25" ht="19" customHeight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402"/>
        <v>42139.964918981474</v>
      </c>
      <c r="L2586" s="12">
        <f t="shared" si="403"/>
        <v>2015</v>
      </c>
      <c r="M2586" s="12">
        <f t="shared" si="404"/>
        <v>5</v>
      </c>
      <c r="N2586" s="11"/>
      <c r="O2586" s="11">
        <f t="shared" si="405"/>
        <v>42169.964918981474</v>
      </c>
      <c r="P2586" t="b">
        <v>0</v>
      </c>
      <c r="Q2586">
        <v>0</v>
      </c>
      <c r="R2586" t="b">
        <v>0</v>
      </c>
      <c r="S2586" t="s">
        <v>8284</v>
      </c>
      <c r="T2586" s="5">
        <f t="shared" si="406"/>
        <v>0</v>
      </c>
      <c r="U2586" s="5">
        <f t="shared" si="407"/>
        <v>0</v>
      </c>
      <c r="V2586" t="str">
        <f t="shared" si="408"/>
        <v>food</v>
      </c>
      <c r="W2586" t="str">
        <f t="shared" si="409"/>
        <v>food trucks</v>
      </c>
      <c r="X2586" s="8">
        <f t="shared" si="400"/>
        <v>2015</v>
      </c>
      <c r="Y2586" s="8">
        <f t="shared" si="401"/>
        <v>5</v>
      </c>
    </row>
    <row r="2587" spans="1:25" ht="19" customHeight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402"/>
        <v>41795.754999999997</v>
      </c>
      <c r="L2587" s="12">
        <f t="shared" si="403"/>
        <v>2014</v>
      </c>
      <c r="M2587" s="12">
        <f t="shared" si="404"/>
        <v>6</v>
      </c>
      <c r="N2587" s="11"/>
      <c r="O2587" s="11">
        <f t="shared" si="405"/>
        <v>41825.754999999997</v>
      </c>
      <c r="P2587" t="b">
        <v>0</v>
      </c>
      <c r="Q2587">
        <v>1</v>
      </c>
      <c r="R2587" t="b">
        <v>0</v>
      </c>
      <c r="S2587" t="s">
        <v>8284</v>
      </c>
      <c r="T2587" s="5">
        <f t="shared" si="406"/>
        <v>0.16666666666666669</v>
      </c>
      <c r="U2587" s="5">
        <f t="shared" si="407"/>
        <v>50</v>
      </c>
      <c r="V2587" t="str">
        <f t="shared" si="408"/>
        <v>food</v>
      </c>
      <c r="W2587" t="str">
        <f t="shared" si="409"/>
        <v>food trucks</v>
      </c>
      <c r="X2587" s="8">
        <f t="shared" si="400"/>
        <v>2014</v>
      </c>
      <c r="Y2587" s="8">
        <f t="shared" si="401"/>
        <v>6</v>
      </c>
    </row>
    <row r="2588" spans="1:25" ht="19" customHeight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402"/>
        <v>42333.121944444443</v>
      </c>
      <c r="L2588" s="12">
        <f t="shared" si="403"/>
        <v>2015</v>
      </c>
      <c r="M2588" s="12">
        <f t="shared" si="404"/>
        <v>11</v>
      </c>
      <c r="N2588" s="11"/>
      <c r="O2588" s="11">
        <f t="shared" si="405"/>
        <v>42363.121944444443</v>
      </c>
      <c r="P2588" t="b">
        <v>0</v>
      </c>
      <c r="Q2588">
        <v>1</v>
      </c>
      <c r="R2588" t="b">
        <v>0</v>
      </c>
      <c r="S2588" t="s">
        <v>8284</v>
      </c>
      <c r="T2588" s="5">
        <f t="shared" si="406"/>
        <v>0.16666666666666669</v>
      </c>
      <c r="U2588" s="5">
        <f t="shared" si="407"/>
        <v>5</v>
      </c>
      <c r="V2588" t="str">
        <f t="shared" si="408"/>
        <v>food</v>
      </c>
      <c r="W2588" t="str">
        <f t="shared" si="409"/>
        <v>food trucks</v>
      </c>
      <c r="X2588" s="8">
        <f t="shared" si="400"/>
        <v>2015</v>
      </c>
      <c r="Y2588" s="8">
        <f t="shared" si="401"/>
        <v>11</v>
      </c>
    </row>
    <row r="2589" spans="1:25" ht="19" customHeight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402"/>
        <v>42338.467048611106</v>
      </c>
      <c r="L2589" s="12">
        <f t="shared" si="403"/>
        <v>2015</v>
      </c>
      <c r="M2589" s="12">
        <f t="shared" si="404"/>
        <v>11</v>
      </c>
      <c r="N2589" s="11"/>
      <c r="O2589" s="11">
        <f t="shared" si="405"/>
        <v>42368.467048611106</v>
      </c>
      <c r="P2589" t="b">
        <v>0</v>
      </c>
      <c r="Q2589">
        <v>6</v>
      </c>
      <c r="R2589" t="b">
        <v>0</v>
      </c>
      <c r="S2589" t="s">
        <v>8284</v>
      </c>
      <c r="T2589" s="5">
        <f t="shared" si="406"/>
        <v>2.4340000000000002</v>
      </c>
      <c r="U2589" s="5">
        <f t="shared" si="407"/>
        <v>202.83333333333334</v>
      </c>
      <c r="V2589" t="str">
        <f t="shared" si="408"/>
        <v>food</v>
      </c>
      <c r="W2589" t="str">
        <f t="shared" si="409"/>
        <v>food trucks</v>
      </c>
      <c r="X2589" s="8">
        <f t="shared" si="400"/>
        <v>2015</v>
      </c>
      <c r="Y2589" s="8">
        <f t="shared" si="401"/>
        <v>11</v>
      </c>
    </row>
    <row r="2590" spans="1:25" ht="19" customHeight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402"/>
        <v>42042.467893518515</v>
      </c>
      <c r="L2590" s="12">
        <f t="shared" si="403"/>
        <v>2015</v>
      </c>
      <c r="M2590" s="12">
        <f t="shared" si="404"/>
        <v>2</v>
      </c>
      <c r="N2590" s="11"/>
      <c r="O2590" s="11">
        <f t="shared" si="405"/>
        <v>42094.343055555553</v>
      </c>
      <c r="P2590" t="b">
        <v>0</v>
      </c>
      <c r="Q2590">
        <v>8</v>
      </c>
      <c r="R2590" t="b">
        <v>0</v>
      </c>
      <c r="S2590" t="s">
        <v>8284</v>
      </c>
      <c r="T2590" s="5">
        <f t="shared" si="406"/>
        <v>3.8833333333333329</v>
      </c>
      <c r="U2590" s="5">
        <f t="shared" si="407"/>
        <v>29.125</v>
      </c>
      <c r="V2590" t="str">
        <f t="shared" si="408"/>
        <v>food</v>
      </c>
      <c r="W2590" t="str">
        <f t="shared" si="409"/>
        <v>food trucks</v>
      </c>
      <c r="X2590" s="8">
        <f t="shared" si="400"/>
        <v>2015</v>
      </c>
      <c r="Y2590" s="8">
        <f t="shared" si="401"/>
        <v>2</v>
      </c>
    </row>
    <row r="2591" spans="1:25" ht="19" customHeight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402"/>
        <v>42422.327858796292</v>
      </c>
      <c r="L2591" s="12">
        <f t="shared" si="403"/>
        <v>2016</v>
      </c>
      <c r="M2591" s="12">
        <f t="shared" si="404"/>
        <v>2</v>
      </c>
      <c r="N2591" s="11"/>
      <c r="O2591" s="11">
        <f t="shared" si="405"/>
        <v>42452.286192129628</v>
      </c>
      <c r="P2591" t="b">
        <v>0</v>
      </c>
      <c r="Q2591">
        <v>1</v>
      </c>
      <c r="R2591" t="b">
        <v>0</v>
      </c>
      <c r="S2591" t="s">
        <v>8284</v>
      </c>
      <c r="T2591" s="5">
        <f t="shared" si="406"/>
        <v>0.01</v>
      </c>
      <c r="U2591" s="5">
        <f t="shared" si="407"/>
        <v>5</v>
      </c>
      <c r="V2591" t="str">
        <f t="shared" si="408"/>
        <v>food</v>
      </c>
      <c r="W2591" t="str">
        <f t="shared" si="409"/>
        <v>food trucks</v>
      </c>
      <c r="X2591" s="8">
        <f t="shared" si="400"/>
        <v>2016</v>
      </c>
      <c r="Y2591" s="8">
        <f t="shared" si="401"/>
        <v>2</v>
      </c>
    </row>
    <row r="2592" spans="1:25" ht="19" customHeight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402"/>
        <v>42388.380752314813</v>
      </c>
      <c r="L2592" s="12">
        <f t="shared" si="403"/>
        <v>2016</v>
      </c>
      <c r="M2592" s="12">
        <f t="shared" si="404"/>
        <v>1</v>
      </c>
      <c r="N2592" s="11"/>
      <c r="O2592" s="11">
        <f t="shared" si="405"/>
        <v>42395.380752314813</v>
      </c>
      <c r="P2592" t="b">
        <v>0</v>
      </c>
      <c r="Q2592">
        <v>0</v>
      </c>
      <c r="R2592" t="b">
        <v>0</v>
      </c>
      <c r="S2592" t="s">
        <v>8284</v>
      </c>
      <c r="T2592" s="5">
        <f t="shared" si="406"/>
        <v>0</v>
      </c>
      <c r="U2592" s="5">
        <f t="shared" si="407"/>
        <v>0</v>
      </c>
      <c r="V2592" t="str">
        <f t="shared" si="408"/>
        <v>food</v>
      </c>
      <c r="W2592" t="str">
        <f t="shared" si="409"/>
        <v>food trucks</v>
      </c>
      <c r="X2592" s="8">
        <f t="shared" si="400"/>
        <v>2016</v>
      </c>
      <c r="Y2592" s="8">
        <f t="shared" si="401"/>
        <v>1</v>
      </c>
    </row>
    <row r="2593" spans="1:25" ht="19" customHeight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402"/>
        <v>42382.698194444441</v>
      </c>
      <c r="L2593" s="12">
        <f t="shared" si="403"/>
        <v>2016</v>
      </c>
      <c r="M2593" s="12">
        <f t="shared" si="404"/>
        <v>1</v>
      </c>
      <c r="N2593" s="11"/>
      <c r="O2593" s="11">
        <f t="shared" si="405"/>
        <v>42442.656527777777</v>
      </c>
      <c r="P2593" t="b">
        <v>0</v>
      </c>
      <c r="Q2593">
        <v>2</v>
      </c>
      <c r="R2593" t="b">
        <v>0</v>
      </c>
      <c r="S2593" t="s">
        <v>8284</v>
      </c>
      <c r="T2593" s="5">
        <f t="shared" si="406"/>
        <v>1.7333333333333332</v>
      </c>
      <c r="U2593" s="5">
        <f t="shared" si="407"/>
        <v>13</v>
      </c>
      <c r="V2593" t="str">
        <f t="shared" si="408"/>
        <v>food</v>
      </c>
      <c r="W2593" t="str">
        <f t="shared" si="409"/>
        <v>food trucks</v>
      </c>
      <c r="X2593" s="8">
        <f t="shared" si="400"/>
        <v>2016</v>
      </c>
      <c r="Y2593" s="8">
        <f t="shared" si="401"/>
        <v>1</v>
      </c>
    </row>
    <row r="2594" spans="1:25" ht="19" customHeight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402"/>
        <v>41887.592835648145</v>
      </c>
      <c r="L2594" s="12">
        <f t="shared" si="403"/>
        <v>2014</v>
      </c>
      <c r="M2594" s="12">
        <f t="shared" si="404"/>
        <v>9</v>
      </c>
      <c r="N2594" s="11"/>
      <c r="O2594" s="11">
        <f t="shared" si="405"/>
        <v>41917.592835648145</v>
      </c>
      <c r="P2594" t="b">
        <v>0</v>
      </c>
      <c r="Q2594">
        <v>1</v>
      </c>
      <c r="R2594" t="b">
        <v>0</v>
      </c>
      <c r="S2594" t="s">
        <v>8284</v>
      </c>
      <c r="T2594" s="5">
        <f t="shared" si="406"/>
        <v>0.16666666666666669</v>
      </c>
      <c r="U2594" s="5">
        <f t="shared" si="407"/>
        <v>50</v>
      </c>
      <c r="V2594" t="str">
        <f t="shared" si="408"/>
        <v>food</v>
      </c>
      <c r="W2594" t="str">
        <f t="shared" si="409"/>
        <v>food trucks</v>
      </c>
      <c r="X2594" s="8">
        <f t="shared" si="400"/>
        <v>2014</v>
      </c>
      <c r="Y2594" s="8">
        <f t="shared" si="401"/>
        <v>9</v>
      </c>
    </row>
    <row r="2595" spans="1:25" ht="19" customHeight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402"/>
        <v>42089.636874999997</v>
      </c>
      <c r="L2595" s="12">
        <f t="shared" si="403"/>
        <v>2015</v>
      </c>
      <c r="M2595" s="12">
        <f t="shared" si="404"/>
        <v>3</v>
      </c>
      <c r="N2595" s="11"/>
      <c r="O2595" s="11">
        <f t="shared" si="405"/>
        <v>42119.636874999997</v>
      </c>
      <c r="P2595" t="b">
        <v>0</v>
      </c>
      <c r="Q2595">
        <v>0</v>
      </c>
      <c r="R2595" t="b">
        <v>0</v>
      </c>
      <c r="S2595" t="s">
        <v>8284</v>
      </c>
      <c r="T2595" s="5">
        <f t="shared" si="406"/>
        <v>0</v>
      </c>
      <c r="U2595" s="5">
        <f t="shared" si="407"/>
        <v>0</v>
      </c>
      <c r="V2595" t="str">
        <f t="shared" si="408"/>
        <v>food</v>
      </c>
      <c r="W2595" t="str">
        <f t="shared" si="409"/>
        <v>food trucks</v>
      </c>
      <c r="X2595" s="8">
        <f t="shared" si="400"/>
        <v>2015</v>
      </c>
      <c r="Y2595" s="8">
        <f t="shared" si="401"/>
        <v>3</v>
      </c>
    </row>
    <row r="2596" spans="1:25" ht="19" customHeight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402"/>
        <v>41828.759583333333</v>
      </c>
      <c r="L2596" s="12">
        <f t="shared" si="403"/>
        <v>2014</v>
      </c>
      <c r="M2596" s="12">
        <f t="shared" si="404"/>
        <v>7</v>
      </c>
      <c r="N2596" s="11"/>
      <c r="O2596" s="11">
        <f t="shared" si="405"/>
        <v>41858.759583333333</v>
      </c>
      <c r="P2596" t="b">
        <v>0</v>
      </c>
      <c r="Q2596">
        <v>1</v>
      </c>
      <c r="R2596" t="b">
        <v>0</v>
      </c>
      <c r="S2596" t="s">
        <v>8284</v>
      </c>
      <c r="T2596" s="5">
        <f t="shared" si="406"/>
        <v>1.25E-3</v>
      </c>
      <c r="U2596" s="5">
        <f t="shared" si="407"/>
        <v>1</v>
      </c>
      <c r="V2596" t="str">
        <f t="shared" si="408"/>
        <v>food</v>
      </c>
      <c r="W2596" t="str">
        <f t="shared" si="409"/>
        <v>food trucks</v>
      </c>
      <c r="X2596" s="8">
        <f t="shared" si="400"/>
        <v>2014</v>
      </c>
      <c r="Y2596" s="8">
        <f t="shared" si="401"/>
        <v>7</v>
      </c>
    </row>
    <row r="2597" spans="1:25" ht="19" customHeight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402"/>
        <v>42760.035879629628</v>
      </c>
      <c r="L2597" s="12">
        <f t="shared" si="403"/>
        <v>2017</v>
      </c>
      <c r="M2597" s="12">
        <f t="shared" si="404"/>
        <v>1</v>
      </c>
      <c r="N2597" s="11"/>
      <c r="O2597" s="11">
        <f t="shared" si="405"/>
        <v>42790.035879629628</v>
      </c>
      <c r="P2597" t="b">
        <v>0</v>
      </c>
      <c r="Q2597">
        <v>19</v>
      </c>
      <c r="R2597" t="b">
        <v>0</v>
      </c>
      <c r="S2597" t="s">
        <v>8284</v>
      </c>
      <c r="T2597" s="5">
        <f t="shared" si="406"/>
        <v>12.166666666666668</v>
      </c>
      <c r="U2597" s="5">
        <f t="shared" si="407"/>
        <v>96.05263157894737</v>
      </c>
      <c r="V2597" t="str">
        <f t="shared" si="408"/>
        <v>food</v>
      </c>
      <c r="W2597" t="str">
        <f t="shared" si="409"/>
        <v>food trucks</v>
      </c>
      <c r="X2597" s="8">
        <f t="shared" si="400"/>
        <v>2017</v>
      </c>
      <c r="Y2597" s="8">
        <f t="shared" si="401"/>
        <v>1</v>
      </c>
    </row>
    <row r="2598" spans="1:25" ht="19" customHeight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402"/>
        <v>41828.45612268518</v>
      </c>
      <c r="L2598" s="12">
        <f t="shared" si="403"/>
        <v>2014</v>
      </c>
      <c r="M2598" s="12">
        <f t="shared" si="404"/>
        <v>7</v>
      </c>
      <c r="N2598" s="11"/>
      <c r="O2598" s="11">
        <f t="shared" si="405"/>
        <v>41858.45612268518</v>
      </c>
      <c r="P2598" t="b">
        <v>0</v>
      </c>
      <c r="Q2598">
        <v>27</v>
      </c>
      <c r="R2598" t="b">
        <v>0</v>
      </c>
      <c r="S2598" t="s">
        <v>8284</v>
      </c>
      <c r="T2598" s="5">
        <f t="shared" si="406"/>
        <v>23.588571428571427</v>
      </c>
      <c r="U2598" s="5">
        <f t="shared" si="407"/>
        <v>305.77777777777777</v>
      </c>
      <c r="V2598" t="str">
        <f t="shared" si="408"/>
        <v>food</v>
      </c>
      <c r="W2598" t="str">
        <f t="shared" si="409"/>
        <v>food trucks</v>
      </c>
      <c r="X2598" s="8">
        <f t="shared" si="400"/>
        <v>2014</v>
      </c>
      <c r="Y2598" s="8">
        <f t="shared" si="401"/>
        <v>7</v>
      </c>
    </row>
    <row r="2599" spans="1:25" ht="19" customHeight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402"/>
        <v>42510.133298611108</v>
      </c>
      <c r="L2599" s="12">
        <f t="shared" si="403"/>
        <v>2016</v>
      </c>
      <c r="M2599" s="12">
        <f t="shared" si="404"/>
        <v>5</v>
      </c>
      <c r="N2599" s="11"/>
      <c r="O2599" s="11">
        <f t="shared" si="405"/>
        <v>42540.133298611108</v>
      </c>
      <c r="P2599" t="b">
        <v>0</v>
      </c>
      <c r="Q2599">
        <v>7</v>
      </c>
      <c r="R2599" t="b">
        <v>0</v>
      </c>
      <c r="S2599" t="s">
        <v>8284</v>
      </c>
      <c r="T2599" s="5">
        <f t="shared" si="406"/>
        <v>5.6666666666666661</v>
      </c>
      <c r="U2599" s="5">
        <f t="shared" si="407"/>
        <v>12.142857142857142</v>
      </c>
      <c r="V2599" t="str">
        <f t="shared" si="408"/>
        <v>food</v>
      </c>
      <c r="W2599" t="str">
        <f t="shared" si="409"/>
        <v>food trucks</v>
      </c>
      <c r="X2599" s="8">
        <f t="shared" si="400"/>
        <v>2016</v>
      </c>
      <c r="Y2599" s="8">
        <f t="shared" si="401"/>
        <v>5</v>
      </c>
    </row>
    <row r="2600" spans="1:25" ht="19" customHeight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402"/>
        <v>42240.631956018515</v>
      </c>
      <c r="L2600" s="12">
        <f t="shared" si="403"/>
        <v>2015</v>
      </c>
      <c r="M2600" s="12">
        <f t="shared" si="404"/>
        <v>8</v>
      </c>
      <c r="N2600" s="11"/>
      <c r="O2600" s="11">
        <f t="shared" si="405"/>
        <v>42270.631956018515</v>
      </c>
      <c r="P2600" t="b">
        <v>0</v>
      </c>
      <c r="Q2600">
        <v>14</v>
      </c>
      <c r="R2600" t="b">
        <v>0</v>
      </c>
      <c r="S2600" t="s">
        <v>8284</v>
      </c>
      <c r="T2600" s="5">
        <f t="shared" si="406"/>
        <v>39</v>
      </c>
      <c r="U2600" s="5">
        <f t="shared" si="407"/>
        <v>83.571428571428569</v>
      </c>
      <c r="V2600" t="str">
        <f t="shared" si="408"/>
        <v>food</v>
      </c>
      <c r="W2600" t="str">
        <f t="shared" si="409"/>
        <v>food trucks</v>
      </c>
      <c r="X2600" s="8">
        <f t="shared" si="400"/>
        <v>2015</v>
      </c>
      <c r="Y2600" s="8">
        <f t="shared" si="401"/>
        <v>8</v>
      </c>
    </row>
    <row r="2601" spans="1:25" ht="19" customHeight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402"/>
        <v>41809.545682870368</v>
      </c>
      <c r="L2601" s="12">
        <f t="shared" si="403"/>
        <v>2014</v>
      </c>
      <c r="M2601" s="12">
        <f t="shared" si="404"/>
        <v>6</v>
      </c>
      <c r="N2601" s="11"/>
      <c r="O2601" s="11">
        <f t="shared" si="405"/>
        <v>41854.545682870368</v>
      </c>
      <c r="P2601" t="b">
        <v>0</v>
      </c>
      <c r="Q2601">
        <v>5</v>
      </c>
      <c r="R2601" t="b">
        <v>0</v>
      </c>
      <c r="S2601" t="s">
        <v>8284</v>
      </c>
      <c r="T2601" s="5">
        <f t="shared" si="406"/>
        <v>0.99546510341776351</v>
      </c>
      <c r="U2601" s="5">
        <f t="shared" si="407"/>
        <v>18</v>
      </c>
      <c r="V2601" t="str">
        <f t="shared" si="408"/>
        <v>food</v>
      </c>
      <c r="W2601" t="str">
        <f t="shared" si="409"/>
        <v>food trucks</v>
      </c>
      <c r="X2601" s="8">
        <f t="shared" si="400"/>
        <v>2014</v>
      </c>
      <c r="Y2601" s="8">
        <f t="shared" si="401"/>
        <v>6</v>
      </c>
    </row>
    <row r="2602" spans="1:25" ht="19" customHeight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402"/>
        <v>42394.692129629628</v>
      </c>
      <c r="L2602" s="12">
        <f t="shared" si="403"/>
        <v>2016</v>
      </c>
      <c r="M2602" s="12">
        <f t="shared" si="404"/>
        <v>1</v>
      </c>
      <c r="N2602" s="11"/>
      <c r="O2602" s="11">
        <f t="shared" si="405"/>
        <v>42454.650462962956</v>
      </c>
      <c r="P2602" t="b">
        <v>0</v>
      </c>
      <c r="Q2602">
        <v>30</v>
      </c>
      <c r="R2602" t="b">
        <v>0</v>
      </c>
      <c r="S2602" t="s">
        <v>8284</v>
      </c>
      <c r="T2602" s="5">
        <f t="shared" si="406"/>
        <v>6.9320000000000004</v>
      </c>
      <c r="U2602" s="5">
        <f t="shared" si="407"/>
        <v>115.53333333333333</v>
      </c>
      <c r="V2602" t="str">
        <f t="shared" si="408"/>
        <v>food</v>
      </c>
      <c r="W2602" t="str">
        <f t="shared" si="409"/>
        <v>food trucks</v>
      </c>
      <c r="X2602" s="8">
        <f t="shared" si="400"/>
        <v>2016</v>
      </c>
      <c r="Y2602" s="8">
        <f t="shared" si="401"/>
        <v>1</v>
      </c>
    </row>
    <row r="2603" spans="1:25" ht="19" customHeight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402"/>
        <v>41150.693854166668</v>
      </c>
      <c r="L2603" s="12">
        <f t="shared" si="403"/>
        <v>2012</v>
      </c>
      <c r="M2603" s="12">
        <f t="shared" si="404"/>
        <v>8</v>
      </c>
      <c r="N2603" s="11"/>
      <c r="O2603" s="11">
        <f t="shared" si="405"/>
        <v>41164.957638888889</v>
      </c>
      <c r="P2603" t="b">
        <v>1</v>
      </c>
      <c r="Q2603">
        <v>151</v>
      </c>
      <c r="R2603" t="b">
        <v>1</v>
      </c>
      <c r="S2603" t="s">
        <v>8301</v>
      </c>
      <c r="T2603" s="5">
        <f t="shared" si="406"/>
        <v>661.4</v>
      </c>
      <c r="U2603" s="5">
        <f t="shared" si="407"/>
        <v>21.900662251655628</v>
      </c>
      <c r="V2603" t="str">
        <f t="shared" si="408"/>
        <v>technology</v>
      </c>
      <c r="W2603" t="str">
        <f t="shared" si="409"/>
        <v>space exploration</v>
      </c>
      <c r="X2603" s="8">
        <f t="shared" si="400"/>
        <v>2012</v>
      </c>
      <c r="Y2603" s="8">
        <f t="shared" si="401"/>
        <v>8</v>
      </c>
    </row>
    <row r="2604" spans="1:25" ht="19" customHeight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402"/>
        <v>41915.538981481477</v>
      </c>
      <c r="L2604" s="12">
        <f t="shared" si="403"/>
        <v>2014</v>
      </c>
      <c r="M2604" s="12">
        <f t="shared" si="404"/>
        <v>10</v>
      </c>
      <c r="N2604" s="11"/>
      <c r="O2604" s="11">
        <f t="shared" si="405"/>
        <v>41955.680555555555</v>
      </c>
      <c r="P2604" t="b">
        <v>1</v>
      </c>
      <c r="Q2604">
        <v>489</v>
      </c>
      <c r="R2604" t="b">
        <v>1</v>
      </c>
      <c r="S2604" t="s">
        <v>8301</v>
      </c>
      <c r="T2604" s="5">
        <f t="shared" si="406"/>
        <v>326.0916666666667</v>
      </c>
      <c r="U2604" s="5">
        <f t="shared" si="407"/>
        <v>80.022494887525568</v>
      </c>
      <c r="V2604" t="str">
        <f t="shared" si="408"/>
        <v>technology</v>
      </c>
      <c r="W2604" t="str">
        <f t="shared" si="409"/>
        <v>space exploration</v>
      </c>
      <c r="X2604" s="8">
        <f t="shared" si="400"/>
        <v>2014</v>
      </c>
      <c r="Y2604" s="8">
        <f t="shared" si="401"/>
        <v>10</v>
      </c>
    </row>
    <row r="2605" spans="1:25" ht="19" customHeight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402"/>
        <v>41617.704328703701</v>
      </c>
      <c r="L2605" s="12">
        <f t="shared" si="403"/>
        <v>2013</v>
      </c>
      <c r="M2605" s="12">
        <f t="shared" si="404"/>
        <v>12</v>
      </c>
      <c r="N2605" s="11"/>
      <c r="O2605" s="11">
        <f t="shared" si="405"/>
        <v>41631.704328703701</v>
      </c>
      <c r="P2605" t="b">
        <v>1</v>
      </c>
      <c r="Q2605">
        <v>50</v>
      </c>
      <c r="R2605" t="b">
        <v>1</v>
      </c>
      <c r="S2605" t="s">
        <v>8301</v>
      </c>
      <c r="T2605" s="5">
        <f t="shared" si="406"/>
        <v>101.48571428571429</v>
      </c>
      <c r="U2605" s="5">
        <f t="shared" si="407"/>
        <v>35.520000000000003</v>
      </c>
      <c r="V2605" t="str">
        <f t="shared" si="408"/>
        <v>technology</v>
      </c>
      <c r="W2605" t="str">
        <f t="shared" si="409"/>
        <v>space exploration</v>
      </c>
      <c r="X2605" s="8">
        <f t="shared" si="400"/>
        <v>2013</v>
      </c>
      <c r="Y2605" s="8">
        <f t="shared" si="401"/>
        <v>12</v>
      </c>
    </row>
    <row r="2606" spans="1:25" ht="19" customHeight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402"/>
        <v>40997.842858796292</v>
      </c>
      <c r="L2606" s="12">
        <f t="shared" si="403"/>
        <v>2012</v>
      </c>
      <c r="M2606" s="12">
        <f t="shared" si="404"/>
        <v>3</v>
      </c>
      <c r="N2606" s="11"/>
      <c r="O2606" s="11">
        <f t="shared" si="405"/>
        <v>41027.842858796292</v>
      </c>
      <c r="P2606" t="b">
        <v>1</v>
      </c>
      <c r="Q2606">
        <v>321</v>
      </c>
      <c r="R2606" t="b">
        <v>1</v>
      </c>
      <c r="S2606" t="s">
        <v>8301</v>
      </c>
      <c r="T2606" s="5">
        <f t="shared" si="406"/>
        <v>104.21799999999999</v>
      </c>
      <c r="U2606" s="5">
        <f t="shared" si="407"/>
        <v>64.933333333333323</v>
      </c>
      <c r="V2606" t="str">
        <f t="shared" si="408"/>
        <v>technology</v>
      </c>
      <c r="W2606" t="str">
        <f t="shared" si="409"/>
        <v>space exploration</v>
      </c>
      <c r="X2606" s="8">
        <f t="shared" si="400"/>
        <v>2012</v>
      </c>
      <c r="Y2606" s="8">
        <f t="shared" si="401"/>
        <v>3</v>
      </c>
    </row>
    <row r="2607" spans="1:25" ht="19" customHeight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402"/>
        <v>42508.33321759259</v>
      </c>
      <c r="L2607" s="12">
        <f t="shared" si="403"/>
        <v>2016</v>
      </c>
      <c r="M2607" s="12">
        <f t="shared" si="404"/>
        <v>5</v>
      </c>
      <c r="N2607" s="11"/>
      <c r="O2607" s="11">
        <f t="shared" si="405"/>
        <v>42538.33321759259</v>
      </c>
      <c r="P2607" t="b">
        <v>1</v>
      </c>
      <c r="Q2607">
        <v>1762</v>
      </c>
      <c r="R2607" t="b">
        <v>1</v>
      </c>
      <c r="S2607" t="s">
        <v>8301</v>
      </c>
      <c r="T2607" s="5">
        <f t="shared" si="406"/>
        <v>107.42157000000002</v>
      </c>
      <c r="U2607" s="5">
        <f t="shared" si="407"/>
        <v>60.965703745743475</v>
      </c>
      <c r="V2607" t="str">
        <f t="shared" si="408"/>
        <v>technology</v>
      </c>
      <c r="W2607" t="str">
        <f t="shared" si="409"/>
        <v>space exploration</v>
      </c>
      <c r="X2607" s="8">
        <f t="shared" si="400"/>
        <v>2016</v>
      </c>
      <c r="Y2607" s="8">
        <f t="shared" si="401"/>
        <v>5</v>
      </c>
    </row>
    <row r="2608" spans="1:25" ht="19" customHeight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402"/>
        <v>41726.504421296289</v>
      </c>
      <c r="L2608" s="12">
        <f t="shared" si="403"/>
        <v>2014</v>
      </c>
      <c r="M2608" s="12">
        <f t="shared" si="404"/>
        <v>3</v>
      </c>
      <c r="N2608" s="11"/>
      <c r="O2608" s="11">
        <f t="shared" si="405"/>
        <v>41758.504421296289</v>
      </c>
      <c r="P2608" t="b">
        <v>1</v>
      </c>
      <c r="Q2608">
        <v>385</v>
      </c>
      <c r="R2608" t="b">
        <v>1</v>
      </c>
      <c r="S2608" t="s">
        <v>8301</v>
      </c>
      <c r="T2608" s="5">
        <f t="shared" si="406"/>
        <v>110.05454545454545</v>
      </c>
      <c r="U2608" s="5">
        <f t="shared" si="407"/>
        <v>31.444155844155844</v>
      </c>
      <c r="V2608" t="str">
        <f t="shared" si="408"/>
        <v>technology</v>
      </c>
      <c r="W2608" t="str">
        <f t="shared" si="409"/>
        <v>space exploration</v>
      </c>
      <c r="X2608" s="8">
        <f t="shared" si="400"/>
        <v>2014</v>
      </c>
      <c r="Y2608" s="8">
        <f t="shared" si="401"/>
        <v>3</v>
      </c>
    </row>
    <row r="2609" spans="1:25" ht="19" customHeight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402"/>
        <v>42184.666342592587</v>
      </c>
      <c r="L2609" s="12">
        <f t="shared" si="403"/>
        <v>2015</v>
      </c>
      <c r="M2609" s="12">
        <f t="shared" si="404"/>
        <v>6</v>
      </c>
      <c r="N2609" s="11"/>
      <c r="O2609" s="11">
        <f t="shared" si="405"/>
        <v>42227.874999999993</v>
      </c>
      <c r="P2609" t="b">
        <v>1</v>
      </c>
      <c r="Q2609">
        <v>398</v>
      </c>
      <c r="R2609" t="b">
        <v>1</v>
      </c>
      <c r="S2609" t="s">
        <v>8301</v>
      </c>
      <c r="T2609" s="5">
        <f t="shared" si="406"/>
        <v>407.7</v>
      </c>
      <c r="U2609" s="5">
        <f t="shared" si="407"/>
        <v>81.949748743718587</v>
      </c>
      <c r="V2609" t="str">
        <f t="shared" si="408"/>
        <v>technology</v>
      </c>
      <c r="W2609" t="str">
        <f t="shared" si="409"/>
        <v>space exploration</v>
      </c>
      <c r="X2609" s="8">
        <f t="shared" si="400"/>
        <v>2015</v>
      </c>
      <c r="Y2609" s="8">
        <f t="shared" si="401"/>
        <v>6</v>
      </c>
    </row>
    <row r="2610" spans="1:25" ht="19" customHeight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402"/>
        <v>42767.593379629623</v>
      </c>
      <c r="L2610" s="12">
        <f t="shared" si="403"/>
        <v>2017</v>
      </c>
      <c r="M2610" s="12">
        <f t="shared" si="404"/>
        <v>2</v>
      </c>
      <c r="N2610" s="11"/>
      <c r="O2610" s="11">
        <f t="shared" si="405"/>
        <v>42808.791666666664</v>
      </c>
      <c r="P2610" t="b">
        <v>1</v>
      </c>
      <c r="Q2610">
        <v>304</v>
      </c>
      <c r="R2610" t="b">
        <v>1</v>
      </c>
      <c r="S2610" t="s">
        <v>8301</v>
      </c>
      <c r="T2610" s="5">
        <f t="shared" si="406"/>
        <v>223.92500000000001</v>
      </c>
      <c r="U2610" s="5">
        <f t="shared" si="407"/>
        <v>58.92763157894737</v>
      </c>
      <c r="V2610" t="str">
        <f t="shared" si="408"/>
        <v>technology</v>
      </c>
      <c r="W2610" t="str">
        <f t="shared" si="409"/>
        <v>space exploration</v>
      </c>
      <c r="X2610" s="8">
        <f t="shared" si="400"/>
        <v>2017</v>
      </c>
      <c r="Y2610" s="8">
        <f t="shared" si="401"/>
        <v>2</v>
      </c>
    </row>
    <row r="2611" spans="1:25" ht="19" customHeight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402"/>
        <v>41075.02952546296</v>
      </c>
      <c r="L2611" s="12">
        <f t="shared" si="403"/>
        <v>2012</v>
      </c>
      <c r="M2611" s="12">
        <f t="shared" si="404"/>
        <v>6</v>
      </c>
      <c r="N2611" s="11"/>
      <c r="O2611" s="11">
        <f t="shared" si="405"/>
        <v>41105.02952546296</v>
      </c>
      <c r="P2611" t="b">
        <v>1</v>
      </c>
      <c r="Q2611">
        <v>676</v>
      </c>
      <c r="R2611" t="b">
        <v>1</v>
      </c>
      <c r="S2611" t="s">
        <v>8301</v>
      </c>
      <c r="T2611" s="5">
        <f t="shared" si="406"/>
        <v>303.80111428571428</v>
      </c>
      <c r="U2611" s="5">
        <f t="shared" si="407"/>
        <v>157.29347633136095</v>
      </c>
      <c r="V2611" t="str">
        <f t="shared" si="408"/>
        <v>technology</v>
      </c>
      <c r="W2611" t="str">
        <f t="shared" si="409"/>
        <v>space exploration</v>
      </c>
      <c r="X2611" s="8">
        <f t="shared" si="400"/>
        <v>2012</v>
      </c>
      <c r="Y2611" s="8">
        <f t="shared" si="401"/>
        <v>6</v>
      </c>
    </row>
    <row r="2612" spans="1:25" ht="19" customHeight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402"/>
        <v>42564.672743055555</v>
      </c>
      <c r="L2612" s="12">
        <f t="shared" si="403"/>
        <v>2016</v>
      </c>
      <c r="M2612" s="12">
        <f t="shared" si="404"/>
        <v>7</v>
      </c>
      <c r="N2612" s="11"/>
      <c r="O2612" s="11">
        <f t="shared" si="405"/>
        <v>42604.082638888889</v>
      </c>
      <c r="P2612" t="b">
        <v>1</v>
      </c>
      <c r="Q2612">
        <v>577</v>
      </c>
      <c r="R2612" t="b">
        <v>1</v>
      </c>
      <c r="S2612" t="s">
        <v>8301</v>
      </c>
      <c r="T2612" s="5">
        <f t="shared" si="406"/>
        <v>141.3251043268175</v>
      </c>
      <c r="U2612" s="5">
        <f t="shared" si="407"/>
        <v>55.758509532062391</v>
      </c>
      <c r="V2612" t="str">
        <f t="shared" si="408"/>
        <v>technology</v>
      </c>
      <c r="W2612" t="str">
        <f t="shared" si="409"/>
        <v>space exploration</v>
      </c>
      <c r="X2612" s="8">
        <f t="shared" si="400"/>
        <v>2016</v>
      </c>
      <c r="Y2612" s="8">
        <f t="shared" si="401"/>
        <v>7</v>
      </c>
    </row>
    <row r="2613" spans="1:25" ht="19" customHeight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402"/>
        <v>42704.127476851849</v>
      </c>
      <c r="L2613" s="12">
        <f t="shared" si="403"/>
        <v>2016</v>
      </c>
      <c r="M2613" s="12">
        <f t="shared" si="404"/>
        <v>11</v>
      </c>
      <c r="N2613" s="11"/>
      <c r="O2613" s="11">
        <f t="shared" si="405"/>
        <v>42737.749305555553</v>
      </c>
      <c r="P2613" t="b">
        <v>1</v>
      </c>
      <c r="Q2613">
        <v>3663</v>
      </c>
      <c r="R2613" t="b">
        <v>1</v>
      </c>
      <c r="S2613" t="s">
        <v>8301</v>
      </c>
      <c r="T2613" s="5">
        <f t="shared" si="406"/>
        <v>2790.6363636363635</v>
      </c>
      <c r="U2613" s="5">
        <f t="shared" si="407"/>
        <v>83.802893802893806</v>
      </c>
      <c r="V2613" t="str">
        <f t="shared" si="408"/>
        <v>technology</v>
      </c>
      <c r="W2613" t="str">
        <f t="shared" si="409"/>
        <v>space exploration</v>
      </c>
      <c r="X2613" s="8">
        <f t="shared" si="400"/>
        <v>2016</v>
      </c>
      <c r="Y2613" s="8">
        <f t="shared" si="401"/>
        <v>11</v>
      </c>
    </row>
    <row r="2614" spans="1:25" ht="19" customHeight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402"/>
        <v>41981.934837962959</v>
      </c>
      <c r="L2614" s="12">
        <f t="shared" si="403"/>
        <v>2014</v>
      </c>
      <c r="M2614" s="12">
        <f t="shared" si="404"/>
        <v>12</v>
      </c>
      <c r="N2614" s="11"/>
      <c r="O2614" s="11">
        <f t="shared" si="405"/>
        <v>42012.934837962959</v>
      </c>
      <c r="P2614" t="b">
        <v>1</v>
      </c>
      <c r="Q2614">
        <v>294</v>
      </c>
      <c r="R2614" t="b">
        <v>1</v>
      </c>
      <c r="S2614" t="s">
        <v>8301</v>
      </c>
      <c r="T2614" s="5">
        <f t="shared" si="406"/>
        <v>171.76130000000001</v>
      </c>
      <c r="U2614" s="5">
        <f t="shared" si="407"/>
        <v>58.422210884353746</v>
      </c>
      <c r="V2614" t="str">
        <f t="shared" si="408"/>
        <v>technology</v>
      </c>
      <c r="W2614" t="str">
        <f t="shared" si="409"/>
        <v>space exploration</v>
      </c>
      <c r="X2614" s="8">
        <f t="shared" si="400"/>
        <v>2014</v>
      </c>
      <c r="Y2614" s="8">
        <f t="shared" si="401"/>
        <v>12</v>
      </c>
    </row>
    <row r="2615" spans="1:25" ht="19" customHeight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402"/>
        <v>41143.609884259255</v>
      </c>
      <c r="L2615" s="12">
        <f t="shared" si="403"/>
        <v>2012</v>
      </c>
      <c r="M2615" s="12">
        <f t="shared" si="404"/>
        <v>8</v>
      </c>
      <c r="N2615" s="11"/>
      <c r="O2615" s="11">
        <f t="shared" si="405"/>
        <v>41173.609884259255</v>
      </c>
      <c r="P2615" t="b">
        <v>1</v>
      </c>
      <c r="Q2615">
        <v>28</v>
      </c>
      <c r="R2615" t="b">
        <v>1</v>
      </c>
      <c r="S2615" t="s">
        <v>8301</v>
      </c>
      <c r="T2615" s="5">
        <f t="shared" si="406"/>
        <v>101.01333333333334</v>
      </c>
      <c r="U2615" s="5">
        <f t="shared" si="407"/>
        <v>270.57142857142856</v>
      </c>
      <c r="V2615" t="str">
        <f t="shared" si="408"/>
        <v>technology</v>
      </c>
      <c r="W2615" t="str">
        <f t="shared" si="409"/>
        <v>space exploration</v>
      </c>
      <c r="X2615" s="8">
        <f t="shared" si="400"/>
        <v>2012</v>
      </c>
      <c r="Y2615" s="8">
        <f t="shared" si="401"/>
        <v>8</v>
      </c>
    </row>
    <row r="2616" spans="1:25" ht="19" customHeight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402"/>
        <v>41730.500138888885</v>
      </c>
      <c r="L2616" s="12">
        <f t="shared" si="403"/>
        <v>2014</v>
      </c>
      <c r="M2616" s="12">
        <f t="shared" si="404"/>
        <v>4</v>
      </c>
      <c r="N2616" s="11"/>
      <c r="O2616" s="11">
        <f t="shared" si="405"/>
        <v>41759</v>
      </c>
      <c r="P2616" t="b">
        <v>1</v>
      </c>
      <c r="Q2616">
        <v>100</v>
      </c>
      <c r="R2616" t="b">
        <v>1</v>
      </c>
      <c r="S2616" t="s">
        <v>8301</v>
      </c>
      <c r="T2616" s="5">
        <f t="shared" si="406"/>
        <v>102</v>
      </c>
      <c r="U2616" s="5">
        <f t="shared" si="407"/>
        <v>107.1</v>
      </c>
      <c r="V2616" t="str">
        <f t="shared" si="408"/>
        <v>technology</v>
      </c>
      <c r="W2616" t="str">
        <f t="shared" si="409"/>
        <v>space exploration</v>
      </c>
      <c r="X2616" s="8">
        <f t="shared" si="400"/>
        <v>2014</v>
      </c>
      <c r="Y2616" s="8">
        <f t="shared" si="401"/>
        <v>4</v>
      </c>
    </row>
    <row r="2617" spans="1:25" ht="19" customHeight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402"/>
        <v>42453.288935185185</v>
      </c>
      <c r="L2617" s="12">
        <f t="shared" si="403"/>
        <v>2016</v>
      </c>
      <c r="M2617" s="12">
        <f t="shared" si="404"/>
        <v>3</v>
      </c>
      <c r="N2617" s="11"/>
      <c r="O2617" s="11">
        <f t="shared" si="405"/>
        <v>42490.291666666664</v>
      </c>
      <c r="P2617" t="b">
        <v>0</v>
      </c>
      <c r="Q2617">
        <v>72</v>
      </c>
      <c r="R2617" t="b">
        <v>1</v>
      </c>
      <c r="S2617" t="s">
        <v>8301</v>
      </c>
      <c r="T2617" s="5">
        <f t="shared" si="406"/>
        <v>169.76511744127936</v>
      </c>
      <c r="U2617" s="5">
        <f t="shared" si="407"/>
        <v>47.180555555555557</v>
      </c>
      <c r="V2617" t="str">
        <f t="shared" si="408"/>
        <v>technology</v>
      </c>
      <c r="W2617" t="str">
        <f t="shared" si="409"/>
        <v>space exploration</v>
      </c>
      <c r="X2617" s="8">
        <f t="shared" si="400"/>
        <v>2016</v>
      </c>
      <c r="Y2617" s="8">
        <f t="shared" si="401"/>
        <v>3</v>
      </c>
    </row>
    <row r="2618" spans="1:25" ht="19" customHeight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402"/>
        <v>42211.786215277774</v>
      </c>
      <c r="L2618" s="12">
        <f t="shared" si="403"/>
        <v>2015</v>
      </c>
      <c r="M2618" s="12">
        <f t="shared" si="404"/>
        <v>7</v>
      </c>
      <c r="N2618" s="11"/>
      <c r="O2618" s="11">
        <f t="shared" si="405"/>
        <v>42241.786215277774</v>
      </c>
      <c r="P2618" t="b">
        <v>1</v>
      </c>
      <c r="Q2618">
        <v>238</v>
      </c>
      <c r="R2618" t="b">
        <v>1</v>
      </c>
      <c r="S2618" t="s">
        <v>8301</v>
      </c>
      <c r="T2618" s="5">
        <f t="shared" si="406"/>
        <v>114.53400000000001</v>
      </c>
      <c r="U2618" s="5">
        <f t="shared" si="407"/>
        <v>120.30882352941177</v>
      </c>
      <c r="V2618" t="str">
        <f t="shared" si="408"/>
        <v>technology</v>
      </c>
      <c r="W2618" t="str">
        <f t="shared" si="409"/>
        <v>space exploration</v>
      </c>
      <c r="X2618" s="8">
        <f t="shared" si="400"/>
        <v>2015</v>
      </c>
      <c r="Y2618" s="8">
        <f t="shared" si="401"/>
        <v>7</v>
      </c>
    </row>
    <row r="2619" spans="1:25" ht="19" customHeight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402"/>
        <v>41902.666099537033</v>
      </c>
      <c r="L2619" s="12">
        <f t="shared" si="403"/>
        <v>2014</v>
      </c>
      <c r="M2619" s="12">
        <f t="shared" si="404"/>
        <v>9</v>
      </c>
      <c r="N2619" s="11"/>
      <c r="O2619" s="11">
        <f t="shared" si="405"/>
        <v>41932.666099537033</v>
      </c>
      <c r="P2619" t="b">
        <v>1</v>
      </c>
      <c r="Q2619">
        <v>159</v>
      </c>
      <c r="R2619" t="b">
        <v>1</v>
      </c>
      <c r="S2619" t="s">
        <v>8301</v>
      </c>
      <c r="T2619" s="5">
        <f t="shared" si="406"/>
        <v>877.6</v>
      </c>
      <c r="U2619" s="5">
        <f t="shared" si="407"/>
        <v>27.59748427672956</v>
      </c>
      <c r="V2619" t="str">
        <f t="shared" si="408"/>
        <v>technology</v>
      </c>
      <c r="W2619" t="str">
        <f t="shared" si="409"/>
        <v>space exploration</v>
      </c>
      <c r="X2619" s="8">
        <f t="shared" si="400"/>
        <v>2014</v>
      </c>
      <c r="Y2619" s="8">
        <f t="shared" si="401"/>
        <v>9</v>
      </c>
    </row>
    <row r="2620" spans="1:25" ht="19" customHeight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402"/>
        <v>42279.584039351852</v>
      </c>
      <c r="L2620" s="12">
        <f t="shared" si="403"/>
        <v>2015</v>
      </c>
      <c r="M2620" s="12">
        <f t="shared" si="404"/>
        <v>10</v>
      </c>
      <c r="N2620" s="11"/>
      <c r="O2620" s="11">
        <f t="shared" si="405"/>
        <v>42339.625706018516</v>
      </c>
      <c r="P2620" t="b">
        <v>1</v>
      </c>
      <c r="Q2620">
        <v>77</v>
      </c>
      <c r="R2620" t="b">
        <v>1</v>
      </c>
      <c r="S2620" t="s">
        <v>8301</v>
      </c>
      <c r="T2620" s="5">
        <f t="shared" si="406"/>
        <v>105.38666666666667</v>
      </c>
      <c r="U2620" s="5">
        <f t="shared" si="407"/>
        <v>205.2987012987013</v>
      </c>
      <c r="V2620" t="str">
        <f t="shared" si="408"/>
        <v>technology</v>
      </c>
      <c r="W2620" t="str">
        <f t="shared" si="409"/>
        <v>space exploration</v>
      </c>
      <c r="X2620" s="8">
        <f t="shared" si="400"/>
        <v>2015</v>
      </c>
      <c r="Y2620" s="8">
        <f t="shared" si="401"/>
        <v>10</v>
      </c>
    </row>
    <row r="2621" spans="1:25" ht="19" customHeight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402"/>
        <v>42273.67597222222</v>
      </c>
      <c r="L2621" s="12">
        <f t="shared" si="403"/>
        <v>2015</v>
      </c>
      <c r="M2621" s="12">
        <f t="shared" si="404"/>
        <v>9</v>
      </c>
      <c r="N2621" s="11"/>
      <c r="O2621" s="11">
        <f t="shared" si="405"/>
        <v>42300.249999999993</v>
      </c>
      <c r="P2621" t="b">
        <v>1</v>
      </c>
      <c r="Q2621">
        <v>53</v>
      </c>
      <c r="R2621" t="b">
        <v>1</v>
      </c>
      <c r="S2621" t="s">
        <v>8301</v>
      </c>
      <c r="T2621" s="5">
        <f t="shared" si="406"/>
        <v>188.39999999999998</v>
      </c>
      <c r="U2621" s="5">
        <f t="shared" si="407"/>
        <v>35.547169811320757</v>
      </c>
      <c r="V2621" t="str">
        <f t="shared" si="408"/>
        <v>technology</v>
      </c>
      <c r="W2621" t="str">
        <f t="shared" si="409"/>
        <v>space exploration</v>
      </c>
      <c r="X2621" s="8">
        <f t="shared" si="400"/>
        <v>2015</v>
      </c>
      <c r="Y2621" s="8">
        <f t="shared" si="401"/>
        <v>9</v>
      </c>
    </row>
    <row r="2622" spans="1:25" ht="19" customHeight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402"/>
        <v>42250.958819444444</v>
      </c>
      <c r="L2622" s="12">
        <f t="shared" si="403"/>
        <v>2015</v>
      </c>
      <c r="M2622" s="12">
        <f t="shared" si="404"/>
        <v>9</v>
      </c>
      <c r="N2622" s="11"/>
      <c r="O2622" s="11">
        <f t="shared" si="405"/>
        <v>42287.833333333336</v>
      </c>
      <c r="P2622" t="b">
        <v>1</v>
      </c>
      <c r="Q2622">
        <v>1251</v>
      </c>
      <c r="R2622" t="b">
        <v>1</v>
      </c>
      <c r="S2622" t="s">
        <v>8301</v>
      </c>
      <c r="T2622" s="5">
        <f t="shared" si="406"/>
        <v>143.65230769230772</v>
      </c>
      <c r="U2622" s="5">
        <f t="shared" si="407"/>
        <v>74.639488409272587</v>
      </c>
      <c r="V2622" t="str">
        <f t="shared" si="408"/>
        <v>technology</v>
      </c>
      <c r="W2622" t="str">
        <f t="shared" si="409"/>
        <v>space exploration</v>
      </c>
      <c r="X2622" s="8">
        <f t="shared" si="400"/>
        <v>2015</v>
      </c>
      <c r="Y2622" s="8">
        <f t="shared" si="401"/>
        <v>9</v>
      </c>
    </row>
    <row r="2623" spans="1:25" ht="19" customHeight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402"/>
        <v>42115.539212962962</v>
      </c>
      <c r="L2623" s="12">
        <f t="shared" si="403"/>
        <v>2015</v>
      </c>
      <c r="M2623" s="12">
        <f t="shared" si="404"/>
        <v>4</v>
      </c>
      <c r="N2623" s="11"/>
      <c r="O2623" s="11">
        <f t="shared" si="405"/>
        <v>42145.539212962962</v>
      </c>
      <c r="P2623" t="b">
        <v>1</v>
      </c>
      <c r="Q2623">
        <v>465</v>
      </c>
      <c r="R2623" t="b">
        <v>1</v>
      </c>
      <c r="S2623" t="s">
        <v>8301</v>
      </c>
      <c r="T2623" s="5">
        <f t="shared" si="406"/>
        <v>145.88</v>
      </c>
      <c r="U2623" s="5">
        <f t="shared" si="407"/>
        <v>47.058064516129029</v>
      </c>
      <c r="V2623" t="str">
        <f t="shared" si="408"/>
        <v>technology</v>
      </c>
      <c r="W2623" t="str">
        <f t="shared" si="409"/>
        <v>space exploration</v>
      </c>
      <c r="X2623" s="8">
        <f t="shared" si="400"/>
        <v>2015</v>
      </c>
      <c r="Y2623" s="8">
        <f t="shared" si="401"/>
        <v>4</v>
      </c>
    </row>
    <row r="2624" spans="1:25" ht="19" customHeight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402"/>
        <v>42689.534907407404</v>
      </c>
      <c r="L2624" s="12">
        <f t="shared" si="403"/>
        <v>2016</v>
      </c>
      <c r="M2624" s="12">
        <f t="shared" si="404"/>
        <v>11</v>
      </c>
      <c r="N2624" s="11"/>
      <c r="O2624" s="11">
        <f t="shared" si="405"/>
        <v>42734.534907407404</v>
      </c>
      <c r="P2624" t="b">
        <v>0</v>
      </c>
      <c r="Q2624">
        <v>74</v>
      </c>
      <c r="R2624" t="b">
        <v>1</v>
      </c>
      <c r="S2624" t="s">
        <v>8301</v>
      </c>
      <c r="T2624" s="5">
        <f t="shared" si="406"/>
        <v>131.184</v>
      </c>
      <c r="U2624" s="5">
        <f t="shared" si="407"/>
        <v>26.591351351351353</v>
      </c>
      <c r="V2624" t="str">
        <f t="shared" si="408"/>
        <v>technology</v>
      </c>
      <c r="W2624" t="str">
        <f t="shared" si="409"/>
        <v>space exploration</v>
      </c>
      <c r="X2624" s="8">
        <f t="shared" si="400"/>
        <v>2016</v>
      </c>
      <c r="Y2624" s="8">
        <f t="shared" si="401"/>
        <v>11</v>
      </c>
    </row>
    <row r="2625" spans="1:25" ht="19" customHeight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402"/>
        <v>42692.048217592594</v>
      </c>
      <c r="L2625" s="12">
        <f t="shared" si="403"/>
        <v>2016</v>
      </c>
      <c r="M2625" s="12">
        <f t="shared" si="404"/>
        <v>11</v>
      </c>
      <c r="N2625" s="11"/>
      <c r="O2625" s="11">
        <f t="shared" si="405"/>
        <v>42706.048217592594</v>
      </c>
      <c r="P2625" t="b">
        <v>0</v>
      </c>
      <c r="Q2625">
        <v>62</v>
      </c>
      <c r="R2625" t="b">
        <v>1</v>
      </c>
      <c r="S2625" t="s">
        <v>8301</v>
      </c>
      <c r="T2625" s="5">
        <f t="shared" si="406"/>
        <v>113.99999999999999</v>
      </c>
      <c r="U2625" s="5">
        <f t="shared" si="407"/>
        <v>36.774193548387096</v>
      </c>
      <c r="V2625" t="str">
        <f t="shared" si="408"/>
        <v>technology</v>
      </c>
      <c r="W2625" t="str">
        <f t="shared" si="409"/>
        <v>space exploration</v>
      </c>
      <c r="X2625" s="8">
        <f t="shared" si="400"/>
        <v>2016</v>
      </c>
      <c r="Y2625" s="8">
        <f t="shared" si="401"/>
        <v>11</v>
      </c>
    </row>
    <row r="2626" spans="1:25" ht="19" customHeight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si="402"/>
        <v>41144.213217592587</v>
      </c>
      <c r="L2626" s="12">
        <f t="shared" si="403"/>
        <v>2012</v>
      </c>
      <c r="M2626" s="12">
        <f t="shared" si="404"/>
        <v>8</v>
      </c>
      <c r="N2626" s="11"/>
      <c r="O2626" s="11">
        <f t="shared" si="405"/>
        <v>41165.213217592587</v>
      </c>
      <c r="P2626" t="b">
        <v>0</v>
      </c>
      <c r="Q2626">
        <v>3468</v>
      </c>
      <c r="R2626" t="b">
        <v>1</v>
      </c>
      <c r="S2626" t="s">
        <v>8301</v>
      </c>
      <c r="T2626" s="5">
        <f t="shared" si="406"/>
        <v>1379.4206249999997</v>
      </c>
      <c r="U2626" s="5">
        <f t="shared" si="407"/>
        <v>31.820544982698959</v>
      </c>
      <c r="V2626" t="str">
        <f t="shared" si="408"/>
        <v>technology</v>
      </c>
      <c r="W2626" t="str">
        <f t="shared" si="409"/>
        <v>space exploration</v>
      </c>
      <c r="X2626" s="8">
        <f t="shared" ref="X2626:X2689" si="410">L2626</f>
        <v>2012</v>
      </c>
      <c r="Y2626" s="8">
        <f t="shared" ref="Y2626:Y2689" si="411">M2626</f>
        <v>8</v>
      </c>
    </row>
    <row r="2627" spans="1:25" ht="19" customHeight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ref="K2627:K2690" si="412">(J2627/86400)+25569+(-5/24)</f>
        <v>42658.601944444446</v>
      </c>
      <c r="L2627" s="12">
        <f t="shared" ref="L2627:L2690" si="413">YEAR(K2627)</f>
        <v>2016</v>
      </c>
      <c r="M2627" s="12">
        <f t="shared" ref="M2627:M2690" si="414">MONTH(K2627)</f>
        <v>10</v>
      </c>
      <c r="N2627" s="11"/>
      <c r="O2627" s="11">
        <f t="shared" ref="O2627:O2690" si="415">(I2627/86400)+25569+(-5/24)</f>
        <v>42683.643611111103</v>
      </c>
      <c r="P2627" t="b">
        <v>0</v>
      </c>
      <c r="Q2627">
        <v>52</v>
      </c>
      <c r="R2627" t="b">
        <v>1</v>
      </c>
      <c r="S2627" t="s">
        <v>8301</v>
      </c>
      <c r="T2627" s="5">
        <f t="shared" ref="T2627:T2690" si="416">E2627/D2627*100</f>
        <v>956</v>
      </c>
      <c r="U2627" s="5">
        <f t="shared" ref="U2627:U2690" si="417">IF(Q2627&gt;0,E2627/Q2627,0)</f>
        <v>27.576923076923077</v>
      </c>
      <c r="V2627" t="str">
        <f t="shared" ref="V2627:V2690" si="418">LEFT(S2627,SEARCH("/",S2627)-1)</f>
        <v>technology</v>
      </c>
      <c r="W2627" t="str">
        <f t="shared" ref="W2627:W2690" si="419">RIGHT($S2627,LEN($S2627)-SEARCH("/",$S2627))</f>
        <v>space exploration</v>
      </c>
      <c r="X2627" s="8">
        <f t="shared" si="410"/>
        <v>2016</v>
      </c>
      <c r="Y2627" s="8">
        <f t="shared" si="411"/>
        <v>10</v>
      </c>
    </row>
    <row r="2628" spans="1:25" ht="19" customHeight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412"/>
        <v>42128.41978009259</v>
      </c>
      <c r="L2628" s="12">
        <f t="shared" si="413"/>
        <v>2015</v>
      </c>
      <c r="M2628" s="12">
        <f t="shared" si="414"/>
        <v>5</v>
      </c>
      <c r="N2628" s="11"/>
      <c r="O2628" s="11">
        <f t="shared" si="415"/>
        <v>42158.41978009259</v>
      </c>
      <c r="P2628" t="b">
        <v>0</v>
      </c>
      <c r="Q2628">
        <v>50</v>
      </c>
      <c r="R2628" t="b">
        <v>1</v>
      </c>
      <c r="S2628" t="s">
        <v>8301</v>
      </c>
      <c r="T2628" s="5">
        <f t="shared" si="416"/>
        <v>112.00000000000001</v>
      </c>
      <c r="U2628" s="5">
        <f t="shared" si="417"/>
        <v>56</v>
      </c>
      <c r="V2628" t="str">
        <f t="shared" si="418"/>
        <v>technology</v>
      </c>
      <c r="W2628" t="str">
        <f t="shared" si="419"/>
        <v>space exploration</v>
      </c>
      <c r="X2628" s="8">
        <f t="shared" si="410"/>
        <v>2015</v>
      </c>
      <c r="Y2628" s="8">
        <f t="shared" si="411"/>
        <v>5</v>
      </c>
    </row>
    <row r="2629" spans="1:25" ht="19" customHeight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412"/>
        <v>42304.621076388888</v>
      </c>
      <c r="L2629" s="12">
        <f t="shared" si="413"/>
        <v>2015</v>
      </c>
      <c r="M2629" s="12">
        <f t="shared" si="414"/>
        <v>10</v>
      </c>
      <c r="N2629" s="11"/>
      <c r="O2629" s="11">
        <f t="shared" si="415"/>
        <v>42334.662743055553</v>
      </c>
      <c r="P2629" t="b">
        <v>0</v>
      </c>
      <c r="Q2629">
        <v>45</v>
      </c>
      <c r="R2629" t="b">
        <v>1</v>
      </c>
      <c r="S2629" t="s">
        <v>8301</v>
      </c>
      <c r="T2629" s="5">
        <f t="shared" si="416"/>
        <v>646.66666666666663</v>
      </c>
      <c r="U2629" s="5">
        <f t="shared" si="417"/>
        <v>21.555555555555557</v>
      </c>
      <c r="V2629" t="str">
        <f t="shared" si="418"/>
        <v>technology</v>
      </c>
      <c r="W2629" t="str">
        <f t="shared" si="419"/>
        <v>space exploration</v>
      </c>
      <c r="X2629" s="8">
        <f t="shared" si="410"/>
        <v>2015</v>
      </c>
      <c r="Y2629" s="8">
        <f t="shared" si="411"/>
        <v>10</v>
      </c>
    </row>
    <row r="2630" spans="1:25" ht="19" customHeight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412"/>
        <v>41953.757719907408</v>
      </c>
      <c r="L2630" s="12">
        <f t="shared" si="413"/>
        <v>2014</v>
      </c>
      <c r="M2630" s="12">
        <f t="shared" si="414"/>
        <v>11</v>
      </c>
      <c r="N2630" s="11"/>
      <c r="O2630" s="11">
        <f t="shared" si="415"/>
        <v>41973.757719907408</v>
      </c>
      <c r="P2630" t="b">
        <v>0</v>
      </c>
      <c r="Q2630">
        <v>21</v>
      </c>
      <c r="R2630" t="b">
        <v>1</v>
      </c>
      <c r="S2630" t="s">
        <v>8301</v>
      </c>
      <c r="T2630" s="5">
        <f t="shared" si="416"/>
        <v>110.36948748510132</v>
      </c>
      <c r="U2630" s="5">
        <f t="shared" si="417"/>
        <v>44.095238095238095</v>
      </c>
      <c r="V2630" t="str">
        <f t="shared" si="418"/>
        <v>technology</v>
      </c>
      <c r="W2630" t="str">
        <f t="shared" si="419"/>
        <v>space exploration</v>
      </c>
      <c r="X2630" s="8">
        <f t="shared" si="410"/>
        <v>2014</v>
      </c>
      <c r="Y2630" s="8">
        <f t="shared" si="411"/>
        <v>11</v>
      </c>
    </row>
    <row r="2631" spans="1:25" ht="19" customHeight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412"/>
        <v>42108.330115740733</v>
      </c>
      <c r="L2631" s="12">
        <f t="shared" si="413"/>
        <v>2015</v>
      </c>
      <c r="M2631" s="12">
        <f t="shared" si="414"/>
        <v>4</v>
      </c>
      <c r="N2631" s="11"/>
      <c r="O2631" s="11">
        <f t="shared" si="415"/>
        <v>42138.330115740733</v>
      </c>
      <c r="P2631" t="b">
        <v>0</v>
      </c>
      <c r="Q2631">
        <v>100</v>
      </c>
      <c r="R2631" t="b">
        <v>1</v>
      </c>
      <c r="S2631" t="s">
        <v>8301</v>
      </c>
      <c r="T2631" s="5">
        <f t="shared" si="416"/>
        <v>127.74000000000001</v>
      </c>
      <c r="U2631" s="5">
        <f t="shared" si="417"/>
        <v>63.87</v>
      </c>
      <c r="V2631" t="str">
        <f t="shared" si="418"/>
        <v>technology</v>
      </c>
      <c r="W2631" t="str">
        <f t="shared" si="419"/>
        <v>space exploration</v>
      </c>
      <c r="X2631" s="8">
        <f t="shared" si="410"/>
        <v>2015</v>
      </c>
      <c r="Y2631" s="8">
        <f t="shared" si="411"/>
        <v>4</v>
      </c>
    </row>
    <row r="2632" spans="1:25" ht="19" customHeight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412"/>
        <v>42523.897129629629</v>
      </c>
      <c r="L2632" s="12">
        <f t="shared" si="413"/>
        <v>2016</v>
      </c>
      <c r="M2632" s="12">
        <f t="shared" si="414"/>
        <v>6</v>
      </c>
      <c r="N2632" s="11"/>
      <c r="O2632" s="11">
        <f t="shared" si="415"/>
        <v>42551.208333333336</v>
      </c>
      <c r="P2632" t="b">
        <v>0</v>
      </c>
      <c r="Q2632">
        <v>81</v>
      </c>
      <c r="R2632" t="b">
        <v>1</v>
      </c>
      <c r="S2632" t="s">
        <v>8301</v>
      </c>
      <c r="T2632" s="5">
        <f t="shared" si="416"/>
        <v>157.9</v>
      </c>
      <c r="U2632" s="5">
        <f t="shared" si="417"/>
        <v>38.987654320987652</v>
      </c>
      <c r="V2632" t="str">
        <f t="shared" si="418"/>
        <v>technology</v>
      </c>
      <c r="W2632" t="str">
        <f t="shared" si="419"/>
        <v>space exploration</v>
      </c>
      <c r="X2632" s="8">
        <f t="shared" si="410"/>
        <v>2016</v>
      </c>
      <c r="Y2632" s="8">
        <f t="shared" si="411"/>
        <v>6</v>
      </c>
    </row>
    <row r="2633" spans="1:25" ht="19" customHeight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412"/>
        <v>42217.960960648146</v>
      </c>
      <c r="L2633" s="12">
        <f t="shared" si="413"/>
        <v>2015</v>
      </c>
      <c r="M2633" s="12">
        <f t="shared" si="414"/>
        <v>8</v>
      </c>
      <c r="N2633" s="11"/>
      <c r="O2633" s="11">
        <f t="shared" si="415"/>
        <v>42245.960960648146</v>
      </c>
      <c r="P2633" t="b">
        <v>0</v>
      </c>
      <c r="Q2633">
        <v>286</v>
      </c>
      <c r="R2633" t="b">
        <v>1</v>
      </c>
      <c r="S2633" t="s">
        <v>8301</v>
      </c>
      <c r="T2633" s="5">
        <f t="shared" si="416"/>
        <v>114.66525000000001</v>
      </c>
      <c r="U2633" s="5">
        <f t="shared" si="417"/>
        <v>80.185489510489504</v>
      </c>
      <c r="V2633" t="str">
        <f t="shared" si="418"/>
        <v>technology</v>
      </c>
      <c r="W2633" t="str">
        <f t="shared" si="419"/>
        <v>space exploration</v>
      </c>
      <c r="X2633" s="8">
        <f t="shared" si="410"/>
        <v>2015</v>
      </c>
      <c r="Y2633" s="8">
        <f t="shared" si="411"/>
        <v>8</v>
      </c>
    </row>
    <row r="2634" spans="1:25" ht="19" customHeight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412"/>
        <v>42493.853460648148</v>
      </c>
      <c r="L2634" s="12">
        <f t="shared" si="413"/>
        <v>2016</v>
      </c>
      <c r="M2634" s="12">
        <f t="shared" si="414"/>
        <v>5</v>
      </c>
      <c r="N2634" s="11"/>
      <c r="O2634" s="11">
        <f t="shared" si="415"/>
        <v>42518.853460648148</v>
      </c>
      <c r="P2634" t="b">
        <v>0</v>
      </c>
      <c r="Q2634">
        <v>42</v>
      </c>
      <c r="R2634" t="b">
        <v>1</v>
      </c>
      <c r="S2634" t="s">
        <v>8301</v>
      </c>
      <c r="T2634" s="5">
        <f t="shared" si="416"/>
        <v>137.00934579439252</v>
      </c>
      <c r="U2634" s="5">
        <f t="shared" si="417"/>
        <v>34.904761904761905</v>
      </c>
      <c r="V2634" t="str">
        <f t="shared" si="418"/>
        <v>technology</v>
      </c>
      <c r="W2634" t="str">
        <f t="shared" si="419"/>
        <v>space exploration</v>
      </c>
      <c r="X2634" s="8">
        <f t="shared" si="410"/>
        <v>2016</v>
      </c>
      <c r="Y2634" s="8">
        <f t="shared" si="411"/>
        <v>5</v>
      </c>
    </row>
    <row r="2635" spans="1:25" ht="19" customHeight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412"/>
        <v>41667.614953703705</v>
      </c>
      <c r="L2635" s="12">
        <f t="shared" si="413"/>
        <v>2014</v>
      </c>
      <c r="M2635" s="12">
        <f t="shared" si="414"/>
        <v>1</v>
      </c>
      <c r="N2635" s="11"/>
      <c r="O2635" s="11">
        <f t="shared" si="415"/>
        <v>41697.75</v>
      </c>
      <c r="P2635" t="b">
        <v>0</v>
      </c>
      <c r="Q2635">
        <v>199</v>
      </c>
      <c r="R2635" t="b">
        <v>1</v>
      </c>
      <c r="S2635" t="s">
        <v>8301</v>
      </c>
      <c r="T2635" s="5">
        <f t="shared" si="416"/>
        <v>354.62</v>
      </c>
      <c r="U2635" s="5">
        <f t="shared" si="417"/>
        <v>89.100502512562812</v>
      </c>
      <c r="V2635" t="str">
        <f t="shared" si="418"/>
        <v>technology</v>
      </c>
      <c r="W2635" t="str">
        <f t="shared" si="419"/>
        <v>space exploration</v>
      </c>
      <c r="X2635" s="8">
        <f t="shared" si="410"/>
        <v>2014</v>
      </c>
      <c r="Y2635" s="8">
        <f t="shared" si="411"/>
        <v>1</v>
      </c>
    </row>
    <row r="2636" spans="1:25" ht="19" customHeight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412"/>
        <v>42612.448159722218</v>
      </c>
      <c r="L2636" s="12">
        <f t="shared" si="413"/>
        <v>2016</v>
      </c>
      <c r="M2636" s="12">
        <f t="shared" si="414"/>
        <v>8</v>
      </c>
      <c r="N2636" s="11"/>
      <c r="O2636" s="11">
        <f t="shared" si="415"/>
        <v>42642.448159722218</v>
      </c>
      <c r="P2636" t="b">
        <v>0</v>
      </c>
      <c r="Q2636">
        <v>25</v>
      </c>
      <c r="R2636" t="b">
        <v>1</v>
      </c>
      <c r="S2636" t="s">
        <v>8301</v>
      </c>
      <c r="T2636" s="5">
        <f t="shared" si="416"/>
        <v>106.02150537634409</v>
      </c>
      <c r="U2636" s="5">
        <f t="shared" si="417"/>
        <v>39.44</v>
      </c>
      <c r="V2636" t="str">
        <f t="shared" si="418"/>
        <v>technology</v>
      </c>
      <c r="W2636" t="str">
        <f t="shared" si="419"/>
        <v>space exploration</v>
      </c>
      <c r="X2636" s="8">
        <f t="shared" si="410"/>
        <v>2016</v>
      </c>
      <c r="Y2636" s="8">
        <f t="shared" si="411"/>
        <v>8</v>
      </c>
    </row>
    <row r="2637" spans="1:25" ht="19" customHeight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412"/>
        <v>42037.742604166669</v>
      </c>
      <c r="L2637" s="12">
        <f t="shared" si="413"/>
        <v>2015</v>
      </c>
      <c r="M2637" s="12">
        <f t="shared" si="414"/>
        <v>2</v>
      </c>
      <c r="N2637" s="11"/>
      <c r="O2637" s="11">
        <f t="shared" si="415"/>
        <v>42072.700937499998</v>
      </c>
      <c r="P2637" t="b">
        <v>0</v>
      </c>
      <c r="Q2637">
        <v>84</v>
      </c>
      <c r="R2637" t="b">
        <v>1</v>
      </c>
      <c r="S2637" t="s">
        <v>8301</v>
      </c>
      <c r="T2637" s="5">
        <f t="shared" si="416"/>
        <v>100</v>
      </c>
      <c r="U2637" s="5">
        <f t="shared" si="417"/>
        <v>136.9047619047619</v>
      </c>
      <c r="V2637" t="str">
        <f t="shared" si="418"/>
        <v>technology</v>
      </c>
      <c r="W2637" t="str">
        <f t="shared" si="419"/>
        <v>space exploration</v>
      </c>
      <c r="X2637" s="8">
        <f t="shared" si="410"/>
        <v>2015</v>
      </c>
      <c r="Y2637" s="8">
        <f t="shared" si="411"/>
        <v>2</v>
      </c>
    </row>
    <row r="2638" spans="1:25" ht="19" customHeight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412"/>
        <v>42636.406412037039</v>
      </c>
      <c r="L2638" s="12">
        <f t="shared" si="413"/>
        <v>2016</v>
      </c>
      <c r="M2638" s="12">
        <f t="shared" si="414"/>
        <v>9</v>
      </c>
      <c r="N2638" s="11"/>
      <c r="O2638" s="11">
        <f t="shared" si="415"/>
        <v>42658.833333333336</v>
      </c>
      <c r="P2638" t="b">
        <v>0</v>
      </c>
      <c r="Q2638">
        <v>50</v>
      </c>
      <c r="R2638" t="b">
        <v>1</v>
      </c>
      <c r="S2638" t="s">
        <v>8301</v>
      </c>
      <c r="T2638" s="5">
        <f t="shared" si="416"/>
        <v>187.3</v>
      </c>
      <c r="U2638" s="5">
        <f t="shared" si="417"/>
        <v>37.46</v>
      </c>
      <c r="V2638" t="str">
        <f t="shared" si="418"/>
        <v>technology</v>
      </c>
      <c r="W2638" t="str">
        <f t="shared" si="419"/>
        <v>space exploration</v>
      </c>
      <c r="X2638" s="8">
        <f t="shared" si="410"/>
        <v>2016</v>
      </c>
      <c r="Y2638" s="8">
        <f t="shared" si="411"/>
        <v>9</v>
      </c>
    </row>
    <row r="2639" spans="1:25" ht="19" customHeight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412"/>
        <v>42639.341145833336</v>
      </c>
      <c r="L2639" s="12">
        <f t="shared" si="413"/>
        <v>2016</v>
      </c>
      <c r="M2639" s="12">
        <f t="shared" si="414"/>
        <v>9</v>
      </c>
      <c r="N2639" s="11"/>
      <c r="O2639" s="11">
        <f t="shared" si="415"/>
        <v>42655.341145833336</v>
      </c>
      <c r="P2639" t="b">
        <v>0</v>
      </c>
      <c r="Q2639">
        <v>26</v>
      </c>
      <c r="R2639" t="b">
        <v>1</v>
      </c>
      <c r="S2639" t="s">
        <v>8301</v>
      </c>
      <c r="T2639" s="5">
        <f t="shared" si="416"/>
        <v>166.2</v>
      </c>
      <c r="U2639" s="5">
        <f t="shared" si="417"/>
        <v>31.96153846153846</v>
      </c>
      <c r="V2639" t="str">
        <f t="shared" si="418"/>
        <v>technology</v>
      </c>
      <c r="W2639" t="str">
        <f t="shared" si="419"/>
        <v>space exploration</v>
      </c>
      <c r="X2639" s="8">
        <f t="shared" si="410"/>
        <v>2016</v>
      </c>
      <c r="Y2639" s="8">
        <f t="shared" si="411"/>
        <v>9</v>
      </c>
    </row>
    <row r="2640" spans="1:25" ht="19" customHeight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412"/>
        <v>41989.70480324074</v>
      </c>
      <c r="L2640" s="12">
        <f t="shared" si="413"/>
        <v>2014</v>
      </c>
      <c r="M2640" s="12">
        <f t="shared" si="414"/>
        <v>12</v>
      </c>
      <c r="N2640" s="11"/>
      <c r="O2640" s="11">
        <f t="shared" si="415"/>
        <v>42019.70480324074</v>
      </c>
      <c r="P2640" t="b">
        <v>0</v>
      </c>
      <c r="Q2640">
        <v>14</v>
      </c>
      <c r="R2640" t="b">
        <v>1</v>
      </c>
      <c r="S2640" t="s">
        <v>8301</v>
      </c>
      <c r="T2640" s="5">
        <f t="shared" si="416"/>
        <v>101.72910662824208</v>
      </c>
      <c r="U2640" s="5">
        <f t="shared" si="417"/>
        <v>25.214285714285715</v>
      </c>
      <c r="V2640" t="str">
        <f t="shared" si="418"/>
        <v>technology</v>
      </c>
      <c r="W2640" t="str">
        <f t="shared" si="419"/>
        <v>space exploration</v>
      </c>
      <c r="X2640" s="8">
        <f t="shared" si="410"/>
        <v>2014</v>
      </c>
      <c r="Y2640" s="8">
        <f t="shared" si="411"/>
        <v>12</v>
      </c>
    </row>
    <row r="2641" spans="1:25" ht="19" customHeight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412"/>
        <v>42024.656805555554</v>
      </c>
      <c r="L2641" s="12">
        <f t="shared" si="413"/>
        <v>2015</v>
      </c>
      <c r="M2641" s="12">
        <f t="shared" si="414"/>
        <v>1</v>
      </c>
      <c r="N2641" s="11"/>
      <c r="O2641" s="11">
        <f t="shared" si="415"/>
        <v>42054.656805555554</v>
      </c>
      <c r="P2641" t="b">
        <v>0</v>
      </c>
      <c r="Q2641">
        <v>49</v>
      </c>
      <c r="R2641" t="b">
        <v>1</v>
      </c>
      <c r="S2641" t="s">
        <v>8301</v>
      </c>
      <c r="T2641" s="5">
        <f t="shared" si="416"/>
        <v>164</v>
      </c>
      <c r="U2641" s="5">
        <f t="shared" si="417"/>
        <v>10.040816326530612</v>
      </c>
      <c r="V2641" t="str">
        <f t="shared" si="418"/>
        <v>technology</v>
      </c>
      <c r="W2641" t="str">
        <f t="shared" si="419"/>
        <v>space exploration</v>
      </c>
      <c r="X2641" s="8">
        <f t="shared" si="410"/>
        <v>2015</v>
      </c>
      <c r="Y2641" s="8">
        <f t="shared" si="411"/>
        <v>1</v>
      </c>
    </row>
    <row r="2642" spans="1:25" ht="19" customHeight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412"/>
        <v>42102.952245370368</v>
      </c>
      <c r="L2642" s="12">
        <f t="shared" si="413"/>
        <v>2015</v>
      </c>
      <c r="M2642" s="12">
        <f t="shared" si="414"/>
        <v>4</v>
      </c>
      <c r="N2642" s="11"/>
      <c r="O2642" s="11">
        <f t="shared" si="415"/>
        <v>42162.952245370368</v>
      </c>
      <c r="P2642" t="b">
        <v>0</v>
      </c>
      <c r="Q2642">
        <v>69</v>
      </c>
      <c r="R2642" t="b">
        <v>1</v>
      </c>
      <c r="S2642" t="s">
        <v>8301</v>
      </c>
      <c r="T2642" s="5">
        <f t="shared" si="416"/>
        <v>105.66666666666666</v>
      </c>
      <c r="U2642" s="5">
        <f t="shared" si="417"/>
        <v>45.94202898550725</v>
      </c>
      <c r="V2642" t="str">
        <f t="shared" si="418"/>
        <v>technology</v>
      </c>
      <c r="W2642" t="str">
        <f t="shared" si="419"/>
        <v>space exploration</v>
      </c>
      <c r="X2642" s="8">
        <f t="shared" si="410"/>
        <v>2015</v>
      </c>
      <c r="Y2642" s="8">
        <f t="shared" si="411"/>
        <v>4</v>
      </c>
    </row>
    <row r="2643" spans="1:25" ht="19" customHeight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412"/>
        <v>41880.618784722217</v>
      </c>
      <c r="L2643" s="12">
        <f t="shared" si="413"/>
        <v>2014</v>
      </c>
      <c r="M2643" s="12">
        <f t="shared" si="414"/>
        <v>8</v>
      </c>
      <c r="N2643" s="11"/>
      <c r="O2643" s="11">
        <f t="shared" si="415"/>
        <v>41897.631249999999</v>
      </c>
      <c r="P2643" t="b">
        <v>0</v>
      </c>
      <c r="Q2643">
        <v>1</v>
      </c>
      <c r="R2643" t="b">
        <v>0</v>
      </c>
      <c r="S2643" t="s">
        <v>8301</v>
      </c>
      <c r="T2643" s="5">
        <f t="shared" si="416"/>
        <v>1</v>
      </c>
      <c r="U2643" s="5">
        <f t="shared" si="417"/>
        <v>15</v>
      </c>
      <c r="V2643" t="str">
        <f t="shared" si="418"/>
        <v>technology</v>
      </c>
      <c r="W2643" t="str">
        <f t="shared" si="419"/>
        <v>space exploration</v>
      </c>
      <c r="X2643" s="8">
        <f t="shared" si="410"/>
        <v>2014</v>
      </c>
      <c r="Y2643" s="8">
        <f t="shared" si="411"/>
        <v>8</v>
      </c>
    </row>
    <row r="2644" spans="1:25" ht="19" customHeight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412"/>
        <v>42536.03828703703</v>
      </c>
      <c r="L2644" s="12">
        <f t="shared" si="413"/>
        <v>2016</v>
      </c>
      <c r="M2644" s="12">
        <f t="shared" si="414"/>
        <v>6</v>
      </c>
      <c r="N2644" s="11"/>
      <c r="O2644" s="11">
        <f t="shared" si="415"/>
        <v>42566.081249999996</v>
      </c>
      <c r="P2644" t="b">
        <v>0</v>
      </c>
      <c r="Q2644">
        <v>0</v>
      </c>
      <c r="R2644" t="b">
        <v>0</v>
      </c>
      <c r="S2644" t="s">
        <v>8301</v>
      </c>
      <c r="T2644" s="5">
        <f t="shared" si="416"/>
        <v>0</v>
      </c>
      <c r="U2644" s="5">
        <f t="shared" si="417"/>
        <v>0</v>
      </c>
      <c r="V2644" t="str">
        <f t="shared" si="418"/>
        <v>technology</v>
      </c>
      <c r="W2644" t="str">
        <f t="shared" si="419"/>
        <v>space exploration</v>
      </c>
      <c r="X2644" s="8">
        <f t="shared" si="410"/>
        <v>2016</v>
      </c>
      <c r="Y2644" s="8">
        <f t="shared" si="411"/>
        <v>6</v>
      </c>
    </row>
    <row r="2645" spans="1:25" ht="19" customHeight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412"/>
        <v>42689.374016203707</v>
      </c>
      <c r="L2645" s="12">
        <f t="shared" si="413"/>
        <v>2016</v>
      </c>
      <c r="M2645" s="12">
        <f t="shared" si="414"/>
        <v>11</v>
      </c>
      <c r="N2645" s="11"/>
      <c r="O2645" s="11">
        <f t="shared" si="415"/>
        <v>42725.124305555553</v>
      </c>
      <c r="P2645" t="b">
        <v>1</v>
      </c>
      <c r="Q2645">
        <v>1501</v>
      </c>
      <c r="R2645" t="b">
        <v>0</v>
      </c>
      <c r="S2645" t="s">
        <v>8301</v>
      </c>
      <c r="T2645" s="5">
        <f t="shared" si="416"/>
        <v>33.559730999999999</v>
      </c>
      <c r="U2645" s="5">
        <f t="shared" si="417"/>
        <v>223.58248500999335</v>
      </c>
      <c r="V2645" t="str">
        <f t="shared" si="418"/>
        <v>technology</v>
      </c>
      <c r="W2645" t="str">
        <f t="shared" si="419"/>
        <v>space exploration</v>
      </c>
      <c r="X2645" s="8">
        <f t="shared" si="410"/>
        <v>2016</v>
      </c>
      <c r="Y2645" s="8">
        <f t="shared" si="411"/>
        <v>11</v>
      </c>
    </row>
    <row r="2646" spans="1:25" ht="19" customHeight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412"/>
        <v>42774.583738425928</v>
      </c>
      <c r="L2646" s="12">
        <f t="shared" si="413"/>
        <v>2017</v>
      </c>
      <c r="M2646" s="12">
        <f t="shared" si="414"/>
        <v>2</v>
      </c>
      <c r="N2646" s="11"/>
      <c r="O2646" s="11">
        <f t="shared" si="415"/>
        <v>42804.583738425928</v>
      </c>
      <c r="P2646" t="b">
        <v>1</v>
      </c>
      <c r="Q2646">
        <v>52</v>
      </c>
      <c r="R2646" t="b">
        <v>0</v>
      </c>
      <c r="S2646" t="s">
        <v>8301</v>
      </c>
      <c r="T2646" s="5">
        <f t="shared" si="416"/>
        <v>2.0529999999999999</v>
      </c>
      <c r="U2646" s="5">
        <f t="shared" si="417"/>
        <v>39.480769230769234</v>
      </c>
      <c r="V2646" t="str">
        <f t="shared" si="418"/>
        <v>technology</v>
      </c>
      <c r="W2646" t="str">
        <f t="shared" si="419"/>
        <v>space exploration</v>
      </c>
      <c r="X2646" s="8">
        <f t="shared" si="410"/>
        <v>2017</v>
      </c>
      <c r="Y2646" s="8">
        <f t="shared" si="411"/>
        <v>2</v>
      </c>
    </row>
    <row r="2647" spans="1:25" ht="19" customHeight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412"/>
        <v>41921.634293981479</v>
      </c>
      <c r="L2647" s="12">
        <f t="shared" si="413"/>
        <v>2014</v>
      </c>
      <c r="M2647" s="12">
        <f t="shared" si="414"/>
        <v>10</v>
      </c>
      <c r="N2647" s="11"/>
      <c r="O2647" s="11">
        <f t="shared" si="415"/>
        <v>41951.675960648143</v>
      </c>
      <c r="P2647" t="b">
        <v>1</v>
      </c>
      <c r="Q2647">
        <v>23</v>
      </c>
      <c r="R2647" t="b">
        <v>0</v>
      </c>
      <c r="S2647" t="s">
        <v>8301</v>
      </c>
      <c r="T2647" s="5">
        <f t="shared" si="416"/>
        <v>10.5</v>
      </c>
      <c r="U2647" s="5">
        <f t="shared" si="417"/>
        <v>91.304347826086953</v>
      </c>
      <c r="V2647" t="str">
        <f t="shared" si="418"/>
        <v>technology</v>
      </c>
      <c r="W2647" t="str">
        <f t="shared" si="419"/>
        <v>space exploration</v>
      </c>
      <c r="X2647" s="8">
        <f t="shared" si="410"/>
        <v>2014</v>
      </c>
      <c r="Y2647" s="8">
        <f t="shared" si="411"/>
        <v>10</v>
      </c>
    </row>
    <row r="2648" spans="1:25" ht="19" customHeight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412"/>
        <v>42226.10496527778</v>
      </c>
      <c r="L2648" s="12">
        <f t="shared" si="413"/>
        <v>2015</v>
      </c>
      <c r="M2648" s="12">
        <f t="shared" si="414"/>
        <v>8</v>
      </c>
      <c r="N2648" s="11"/>
      <c r="O2648" s="11">
        <f t="shared" si="415"/>
        <v>42256.10496527778</v>
      </c>
      <c r="P2648" t="b">
        <v>1</v>
      </c>
      <c r="Q2648">
        <v>535</v>
      </c>
      <c r="R2648" t="b">
        <v>0</v>
      </c>
      <c r="S2648" t="s">
        <v>8301</v>
      </c>
      <c r="T2648" s="5">
        <f t="shared" si="416"/>
        <v>8.4172840000000004</v>
      </c>
      <c r="U2648" s="5">
        <f t="shared" si="417"/>
        <v>78.666205607476627</v>
      </c>
      <c r="V2648" t="str">
        <f t="shared" si="418"/>
        <v>technology</v>
      </c>
      <c r="W2648" t="str">
        <f t="shared" si="419"/>
        <v>space exploration</v>
      </c>
      <c r="X2648" s="8">
        <f t="shared" si="410"/>
        <v>2015</v>
      </c>
      <c r="Y2648" s="8">
        <f t="shared" si="411"/>
        <v>8</v>
      </c>
    </row>
    <row r="2649" spans="1:25" ht="19" customHeight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412"/>
        <v>42200.053460648145</v>
      </c>
      <c r="L2649" s="12">
        <f t="shared" si="413"/>
        <v>2015</v>
      </c>
      <c r="M2649" s="12">
        <f t="shared" si="414"/>
        <v>7</v>
      </c>
      <c r="N2649" s="11"/>
      <c r="O2649" s="11">
        <f t="shared" si="415"/>
        <v>42230.053460648145</v>
      </c>
      <c r="P2649" t="b">
        <v>0</v>
      </c>
      <c r="Q2649">
        <v>3</v>
      </c>
      <c r="R2649" t="b">
        <v>0</v>
      </c>
      <c r="S2649" t="s">
        <v>8301</v>
      </c>
      <c r="T2649" s="5">
        <f t="shared" si="416"/>
        <v>1.44</v>
      </c>
      <c r="U2649" s="5">
        <f t="shared" si="417"/>
        <v>12</v>
      </c>
      <c r="V2649" t="str">
        <f t="shared" si="418"/>
        <v>technology</v>
      </c>
      <c r="W2649" t="str">
        <f t="shared" si="419"/>
        <v>space exploration</v>
      </c>
      <c r="X2649" s="8">
        <f t="shared" si="410"/>
        <v>2015</v>
      </c>
      <c r="Y2649" s="8">
        <f t="shared" si="411"/>
        <v>7</v>
      </c>
    </row>
    <row r="2650" spans="1:25" ht="19" customHeight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412"/>
        <v>42408.506481481476</v>
      </c>
      <c r="L2650" s="12">
        <f t="shared" si="413"/>
        <v>2016</v>
      </c>
      <c r="M2650" s="12">
        <f t="shared" si="414"/>
        <v>2</v>
      </c>
      <c r="N2650" s="11"/>
      <c r="O2650" s="11">
        <f t="shared" si="415"/>
        <v>42438.506481481476</v>
      </c>
      <c r="P2650" t="b">
        <v>0</v>
      </c>
      <c r="Q2650">
        <v>6</v>
      </c>
      <c r="R2650" t="b">
        <v>0</v>
      </c>
      <c r="S2650" t="s">
        <v>8301</v>
      </c>
      <c r="T2650" s="5">
        <f t="shared" si="416"/>
        <v>0.88333333333333341</v>
      </c>
      <c r="U2650" s="5">
        <f t="shared" si="417"/>
        <v>17.666666666666668</v>
      </c>
      <c r="V2650" t="str">
        <f t="shared" si="418"/>
        <v>technology</v>
      </c>
      <c r="W2650" t="str">
        <f t="shared" si="419"/>
        <v>space exploration</v>
      </c>
      <c r="X2650" s="8">
        <f t="shared" si="410"/>
        <v>2016</v>
      </c>
      <c r="Y2650" s="8">
        <f t="shared" si="411"/>
        <v>2</v>
      </c>
    </row>
    <row r="2651" spans="1:25" ht="19" customHeight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412"/>
        <v>42341.788668981484</v>
      </c>
      <c r="L2651" s="12">
        <f t="shared" si="413"/>
        <v>2015</v>
      </c>
      <c r="M2651" s="12">
        <f t="shared" si="414"/>
        <v>12</v>
      </c>
      <c r="N2651" s="11"/>
      <c r="O2651" s="11">
        <f t="shared" si="415"/>
        <v>42401.788668981484</v>
      </c>
      <c r="P2651" t="b">
        <v>0</v>
      </c>
      <c r="Q2651">
        <v>3</v>
      </c>
      <c r="R2651" t="b">
        <v>0</v>
      </c>
      <c r="S2651" t="s">
        <v>8301</v>
      </c>
      <c r="T2651" s="5">
        <f t="shared" si="416"/>
        <v>9.920000000000001E-2</v>
      </c>
      <c r="U2651" s="5">
        <f t="shared" si="417"/>
        <v>41.333333333333336</v>
      </c>
      <c r="V2651" t="str">
        <f t="shared" si="418"/>
        <v>technology</v>
      </c>
      <c r="W2651" t="str">
        <f t="shared" si="419"/>
        <v>space exploration</v>
      </c>
      <c r="X2651" s="8">
        <f t="shared" si="410"/>
        <v>2015</v>
      </c>
      <c r="Y2651" s="8">
        <f t="shared" si="411"/>
        <v>12</v>
      </c>
    </row>
    <row r="2652" spans="1:25" ht="19" customHeight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412"/>
        <v>42695.416006944441</v>
      </c>
      <c r="L2652" s="12">
        <f t="shared" si="413"/>
        <v>2016</v>
      </c>
      <c r="M2652" s="12">
        <f t="shared" si="414"/>
        <v>11</v>
      </c>
      <c r="N2652" s="11"/>
      <c r="O2652" s="11">
        <f t="shared" si="415"/>
        <v>42725.416006944441</v>
      </c>
      <c r="P2652" t="b">
        <v>0</v>
      </c>
      <c r="Q2652">
        <v>5</v>
      </c>
      <c r="R2652" t="b">
        <v>0</v>
      </c>
      <c r="S2652" t="s">
        <v>8301</v>
      </c>
      <c r="T2652" s="5">
        <f t="shared" si="416"/>
        <v>0.59666666666666668</v>
      </c>
      <c r="U2652" s="5">
        <f t="shared" si="417"/>
        <v>71.599999999999994</v>
      </c>
      <c r="V2652" t="str">
        <f t="shared" si="418"/>
        <v>technology</v>
      </c>
      <c r="W2652" t="str">
        <f t="shared" si="419"/>
        <v>space exploration</v>
      </c>
      <c r="X2652" s="8">
        <f t="shared" si="410"/>
        <v>2016</v>
      </c>
      <c r="Y2652" s="8">
        <f t="shared" si="411"/>
        <v>11</v>
      </c>
    </row>
    <row r="2653" spans="1:25" ht="19" customHeight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412"/>
        <v>42327.597326388888</v>
      </c>
      <c r="L2653" s="12">
        <f t="shared" si="413"/>
        <v>2015</v>
      </c>
      <c r="M2653" s="12">
        <f t="shared" si="414"/>
        <v>11</v>
      </c>
      <c r="N2653" s="11"/>
      <c r="O2653" s="11">
        <f t="shared" si="415"/>
        <v>42355.597326388888</v>
      </c>
      <c r="P2653" t="b">
        <v>0</v>
      </c>
      <c r="Q2653">
        <v>17</v>
      </c>
      <c r="R2653" t="b">
        <v>0</v>
      </c>
      <c r="S2653" t="s">
        <v>8301</v>
      </c>
      <c r="T2653" s="5">
        <f t="shared" si="416"/>
        <v>1.8689285714285715</v>
      </c>
      <c r="U2653" s="5">
        <f t="shared" si="417"/>
        <v>307.8235294117647</v>
      </c>
      <c r="V2653" t="str">
        <f t="shared" si="418"/>
        <v>technology</v>
      </c>
      <c r="W2653" t="str">
        <f t="shared" si="419"/>
        <v>space exploration</v>
      </c>
      <c r="X2653" s="8">
        <f t="shared" si="410"/>
        <v>2015</v>
      </c>
      <c r="Y2653" s="8">
        <f t="shared" si="411"/>
        <v>11</v>
      </c>
    </row>
    <row r="2654" spans="1:25" ht="19" customHeight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412"/>
        <v>41952.950520833336</v>
      </c>
      <c r="L2654" s="12">
        <f t="shared" si="413"/>
        <v>2014</v>
      </c>
      <c r="M2654" s="12">
        <f t="shared" si="414"/>
        <v>11</v>
      </c>
      <c r="N2654" s="11"/>
      <c r="O2654" s="11">
        <f t="shared" si="415"/>
        <v>41982.950520833336</v>
      </c>
      <c r="P2654" t="b">
        <v>0</v>
      </c>
      <c r="Q2654">
        <v>11</v>
      </c>
      <c r="R2654" t="b">
        <v>0</v>
      </c>
      <c r="S2654" t="s">
        <v>8301</v>
      </c>
      <c r="T2654" s="5">
        <f t="shared" si="416"/>
        <v>0.88500000000000001</v>
      </c>
      <c r="U2654" s="5">
        <f t="shared" si="417"/>
        <v>80.454545454545453</v>
      </c>
      <c r="V2654" t="str">
        <f t="shared" si="418"/>
        <v>technology</v>
      </c>
      <c r="W2654" t="str">
        <f t="shared" si="419"/>
        <v>space exploration</v>
      </c>
      <c r="X2654" s="8">
        <f t="shared" si="410"/>
        <v>2014</v>
      </c>
      <c r="Y2654" s="8">
        <f t="shared" si="411"/>
        <v>11</v>
      </c>
    </row>
    <row r="2655" spans="1:25" ht="19" customHeight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412"/>
        <v>41771.443599537037</v>
      </c>
      <c r="L2655" s="12">
        <f t="shared" si="413"/>
        <v>2014</v>
      </c>
      <c r="M2655" s="12">
        <f t="shared" si="414"/>
        <v>5</v>
      </c>
      <c r="N2655" s="11"/>
      <c r="O2655" s="11">
        <f t="shared" si="415"/>
        <v>41802.958333333328</v>
      </c>
      <c r="P2655" t="b">
        <v>0</v>
      </c>
      <c r="Q2655">
        <v>70</v>
      </c>
      <c r="R2655" t="b">
        <v>0</v>
      </c>
      <c r="S2655" t="s">
        <v>8301</v>
      </c>
      <c r="T2655" s="5">
        <f t="shared" si="416"/>
        <v>11.52156862745098</v>
      </c>
      <c r="U2655" s="5">
        <f t="shared" si="417"/>
        <v>83.942857142857136</v>
      </c>
      <c r="V2655" t="str">
        <f t="shared" si="418"/>
        <v>technology</v>
      </c>
      <c r="W2655" t="str">
        <f t="shared" si="419"/>
        <v>space exploration</v>
      </c>
      <c r="X2655" s="8">
        <f t="shared" si="410"/>
        <v>2014</v>
      </c>
      <c r="Y2655" s="8">
        <f t="shared" si="411"/>
        <v>5</v>
      </c>
    </row>
    <row r="2656" spans="1:25" ht="19" customHeight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412"/>
        <v>42055.392662037033</v>
      </c>
      <c r="L2656" s="12">
        <f t="shared" si="413"/>
        <v>2015</v>
      </c>
      <c r="M2656" s="12">
        <f t="shared" si="414"/>
        <v>2</v>
      </c>
      <c r="N2656" s="11"/>
      <c r="O2656" s="11">
        <f t="shared" si="415"/>
        <v>42115.350995370369</v>
      </c>
      <c r="P2656" t="b">
        <v>0</v>
      </c>
      <c r="Q2656">
        <v>6</v>
      </c>
      <c r="R2656" t="b">
        <v>0</v>
      </c>
      <c r="S2656" t="s">
        <v>8301</v>
      </c>
      <c r="T2656" s="5">
        <f t="shared" si="416"/>
        <v>5.1000000000000004E-2</v>
      </c>
      <c r="U2656" s="5">
        <f t="shared" si="417"/>
        <v>8.5</v>
      </c>
      <c r="V2656" t="str">
        <f t="shared" si="418"/>
        <v>technology</v>
      </c>
      <c r="W2656" t="str">
        <f t="shared" si="419"/>
        <v>space exploration</v>
      </c>
      <c r="X2656" s="8">
        <f t="shared" si="410"/>
        <v>2015</v>
      </c>
      <c r="Y2656" s="8">
        <f t="shared" si="411"/>
        <v>2</v>
      </c>
    </row>
    <row r="2657" spans="1:25" ht="19" customHeight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412"/>
        <v>42381.657951388886</v>
      </c>
      <c r="L2657" s="12">
        <f t="shared" si="413"/>
        <v>2016</v>
      </c>
      <c r="M2657" s="12">
        <f t="shared" si="414"/>
        <v>1</v>
      </c>
      <c r="N2657" s="11"/>
      <c r="O2657" s="11">
        <f t="shared" si="415"/>
        <v>42409.624999999993</v>
      </c>
      <c r="P2657" t="b">
        <v>0</v>
      </c>
      <c r="Q2657">
        <v>43</v>
      </c>
      <c r="R2657" t="b">
        <v>0</v>
      </c>
      <c r="S2657" t="s">
        <v>8301</v>
      </c>
      <c r="T2657" s="5">
        <f t="shared" si="416"/>
        <v>21.033333333333335</v>
      </c>
      <c r="U2657" s="5">
        <f t="shared" si="417"/>
        <v>73.372093023255815</v>
      </c>
      <c r="V2657" t="str">
        <f t="shared" si="418"/>
        <v>technology</v>
      </c>
      <c r="W2657" t="str">
        <f t="shared" si="419"/>
        <v>space exploration</v>
      </c>
      <c r="X2657" s="8">
        <f t="shared" si="410"/>
        <v>2016</v>
      </c>
      <c r="Y2657" s="8">
        <f t="shared" si="411"/>
        <v>1</v>
      </c>
    </row>
    <row r="2658" spans="1:25" ht="19" customHeight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412"/>
        <v>42767.480185185188</v>
      </c>
      <c r="L2658" s="12">
        <f t="shared" si="413"/>
        <v>2017</v>
      </c>
      <c r="M2658" s="12">
        <f t="shared" si="414"/>
        <v>2</v>
      </c>
      <c r="N2658" s="11"/>
      <c r="O2658" s="11">
        <f t="shared" si="415"/>
        <v>42806.583333333336</v>
      </c>
      <c r="P2658" t="b">
        <v>0</v>
      </c>
      <c r="Q2658">
        <v>152</v>
      </c>
      <c r="R2658" t="b">
        <v>0</v>
      </c>
      <c r="S2658" t="s">
        <v>8301</v>
      </c>
      <c r="T2658" s="5">
        <f t="shared" si="416"/>
        <v>11.436666666666667</v>
      </c>
      <c r="U2658" s="5">
        <f t="shared" si="417"/>
        <v>112.86184210526316</v>
      </c>
      <c r="V2658" t="str">
        <f t="shared" si="418"/>
        <v>technology</v>
      </c>
      <c r="W2658" t="str">
        <f t="shared" si="419"/>
        <v>space exploration</v>
      </c>
      <c r="X2658" s="8">
        <f t="shared" si="410"/>
        <v>2017</v>
      </c>
      <c r="Y2658" s="8">
        <f t="shared" si="411"/>
        <v>2</v>
      </c>
    </row>
    <row r="2659" spans="1:25" ht="19" customHeight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412"/>
        <v>42551.720520833333</v>
      </c>
      <c r="L2659" s="12">
        <f t="shared" si="413"/>
        <v>2016</v>
      </c>
      <c r="M2659" s="12">
        <f t="shared" si="414"/>
        <v>6</v>
      </c>
      <c r="N2659" s="11"/>
      <c r="O2659" s="11">
        <f t="shared" si="415"/>
        <v>42584.854166666664</v>
      </c>
      <c r="P2659" t="b">
        <v>0</v>
      </c>
      <c r="Q2659">
        <v>59</v>
      </c>
      <c r="R2659" t="b">
        <v>0</v>
      </c>
      <c r="S2659" t="s">
        <v>8301</v>
      </c>
      <c r="T2659" s="5">
        <f t="shared" si="416"/>
        <v>18.737933333333334</v>
      </c>
      <c r="U2659" s="5">
        <f t="shared" si="417"/>
        <v>95.277627118644077</v>
      </c>
      <c r="V2659" t="str">
        <f t="shared" si="418"/>
        <v>technology</v>
      </c>
      <c r="W2659" t="str">
        <f t="shared" si="419"/>
        <v>space exploration</v>
      </c>
      <c r="X2659" s="8">
        <f t="shared" si="410"/>
        <v>2016</v>
      </c>
      <c r="Y2659" s="8">
        <f t="shared" si="411"/>
        <v>6</v>
      </c>
    </row>
    <row r="2660" spans="1:25" ht="19" customHeight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412"/>
        <v>42551.675856481474</v>
      </c>
      <c r="L2660" s="12">
        <f t="shared" si="413"/>
        <v>2016</v>
      </c>
      <c r="M2660" s="12">
        <f t="shared" si="414"/>
        <v>6</v>
      </c>
      <c r="N2660" s="11"/>
      <c r="O2660" s="11">
        <f t="shared" si="415"/>
        <v>42581.675856481474</v>
      </c>
      <c r="P2660" t="b">
        <v>0</v>
      </c>
      <c r="Q2660">
        <v>4</v>
      </c>
      <c r="R2660" t="b">
        <v>0</v>
      </c>
      <c r="S2660" t="s">
        <v>8301</v>
      </c>
      <c r="T2660" s="5">
        <f t="shared" si="416"/>
        <v>9.285714285714286E-2</v>
      </c>
      <c r="U2660" s="5">
        <f t="shared" si="417"/>
        <v>22.75</v>
      </c>
      <c r="V2660" t="str">
        <f t="shared" si="418"/>
        <v>technology</v>
      </c>
      <c r="W2660" t="str">
        <f t="shared" si="419"/>
        <v>space exploration</v>
      </c>
      <c r="X2660" s="8">
        <f t="shared" si="410"/>
        <v>2016</v>
      </c>
      <c r="Y2660" s="8">
        <f t="shared" si="411"/>
        <v>6</v>
      </c>
    </row>
    <row r="2661" spans="1:25" ht="19" customHeight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412"/>
        <v>42081.861226851848</v>
      </c>
      <c r="L2661" s="12">
        <f t="shared" si="413"/>
        <v>2015</v>
      </c>
      <c r="M2661" s="12">
        <f t="shared" si="414"/>
        <v>3</v>
      </c>
      <c r="N2661" s="11"/>
      <c r="O2661" s="11">
        <f t="shared" si="415"/>
        <v>42111.861226851848</v>
      </c>
      <c r="P2661" t="b">
        <v>0</v>
      </c>
      <c r="Q2661">
        <v>10</v>
      </c>
      <c r="R2661" t="b">
        <v>0</v>
      </c>
      <c r="S2661" t="s">
        <v>8301</v>
      </c>
      <c r="T2661" s="5">
        <f t="shared" si="416"/>
        <v>2.7204081632653061</v>
      </c>
      <c r="U2661" s="5">
        <f t="shared" si="417"/>
        <v>133.30000000000001</v>
      </c>
      <c r="V2661" t="str">
        <f t="shared" si="418"/>
        <v>technology</v>
      </c>
      <c r="W2661" t="str">
        <f t="shared" si="419"/>
        <v>space exploration</v>
      </c>
      <c r="X2661" s="8">
        <f t="shared" si="410"/>
        <v>2015</v>
      </c>
      <c r="Y2661" s="8">
        <f t="shared" si="411"/>
        <v>3</v>
      </c>
    </row>
    <row r="2662" spans="1:25" ht="19" customHeight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412"/>
        <v>42272.504837962959</v>
      </c>
      <c r="L2662" s="12">
        <f t="shared" si="413"/>
        <v>2015</v>
      </c>
      <c r="M2662" s="12">
        <f t="shared" si="414"/>
        <v>9</v>
      </c>
      <c r="N2662" s="11"/>
      <c r="O2662" s="11">
        <f t="shared" si="415"/>
        <v>42332.546504629623</v>
      </c>
      <c r="P2662" t="b">
        <v>0</v>
      </c>
      <c r="Q2662">
        <v>5</v>
      </c>
      <c r="R2662" t="b">
        <v>0</v>
      </c>
      <c r="S2662" t="s">
        <v>8301</v>
      </c>
      <c r="T2662" s="5">
        <f t="shared" si="416"/>
        <v>9.5000000000000001E-2</v>
      </c>
      <c r="U2662" s="5">
        <f t="shared" si="417"/>
        <v>3.8</v>
      </c>
      <c r="V2662" t="str">
        <f t="shared" si="418"/>
        <v>technology</v>
      </c>
      <c r="W2662" t="str">
        <f t="shared" si="419"/>
        <v>space exploration</v>
      </c>
      <c r="X2662" s="8">
        <f t="shared" si="410"/>
        <v>2015</v>
      </c>
      <c r="Y2662" s="8">
        <f t="shared" si="411"/>
        <v>9</v>
      </c>
    </row>
    <row r="2663" spans="1:25" ht="19" customHeight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412"/>
        <v>41542.750115740739</v>
      </c>
      <c r="L2663" s="12">
        <f t="shared" si="413"/>
        <v>2013</v>
      </c>
      <c r="M2663" s="12">
        <f t="shared" si="414"/>
        <v>9</v>
      </c>
      <c r="N2663" s="11"/>
      <c r="O2663" s="11">
        <f t="shared" si="415"/>
        <v>41572.750115740739</v>
      </c>
      <c r="P2663" t="b">
        <v>0</v>
      </c>
      <c r="Q2663">
        <v>60</v>
      </c>
      <c r="R2663" t="b">
        <v>1</v>
      </c>
      <c r="S2663" t="s">
        <v>8302</v>
      </c>
      <c r="T2663" s="5">
        <f t="shared" si="416"/>
        <v>102.89999999999999</v>
      </c>
      <c r="U2663" s="5">
        <f t="shared" si="417"/>
        <v>85.75</v>
      </c>
      <c r="V2663" t="str">
        <f t="shared" si="418"/>
        <v>technology</v>
      </c>
      <c r="W2663" t="str">
        <f t="shared" si="419"/>
        <v>makerspaces</v>
      </c>
      <c r="X2663" s="8">
        <f t="shared" si="410"/>
        <v>2013</v>
      </c>
      <c r="Y2663" s="8">
        <f t="shared" si="411"/>
        <v>9</v>
      </c>
    </row>
    <row r="2664" spans="1:25" ht="19" customHeight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412"/>
        <v>42207.538344907407</v>
      </c>
      <c r="L2664" s="12">
        <f t="shared" si="413"/>
        <v>2015</v>
      </c>
      <c r="M2664" s="12">
        <f t="shared" si="414"/>
        <v>7</v>
      </c>
      <c r="N2664" s="11"/>
      <c r="O2664" s="11">
        <f t="shared" si="415"/>
        <v>42237.538344907407</v>
      </c>
      <c r="P2664" t="b">
        <v>0</v>
      </c>
      <c r="Q2664">
        <v>80</v>
      </c>
      <c r="R2664" t="b">
        <v>1</v>
      </c>
      <c r="S2664" t="s">
        <v>8302</v>
      </c>
      <c r="T2664" s="5">
        <f t="shared" si="416"/>
        <v>106.80000000000001</v>
      </c>
      <c r="U2664" s="5">
        <f t="shared" si="417"/>
        <v>267</v>
      </c>
      <c r="V2664" t="str">
        <f t="shared" si="418"/>
        <v>technology</v>
      </c>
      <c r="W2664" t="str">
        <f t="shared" si="419"/>
        <v>makerspaces</v>
      </c>
      <c r="X2664" s="8">
        <f t="shared" si="410"/>
        <v>2015</v>
      </c>
      <c r="Y2664" s="8">
        <f t="shared" si="411"/>
        <v>7</v>
      </c>
    </row>
    <row r="2665" spans="1:25" ht="19" customHeight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412"/>
        <v>42222.41443287037</v>
      </c>
      <c r="L2665" s="12">
        <f t="shared" si="413"/>
        <v>2015</v>
      </c>
      <c r="M2665" s="12">
        <f t="shared" si="414"/>
        <v>8</v>
      </c>
      <c r="N2665" s="11"/>
      <c r="O2665" s="11">
        <f t="shared" si="415"/>
        <v>42251.416666666664</v>
      </c>
      <c r="P2665" t="b">
        <v>0</v>
      </c>
      <c r="Q2665">
        <v>56</v>
      </c>
      <c r="R2665" t="b">
        <v>1</v>
      </c>
      <c r="S2665" t="s">
        <v>8302</v>
      </c>
      <c r="T2665" s="5">
        <f t="shared" si="416"/>
        <v>104.59625</v>
      </c>
      <c r="U2665" s="5">
        <f t="shared" si="417"/>
        <v>373.55803571428572</v>
      </c>
      <c r="V2665" t="str">
        <f t="shared" si="418"/>
        <v>technology</v>
      </c>
      <c r="W2665" t="str">
        <f t="shared" si="419"/>
        <v>makerspaces</v>
      </c>
      <c r="X2665" s="8">
        <f t="shared" si="410"/>
        <v>2015</v>
      </c>
      <c r="Y2665" s="8">
        <f t="shared" si="411"/>
        <v>8</v>
      </c>
    </row>
    <row r="2666" spans="1:25" ht="19" customHeight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412"/>
        <v>42312.817094907405</v>
      </c>
      <c r="L2666" s="12">
        <f t="shared" si="413"/>
        <v>2015</v>
      </c>
      <c r="M2666" s="12">
        <f t="shared" si="414"/>
        <v>11</v>
      </c>
      <c r="N2666" s="11"/>
      <c r="O2666" s="11">
        <f t="shared" si="415"/>
        <v>42347.082638888889</v>
      </c>
      <c r="P2666" t="b">
        <v>0</v>
      </c>
      <c r="Q2666">
        <v>104</v>
      </c>
      <c r="R2666" t="b">
        <v>1</v>
      </c>
      <c r="S2666" t="s">
        <v>8302</v>
      </c>
      <c r="T2666" s="5">
        <f t="shared" si="416"/>
        <v>103.42857142857143</v>
      </c>
      <c r="U2666" s="5">
        <f t="shared" si="417"/>
        <v>174.03846153846155</v>
      </c>
      <c r="V2666" t="str">
        <f t="shared" si="418"/>
        <v>technology</v>
      </c>
      <c r="W2666" t="str">
        <f t="shared" si="419"/>
        <v>makerspaces</v>
      </c>
      <c r="X2666" s="8">
        <f t="shared" si="410"/>
        <v>2015</v>
      </c>
      <c r="Y2666" s="8">
        <f t="shared" si="411"/>
        <v>11</v>
      </c>
    </row>
    <row r="2667" spans="1:25" ht="19" customHeight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412"/>
        <v>42083.687199074069</v>
      </c>
      <c r="L2667" s="12">
        <f t="shared" si="413"/>
        <v>2015</v>
      </c>
      <c r="M2667" s="12">
        <f t="shared" si="414"/>
        <v>3</v>
      </c>
      <c r="N2667" s="11"/>
      <c r="O2667" s="11">
        <f t="shared" si="415"/>
        <v>42128.687199074069</v>
      </c>
      <c r="P2667" t="b">
        <v>0</v>
      </c>
      <c r="Q2667">
        <v>46</v>
      </c>
      <c r="R2667" t="b">
        <v>1</v>
      </c>
      <c r="S2667" t="s">
        <v>8302</v>
      </c>
      <c r="T2667" s="5">
        <f t="shared" si="416"/>
        <v>123.14285714285715</v>
      </c>
      <c r="U2667" s="5">
        <f t="shared" si="417"/>
        <v>93.695652173913047</v>
      </c>
      <c r="V2667" t="str">
        <f t="shared" si="418"/>
        <v>technology</v>
      </c>
      <c r="W2667" t="str">
        <f t="shared" si="419"/>
        <v>makerspaces</v>
      </c>
      <c r="X2667" s="8">
        <f t="shared" si="410"/>
        <v>2015</v>
      </c>
      <c r="Y2667" s="8">
        <f t="shared" si="411"/>
        <v>3</v>
      </c>
    </row>
    <row r="2668" spans="1:25" ht="19" customHeight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412"/>
        <v>42235.55600694444</v>
      </c>
      <c r="L2668" s="12">
        <f t="shared" si="413"/>
        <v>2015</v>
      </c>
      <c r="M2668" s="12">
        <f t="shared" si="414"/>
        <v>8</v>
      </c>
      <c r="N2668" s="11"/>
      <c r="O2668" s="11">
        <f t="shared" si="415"/>
        <v>42272.666666666664</v>
      </c>
      <c r="P2668" t="b">
        <v>0</v>
      </c>
      <c r="Q2668">
        <v>206</v>
      </c>
      <c r="R2668" t="b">
        <v>1</v>
      </c>
      <c r="S2668" t="s">
        <v>8302</v>
      </c>
      <c r="T2668" s="5">
        <f t="shared" si="416"/>
        <v>159.29509999999999</v>
      </c>
      <c r="U2668" s="5">
        <f t="shared" si="417"/>
        <v>77.327718446601949</v>
      </c>
      <c r="V2668" t="str">
        <f t="shared" si="418"/>
        <v>technology</v>
      </c>
      <c r="W2668" t="str">
        <f t="shared" si="419"/>
        <v>makerspaces</v>
      </c>
      <c r="X2668" s="8">
        <f t="shared" si="410"/>
        <v>2015</v>
      </c>
      <c r="Y2668" s="8">
        <f t="shared" si="411"/>
        <v>8</v>
      </c>
    </row>
    <row r="2669" spans="1:25" ht="19" customHeight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412"/>
        <v>42380.717777777776</v>
      </c>
      <c r="L2669" s="12">
        <f t="shared" si="413"/>
        <v>2016</v>
      </c>
      <c r="M2669" s="12">
        <f t="shared" si="414"/>
        <v>1</v>
      </c>
      <c r="N2669" s="11"/>
      <c r="O2669" s="11">
        <f t="shared" si="415"/>
        <v>42410.717777777776</v>
      </c>
      <c r="P2669" t="b">
        <v>0</v>
      </c>
      <c r="Q2669">
        <v>18</v>
      </c>
      <c r="R2669" t="b">
        <v>1</v>
      </c>
      <c r="S2669" t="s">
        <v>8302</v>
      </c>
      <c r="T2669" s="5">
        <f t="shared" si="416"/>
        <v>110.66666666666667</v>
      </c>
      <c r="U2669" s="5">
        <f t="shared" si="417"/>
        <v>92.222222222222229</v>
      </c>
      <c r="V2669" t="str">
        <f t="shared" si="418"/>
        <v>technology</v>
      </c>
      <c r="W2669" t="str">
        <f t="shared" si="419"/>
        <v>makerspaces</v>
      </c>
      <c r="X2669" s="8">
        <f t="shared" si="410"/>
        <v>2016</v>
      </c>
      <c r="Y2669" s="8">
        <f t="shared" si="411"/>
        <v>1</v>
      </c>
    </row>
    <row r="2670" spans="1:25" ht="19" customHeight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412"/>
        <v>42275.380381944444</v>
      </c>
      <c r="L2670" s="12">
        <f t="shared" si="413"/>
        <v>2015</v>
      </c>
      <c r="M2670" s="12">
        <f t="shared" si="414"/>
        <v>9</v>
      </c>
      <c r="N2670" s="11"/>
      <c r="O2670" s="11">
        <f t="shared" si="415"/>
        <v>42317.397222222215</v>
      </c>
      <c r="P2670" t="b">
        <v>0</v>
      </c>
      <c r="Q2670">
        <v>28</v>
      </c>
      <c r="R2670" t="b">
        <v>1</v>
      </c>
      <c r="S2670" t="s">
        <v>8302</v>
      </c>
      <c r="T2670" s="5">
        <f t="shared" si="416"/>
        <v>170.70000000000002</v>
      </c>
      <c r="U2670" s="5">
        <f t="shared" si="417"/>
        <v>60.964285714285715</v>
      </c>
      <c r="V2670" t="str">
        <f t="shared" si="418"/>
        <v>technology</v>
      </c>
      <c r="W2670" t="str">
        <f t="shared" si="419"/>
        <v>makerspaces</v>
      </c>
      <c r="X2670" s="8">
        <f t="shared" si="410"/>
        <v>2015</v>
      </c>
      <c r="Y2670" s="8">
        <f t="shared" si="411"/>
        <v>9</v>
      </c>
    </row>
    <row r="2671" spans="1:25" ht="19" customHeight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412"/>
        <v>42318.827499999992</v>
      </c>
      <c r="L2671" s="12">
        <f t="shared" si="413"/>
        <v>2015</v>
      </c>
      <c r="M2671" s="12">
        <f t="shared" si="414"/>
        <v>11</v>
      </c>
      <c r="N2671" s="11"/>
      <c r="O2671" s="11">
        <f t="shared" si="415"/>
        <v>42378.827499999992</v>
      </c>
      <c r="P2671" t="b">
        <v>0</v>
      </c>
      <c r="Q2671">
        <v>11</v>
      </c>
      <c r="R2671" t="b">
        <v>1</v>
      </c>
      <c r="S2671" t="s">
        <v>8302</v>
      </c>
      <c r="T2671" s="5">
        <f t="shared" si="416"/>
        <v>125.125</v>
      </c>
      <c r="U2671" s="5">
        <f t="shared" si="417"/>
        <v>91</v>
      </c>
      <c r="V2671" t="str">
        <f t="shared" si="418"/>
        <v>technology</v>
      </c>
      <c r="W2671" t="str">
        <f t="shared" si="419"/>
        <v>makerspaces</v>
      </c>
      <c r="X2671" s="8">
        <f t="shared" si="410"/>
        <v>2015</v>
      </c>
      <c r="Y2671" s="8">
        <f t="shared" si="411"/>
        <v>11</v>
      </c>
    </row>
    <row r="2672" spans="1:25" ht="19" customHeight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412"/>
        <v>41820.812268518515</v>
      </c>
      <c r="L2672" s="12">
        <f t="shared" si="413"/>
        <v>2014</v>
      </c>
      <c r="M2672" s="12">
        <f t="shared" si="414"/>
        <v>6</v>
      </c>
      <c r="N2672" s="11"/>
      <c r="O2672" s="11">
        <f t="shared" si="415"/>
        <v>41848.812268518515</v>
      </c>
      <c r="P2672" t="b">
        <v>1</v>
      </c>
      <c r="Q2672">
        <v>60</v>
      </c>
      <c r="R2672" t="b">
        <v>0</v>
      </c>
      <c r="S2672" t="s">
        <v>8302</v>
      </c>
      <c r="T2672" s="5">
        <f t="shared" si="416"/>
        <v>6.4158609339642041</v>
      </c>
      <c r="U2672" s="5">
        <f t="shared" si="417"/>
        <v>41.583333333333336</v>
      </c>
      <c r="V2672" t="str">
        <f t="shared" si="418"/>
        <v>technology</v>
      </c>
      <c r="W2672" t="str">
        <f t="shared" si="419"/>
        <v>makerspaces</v>
      </c>
      <c r="X2672" s="8">
        <f t="shared" si="410"/>
        <v>2014</v>
      </c>
      <c r="Y2672" s="8">
        <f t="shared" si="411"/>
        <v>6</v>
      </c>
    </row>
    <row r="2673" spans="1:25" ht="19" customHeight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412"/>
        <v>41962.54069444444</v>
      </c>
      <c r="L2673" s="12">
        <f t="shared" si="413"/>
        <v>2014</v>
      </c>
      <c r="M2673" s="12">
        <f t="shared" si="414"/>
        <v>11</v>
      </c>
      <c r="N2673" s="11"/>
      <c r="O2673" s="11">
        <f t="shared" si="415"/>
        <v>41992.609722222223</v>
      </c>
      <c r="P2673" t="b">
        <v>1</v>
      </c>
      <c r="Q2673">
        <v>84</v>
      </c>
      <c r="R2673" t="b">
        <v>0</v>
      </c>
      <c r="S2673" t="s">
        <v>8302</v>
      </c>
      <c r="T2673" s="5">
        <f t="shared" si="416"/>
        <v>11.343999999999999</v>
      </c>
      <c r="U2673" s="5">
        <f t="shared" si="417"/>
        <v>33.761904761904759</v>
      </c>
      <c r="V2673" t="str">
        <f t="shared" si="418"/>
        <v>technology</v>
      </c>
      <c r="W2673" t="str">
        <f t="shared" si="419"/>
        <v>makerspaces</v>
      </c>
      <c r="X2673" s="8">
        <f t="shared" si="410"/>
        <v>2014</v>
      </c>
      <c r="Y2673" s="8">
        <f t="shared" si="411"/>
        <v>11</v>
      </c>
    </row>
    <row r="2674" spans="1:25" ht="19" customHeight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412"/>
        <v>42344.675810185181</v>
      </c>
      <c r="L2674" s="12">
        <f t="shared" si="413"/>
        <v>2015</v>
      </c>
      <c r="M2674" s="12">
        <f t="shared" si="414"/>
        <v>12</v>
      </c>
      <c r="N2674" s="11"/>
      <c r="O2674" s="11">
        <f t="shared" si="415"/>
        <v>42366.041666666664</v>
      </c>
      <c r="P2674" t="b">
        <v>1</v>
      </c>
      <c r="Q2674">
        <v>47</v>
      </c>
      <c r="R2674" t="b">
        <v>0</v>
      </c>
      <c r="S2674" t="s">
        <v>8302</v>
      </c>
      <c r="T2674" s="5">
        <f t="shared" si="416"/>
        <v>33.19</v>
      </c>
      <c r="U2674" s="5">
        <f t="shared" si="417"/>
        <v>70.61702127659575</v>
      </c>
      <c r="V2674" t="str">
        <f t="shared" si="418"/>
        <v>technology</v>
      </c>
      <c r="W2674" t="str">
        <f t="shared" si="419"/>
        <v>makerspaces</v>
      </c>
      <c r="X2674" s="8">
        <f t="shared" si="410"/>
        <v>2015</v>
      </c>
      <c r="Y2674" s="8">
        <f t="shared" si="411"/>
        <v>12</v>
      </c>
    </row>
    <row r="2675" spans="1:25" ht="19" customHeight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412"/>
        <v>41912.333321759259</v>
      </c>
      <c r="L2675" s="12">
        <f t="shared" si="413"/>
        <v>2014</v>
      </c>
      <c r="M2675" s="12">
        <f t="shared" si="414"/>
        <v>9</v>
      </c>
      <c r="N2675" s="11"/>
      <c r="O2675" s="11">
        <f t="shared" si="415"/>
        <v>41941.739583333328</v>
      </c>
      <c r="P2675" t="b">
        <v>1</v>
      </c>
      <c r="Q2675">
        <v>66</v>
      </c>
      <c r="R2675" t="b">
        <v>0</v>
      </c>
      <c r="S2675" t="s">
        <v>8302</v>
      </c>
      <c r="T2675" s="5">
        <f t="shared" si="416"/>
        <v>27.58</v>
      </c>
      <c r="U2675" s="5">
        <f t="shared" si="417"/>
        <v>167.15151515151516</v>
      </c>
      <c r="V2675" t="str">
        <f t="shared" si="418"/>
        <v>technology</v>
      </c>
      <c r="W2675" t="str">
        <f t="shared" si="419"/>
        <v>makerspaces</v>
      </c>
      <c r="X2675" s="8">
        <f t="shared" si="410"/>
        <v>2014</v>
      </c>
      <c r="Y2675" s="8">
        <f t="shared" si="411"/>
        <v>9</v>
      </c>
    </row>
    <row r="2676" spans="1:25" ht="19" customHeight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412"/>
        <v>42529.424421296295</v>
      </c>
      <c r="L2676" s="12">
        <f t="shared" si="413"/>
        <v>2016</v>
      </c>
      <c r="M2676" s="12">
        <f t="shared" si="414"/>
        <v>6</v>
      </c>
      <c r="N2676" s="11"/>
      <c r="O2676" s="11">
        <f t="shared" si="415"/>
        <v>42555.999305555553</v>
      </c>
      <c r="P2676" t="b">
        <v>1</v>
      </c>
      <c r="Q2676">
        <v>171</v>
      </c>
      <c r="R2676" t="b">
        <v>0</v>
      </c>
      <c r="S2676" t="s">
        <v>8302</v>
      </c>
      <c r="T2676" s="5">
        <f t="shared" si="416"/>
        <v>62.839999999999996</v>
      </c>
      <c r="U2676" s="5">
        <f t="shared" si="417"/>
        <v>128.61988304093566</v>
      </c>
      <c r="V2676" t="str">
        <f t="shared" si="418"/>
        <v>technology</v>
      </c>
      <c r="W2676" t="str">
        <f t="shared" si="419"/>
        <v>makerspaces</v>
      </c>
      <c r="X2676" s="8">
        <f t="shared" si="410"/>
        <v>2016</v>
      </c>
      <c r="Y2676" s="8">
        <f t="shared" si="411"/>
        <v>6</v>
      </c>
    </row>
    <row r="2677" spans="1:25" ht="19" customHeight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412"/>
        <v>41923.649178240739</v>
      </c>
      <c r="L2677" s="12">
        <f t="shared" si="413"/>
        <v>2014</v>
      </c>
      <c r="M2677" s="12">
        <f t="shared" si="414"/>
        <v>10</v>
      </c>
      <c r="N2677" s="11"/>
      <c r="O2677" s="11">
        <f t="shared" si="415"/>
        <v>41953.690844907404</v>
      </c>
      <c r="P2677" t="b">
        <v>1</v>
      </c>
      <c r="Q2677">
        <v>29</v>
      </c>
      <c r="R2677" t="b">
        <v>0</v>
      </c>
      <c r="S2677" t="s">
        <v>8302</v>
      </c>
      <c r="T2677" s="5">
        <f t="shared" si="416"/>
        <v>7.5880000000000001</v>
      </c>
      <c r="U2677" s="5">
        <f t="shared" si="417"/>
        <v>65.41379310344827</v>
      </c>
      <c r="V2677" t="str">
        <f t="shared" si="418"/>
        <v>technology</v>
      </c>
      <c r="W2677" t="str">
        <f t="shared" si="419"/>
        <v>makerspaces</v>
      </c>
      <c r="X2677" s="8">
        <f t="shared" si="410"/>
        <v>2014</v>
      </c>
      <c r="Y2677" s="8">
        <f t="shared" si="411"/>
        <v>10</v>
      </c>
    </row>
    <row r="2678" spans="1:25" ht="19" customHeight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412"/>
        <v>42482.416365740741</v>
      </c>
      <c r="L2678" s="12">
        <f t="shared" si="413"/>
        <v>2016</v>
      </c>
      <c r="M2678" s="12">
        <f t="shared" si="414"/>
        <v>4</v>
      </c>
      <c r="N2678" s="11"/>
      <c r="O2678" s="11">
        <f t="shared" si="415"/>
        <v>42512.416365740741</v>
      </c>
      <c r="P2678" t="b">
        <v>0</v>
      </c>
      <c r="Q2678">
        <v>9</v>
      </c>
      <c r="R2678" t="b">
        <v>0</v>
      </c>
      <c r="S2678" t="s">
        <v>8302</v>
      </c>
      <c r="T2678" s="5">
        <f t="shared" si="416"/>
        <v>50.38095238095238</v>
      </c>
      <c r="U2678" s="5">
        <f t="shared" si="417"/>
        <v>117.55555555555556</v>
      </c>
      <c r="V2678" t="str">
        <f t="shared" si="418"/>
        <v>technology</v>
      </c>
      <c r="W2678" t="str">
        <f t="shared" si="419"/>
        <v>makerspaces</v>
      </c>
      <c r="X2678" s="8">
        <f t="shared" si="410"/>
        <v>2016</v>
      </c>
      <c r="Y2678" s="8">
        <f t="shared" si="411"/>
        <v>4</v>
      </c>
    </row>
    <row r="2679" spans="1:25" ht="19" customHeight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412"/>
        <v>41792.821099537039</v>
      </c>
      <c r="L2679" s="12">
        <f t="shared" si="413"/>
        <v>2014</v>
      </c>
      <c r="M2679" s="12">
        <f t="shared" si="414"/>
        <v>6</v>
      </c>
      <c r="N2679" s="11"/>
      <c r="O2679" s="11">
        <f t="shared" si="415"/>
        <v>41822.821099537039</v>
      </c>
      <c r="P2679" t="b">
        <v>0</v>
      </c>
      <c r="Q2679">
        <v>27</v>
      </c>
      <c r="R2679" t="b">
        <v>0</v>
      </c>
      <c r="S2679" t="s">
        <v>8302</v>
      </c>
      <c r="T2679" s="5">
        <f t="shared" si="416"/>
        <v>17.512820512820511</v>
      </c>
      <c r="U2679" s="5">
        <f t="shared" si="417"/>
        <v>126.48148148148148</v>
      </c>
      <c r="V2679" t="str">
        <f t="shared" si="418"/>
        <v>technology</v>
      </c>
      <c r="W2679" t="str">
        <f t="shared" si="419"/>
        <v>makerspaces</v>
      </c>
      <c r="X2679" s="8">
        <f t="shared" si="410"/>
        <v>2014</v>
      </c>
      <c r="Y2679" s="8">
        <f t="shared" si="411"/>
        <v>6</v>
      </c>
    </row>
    <row r="2680" spans="1:25" ht="19" customHeight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412"/>
        <v>42241.589872685181</v>
      </c>
      <c r="L2680" s="12">
        <f t="shared" si="413"/>
        <v>2015</v>
      </c>
      <c r="M2680" s="12">
        <f t="shared" si="414"/>
        <v>8</v>
      </c>
      <c r="N2680" s="11"/>
      <c r="O2680" s="11">
        <f t="shared" si="415"/>
        <v>42271.589872685181</v>
      </c>
      <c r="P2680" t="b">
        <v>0</v>
      </c>
      <c r="Q2680">
        <v>2</v>
      </c>
      <c r="R2680" t="b">
        <v>0</v>
      </c>
      <c r="S2680" t="s">
        <v>8302</v>
      </c>
      <c r="T2680" s="5">
        <f t="shared" si="416"/>
        <v>1.375E-2</v>
      </c>
      <c r="U2680" s="5">
        <f t="shared" si="417"/>
        <v>550</v>
      </c>
      <c r="V2680" t="str">
        <f t="shared" si="418"/>
        <v>technology</v>
      </c>
      <c r="W2680" t="str">
        <f t="shared" si="419"/>
        <v>makerspaces</v>
      </c>
      <c r="X2680" s="8">
        <f t="shared" si="410"/>
        <v>2015</v>
      </c>
      <c r="Y2680" s="8">
        <f t="shared" si="411"/>
        <v>8</v>
      </c>
    </row>
    <row r="2681" spans="1:25" ht="19" customHeight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412"/>
        <v>42032.792754629627</v>
      </c>
      <c r="L2681" s="12">
        <f t="shared" si="413"/>
        <v>2015</v>
      </c>
      <c r="M2681" s="12">
        <f t="shared" si="414"/>
        <v>1</v>
      </c>
      <c r="N2681" s="11"/>
      <c r="O2681" s="11">
        <f t="shared" si="415"/>
        <v>42062.792754629627</v>
      </c>
      <c r="P2681" t="b">
        <v>0</v>
      </c>
      <c r="Q2681">
        <v>3</v>
      </c>
      <c r="R2681" t="b">
        <v>0</v>
      </c>
      <c r="S2681" t="s">
        <v>8302</v>
      </c>
      <c r="T2681" s="5">
        <f t="shared" si="416"/>
        <v>0.33</v>
      </c>
      <c r="U2681" s="5">
        <f t="shared" si="417"/>
        <v>44</v>
      </c>
      <c r="V2681" t="str">
        <f t="shared" si="418"/>
        <v>technology</v>
      </c>
      <c r="W2681" t="str">
        <f t="shared" si="419"/>
        <v>makerspaces</v>
      </c>
      <c r="X2681" s="8">
        <f t="shared" si="410"/>
        <v>2015</v>
      </c>
      <c r="Y2681" s="8">
        <f t="shared" si="411"/>
        <v>1</v>
      </c>
    </row>
    <row r="2682" spans="1:25" ht="19" customHeight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412"/>
        <v>42436.003368055557</v>
      </c>
      <c r="L2682" s="12">
        <f t="shared" si="413"/>
        <v>2016</v>
      </c>
      <c r="M2682" s="12">
        <f t="shared" si="414"/>
        <v>3</v>
      </c>
      <c r="N2682" s="11"/>
      <c r="O2682" s="11">
        <f t="shared" si="415"/>
        <v>42465.961701388886</v>
      </c>
      <c r="P2682" t="b">
        <v>0</v>
      </c>
      <c r="Q2682">
        <v>4</v>
      </c>
      <c r="R2682" t="b">
        <v>0</v>
      </c>
      <c r="S2682" t="s">
        <v>8302</v>
      </c>
      <c r="T2682" s="5">
        <f t="shared" si="416"/>
        <v>0.86250000000000004</v>
      </c>
      <c r="U2682" s="5">
        <f t="shared" si="417"/>
        <v>69</v>
      </c>
      <c r="V2682" t="str">
        <f t="shared" si="418"/>
        <v>technology</v>
      </c>
      <c r="W2682" t="str">
        <f t="shared" si="419"/>
        <v>makerspaces</v>
      </c>
      <c r="X2682" s="8">
        <f t="shared" si="410"/>
        <v>2016</v>
      </c>
      <c r="Y2682" s="8">
        <f t="shared" si="411"/>
        <v>3</v>
      </c>
    </row>
    <row r="2683" spans="1:25" ht="19" customHeight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412"/>
        <v>41805.686921296292</v>
      </c>
      <c r="L2683" s="12">
        <f t="shared" si="413"/>
        <v>2014</v>
      </c>
      <c r="M2683" s="12">
        <f t="shared" si="414"/>
        <v>6</v>
      </c>
      <c r="N2683" s="11"/>
      <c r="O2683" s="11">
        <f t="shared" si="415"/>
        <v>41830.686921296292</v>
      </c>
      <c r="P2683" t="b">
        <v>0</v>
      </c>
      <c r="Q2683">
        <v>2</v>
      </c>
      <c r="R2683" t="b">
        <v>0</v>
      </c>
      <c r="S2683" t="s">
        <v>8284</v>
      </c>
      <c r="T2683" s="5">
        <f t="shared" si="416"/>
        <v>0.6875</v>
      </c>
      <c r="U2683" s="5">
        <f t="shared" si="417"/>
        <v>27.5</v>
      </c>
      <c r="V2683" t="str">
        <f t="shared" si="418"/>
        <v>food</v>
      </c>
      <c r="W2683" t="str">
        <f t="shared" si="419"/>
        <v>food trucks</v>
      </c>
      <c r="X2683" s="8">
        <f t="shared" si="410"/>
        <v>2014</v>
      </c>
      <c r="Y2683" s="8">
        <f t="shared" si="411"/>
        <v>6</v>
      </c>
    </row>
    <row r="2684" spans="1:25" ht="19" customHeight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412"/>
        <v>41932.663657407407</v>
      </c>
      <c r="L2684" s="12">
        <f t="shared" si="413"/>
        <v>2014</v>
      </c>
      <c r="M2684" s="12">
        <f t="shared" si="414"/>
        <v>10</v>
      </c>
      <c r="N2684" s="11"/>
      <c r="O2684" s="11">
        <f t="shared" si="415"/>
        <v>41965.040972222218</v>
      </c>
      <c r="P2684" t="b">
        <v>0</v>
      </c>
      <c r="Q2684">
        <v>20</v>
      </c>
      <c r="R2684" t="b">
        <v>0</v>
      </c>
      <c r="S2684" t="s">
        <v>8284</v>
      </c>
      <c r="T2684" s="5">
        <f t="shared" si="416"/>
        <v>28.299999999999997</v>
      </c>
      <c r="U2684" s="5">
        <f t="shared" si="417"/>
        <v>84.9</v>
      </c>
      <c r="V2684" t="str">
        <f t="shared" si="418"/>
        <v>food</v>
      </c>
      <c r="W2684" t="str">
        <f t="shared" si="419"/>
        <v>food trucks</v>
      </c>
      <c r="X2684" s="8">
        <f t="shared" si="410"/>
        <v>2014</v>
      </c>
      <c r="Y2684" s="8">
        <f t="shared" si="411"/>
        <v>10</v>
      </c>
    </row>
    <row r="2685" spans="1:25" ht="19" customHeight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412"/>
        <v>42034.546759259254</v>
      </c>
      <c r="L2685" s="12">
        <f t="shared" si="413"/>
        <v>2015</v>
      </c>
      <c r="M2685" s="12">
        <f t="shared" si="414"/>
        <v>1</v>
      </c>
      <c r="N2685" s="11"/>
      <c r="O2685" s="11">
        <f t="shared" si="415"/>
        <v>42064.546759259254</v>
      </c>
      <c r="P2685" t="b">
        <v>0</v>
      </c>
      <c r="Q2685">
        <v>3</v>
      </c>
      <c r="R2685" t="b">
        <v>0</v>
      </c>
      <c r="S2685" t="s">
        <v>8284</v>
      </c>
      <c r="T2685" s="5">
        <f t="shared" si="416"/>
        <v>0.24</v>
      </c>
      <c r="U2685" s="5">
        <f t="shared" si="417"/>
        <v>12</v>
      </c>
      <c r="V2685" t="str">
        <f t="shared" si="418"/>
        <v>food</v>
      </c>
      <c r="W2685" t="str">
        <f t="shared" si="419"/>
        <v>food trucks</v>
      </c>
      <c r="X2685" s="8">
        <f t="shared" si="410"/>
        <v>2015</v>
      </c>
      <c r="Y2685" s="8">
        <f t="shared" si="411"/>
        <v>1</v>
      </c>
    </row>
    <row r="2686" spans="1:25" ht="19" customHeight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412"/>
        <v>41820.706307870372</v>
      </c>
      <c r="L2686" s="12">
        <f t="shared" si="413"/>
        <v>2014</v>
      </c>
      <c r="M2686" s="12">
        <f t="shared" si="414"/>
        <v>6</v>
      </c>
      <c r="N2686" s="11"/>
      <c r="O2686" s="11">
        <f t="shared" si="415"/>
        <v>41860.706307870372</v>
      </c>
      <c r="P2686" t="b">
        <v>0</v>
      </c>
      <c r="Q2686">
        <v>4</v>
      </c>
      <c r="R2686" t="b">
        <v>0</v>
      </c>
      <c r="S2686" t="s">
        <v>8284</v>
      </c>
      <c r="T2686" s="5">
        <f t="shared" si="416"/>
        <v>1.1428571428571428</v>
      </c>
      <c r="U2686" s="5">
        <f t="shared" si="417"/>
        <v>200</v>
      </c>
      <c r="V2686" t="str">
        <f t="shared" si="418"/>
        <v>food</v>
      </c>
      <c r="W2686" t="str">
        <f t="shared" si="419"/>
        <v>food trucks</v>
      </c>
      <c r="X2686" s="8">
        <f t="shared" si="410"/>
        <v>2014</v>
      </c>
      <c r="Y2686" s="8">
        <f t="shared" si="411"/>
        <v>6</v>
      </c>
    </row>
    <row r="2687" spans="1:25" ht="19" customHeight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412"/>
        <v>42061.487615740734</v>
      </c>
      <c r="L2687" s="12">
        <f t="shared" si="413"/>
        <v>2015</v>
      </c>
      <c r="M2687" s="12">
        <f t="shared" si="414"/>
        <v>2</v>
      </c>
      <c r="N2687" s="11"/>
      <c r="O2687" s="11">
        <f t="shared" si="415"/>
        <v>42121.44594907407</v>
      </c>
      <c r="P2687" t="b">
        <v>0</v>
      </c>
      <c r="Q2687">
        <v>1</v>
      </c>
      <c r="R2687" t="b">
        <v>0</v>
      </c>
      <c r="S2687" t="s">
        <v>8284</v>
      </c>
      <c r="T2687" s="5">
        <f t="shared" si="416"/>
        <v>0.02</v>
      </c>
      <c r="U2687" s="5">
        <f t="shared" si="417"/>
        <v>10</v>
      </c>
      <c r="V2687" t="str">
        <f t="shared" si="418"/>
        <v>food</v>
      </c>
      <c r="W2687" t="str">
        <f t="shared" si="419"/>
        <v>food trucks</v>
      </c>
      <c r="X2687" s="8">
        <f t="shared" si="410"/>
        <v>2015</v>
      </c>
      <c r="Y2687" s="8">
        <f t="shared" si="411"/>
        <v>2</v>
      </c>
    </row>
    <row r="2688" spans="1:25" ht="19" customHeight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412"/>
        <v>41892.766469907401</v>
      </c>
      <c r="L2688" s="12">
        <f t="shared" si="413"/>
        <v>2014</v>
      </c>
      <c r="M2688" s="12">
        <f t="shared" si="414"/>
        <v>9</v>
      </c>
      <c r="N2688" s="11"/>
      <c r="O2688" s="11">
        <f t="shared" si="415"/>
        <v>41912.766469907401</v>
      </c>
      <c r="P2688" t="b">
        <v>0</v>
      </c>
      <c r="Q2688">
        <v>0</v>
      </c>
      <c r="R2688" t="b">
        <v>0</v>
      </c>
      <c r="S2688" t="s">
        <v>8284</v>
      </c>
      <c r="T2688" s="5">
        <f t="shared" si="416"/>
        <v>0</v>
      </c>
      <c r="U2688" s="5">
        <f t="shared" si="417"/>
        <v>0</v>
      </c>
      <c r="V2688" t="str">
        <f t="shared" si="418"/>
        <v>food</v>
      </c>
      <c r="W2688" t="str">
        <f t="shared" si="419"/>
        <v>food trucks</v>
      </c>
      <c r="X2688" s="8">
        <f t="shared" si="410"/>
        <v>2014</v>
      </c>
      <c r="Y2688" s="8">
        <f t="shared" si="411"/>
        <v>9</v>
      </c>
    </row>
    <row r="2689" spans="1:25" ht="19" customHeight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412"/>
        <v>42154.431921296295</v>
      </c>
      <c r="L2689" s="12">
        <f t="shared" si="413"/>
        <v>2015</v>
      </c>
      <c r="M2689" s="12">
        <f t="shared" si="414"/>
        <v>5</v>
      </c>
      <c r="N2689" s="11"/>
      <c r="O2689" s="11">
        <f t="shared" si="415"/>
        <v>42184.431921296295</v>
      </c>
      <c r="P2689" t="b">
        <v>0</v>
      </c>
      <c r="Q2689">
        <v>0</v>
      </c>
      <c r="R2689" t="b">
        <v>0</v>
      </c>
      <c r="S2689" t="s">
        <v>8284</v>
      </c>
      <c r="T2689" s="5">
        <f t="shared" si="416"/>
        <v>0</v>
      </c>
      <c r="U2689" s="5">
        <f t="shared" si="417"/>
        <v>0</v>
      </c>
      <c r="V2689" t="str">
        <f t="shared" si="418"/>
        <v>food</v>
      </c>
      <c r="W2689" t="str">
        <f t="shared" si="419"/>
        <v>food trucks</v>
      </c>
      <c r="X2689" s="8">
        <f t="shared" si="410"/>
        <v>2015</v>
      </c>
      <c r="Y2689" s="8">
        <f t="shared" si="411"/>
        <v>5</v>
      </c>
    </row>
    <row r="2690" spans="1:25" ht="19" customHeight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si="412"/>
        <v>42027.910532407404</v>
      </c>
      <c r="L2690" s="12">
        <f t="shared" si="413"/>
        <v>2015</v>
      </c>
      <c r="M2690" s="12">
        <f t="shared" si="414"/>
        <v>1</v>
      </c>
      <c r="N2690" s="11"/>
      <c r="O2690" s="11">
        <f t="shared" si="415"/>
        <v>42058.916666666664</v>
      </c>
      <c r="P2690" t="b">
        <v>0</v>
      </c>
      <c r="Q2690">
        <v>14</v>
      </c>
      <c r="R2690" t="b">
        <v>0</v>
      </c>
      <c r="S2690" t="s">
        <v>8284</v>
      </c>
      <c r="T2690" s="5">
        <f t="shared" si="416"/>
        <v>0.14799999999999999</v>
      </c>
      <c r="U2690" s="5">
        <f t="shared" si="417"/>
        <v>5.2857142857142856</v>
      </c>
      <c r="V2690" t="str">
        <f t="shared" si="418"/>
        <v>food</v>
      </c>
      <c r="W2690" t="str">
        <f t="shared" si="419"/>
        <v>food trucks</v>
      </c>
      <c r="X2690" s="8">
        <f t="shared" ref="X2690:X2753" si="420">L2690</f>
        <v>2015</v>
      </c>
      <c r="Y2690" s="8">
        <f t="shared" ref="Y2690:Y2753" si="421">M2690</f>
        <v>1</v>
      </c>
    </row>
    <row r="2691" spans="1:25" ht="19" customHeight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ref="K2691:K2754" si="422">(J2691/86400)+25569+(-5/24)</f>
        <v>42551.75335648148</v>
      </c>
      <c r="L2691" s="12">
        <f t="shared" ref="L2691:L2754" si="423">YEAR(K2691)</f>
        <v>2016</v>
      </c>
      <c r="M2691" s="12">
        <f t="shared" ref="M2691:M2754" si="424">MONTH(K2691)</f>
        <v>6</v>
      </c>
      <c r="N2691" s="11"/>
      <c r="O2691" s="11">
        <f t="shared" ref="O2691:O2754" si="425">(I2691/86400)+25569+(-5/24)</f>
        <v>42581.75335648148</v>
      </c>
      <c r="P2691" t="b">
        <v>0</v>
      </c>
      <c r="Q2691">
        <v>1</v>
      </c>
      <c r="R2691" t="b">
        <v>0</v>
      </c>
      <c r="S2691" t="s">
        <v>8284</v>
      </c>
      <c r="T2691" s="5">
        <f t="shared" ref="T2691:T2754" si="426">E2691/D2691*100</f>
        <v>2.8571428571428571E-3</v>
      </c>
      <c r="U2691" s="5">
        <f t="shared" ref="U2691:U2754" si="427">IF(Q2691&gt;0,E2691/Q2691,0)</f>
        <v>1</v>
      </c>
      <c r="V2691" t="str">
        <f t="shared" ref="V2691:V2754" si="428">LEFT(S2691,SEARCH("/",S2691)-1)</f>
        <v>food</v>
      </c>
      <c r="W2691" t="str">
        <f t="shared" ref="W2691:W2754" si="429">RIGHT($S2691,LEN($S2691)-SEARCH("/",$S2691))</f>
        <v>food trucks</v>
      </c>
      <c r="X2691" s="8">
        <f t="shared" si="420"/>
        <v>2016</v>
      </c>
      <c r="Y2691" s="8">
        <f t="shared" si="421"/>
        <v>6</v>
      </c>
    </row>
    <row r="2692" spans="1:25" ht="19" customHeight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422"/>
        <v>42112.89671296296</v>
      </c>
      <c r="L2692" s="12">
        <f t="shared" si="423"/>
        <v>2015</v>
      </c>
      <c r="M2692" s="12">
        <f t="shared" si="424"/>
        <v>4</v>
      </c>
      <c r="N2692" s="11"/>
      <c r="O2692" s="11">
        <f t="shared" si="425"/>
        <v>42157.89671296296</v>
      </c>
      <c r="P2692" t="b">
        <v>0</v>
      </c>
      <c r="Q2692">
        <v>118</v>
      </c>
      <c r="R2692" t="b">
        <v>0</v>
      </c>
      <c r="S2692" t="s">
        <v>8284</v>
      </c>
      <c r="T2692" s="5">
        <f t="shared" si="426"/>
        <v>10.7325</v>
      </c>
      <c r="U2692" s="5">
        <f t="shared" si="427"/>
        <v>72.762711864406782</v>
      </c>
      <c r="V2692" t="str">
        <f t="shared" si="428"/>
        <v>food</v>
      </c>
      <c r="W2692" t="str">
        <f t="shared" si="429"/>
        <v>food trucks</v>
      </c>
      <c r="X2692" s="8">
        <f t="shared" si="420"/>
        <v>2015</v>
      </c>
      <c r="Y2692" s="8">
        <f t="shared" si="421"/>
        <v>4</v>
      </c>
    </row>
    <row r="2693" spans="1:25" ht="19" customHeight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422"/>
        <v>42089.515706018516</v>
      </c>
      <c r="L2693" s="12">
        <f t="shared" si="423"/>
        <v>2015</v>
      </c>
      <c r="M2693" s="12">
        <f t="shared" si="424"/>
        <v>3</v>
      </c>
      <c r="N2693" s="11"/>
      <c r="O2693" s="11">
        <f t="shared" si="425"/>
        <v>42134.515706018516</v>
      </c>
      <c r="P2693" t="b">
        <v>0</v>
      </c>
      <c r="Q2693">
        <v>2</v>
      </c>
      <c r="R2693" t="b">
        <v>0</v>
      </c>
      <c r="S2693" t="s">
        <v>8284</v>
      </c>
      <c r="T2693" s="5">
        <f t="shared" si="426"/>
        <v>5.3846153846153842E-2</v>
      </c>
      <c r="U2693" s="5">
        <f t="shared" si="427"/>
        <v>17.5</v>
      </c>
      <c r="V2693" t="str">
        <f t="shared" si="428"/>
        <v>food</v>
      </c>
      <c r="W2693" t="str">
        <f t="shared" si="429"/>
        <v>food trucks</v>
      </c>
      <c r="X2693" s="8">
        <f t="shared" si="420"/>
        <v>2015</v>
      </c>
      <c r="Y2693" s="8">
        <f t="shared" si="421"/>
        <v>3</v>
      </c>
    </row>
    <row r="2694" spans="1:25" ht="19" customHeight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422"/>
        <v>42058.125694444439</v>
      </c>
      <c r="L2694" s="12">
        <f t="shared" si="423"/>
        <v>2015</v>
      </c>
      <c r="M2694" s="12">
        <f t="shared" si="424"/>
        <v>2</v>
      </c>
      <c r="N2694" s="11"/>
      <c r="O2694" s="11">
        <f t="shared" si="425"/>
        <v>42088.084027777775</v>
      </c>
      <c r="P2694" t="b">
        <v>0</v>
      </c>
      <c r="Q2694">
        <v>1</v>
      </c>
      <c r="R2694" t="b">
        <v>0</v>
      </c>
      <c r="S2694" t="s">
        <v>8284</v>
      </c>
      <c r="T2694" s="5">
        <f t="shared" si="426"/>
        <v>0.7142857142857143</v>
      </c>
      <c r="U2694" s="5">
        <f t="shared" si="427"/>
        <v>25</v>
      </c>
      <c r="V2694" t="str">
        <f t="shared" si="428"/>
        <v>food</v>
      </c>
      <c r="W2694" t="str">
        <f t="shared" si="429"/>
        <v>food trucks</v>
      </c>
      <c r="X2694" s="8">
        <f t="shared" si="420"/>
        <v>2015</v>
      </c>
      <c r="Y2694" s="8">
        <f t="shared" si="421"/>
        <v>2</v>
      </c>
    </row>
    <row r="2695" spans="1:25" ht="19" customHeight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422"/>
        <v>41833.930162037032</v>
      </c>
      <c r="L2695" s="12">
        <f t="shared" si="423"/>
        <v>2014</v>
      </c>
      <c r="M2695" s="12">
        <f t="shared" si="424"/>
        <v>7</v>
      </c>
      <c r="N2695" s="11"/>
      <c r="O2695" s="11">
        <f t="shared" si="425"/>
        <v>41863.930162037032</v>
      </c>
      <c r="P2695" t="b">
        <v>0</v>
      </c>
      <c r="Q2695">
        <v>3</v>
      </c>
      <c r="R2695" t="b">
        <v>0</v>
      </c>
      <c r="S2695" t="s">
        <v>8284</v>
      </c>
      <c r="T2695" s="5">
        <f t="shared" si="426"/>
        <v>0.8</v>
      </c>
      <c r="U2695" s="5">
        <f t="shared" si="427"/>
        <v>13.333333333333334</v>
      </c>
      <c r="V2695" t="str">
        <f t="shared" si="428"/>
        <v>food</v>
      </c>
      <c r="W2695" t="str">
        <f t="shared" si="429"/>
        <v>food trucks</v>
      </c>
      <c r="X2695" s="8">
        <f t="shared" si="420"/>
        <v>2014</v>
      </c>
      <c r="Y2695" s="8">
        <f t="shared" si="421"/>
        <v>7</v>
      </c>
    </row>
    <row r="2696" spans="1:25" ht="19" customHeight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422"/>
        <v>41877.932164351849</v>
      </c>
      <c r="L2696" s="12">
        <f t="shared" si="423"/>
        <v>2014</v>
      </c>
      <c r="M2696" s="12">
        <f t="shared" si="424"/>
        <v>8</v>
      </c>
      <c r="N2696" s="11"/>
      <c r="O2696" s="11">
        <f t="shared" si="425"/>
        <v>41907.932164351849</v>
      </c>
      <c r="P2696" t="b">
        <v>0</v>
      </c>
      <c r="Q2696">
        <v>1</v>
      </c>
      <c r="R2696" t="b">
        <v>0</v>
      </c>
      <c r="S2696" t="s">
        <v>8284</v>
      </c>
      <c r="T2696" s="5">
        <f t="shared" si="426"/>
        <v>3.3333333333333335E-3</v>
      </c>
      <c r="U2696" s="5">
        <f t="shared" si="427"/>
        <v>1</v>
      </c>
      <c r="V2696" t="str">
        <f t="shared" si="428"/>
        <v>food</v>
      </c>
      <c r="W2696" t="str">
        <f t="shared" si="429"/>
        <v>food trucks</v>
      </c>
      <c r="X2696" s="8">
        <f t="shared" si="420"/>
        <v>2014</v>
      </c>
      <c r="Y2696" s="8">
        <f t="shared" si="421"/>
        <v>8</v>
      </c>
    </row>
    <row r="2697" spans="1:25" ht="19" customHeight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422"/>
        <v>42047.973587962959</v>
      </c>
      <c r="L2697" s="12">
        <f t="shared" si="423"/>
        <v>2015</v>
      </c>
      <c r="M2697" s="12">
        <f t="shared" si="424"/>
        <v>2</v>
      </c>
      <c r="N2697" s="11"/>
      <c r="O2697" s="11">
        <f t="shared" si="425"/>
        <v>42107.931921296295</v>
      </c>
      <c r="P2697" t="b">
        <v>0</v>
      </c>
      <c r="Q2697">
        <v>3</v>
      </c>
      <c r="R2697" t="b">
        <v>0</v>
      </c>
      <c r="S2697" t="s">
        <v>8284</v>
      </c>
      <c r="T2697" s="5">
        <f t="shared" si="426"/>
        <v>0.47333333333333333</v>
      </c>
      <c r="U2697" s="5">
        <f t="shared" si="427"/>
        <v>23.666666666666668</v>
      </c>
      <c r="V2697" t="str">
        <f t="shared" si="428"/>
        <v>food</v>
      </c>
      <c r="W2697" t="str">
        <f t="shared" si="429"/>
        <v>food trucks</v>
      </c>
      <c r="X2697" s="8">
        <f t="shared" si="420"/>
        <v>2015</v>
      </c>
      <c r="Y2697" s="8">
        <f t="shared" si="421"/>
        <v>2</v>
      </c>
    </row>
    <row r="2698" spans="1:25" ht="19" customHeight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422"/>
        <v>41964.636111111111</v>
      </c>
      <c r="L2698" s="12">
        <f t="shared" si="423"/>
        <v>2014</v>
      </c>
      <c r="M2698" s="12">
        <f t="shared" si="424"/>
        <v>11</v>
      </c>
      <c r="N2698" s="11"/>
      <c r="O2698" s="11">
        <f t="shared" si="425"/>
        <v>41998.636111111111</v>
      </c>
      <c r="P2698" t="b">
        <v>0</v>
      </c>
      <c r="Q2698">
        <v>38</v>
      </c>
      <c r="R2698" t="b">
        <v>0</v>
      </c>
      <c r="S2698" t="s">
        <v>8284</v>
      </c>
      <c r="T2698" s="5">
        <f t="shared" si="426"/>
        <v>5.65</v>
      </c>
      <c r="U2698" s="5">
        <f t="shared" si="427"/>
        <v>89.21052631578948</v>
      </c>
      <c r="V2698" t="str">
        <f t="shared" si="428"/>
        <v>food</v>
      </c>
      <c r="W2698" t="str">
        <f t="shared" si="429"/>
        <v>food trucks</v>
      </c>
      <c r="X2698" s="8">
        <f t="shared" si="420"/>
        <v>2014</v>
      </c>
      <c r="Y2698" s="8">
        <f t="shared" si="421"/>
        <v>11</v>
      </c>
    </row>
    <row r="2699" spans="1:25" ht="19" customHeight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422"/>
        <v>42187.731747685182</v>
      </c>
      <c r="L2699" s="12">
        <f t="shared" si="423"/>
        <v>2015</v>
      </c>
      <c r="M2699" s="12">
        <f t="shared" si="424"/>
        <v>7</v>
      </c>
      <c r="N2699" s="11"/>
      <c r="O2699" s="11">
        <f t="shared" si="425"/>
        <v>42218.708333333336</v>
      </c>
      <c r="P2699" t="b">
        <v>0</v>
      </c>
      <c r="Q2699">
        <v>52</v>
      </c>
      <c r="R2699" t="b">
        <v>0</v>
      </c>
      <c r="S2699" t="s">
        <v>8284</v>
      </c>
      <c r="T2699" s="5">
        <f t="shared" si="426"/>
        <v>26.35217391304348</v>
      </c>
      <c r="U2699" s="5">
        <f t="shared" si="427"/>
        <v>116.55769230769231</v>
      </c>
      <c r="V2699" t="str">
        <f t="shared" si="428"/>
        <v>food</v>
      </c>
      <c r="W2699" t="str">
        <f t="shared" si="429"/>
        <v>food trucks</v>
      </c>
      <c r="X2699" s="8">
        <f t="shared" si="420"/>
        <v>2015</v>
      </c>
      <c r="Y2699" s="8">
        <f t="shared" si="421"/>
        <v>7</v>
      </c>
    </row>
    <row r="2700" spans="1:25" ht="19" customHeight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422"/>
        <v>41787.689907407403</v>
      </c>
      <c r="L2700" s="12">
        <f t="shared" si="423"/>
        <v>2014</v>
      </c>
      <c r="M2700" s="12">
        <f t="shared" si="424"/>
        <v>5</v>
      </c>
      <c r="N2700" s="11"/>
      <c r="O2700" s="11">
        <f t="shared" si="425"/>
        <v>41817.689907407403</v>
      </c>
      <c r="P2700" t="b">
        <v>0</v>
      </c>
      <c r="Q2700">
        <v>2</v>
      </c>
      <c r="R2700" t="b">
        <v>0</v>
      </c>
      <c r="S2700" t="s">
        <v>8284</v>
      </c>
      <c r="T2700" s="5">
        <f t="shared" si="426"/>
        <v>0.325125</v>
      </c>
      <c r="U2700" s="5">
        <f t="shared" si="427"/>
        <v>13.005000000000001</v>
      </c>
      <c r="V2700" t="str">
        <f t="shared" si="428"/>
        <v>food</v>
      </c>
      <c r="W2700" t="str">
        <f t="shared" si="429"/>
        <v>food trucks</v>
      </c>
      <c r="X2700" s="8">
        <f t="shared" si="420"/>
        <v>2014</v>
      </c>
      <c r="Y2700" s="8">
        <f t="shared" si="421"/>
        <v>5</v>
      </c>
    </row>
    <row r="2701" spans="1:25" ht="19" customHeight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422"/>
        <v>41829.688229166662</v>
      </c>
      <c r="L2701" s="12">
        <f t="shared" si="423"/>
        <v>2014</v>
      </c>
      <c r="M2701" s="12">
        <f t="shared" si="424"/>
        <v>7</v>
      </c>
      <c r="N2701" s="11"/>
      <c r="O2701" s="11">
        <f t="shared" si="425"/>
        <v>41859.688229166662</v>
      </c>
      <c r="P2701" t="b">
        <v>0</v>
      </c>
      <c r="Q2701">
        <v>0</v>
      </c>
      <c r="R2701" t="b">
        <v>0</v>
      </c>
      <c r="S2701" t="s">
        <v>8284</v>
      </c>
      <c r="T2701" s="5">
        <f t="shared" si="426"/>
        <v>0</v>
      </c>
      <c r="U2701" s="5">
        <f t="shared" si="427"/>
        <v>0</v>
      </c>
      <c r="V2701" t="str">
        <f t="shared" si="428"/>
        <v>food</v>
      </c>
      <c r="W2701" t="str">
        <f t="shared" si="429"/>
        <v>food trucks</v>
      </c>
      <c r="X2701" s="8">
        <f t="shared" si="420"/>
        <v>2014</v>
      </c>
      <c r="Y2701" s="8">
        <f t="shared" si="421"/>
        <v>7</v>
      </c>
    </row>
    <row r="2702" spans="1:25" ht="19" customHeight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422"/>
        <v>41870.666342592587</v>
      </c>
      <c r="L2702" s="12">
        <f t="shared" si="423"/>
        <v>2014</v>
      </c>
      <c r="M2702" s="12">
        <f t="shared" si="424"/>
        <v>8</v>
      </c>
      <c r="N2702" s="11"/>
      <c r="O2702" s="11">
        <f t="shared" si="425"/>
        <v>41900.666342592587</v>
      </c>
      <c r="P2702" t="b">
        <v>0</v>
      </c>
      <c r="Q2702">
        <v>4</v>
      </c>
      <c r="R2702" t="b">
        <v>0</v>
      </c>
      <c r="S2702" t="s">
        <v>8284</v>
      </c>
      <c r="T2702" s="5">
        <f t="shared" si="426"/>
        <v>0.7000700070007001</v>
      </c>
      <c r="U2702" s="5">
        <f t="shared" si="427"/>
        <v>17.5</v>
      </c>
      <c r="V2702" t="str">
        <f t="shared" si="428"/>
        <v>food</v>
      </c>
      <c r="W2702" t="str">
        <f t="shared" si="429"/>
        <v>food trucks</v>
      </c>
      <c r="X2702" s="8">
        <f t="shared" si="420"/>
        <v>2014</v>
      </c>
      <c r="Y2702" s="8">
        <f t="shared" si="421"/>
        <v>8</v>
      </c>
    </row>
    <row r="2703" spans="1:25" ht="19" customHeight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422"/>
        <v>42801.566365740735</v>
      </c>
      <c r="L2703" s="12">
        <f t="shared" si="423"/>
        <v>2017</v>
      </c>
      <c r="M2703" s="12">
        <f t="shared" si="424"/>
        <v>3</v>
      </c>
      <c r="N2703" s="11"/>
      <c r="O2703" s="11">
        <f t="shared" si="425"/>
        <v>42832.524699074071</v>
      </c>
      <c r="P2703" t="b">
        <v>0</v>
      </c>
      <c r="Q2703">
        <v>46</v>
      </c>
      <c r="R2703" t="b">
        <v>0</v>
      </c>
      <c r="S2703" t="s">
        <v>8303</v>
      </c>
      <c r="T2703" s="5">
        <f t="shared" si="426"/>
        <v>46.176470588235297</v>
      </c>
      <c r="U2703" s="5">
        <f t="shared" si="427"/>
        <v>34.130434782608695</v>
      </c>
      <c r="V2703" t="str">
        <f t="shared" si="428"/>
        <v>theater</v>
      </c>
      <c r="W2703" t="str">
        <f t="shared" si="429"/>
        <v>spaces</v>
      </c>
      <c r="X2703" s="8">
        <f t="shared" si="420"/>
        <v>2017</v>
      </c>
      <c r="Y2703" s="8">
        <f t="shared" si="421"/>
        <v>3</v>
      </c>
    </row>
    <row r="2704" spans="1:25" ht="19" customHeight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422"/>
        <v>42800.593483796292</v>
      </c>
      <c r="L2704" s="12">
        <f t="shared" si="423"/>
        <v>2017</v>
      </c>
      <c r="M2704" s="12">
        <f t="shared" si="424"/>
        <v>3</v>
      </c>
      <c r="N2704" s="11"/>
      <c r="O2704" s="11">
        <f t="shared" si="425"/>
        <v>42830.551817129628</v>
      </c>
      <c r="P2704" t="b">
        <v>1</v>
      </c>
      <c r="Q2704">
        <v>26</v>
      </c>
      <c r="R2704" t="b">
        <v>0</v>
      </c>
      <c r="S2704" t="s">
        <v>8303</v>
      </c>
      <c r="T2704" s="5">
        <f t="shared" si="426"/>
        <v>34.410000000000004</v>
      </c>
      <c r="U2704" s="5">
        <f t="shared" si="427"/>
        <v>132.34615384615384</v>
      </c>
      <c r="V2704" t="str">
        <f t="shared" si="428"/>
        <v>theater</v>
      </c>
      <c r="W2704" t="str">
        <f t="shared" si="429"/>
        <v>spaces</v>
      </c>
      <c r="X2704" s="8">
        <f t="shared" si="420"/>
        <v>2017</v>
      </c>
      <c r="Y2704" s="8">
        <f t="shared" si="421"/>
        <v>3</v>
      </c>
    </row>
    <row r="2705" spans="1:25" ht="19" customHeight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422"/>
        <v>42756.481828703698</v>
      </c>
      <c r="L2705" s="12">
        <f t="shared" si="423"/>
        <v>2017</v>
      </c>
      <c r="M2705" s="12">
        <f t="shared" si="424"/>
        <v>1</v>
      </c>
      <c r="N2705" s="11"/>
      <c r="O2705" s="11">
        <f t="shared" si="425"/>
        <v>42816.440162037034</v>
      </c>
      <c r="P2705" t="b">
        <v>0</v>
      </c>
      <c r="Q2705">
        <v>45</v>
      </c>
      <c r="R2705" t="b">
        <v>0</v>
      </c>
      <c r="S2705" t="s">
        <v>8303</v>
      </c>
      <c r="T2705" s="5">
        <f t="shared" si="426"/>
        <v>103.75000000000001</v>
      </c>
      <c r="U2705" s="5">
        <f t="shared" si="427"/>
        <v>922.22222222222217</v>
      </c>
      <c r="V2705" t="str">
        <f t="shared" si="428"/>
        <v>theater</v>
      </c>
      <c r="W2705" t="str">
        <f t="shared" si="429"/>
        <v>spaces</v>
      </c>
      <c r="X2705" s="8">
        <f t="shared" si="420"/>
        <v>2017</v>
      </c>
      <c r="Y2705" s="8">
        <f t="shared" si="421"/>
        <v>1</v>
      </c>
    </row>
    <row r="2706" spans="1:25" ht="19" customHeight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422"/>
        <v>42787.654097222221</v>
      </c>
      <c r="L2706" s="12">
        <f t="shared" si="423"/>
        <v>2017</v>
      </c>
      <c r="M2706" s="12">
        <f t="shared" si="424"/>
        <v>2</v>
      </c>
      <c r="N2706" s="11"/>
      <c r="O2706" s="11">
        <f t="shared" si="425"/>
        <v>42830.61243055555</v>
      </c>
      <c r="P2706" t="b">
        <v>0</v>
      </c>
      <c r="Q2706">
        <v>7</v>
      </c>
      <c r="R2706" t="b">
        <v>0</v>
      </c>
      <c r="S2706" t="s">
        <v>8303</v>
      </c>
      <c r="T2706" s="5">
        <f t="shared" si="426"/>
        <v>6.0263157894736841</v>
      </c>
      <c r="U2706" s="5">
        <f t="shared" si="427"/>
        <v>163.57142857142858</v>
      </c>
      <c r="V2706" t="str">
        <f t="shared" si="428"/>
        <v>theater</v>
      </c>
      <c r="W2706" t="str">
        <f t="shared" si="429"/>
        <v>spaces</v>
      </c>
      <c r="X2706" s="8">
        <f t="shared" si="420"/>
        <v>2017</v>
      </c>
      <c r="Y2706" s="8">
        <f t="shared" si="421"/>
        <v>2</v>
      </c>
    </row>
    <row r="2707" spans="1:25" ht="19" customHeight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422"/>
        <v>42773.70784722222</v>
      </c>
      <c r="L2707" s="12">
        <f t="shared" si="423"/>
        <v>2017</v>
      </c>
      <c r="M2707" s="12">
        <f t="shared" si="424"/>
        <v>2</v>
      </c>
      <c r="N2707" s="11"/>
      <c r="O2707" s="11">
        <f t="shared" si="425"/>
        <v>42818.666180555556</v>
      </c>
      <c r="P2707" t="b">
        <v>0</v>
      </c>
      <c r="Q2707">
        <v>8</v>
      </c>
      <c r="R2707" t="b">
        <v>0</v>
      </c>
      <c r="S2707" t="s">
        <v>8303</v>
      </c>
      <c r="T2707" s="5">
        <f t="shared" si="426"/>
        <v>10.539393939393939</v>
      </c>
      <c r="U2707" s="5">
        <f t="shared" si="427"/>
        <v>217.375</v>
      </c>
      <c r="V2707" t="str">
        <f t="shared" si="428"/>
        <v>theater</v>
      </c>
      <c r="W2707" t="str">
        <f t="shared" si="429"/>
        <v>spaces</v>
      </c>
      <c r="X2707" s="8">
        <f t="shared" si="420"/>
        <v>2017</v>
      </c>
      <c r="Y2707" s="8">
        <f t="shared" si="421"/>
        <v>2</v>
      </c>
    </row>
    <row r="2708" spans="1:25" ht="19" customHeight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422"/>
        <v>41899.086608796293</v>
      </c>
      <c r="L2708" s="12">
        <f t="shared" si="423"/>
        <v>2014</v>
      </c>
      <c r="M2708" s="12">
        <f t="shared" si="424"/>
        <v>9</v>
      </c>
      <c r="N2708" s="11"/>
      <c r="O2708" s="11">
        <f t="shared" si="425"/>
        <v>41928.082638888889</v>
      </c>
      <c r="P2708" t="b">
        <v>1</v>
      </c>
      <c r="Q2708">
        <v>263</v>
      </c>
      <c r="R2708" t="b">
        <v>1</v>
      </c>
      <c r="S2708" t="s">
        <v>8303</v>
      </c>
      <c r="T2708" s="5">
        <f t="shared" si="426"/>
        <v>112.29714285714284</v>
      </c>
      <c r="U2708" s="5">
        <f t="shared" si="427"/>
        <v>149.44486692015209</v>
      </c>
      <c r="V2708" t="str">
        <f t="shared" si="428"/>
        <v>theater</v>
      </c>
      <c r="W2708" t="str">
        <f t="shared" si="429"/>
        <v>spaces</v>
      </c>
      <c r="X2708" s="8">
        <f t="shared" si="420"/>
        <v>2014</v>
      </c>
      <c r="Y2708" s="8">
        <f t="shared" si="421"/>
        <v>9</v>
      </c>
    </row>
    <row r="2709" spans="1:25" ht="19" customHeight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422"/>
        <v>41391.574571759258</v>
      </c>
      <c r="L2709" s="12">
        <f t="shared" si="423"/>
        <v>2013</v>
      </c>
      <c r="M2709" s="12">
        <f t="shared" si="424"/>
        <v>4</v>
      </c>
      <c r="N2709" s="11"/>
      <c r="O2709" s="11">
        <f t="shared" si="425"/>
        <v>41421.082638888889</v>
      </c>
      <c r="P2709" t="b">
        <v>1</v>
      </c>
      <c r="Q2709">
        <v>394</v>
      </c>
      <c r="R2709" t="b">
        <v>1</v>
      </c>
      <c r="S2709" t="s">
        <v>8303</v>
      </c>
      <c r="T2709" s="5">
        <f t="shared" si="426"/>
        <v>350.84462500000001</v>
      </c>
      <c r="U2709" s="5">
        <f t="shared" si="427"/>
        <v>71.237487309644663</v>
      </c>
      <c r="V2709" t="str">
        <f t="shared" si="428"/>
        <v>theater</v>
      </c>
      <c r="W2709" t="str">
        <f t="shared" si="429"/>
        <v>spaces</v>
      </c>
      <c r="X2709" s="8">
        <f t="shared" si="420"/>
        <v>2013</v>
      </c>
      <c r="Y2709" s="8">
        <f t="shared" si="421"/>
        <v>4</v>
      </c>
    </row>
    <row r="2710" spans="1:25" ht="19" customHeight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422"/>
        <v>42512.489884259259</v>
      </c>
      <c r="L2710" s="12">
        <f t="shared" si="423"/>
        <v>2016</v>
      </c>
      <c r="M2710" s="12">
        <f t="shared" si="424"/>
        <v>5</v>
      </c>
      <c r="N2710" s="11"/>
      <c r="O2710" s="11">
        <f t="shared" si="425"/>
        <v>42572.489884259259</v>
      </c>
      <c r="P2710" t="b">
        <v>1</v>
      </c>
      <c r="Q2710">
        <v>1049</v>
      </c>
      <c r="R2710" t="b">
        <v>1</v>
      </c>
      <c r="S2710" t="s">
        <v>8303</v>
      </c>
      <c r="T2710" s="5">
        <f t="shared" si="426"/>
        <v>233.21535</v>
      </c>
      <c r="U2710" s="5">
        <f t="shared" si="427"/>
        <v>44.464318398474738</v>
      </c>
      <c r="V2710" t="str">
        <f t="shared" si="428"/>
        <v>theater</v>
      </c>
      <c r="W2710" t="str">
        <f t="shared" si="429"/>
        <v>spaces</v>
      </c>
      <c r="X2710" s="8">
        <f t="shared" si="420"/>
        <v>2016</v>
      </c>
      <c r="Y2710" s="8">
        <f t="shared" si="421"/>
        <v>5</v>
      </c>
    </row>
    <row r="2711" spans="1:25" ht="19" customHeight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422"/>
        <v>42611.941446759258</v>
      </c>
      <c r="L2711" s="12">
        <f t="shared" si="423"/>
        <v>2016</v>
      </c>
      <c r="M2711" s="12">
        <f t="shared" si="424"/>
        <v>8</v>
      </c>
      <c r="N2711" s="11"/>
      <c r="O2711" s="11">
        <f t="shared" si="425"/>
        <v>42646.957638888889</v>
      </c>
      <c r="P2711" t="b">
        <v>1</v>
      </c>
      <c r="Q2711">
        <v>308</v>
      </c>
      <c r="R2711" t="b">
        <v>1</v>
      </c>
      <c r="S2711" t="s">
        <v>8303</v>
      </c>
      <c r="T2711" s="5">
        <f t="shared" si="426"/>
        <v>101.60599999999999</v>
      </c>
      <c r="U2711" s="5">
        <f t="shared" si="427"/>
        <v>164.94480519480518</v>
      </c>
      <c r="V2711" t="str">
        <f t="shared" si="428"/>
        <v>theater</v>
      </c>
      <c r="W2711" t="str">
        <f t="shared" si="429"/>
        <v>spaces</v>
      </c>
      <c r="X2711" s="8">
        <f t="shared" si="420"/>
        <v>2016</v>
      </c>
      <c r="Y2711" s="8">
        <f t="shared" si="421"/>
        <v>8</v>
      </c>
    </row>
    <row r="2712" spans="1:25" ht="19" customHeight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422"/>
        <v>41828.021157407406</v>
      </c>
      <c r="L2712" s="12">
        <f t="shared" si="423"/>
        <v>2014</v>
      </c>
      <c r="M2712" s="12">
        <f t="shared" si="424"/>
        <v>7</v>
      </c>
      <c r="N2712" s="11"/>
      <c r="O2712" s="11">
        <f t="shared" si="425"/>
        <v>41859.875</v>
      </c>
      <c r="P2712" t="b">
        <v>1</v>
      </c>
      <c r="Q2712">
        <v>1088</v>
      </c>
      <c r="R2712" t="b">
        <v>1</v>
      </c>
      <c r="S2712" t="s">
        <v>8303</v>
      </c>
      <c r="T2712" s="5">
        <f t="shared" si="426"/>
        <v>153.90035000000003</v>
      </c>
      <c r="U2712" s="5">
        <f t="shared" si="427"/>
        <v>84.871516544117654</v>
      </c>
      <c r="V2712" t="str">
        <f t="shared" si="428"/>
        <v>theater</v>
      </c>
      <c r="W2712" t="str">
        <f t="shared" si="429"/>
        <v>spaces</v>
      </c>
      <c r="X2712" s="8">
        <f t="shared" si="420"/>
        <v>2014</v>
      </c>
      <c r="Y2712" s="8">
        <f t="shared" si="421"/>
        <v>7</v>
      </c>
    </row>
    <row r="2713" spans="1:25" ht="19" customHeight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422"/>
        <v>41780.536921296291</v>
      </c>
      <c r="L2713" s="12">
        <f t="shared" si="423"/>
        <v>2014</v>
      </c>
      <c r="M2713" s="12">
        <f t="shared" si="424"/>
        <v>5</v>
      </c>
      <c r="N2713" s="11"/>
      <c r="O2713" s="11">
        <f t="shared" si="425"/>
        <v>41810.709027777775</v>
      </c>
      <c r="P2713" t="b">
        <v>1</v>
      </c>
      <c r="Q2713">
        <v>73</v>
      </c>
      <c r="R2713" t="b">
        <v>1</v>
      </c>
      <c r="S2713" t="s">
        <v>8303</v>
      </c>
      <c r="T2713" s="5">
        <f t="shared" si="426"/>
        <v>100.7161125319693</v>
      </c>
      <c r="U2713" s="5">
        <f t="shared" si="427"/>
        <v>53.945205479452056</v>
      </c>
      <c r="V2713" t="str">
        <f t="shared" si="428"/>
        <v>theater</v>
      </c>
      <c r="W2713" t="str">
        <f t="shared" si="429"/>
        <v>spaces</v>
      </c>
      <c r="X2713" s="8">
        <f t="shared" si="420"/>
        <v>2014</v>
      </c>
      <c r="Y2713" s="8">
        <f t="shared" si="421"/>
        <v>5</v>
      </c>
    </row>
    <row r="2714" spans="1:25" ht="19" customHeight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422"/>
        <v>41431.853703703702</v>
      </c>
      <c r="L2714" s="12">
        <f t="shared" si="423"/>
        <v>2013</v>
      </c>
      <c r="M2714" s="12">
        <f t="shared" si="424"/>
        <v>6</v>
      </c>
      <c r="N2714" s="11"/>
      <c r="O2714" s="11">
        <f t="shared" si="425"/>
        <v>41468.541666666664</v>
      </c>
      <c r="P2714" t="b">
        <v>1</v>
      </c>
      <c r="Q2714">
        <v>143</v>
      </c>
      <c r="R2714" t="b">
        <v>1</v>
      </c>
      <c r="S2714" t="s">
        <v>8303</v>
      </c>
      <c r="T2714" s="5">
        <f t="shared" si="426"/>
        <v>131.38181818181818</v>
      </c>
      <c r="U2714" s="5">
        <f t="shared" si="427"/>
        <v>50.531468531468533</v>
      </c>
      <c r="V2714" t="str">
        <f t="shared" si="428"/>
        <v>theater</v>
      </c>
      <c r="W2714" t="str">
        <f t="shared" si="429"/>
        <v>spaces</v>
      </c>
      <c r="X2714" s="8">
        <f t="shared" si="420"/>
        <v>2013</v>
      </c>
      <c r="Y2714" s="8">
        <f t="shared" si="421"/>
        <v>6</v>
      </c>
    </row>
    <row r="2715" spans="1:25" ht="19" customHeight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422"/>
        <v>42322.445416666662</v>
      </c>
      <c r="L2715" s="12">
        <f t="shared" si="423"/>
        <v>2015</v>
      </c>
      <c r="M2715" s="12">
        <f t="shared" si="424"/>
        <v>11</v>
      </c>
      <c r="N2715" s="11"/>
      <c r="O2715" s="11">
        <f t="shared" si="425"/>
        <v>42362.445416666662</v>
      </c>
      <c r="P2715" t="b">
        <v>1</v>
      </c>
      <c r="Q2715">
        <v>1420</v>
      </c>
      <c r="R2715" t="b">
        <v>1</v>
      </c>
      <c r="S2715" t="s">
        <v>8303</v>
      </c>
      <c r="T2715" s="5">
        <f t="shared" si="426"/>
        <v>102.24133333333334</v>
      </c>
      <c r="U2715" s="5">
        <f t="shared" si="427"/>
        <v>108.00140845070422</v>
      </c>
      <c r="V2715" t="str">
        <f t="shared" si="428"/>
        <v>theater</v>
      </c>
      <c r="W2715" t="str">
        <f t="shared" si="429"/>
        <v>spaces</v>
      </c>
      <c r="X2715" s="8">
        <f t="shared" si="420"/>
        <v>2015</v>
      </c>
      <c r="Y2715" s="8">
        <f t="shared" si="421"/>
        <v>11</v>
      </c>
    </row>
    <row r="2716" spans="1:25" ht="19" customHeight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422"/>
        <v>42629.446712962956</v>
      </c>
      <c r="L2716" s="12">
        <f t="shared" si="423"/>
        <v>2016</v>
      </c>
      <c r="M2716" s="12">
        <f t="shared" si="424"/>
        <v>9</v>
      </c>
      <c r="N2716" s="11"/>
      <c r="O2716" s="11">
        <f t="shared" si="425"/>
        <v>42657.749999999993</v>
      </c>
      <c r="P2716" t="b">
        <v>1</v>
      </c>
      <c r="Q2716">
        <v>305</v>
      </c>
      <c r="R2716" t="b">
        <v>1</v>
      </c>
      <c r="S2716" t="s">
        <v>8303</v>
      </c>
      <c r="T2716" s="5">
        <f t="shared" si="426"/>
        <v>116.35599999999999</v>
      </c>
      <c r="U2716" s="5">
        <f t="shared" si="427"/>
        <v>95.373770491803285</v>
      </c>
      <c r="V2716" t="str">
        <f t="shared" si="428"/>
        <v>theater</v>
      </c>
      <c r="W2716" t="str">
        <f t="shared" si="429"/>
        <v>spaces</v>
      </c>
      <c r="X2716" s="8">
        <f t="shared" si="420"/>
        <v>2016</v>
      </c>
      <c r="Y2716" s="8">
        <f t="shared" si="421"/>
        <v>9</v>
      </c>
    </row>
    <row r="2717" spans="1:25" ht="19" customHeight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422"/>
        <v>42387.190138888887</v>
      </c>
      <c r="L2717" s="12">
        <f t="shared" si="423"/>
        <v>2016</v>
      </c>
      <c r="M2717" s="12">
        <f t="shared" si="424"/>
        <v>1</v>
      </c>
      <c r="N2717" s="11"/>
      <c r="O2717" s="11">
        <f t="shared" si="425"/>
        <v>42421.190138888887</v>
      </c>
      <c r="P2717" t="b">
        <v>1</v>
      </c>
      <c r="Q2717">
        <v>551</v>
      </c>
      <c r="R2717" t="b">
        <v>1</v>
      </c>
      <c r="S2717" t="s">
        <v>8303</v>
      </c>
      <c r="T2717" s="5">
        <f t="shared" si="426"/>
        <v>264.62241666666665</v>
      </c>
      <c r="U2717" s="5">
        <f t="shared" si="427"/>
        <v>57.631016333938291</v>
      </c>
      <c r="V2717" t="str">
        <f t="shared" si="428"/>
        <v>theater</v>
      </c>
      <c r="W2717" t="str">
        <f t="shared" si="429"/>
        <v>spaces</v>
      </c>
      <c r="X2717" s="8">
        <f t="shared" si="420"/>
        <v>2016</v>
      </c>
      <c r="Y2717" s="8">
        <f t="shared" si="421"/>
        <v>1</v>
      </c>
    </row>
    <row r="2718" spans="1:25" ht="19" customHeight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422"/>
        <v>42255.124918981477</v>
      </c>
      <c r="L2718" s="12">
        <f t="shared" si="423"/>
        <v>2015</v>
      </c>
      <c r="M2718" s="12">
        <f t="shared" si="424"/>
        <v>9</v>
      </c>
      <c r="N2718" s="11"/>
      <c r="O2718" s="11">
        <f t="shared" si="425"/>
        <v>42285.124918981477</v>
      </c>
      <c r="P2718" t="b">
        <v>1</v>
      </c>
      <c r="Q2718">
        <v>187</v>
      </c>
      <c r="R2718" t="b">
        <v>1</v>
      </c>
      <c r="S2718" t="s">
        <v>8303</v>
      </c>
      <c r="T2718" s="5">
        <f t="shared" si="426"/>
        <v>119.98010000000001</v>
      </c>
      <c r="U2718" s="5">
        <f t="shared" si="427"/>
        <v>64.160481283422456</v>
      </c>
      <c r="V2718" t="str">
        <f t="shared" si="428"/>
        <v>theater</v>
      </c>
      <c r="W2718" t="str">
        <f t="shared" si="429"/>
        <v>spaces</v>
      </c>
      <c r="X2718" s="8">
        <f t="shared" si="420"/>
        <v>2015</v>
      </c>
      <c r="Y2718" s="8">
        <f t="shared" si="421"/>
        <v>9</v>
      </c>
    </row>
    <row r="2719" spans="1:25" ht="19" customHeight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422"/>
        <v>41934.706585648142</v>
      </c>
      <c r="L2719" s="12">
        <f t="shared" si="423"/>
        <v>2014</v>
      </c>
      <c r="M2719" s="12">
        <f t="shared" si="424"/>
        <v>10</v>
      </c>
      <c r="N2719" s="11"/>
      <c r="O2719" s="11">
        <f t="shared" si="425"/>
        <v>41979.748252314814</v>
      </c>
      <c r="P2719" t="b">
        <v>1</v>
      </c>
      <c r="Q2719">
        <v>325</v>
      </c>
      <c r="R2719" t="b">
        <v>1</v>
      </c>
      <c r="S2719" t="s">
        <v>8303</v>
      </c>
      <c r="T2719" s="5">
        <f t="shared" si="426"/>
        <v>120.10400000000001</v>
      </c>
      <c r="U2719" s="5">
        <f t="shared" si="427"/>
        <v>92.387692307692305</v>
      </c>
      <c r="V2719" t="str">
        <f t="shared" si="428"/>
        <v>theater</v>
      </c>
      <c r="W2719" t="str">
        <f t="shared" si="429"/>
        <v>spaces</v>
      </c>
      <c r="X2719" s="8">
        <f t="shared" si="420"/>
        <v>2014</v>
      </c>
      <c r="Y2719" s="8">
        <f t="shared" si="421"/>
        <v>10</v>
      </c>
    </row>
    <row r="2720" spans="1:25" ht="19" customHeight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422"/>
        <v>42465.388252314813</v>
      </c>
      <c r="L2720" s="12">
        <f t="shared" si="423"/>
        <v>2016</v>
      </c>
      <c r="M2720" s="12">
        <f t="shared" si="424"/>
        <v>4</v>
      </c>
      <c r="N2720" s="11"/>
      <c r="O2720" s="11">
        <f t="shared" si="425"/>
        <v>42493.749999999993</v>
      </c>
      <c r="P2720" t="b">
        <v>1</v>
      </c>
      <c r="Q2720">
        <v>148</v>
      </c>
      <c r="R2720" t="b">
        <v>1</v>
      </c>
      <c r="S2720" t="s">
        <v>8303</v>
      </c>
      <c r="T2720" s="5">
        <f t="shared" si="426"/>
        <v>103.58333333333334</v>
      </c>
      <c r="U2720" s="5">
        <f t="shared" si="427"/>
        <v>125.97972972972973</v>
      </c>
      <c r="V2720" t="str">
        <f t="shared" si="428"/>
        <v>theater</v>
      </c>
      <c r="W2720" t="str">
        <f t="shared" si="429"/>
        <v>spaces</v>
      </c>
      <c r="X2720" s="8">
        <f t="shared" si="420"/>
        <v>2016</v>
      </c>
      <c r="Y2720" s="8">
        <f t="shared" si="421"/>
        <v>4</v>
      </c>
    </row>
    <row r="2721" spans="1:25" ht="19" customHeight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422"/>
        <v>42417.822847222218</v>
      </c>
      <c r="L2721" s="12">
        <f t="shared" si="423"/>
        <v>2016</v>
      </c>
      <c r="M2721" s="12">
        <f t="shared" si="424"/>
        <v>2</v>
      </c>
      <c r="N2721" s="11"/>
      <c r="O2721" s="11">
        <f t="shared" si="425"/>
        <v>42477.781180555554</v>
      </c>
      <c r="P2721" t="b">
        <v>0</v>
      </c>
      <c r="Q2721">
        <v>69</v>
      </c>
      <c r="R2721" t="b">
        <v>1</v>
      </c>
      <c r="S2721" t="s">
        <v>8303</v>
      </c>
      <c r="T2721" s="5">
        <f t="shared" si="426"/>
        <v>108.83333333333334</v>
      </c>
      <c r="U2721" s="5">
        <f t="shared" si="427"/>
        <v>94.637681159420296</v>
      </c>
      <c r="V2721" t="str">
        <f t="shared" si="428"/>
        <v>theater</v>
      </c>
      <c r="W2721" t="str">
        <f t="shared" si="429"/>
        <v>spaces</v>
      </c>
      <c r="X2721" s="8">
        <f t="shared" si="420"/>
        <v>2016</v>
      </c>
      <c r="Y2721" s="8">
        <f t="shared" si="421"/>
        <v>2</v>
      </c>
    </row>
    <row r="2722" spans="1:25" ht="19" customHeight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422"/>
        <v>42655.257557870369</v>
      </c>
      <c r="L2722" s="12">
        <f t="shared" si="423"/>
        <v>2016</v>
      </c>
      <c r="M2722" s="12">
        <f t="shared" si="424"/>
        <v>10</v>
      </c>
      <c r="N2722" s="11"/>
      <c r="O2722" s="11">
        <f t="shared" si="425"/>
        <v>42685.299224537033</v>
      </c>
      <c r="P2722" t="b">
        <v>0</v>
      </c>
      <c r="Q2722">
        <v>173</v>
      </c>
      <c r="R2722" t="b">
        <v>1</v>
      </c>
      <c r="S2722" t="s">
        <v>8303</v>
      </c>
      <c r="T2722" s="5">
        <f t="shared" si="426"/>
        <v>118.12400000000001</v>
      </c>
      <c r="U2722" s="5">
        <f t="shared" si="427"/>
        <v>170.69942196531792</v>
      </c>
      <c r="V2722" t="str">
        <f t="shared" si="428"/>
        <v>theater</v>
      </c>
      <c r="W2722" t="str">
        <f t="shared" si="429"/>
        <v>spaces</v>
      </c>
      <c r="X2722" s="8">
        <f t="shared" si="420"/>
        <v>2016</v>
      </c>
      <c r="Y2722" s="8">
        <f t="shared" si="421"/>
        <v>10</v>
      </c>
    </row>
    <row r="2723" spans="1:25" ht="19" customHeight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422"/>
        <v>41493.335625</v>
      </c>
      <c r="L2723" s="12">
        <f t="shared" si="423"/>
        <v>2013</v>
      </c>
      <c r="M2723" s="12">
        <f t="shared" si="424"/>
        <v>8</v>
      </c>
      <c r="N2723" s="11"/>
      <c r="O2723" s="11">
        <f t="shared" si="425"/>
        <v>41523.583333333328</v>
      </c>
      <c r="P2723" t="b">
        <v>0</v>
      </c>
      <c r="Q2723">
        <v>269</v>
      </c>
      <c r="R2723" t="b">
        <v>1</v>
      </c>
      <c r="S2723" t="s">
        <v>8295</v>
      </c>
      <c r="T2723" s="5">
        <f t="shared" si="426"/>
        <v>1462</v>
      </c>
      <c r="U2723" s="5">
        <f t="shared" si="427"/>
        <v>40.762081784386616</v>
      </c>
      <c r="V2723" t="str">
        <f t="shared" si="428"/>
        <v>technology</v>
      </c>
      <c r="W2723" t="str">
        <f t="shared" si="429"/>
        <v>hardware</v>
      </c>
      <c r="X2723" s="8">
        <f t="shared" si="420"/>
        <v>2013</v>
      </c>
      <c r="Y2723" s="8">
        <f t="shared" si="421"/>
        <v>8</v>
      </c>
    </row>
    <row r="2724" spans="1:25" ht="19" customHeight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422"/>
        <v>42704.64876157407</v>
      </c>
      <c r="L2724" s="12">
        <f t="shared" si="423"/>
        <v>2016</v>
      </c>
      <c r="M2724" s="12">
        <f t="shared" si="424"/>
        <v>11</v>
      </c>
      <c r="N2724" s="11"/>
      <c r="O2724" s="11">
        <f t="shared" si="425"/>
        <v>42764.64876157407</v>
      </c>
      <c r="P2724" t="b">
        <v>0</v>
      </c>
      <c r="Q2724">
        <v>185</v>
      </c>
      <c r="R2724" t="b">
        <v>1</v>
      </c>
      <c r="S2724" t="s">
        <v>8295</v>
      </c>
      <c r="T2724" s="5">
        <f t="shared" si="426"/>
        <v>252.54</v>
      </c>
      <c r="U2724" s="5">
        <f t="shared" si="427"/>
        <v>68.254054054054052</v>
      </c>
      <c r="V2724" t="str">
        <f t="shared" si="428"/>
        <v>technology</v>
      </c>
      <c r="W2724" t="str">
        <f t="shared" si="429"/>
        <v>hardware</v>
      </c>
      <c r="X2724" s="8">
        <f t="shared" si="420"/>
        <v>2016</v>
      </c>
      <c r="Y2724" s="8">
        <f t="shared" si="421"/>
        <v>11</v>
      </c>
    </row>
    <row r="2725" spans="1:25" ht="19" customHeight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422"/>
        <v>41944.630648148144</v>
      </c>
      <c r="L2725" s="12">
        <f t="shared" si="423"/>
        <v>2014</v>
      </c>
      <c r="M2725" s="12">
        <f t="shared" si="424"/>
        <v>11</v>
      </c>
      <c r="N2725" s="11"/>
      <c r="O2725" s="11">
        <f t="shared" si="425"/>
        <v>42004.672314814808</v>
      </c>
      <c r="P2725" t="b">
        <v>0</v>
      </c>
      <c r="Q2725">
        <v>176</v>
      </c>
      <c r="R2725" t="b">
        <v>1</v>
      </c>
      <c r="S2725" t="s">
        <v>8295</v>
      </c>
      <c r="T2725" s="5">
        <f t="shared" si="426"/>
        <v>140.05000000000001</v>
      </c>
      <c r="U2725" s="5">
        <f t="shared" si="427"/>
        <v>95.48863636363636</v>
      </c>
      <c r="V2725" t="str">
        <f t="shared" si="428"/>
        <v>technology</v>
      </c>
      <c r="W2725" t="str">
        <f t="shared" si="429"/>
        <v>hardware</v>
      </c>
      <c r="X2725" s="8">
        <f t="shared" si="420"/>
        <v>2014</v>
      </c>
      <c r="Y2725" s="8">
        <f t="shared" si="421"/>
        <v>11</v>
      </c>
    </row>
    <row r="2726" spans="1:25" ht="19" customHeight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422"/>
        <v>42199.118738425925</v>
      </c>
      <c r="L2726" s="12">
        <f t="shared" si="423"/>
        <v>2015</v>
      </c>
      <c r="M2726" s="12">
        <f t="shared" si="424"/>
        <v>7</v>
      </c>
      <c r="N2726" s="11"/>
      <c r="O2726" s="11">
        <f t="shared" si="425"/>
        <v>42231.118738425925</v>
      </c>
      <c r="P2726" t="b">
        <v>0</v>
      </c>
      <c r="Q2726">
        <v>1019</v>
      </c>
      <c r="R2726" t="b">
        <v>1</v>
      </c>
      <c r="S2726" t="s">
        <v>8295</v>
      </c>
      <c r="T2726" s="5">
        <f t="shared" si="426"/>
        <v>296.87520259319291</v>
      </c>
      <c r="U2726" s="5">
        <f t="shared" si="427"/>
        <v>7.1902649656526005</v>
      </c>
      <c r="V2726" t="str">
        <f t="shared" si="428"/>
        <v>technology</v>
      </c>
      <c r="W2726" t="str">
        <f t="shared" si="429"/>
        <v>hardware</v>
      </c>
      <c r="X2726" s="8">
        <f t="shared" si="420"/>
        <v>2015</v>
      </c>
      <c r="Y2726" s="8">
        <f t="shared" si="421"/>
        <v>7</v>
      </c>
    </row>
    <row r="2727" spans="1:25" ht="19" customHeight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422"/>
        <v>42745.53628472222</v>
      </c>
      <c r="L2727" s="12">
        <f t="shared" si="423"/>
        <v>2017</v>
      </c>
      <c r="M2727" s="12">
        <f t="shared" si="424"/>
        <v>1</v>
      </c>
      <c r="N2727" s="11"/>
      <c r="O2727" s="11">
        <f t="shared" si="425"/>
        <v>42795.53628472222</v>
      </c>
      <c r="P2727" t="b">
        <v>0</v>
      </c>
      <c r="Q2727">
        <v>113</v>
      </c>
      <c r="R2727" t="b">
        <v>1</v>
      </c>
      <c r="S2727" t="s">
        <v>8295</v>
      </c>
      <c r="T2727" s="5">
        <f t="shared" si="426"/>
        <v>144.54249999999999</v>
      </c>
      <c r="U2727" s="5">
        <f t="shared" si="427"/>
        <v>511.65486725663715</v>
      </c>
      <c r="V2727" t="str">
        <f t="shared" si="428"/>
        <v>technology</v>
      </c>
      <c r="W2727" t="str">
        <f t="shared" si="429"/>
        <v>hardware</v>
      </c>
      <c r="X2727" s="8">
        <f t="shared" si="420"/>
        <v>2017</v>
      </c>
      <c r="Y2727" s="8">
        <f t="shared" si="421"/>
        <v>1</v>
      </c>
    </row>
    <row r="2728" spans="1:25" ht="19" customHeight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422"/>
        <v>42452.371655092589</v>
      </c>
      <c r="L2728" s="12">
        <f t="shared" si="423"/>
        <v>2016</v>
      </c>
      <c r="M2728" s="12">
        <f t="shared" si="424"/>
        <v>3</v>
      </c>
      <c r="N2728" s="11"/>
      <c r="O2728" s="11">
        <f t="shared" si="425"/>
        <v>42482.371655092589</v>
      </c>
      <c r="P2728" t="b">
        <v>0</v>
      </c>
      <c r="Q2728">
        <v>404</v>
      </c>
      <c r="R2728" t="b">
        <v>1</v>
      </c>
      <c r="S2728" t="s">
        <v>8295</v>
      </c>
      <c r="T2728" s="5">
        <f t="shared" si="426"/>
        <v>105.745</v>
      </c>
      <c r="U2728" s="5">
        <f t="shared" si="427"/>
        <v>261.74504950495049</v>
      </c>
      <c r="V2728" t="str">
        <f t="shared" si="428"/>
        <v>technology</v>
      </c>
      <c r="W2728" t="str">
        <f t="shared" si="429"/>
        <v>hardware</v>
      </c>
      <c r="X2728" s="8">
        <f t="shared" si="420"/>
        <v>2016</v>
      </c>
      <c r="Y2728" s="8">
        <f t="shared" si="421"/>
        <v>3</v>
      </c>
    </row>
    <row r="2729" spans="1:25" ht="19" customHeight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422"/>
        <v>42198.468321759261</v>
      </c>
      <c r="L2729" s="12">
        <f t="shared" si="423"/>
        <v>2015</v>
      </c>
      <c r="M2729" s="12">
        <f t="shared" si="424"/>
        <v>7</v>
      </c>
      <c r="N2729" s="11"/>
      <c r="O2729" s="11">
        <f t="shared" si="425"/>
        <v>42223.468321759261</v>
      </c>
      <c r="P2729" t="b">
        <v>0</v>
      </c>
      <c r="Q2729">
        <v>707</v>
      </c>
      <c r="R2729" t="b">
        <v>1</v>
      </c>
      <c r="S2729" t="s">
        <v>8295</v>
      </c>
      <c r="T2729" s="5">
        <f t="shared" si="426"/>
        <v>493.21000000000004</v>
      </c>
      <c r="U2729" s="5">
        <f t="shared" si="427"/>
        <v>69.760961810466767</v>
      </c>
      <c r="V2729" t="str">
        <f t="shared" si="428"/>
        <v>technology</v>
      </c>
      <c r="W2729" t="str">
        <f t="shared" si="429"/>
        <v>hardware</v>
      </c>
      <c r="X2729" s="8">
        <f t="shared" si="420"/>
        <v>2015</v>
      </c>
      <c r="Y2729" s="8">
        <f t="shared" si="421"/>
        <v>7</v>
      </c>
    </row>
    <row r="2730" spans="1:25" ht="19" customHeight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422"/>
        <v>42333.391597222224</v>
      </c>
      <c r="L2730" s="12">
        <f t="shared" si="423"/>
        <v>2015</v>
      </c>
      <c r="M2730" s="12">
        <f t="shared" si="424"/>
        <v>11</v>
      </c>
      <c r="N2730" s="11"/>
      <c r="O2730" s="11">
        <f t="shared" si="425"/>
        <v>42368.391597222224</v>
      </c>
      <c r="P2730" t="b">
        <v>0</v>
      </c>
      <c r="Q2730">
        <v>392</v>
      </c>
      <c r="R2730" t="b">
        <v>1</v>
      </c>
      <c r="S2730" t="s">
        <v>8295</v>
      </c>
      <c r="T2730" s="5">
        <f t="shared" si="426"/>
        <v>201.82666666666668</v>
      </c>
      <c r="U2730" s="5">
        <f t="shared" si="427"/>
        <v>77.229591836734699</v>
      </c>
      <c r="V2730" t="str">
        <f t="shared" si="428"/>
        <v>technology</v>
      </c>
      <c r="W2730" t="str">
        <f t="shared" si="429"/>
        <v>hardware</v>
      </c>
      <c r="X2730" s="8">
        <f t="shared" si="420"/>
        <v>2015</v>
      </c>
      <c r="Y2730" s="8">
        <f t="shared" si="421"/>
        <v>11</v>
      </c>
    </row>
    <row r="2731" spans="1:25" ht="19" customHeight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422"/>
        <v>42095.032372685186</v>
      </c>
      <c r="L2731" s="12">
        <f t="shared" si="423"/>
        <v>2015</v>
      </c>
      <c r="M2731" s="12">
        <f t="shared" si="424"/>
        <v>4</v>
      </c>
      <c r="N2731" s="11"/>
      <c r="O2731" s="11">
        <f t="shared" si="425"/>
        <v>42125.032372685186</v>
      </c>
      <c r="P2731" t="b">
        <v>0</v>
      </c>
      <c r="Q2731">
        <v>23</v>
      </c>
      <c r="R2731" t="b">
        <v>1</v>
      </c>
      <c r="S2731" t="s">
        <v>8295</v>
      </c>
      <c r="T2731" s="5">
        <f t="shared" si="426"/>
        <v>104.44</v>
      </c>
      <c r="U2731" s="5">
        <f t="shared" si="427"/>
        <v>340.56521739130437</v>
      </c>
      <c r="V2731" t="str">
        <f t="shared" si="428"/>
        <v>technology</v>
      </c>
      <c r="W2731" t="str">
        <f t="shared" si="429"/>
        <v>hardware</v>
      </c>
      <c r="X2731" s="8">
        <f t="shared" si="420"/>
        <v>2015</v>
      </c>
      <c r="Y2731" s="8">
        <f t="shared" si="421"/>
        <v>4</v>
      </c>
    </row>
    <row r="2732" spans="1:25" ht="19" customHeight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422"/>
        <v>41351.333043981482</v>
      </c>
      <c r="L2732" s="12">
        <f t="shared" si="423"/>
        <v>2013</v>
      </c>
      <c r="M2732" s="12">
        <f t="shared" si="424"/>
        <v>3</v>
      </c>
      <c r="N2732" s="11"/>
      <c r="O2732" s="11">
        <f t="shared" si="425"/>
        <v>41386.333043981482</v>
      </c>
      <c r="P2732" t="b">
        <v>0</v>
      </c>
      <c r="Q2732">
        <v>682</v>
      </c>
      <c r="R2732" t="b">
        <v>1</v>
      </c>
      <c r="S2732" t="s">
        <v>8295</v>
      </c>
      <c r="T2732" s="5">
        <f t="shared" si="426"/>
        <v>170.29262962962963</v>
      </c>
      <c r="U2732" s="5">
        <f t="shared" si="427"/>
        <v>67.417903225806455</v>
      </c>
      <c r="V2732" t="str">
        <f t="shared" si="428"/>
        <v>technology</v>
      </c>
      <c r="W2732" t="str">
        <f t="shared" si="429"/>
        <v>hardware</v>
      </c>
      <c r="X2732" s="8">
        <f t="shared" si="420"/>
        <v>2013</v>
      </c>
      <c r="Y2732" s="8">
        <f t="shared" si="421"/>
        <v>3</v>
      </c>
    </row>
    <row r="2733" spans="1:25" ht="19" customHeight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422"/>
        <v>41872.317384259259</v>
      </c>
      <c r="L2733" s="12">
        <f t="shared" si="423"/>
        <v>2014</v>
      </c>
      <c r="M2733" s="12">
        <f t="shared" si="424"/>
        <v>8</v>
      </c>
      <c r="N2733" s="11"/>
      <c r="O2733" s="11">
        <f t="shared" si="425"/>
        <v>41929.958333333328</v>
      </c>
      <c r="P2733" t="b">
        <v>0</v>
      </c>
      <c r="Q2733">
        <v>37</v>
      </c>
      <c r="R2733" t="b">
        <v>1</v>
      </c>
      <c r="S2733" t="s">
        <v>8295</v>
      </c>
      <c r="T2733" s="5">
        <f t="shared" si="426"/>
        <v>104.30333333333333</v>
      </c>
      <c r="U2733" s="5">
        <f t="shared" si="427"/>
        <v>845.70270270270271</v>
      </c>
      <c r="V2733" t="str">
        <f t="shared" si="428"/>
        <v>technology</v>
      </c>
      <c r="W2733" t="str">
        <f t="shared" si="429"/>
        <v>hardware</v>
      </c>
      <c r="X2733" s="8">
        <f t="shared" si="420"/>
        <v>2014</v>
      </c>
      <c r="Y2733" s="8">
        <f t="shared" si="421"/>
        <v>8</v>
      </c>
    </row>
    <row r="2734" spans="1:25" ht="19" customHeight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422"/>
        <v>41389.599861111106</v>
      </c>
      <c r="L2734" s="12">
        <f t="shared" si="423"/>
        <v>2013</v>
      </c>
      <c r="M2734" s="12">
        <f t="shared" si="424"/>
        <v>4</v>
      </c>
      <c r="N2734" s="11"/>
      <c r="O2734" s="11">
        <f t="shared" si="425"/>
        <v>41421.791666666664</v>
      </c>
      <c r="P2734" t="b">
        <v>0</v>
      </c>
      <c r="Q2734">
        <v>146</v>
      </c>
      <c r="R2734" t="b">
        <v>1</v>
      </c>
      <c r="S2734" t="s">
        <v>8295</v>
      </c>
      <c r="T2734" s="5">
        <f t="shared" si="426"/>
        <v>118.25000000000001</v>
      </c>
      <c r="U2734" s="5">
        <f t="shared" si="427"/>
        <v>97.191780821917803</v>
      </c>
      <c r="V2734" t="str">
        <f t="shared" si="428"/>
        <v>technology</v>
      </c>
      <c r="W2734" t="str">
        <f t="shared" si="429"/>
        <v>hardware</v>
      </c>
      <c r="X2734" s="8">
        <f t="shared" si="420"/>
        <v>2013</v>
      </c>
      <c r="Y2734" s="8">
        <f t="shared" si="421"/>
        <v>4</v>
      </c>
    </row>
    <row r="2735" spans="1:25" ht="19" customHeight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422"/>
        <v>42044.064513888887</v>
      </c>
      <c r="L2735" s="12">
        <f t="shared" si="423"/>
        <v>2015</v>
      </c>
      <c r="M2735" s="12">
        <f t="shared" si="424"/>
        <v>2</v>
      </c>
      <c r="N2735" s="11"/>
      <c r="O2735" s="11">
        <f t="shared" si="425"/>
        <v>42104.022847222215</v>
      </c>
      <c r="P2735" t="b">
        <v>0</v>
      </c>
      <c r="Q2735">
        <v>119</v>
      </c>
      <c r="R2735" t="b">
        <v>1</v>
      </c>
      <c r="S2735" t="s">
        <v>8295</v>
      </c>
      <c r="T2735" s="5">
        <f t="shared" si="426"/>
        <v>107.538</v>
      </c>
      <c r="U2735" s="5">
        <f t="shared" si="427"/>
        <v>451.84033613445376</v>
      </c>
      <c r="V2735" t="str">
        <f t="shared" si="428"/>
        <v>technology</v>
      </c>
      <c r="W2735" t="str">
        <f t="shared" si="429"/>
        <v>hardware</v>
      </c>
      <c r="X2735" s="8">
        <f t="shared" si="420"/>
        <v>2015</v>
      </c>
      <c r="Y2735" s="8">
        <f t="shared" si="421"/>
        <v>2</v>
      </c>
    </row>
    <row r="2736" spans="1:25" ht="19" customHeight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422"/>
        <v>42626.460555555554</v>
      </c>
      <c r="L2736" s="12">
        <f t="shared" si="423"/>
        <v>2016</v>
      </c>
      <c r="M2736" s="12">
        <f t="shared" si="424"/>
        <v>9</v>
      </c>
      <c r="N2736" s="11"/>
      <c r="O2736" s="11">
        <f t="shared" si="425"/>
        <v>42656.707638888889</v>
      </c>
      <c r="P2736" t="b">
        <v>0</v>
      </c>
      <c r="Q2736">
        <v>163</v>
      </c>
      <c r="R2736" t="b">
        <v>1</v>
      </c>
      <c r="S2736" t="s">
        <v>8295</v>
      </c>
      <c r="T2736" s="5">
        <f t="shared" si="426"/>
        <v>2260300</v>
      </c>
      <c r="U2736" s="5">
        <f t="shared" si="427"/>
        <v>138.66871165644173</v>
      </c>
      <c r="V2736" t="str">
        <f t="shared" si="428"/>
        <v>technology</v>
      </c>
      <c r="W2736" t="str">
        <f t="shared" si="429"/>
        <v>hardware</v>
      </c>
      <c r="X2736" s="8">
        <f t="shared" si="420"/>
        <v>2016</v>
      </c>
      <c r="Y2736" s="8">
        <f t="shared" si="421"/>
        <v>9</v>
      </c>
    </row>
    <row r="2737" spans="1:25" ht="19" customHeight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422"/>
        <v>41315.912615740737</v>
      </c>
      <c r="L2737" s="12">
        <f t="shared" si="423"/>
        <v>2013</v>
      </c>
      <c r="M2737" s="12">
        <f t="shared" si="424"/>
        <v>2</v>
      </c>
      <c r="N2737" s="11"/>
      <c r="O2737" s="11">
        <f t="shared" si="425"/>
        <v>41346.625</v>
      </c>
      <c r="P2737" t="b">
        <v>0</v>
      </c>
      <c r="Q2737">
        <v>339</v>
      </c>
      <c r="R2737" t="b">
        <v>1</v>
      </c>
      <c r="S2737" t="s">
        <v>8295</v>
      </c>
      <c r="T2737" s="5">
        <f t="shared" si="426"/>
        <v>978.13466666666682</v>
      </c>
      <c r="U2737" s="5">
        <f t="shared" si="427"/>
        <v>21.640147492625371</v>
      </c>
      <c r="V2737" t="str">
        <f t="shared" si="428"/>
        <v>technology</v>
      </c>
      <c r="W2737" t="str">
        <f t="shared" si="429"/>
        <v>hardware</v>
      </c>
      <c r="X2737" s="8">
        <f t="shared" si="420"/>
        <v>2013</v>
      </c>
      <c r="Y2737" s="8">
        <f t="shared" si="421"/>
        <v>2</v>
      </c>
    </row>
    <row r="2738" spans="1:25" ht="19" customHeight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422"/>
        <v>41722.458020833328</v>
      </c>
      <c r="L2738" s="12">
        <f t="shared" si="423"/>
        <v>2014</v>
      </c>
      <c r="M2738" s="12">
        <f t="shared" si="424"/>
        <v>3</v>
      </c>
      <c r="N2738" s="11"/>
      <c r="O2738" s="11">
        <f t="shared" si="425"/>
        <v>41752.458020833328</v>
      </c>
      <c r="P2738" t="b">
        <v>0</v>
      </c>
      <c r="Q2738">
        <v>58</v>
      </c>
      <c r="R2738" t="b">
        <v>1</v>
      </c>
      <c r="S2738" t="s">
        <v>8295</v>
      </c>
      <c r="T2738" s="5">
        <f t="shared" si="426"/>
        <v>122.9</v>
      </c>
      <c r="U2738" s="5">
        <f t="shared" si="427"/>
        <v>169.51724137931035</v>
      </c>
      <c r="V2738" t="str">
        <f t="shared" si="428"/>
        <v>technology</v>
      </c>
      <c r="W2738" t="str">
        <f t="shared" si="429"/>
        <v>hardware</v>
      </c>
      <c r="X2738" s="8">
        <f t="shared" si="420"/>
        <v>2014</v>
      </c>
      <c r="Y2738" s="8">
        <f t="shared" si="421"/>
        <v>3</v>
      </c>
    </row>
    <row r="2739" spans="1:25" ht="19" customHeight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422"/>
        <v>41611.709340277775</v>
      </c>
      <c r="L2739" s="12">
        <f t="shared" si="423"/>
        <v>2013</v>
      </c>
      <c r="M2739" s="12">
        <f t="shared" si="424"/>
        <v>12</v>
      </c>
      <c r="N2739" s="11"/>
      <c r="O2739" s="11">
        <f t="shared" si="425"/>
        <v>41654.583333333328</v>
      </c>
      <c r="P2739" t="b">
        <v>0</v>
      </c>
      <c r="Q2739">
        <v>456</v>
      </c>
      <c r="R2739" t="b">
        <v>1</v>
      </c>
      <c r="S2739" t="s">
        <v>8295</v>
      </c>
      <c r="T2739" s="5">
        <f t="shared" si="426"/>
        <v>246.0608</v>
      </c>
      <c r="U2739" s="5">
        <f t="shared" si="427"/>
        <v>161.88210526315791</v>
      </c>
      <c r="V2739" t="str">
        <f t="shared" si="428"/>
        <v>technology</v>
      </c>
      <c r="W2739" t="str">
        <f t="shared" si="429"/>
        <v>hardware</v>
      </c>
      <c r="X2739" s="8">
        <f t="shared" si="420"/>
        <v>2013</v>
      </c>
      <c r="Y2739" s="8">
        <f t="shared" si="421"/>
        <v>12</v>
      </c>
    </row>
    <row r="2740" spans="1:25" ht="19" customHeight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422"/>
        <v>42619.935231481482</v>
      </c>
      <c r="L2740" s="12">
        <f t="shared" si="423"/>
        <v>2016</v>
      </c>
      <c r="M2740" s="12">
        <f t="shared" si="424"/>
        <v>9</v>
      </c>
      <c r="N2740" s="11"/>
      <c r="O2740" s="11">
        <f t="shared" si="425"/>
        <v>42679.935231481482</v>
      </c>
      <c r="P2740" t="b">
        <v>0</v>
      </c>
      <c r="Q2740">
        <v>15</v>
      </c>
      <c r="R2740" t="b">
        <v>1</v>
      </c>
      <c r="S2740" t="s">
        <v>8295</v>
      </c>
      <c r="T2740" s="5">
        <f t="shared" si="426"/>
        <v>147.94</v>
      </c>
      <c r="U2740" s="5">
        <f t="shared" si="427"/>
        <v>493.13333333333333</v>
      </c>
      <c r="V2740" t="str">
        <f t="shared" si="428"/>
        <v>technology</v>
      </c>
      <c r="W2740" t="str">
        <f t="shared" si="429"/>
        <v>hardware</v>
      </c>
      <c r="X2740" s="8">
        <f t="shared" si="420"/>
        <v>2016</v>
      </c>
      <c r="Y2740" s="8">
        <f t="shared" si="421"/>
        <v>9</v>
      </c>
    </row>
    <row r="2741" spans="1:25" ht="19" customHeight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422"/>
        <v>41719.679594907408</v>
      </c>
      <c r="L2741" s="12">
        <f t="shared" si="423"/>
        <v>2014</v>
      </c>
      <c r="M2741" s="12">
        <f t="shared" si="424"/>
        <v>3</v>
      </c>
      <c r="N2741" s="11"/>
      <c r="O2741" s="11">
        <f t="shared" si="425"/>
        <v>41764.679594907408</v>
      </c>
      <c r="P2741" t="b">
        <v>0</v>
      </c>
      <c r="Q2741">
        <v>191</v>
      </c>
      <c r="R2741" t="b">
        <v>1</v>
      </c>
      <c r="S2741" t="s">
        <v>8295</v>
      </c>
      <c r="T2741" s="5">
        <f t="shared" si="426"/>
        <v>384.09090909090907</v>
      </c>
      <c r="U2741" s="5">
        <f t="shared" si="427"/>
        <v>22.120418848167539</v>
      </c>
      <c r="V2741" t="str">
        <f t="shared" si="428"/>
        <v>technology</v>
      </c>
      <c r="W2741" t="str">
        <f t="shared" si="429"/>
        <v>hardware</v>
      </c>
      <c r="X2741" s="8">
        <f t="shared" si="420"/>
        <v>2014</v>
      </c>
      <c r="Y2741" s="8">
        <f t="shared" si="421"/>
        <v>3</v>
      </c>
    </row>
    <row r="2742" spans="1:25" ht="19" customHeight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422"/>
        <v>42044.823518518511</v>
      </c>
      <c r="L2742" s="12">
        <f t="shared" si="423"/>
        <v>2015</v>
      </c>
      <c r="M2742" s="12">
        <f t="shared" si="424"/>
        <v>2</v>
      </c>
      <c r="N2742" s="11"/>
      <c r="O2742" s="11">
        <f t="shared" si="425"/>
        <v>42074.781851851854</v>
      </c>
      <c r="P2742" t="b">
        <v>0</v>
      </c>
      <c r="Q2742">
        <v>17</v>
      </c>
      <c r="R2742" t="b">
        <v>1</v>
      </c>
      <c r="S2742" t="s">
        <v>8295</v>
      </c>
      <c r="T2742" s="5">
        <f t="shared" si="426"/>
        <v>103.33333333333334</v>
      </c>
      <c r="U2742" s="5">
        <f t="shared" si="427"/>
        <v>18.235294117647058</v>
      </c>
      <c r="V2742" t="str">
        <f t="shared" si="428"/>
        <v>technology</v>
      </c>
      <c r="W2742" t="str">
        <f t="shared" si="429"/>
        <v>hardware</v>
      </c>
      <c r="X2742" s="8">
        <f t="shared" si="420"/>
        <v>2015</v>
      </c>
      <c r="Y2742" s="8">
        <f t="shared" si="421"/>
        <v>2</v>
      </c>
    </row>
    <row r="2743" spans="1:25" ht="19" customHeight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422"/>
        <v>41911.449097222219</v>
      </c>
      <c r="L2743" s="12">
        <f t="shared" si="423"/>
        <v>2014</v>
      </c>
      <c r="M2743" s="12">
        <f t="shared" si="424"/>
        <v>9</v>
      </c>
      <c r="N2743" s="11"/>
      <c r="O2743" s="11">
        <f t="shared" si="425"/>
        <v>41931.879861111105</v>
      </c>
      <c r="P2743" t="b">
        <v>0</v>
      </c>
      <c r="Q2743">
        <v>4</v>
      </c>
      <c r="R2743" t="b">
        <v>0</v>
      </c>
      <c r="S2743" t="s">
        <v>8304</v>
      </c>
      <c r="T2743" s="5">
        <f t="shared" si="426"/>
        <v>0.43750000000000006</v>
      </c>
      <c r="U2743" s="5">
        <f t="shared" si="427"/>
        <v>8.75</v>
      </c>
      <c r="V2743" t="str">
        <f t="shared" si="428"/>
        <v>publishing</v>
      </c>
      <c r="W2743" t="str">
        <f t="shared" si="429"/>
        <v>children's books</v>
      </c>
      <c r="X2743" s="8">
        <f t="shared" si="420"/>
        <v>2014</v>
      </c>
      <c r="Y2743" s="8">
        <f t="shared" si="421"/>
        <v>9</v>
      </c>
    </row>
    <row r="2744" spans="1:25" ht="19" customHeight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422"/>
        <v>41030.511423611111</v>
      </c>
      <c r="L2744" s="12">
        <f t="shared" si="423"/>
        <v>2012</v>
      </c>
      <c r="M2744" s="12">
        <f t="shared" si="424"/>
        <v>5</v>
      </c>
      <c r="N2744" s="11"/>
      <c r="O2744" s="11">
        <f t="shared" si="425"/>
        <v>41044.511423611111</v>
      </c>
      <c r="P2744" t="b">
        <v>0</v>
      </c>
      <c r="Q2744">
        <v>18</v>
      </c>
      <c r="R2744" t="b">
        <v>0</v>
      </c>
      <c r="S2744" t="s">
        <v>8304</v>
      </c>
      <c r="T2744" s="5">
        <f t="shared" si="426"/>
        <v>29.24</v>
      </c>
      <c r="U2744" s="5">
        <f t="shared" si="427"/>
        <v>40.611111111111114</v>
      </c>
      <c r="V2744" t="str">
        <f t="shared" si="428"/>
        <v>publishing</v>
      </c>
      <c r="W2744" t="str">
        <f t="shared" si="429"/>
        <v>children's books</v>
      </c>
      <c r="X2744" s="8">
        <f t="shared" si="420"/>
        <v>2012</v>
      </c>
      <c r="Y2744" s="8">
        <f t="shared" si="421"/>
        <v>5</v>
      </c>
    </row>
    <row r="2745" spans="1:25" ht="19" customHeight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422"/>
        <v>42632.120451388888</v>
      </c>
      <c r="L2745" s="12">
        <f t="shared" si="423"/>
        <v>2016</v>
      </c>
      <c r="M2745" s="12">
        <f t="shared" si="424"/>
        <v>9</v>
      </c>
      <c r="N2745" s="11"/>
      <c r="O2745" s="11">
        <f t="shared" si="425"/>
        <v>42662.120451388888</v>
      </c>
      <c r="P2745" t="b">
        <v>0</v>
      </c>
      <c r="Q2745">
        <v>0</v>
      </c>
      <c r="R2745" t="b">
        <v>0</v>
      </c>
      <c r="S2745" t="s">
        <v>8304</v>
      </c>
      <c r="T2745" s="5">
        <f t="shared" si="426"/>
        <v>0</v>
      </c>
      <c r="U2745" s="5">
        <f t="shared" si="427"/>
        <v>0</v>
      </c>
      <c r="V2745" t="str">
        <f t="shared" si="428"/>
        <v>publishing</v>
      </c>
      <c r="W2745" t="str">
        <f t="shared" si="429"/>
        <v>children's books</v>
      </c>
      <c r="X2745" s="8">
        <f t="shared" si="420"/>
        <v>2016</v>
      </c>
      <c r="Y2745" s="8">
        <f t="shared" si="421"/>
        <v>9</v>
      </c>
    </row>
    <row r="2746" spans="1:25" ht="19" customHeight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422"/>
        <v>40937.854143518518</v>
      </c>
      <c r="L2746" s="12">
        <f t="shared" si="423"/>
        <v>2012</v>
      </c>
      <c r="M2746" s="12">
        <f t="shared" si="424"/>
        <v>1</v>
      </c>
      <c r="N2746" s="11"/>
      <c r="O2746" s="11">
        <f t="shared" si="425"/>
        <v>40967.854143518518</v>
      </c>
      <c r="P2746" t="b">
        <v>0</v>
      </c>
      <c r="Q2746">
        <v>22</v>
      </c>
      <c r="R2746" t="b">
        <v>0</v>
      </c>
      <c r="S2746" t="s">
        <v>8304</v>
      </c>
      <c r="T2746" s="5">
        <f t="shared" si="426"/>
        <v>5.21875</v>
      </c>
      <c r="U2746" s="5">
        <f t="shared" si="427"/>
        <v>37.954545454545453</v>
      </c>
      <c r="V2746" t="str">
        <f t="shared" si="428"/>
        <v>publishing</v>
      </c>
      <c r="W2746" t="str">
        <f t="shared" si="429"/>
        <v>children's books</v>
      </c>
      <c r="X2746" s="8">
        <f t="shared" si="420"/>
        <v>2012</v>
      </c>
      <c r="Y2746" s="8">
        <f t="shared" si="421"/>
        <v>1</v>
      </c>
    </row>
    <row r="2747" spans="1:25" ht="19" customHeight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422"/>
        <v>41044.779722222222</v>
      </c>
      <c r="L2747" s="12">
        <f t="shared" si="423"/>
        <v>2012</v>
      </c>
      <c r="M2747" s="12">
        <f t="shared" si="424"/>
        <v>5</v>
      </c>
      <c r="N2747" s="11"/>
      <c r="O2747" s="11">
        <f t="shared" si="425"/>
        <v>41104.779722222222</v>
      </c>
      <c r="P2747" t="b">
        <v>0</v>
      </c>
      <c r="Q2747">
        <v>49</v>
      </c>
      <c r="R2747" t="b">
        <v>0</v>
      </c>
      <c r="S2747" t="s">
        <v>8304</v>
      </c>
      <c r="T2747" s="5">
        <f t="shared" si="426"/>
        <v>21.887499999999999</v>
      </c>
      <c r="U2747" s="5">
        <f t="shared" si="427"/>
        <v>35.734693877551024</v>
      </c>
      <c r="V2747" t="str">
        <f t="shared" si="428"/>
        <v>publishing</v>
      </c>
      <c r="W2747" t="str">
        <f t="shared" si="429"/>
        <v>children's books</v>
      </c>
      <c r="X2747" s="8">
        <f t="shared" si="420"/>
        <v>2012</v>
      </c>
      <c r="Y2747" s="8">
        <f t="shared" si="421"/>
        <v>5</v>
      </c>
    </row>
    <row r="2748" spans="1:25" ht="19" customHeight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422"/>
        <v>41850.57304398148</v>
      </c>
      <c r="L2748" s="12">
        <f t="shared" si="423"/>
        <v>2014</v>
      </c>
      <c r="M2748" s="12">
        <f t="shared" si="424"/>
        <v>7</v>
      </c>
      <c r="N2748" s="11"/>
      <c r="O2748" s="11">
        <f t="shared" si="425"/>
        <v>41880.57304398148</v>
      </c>
      <c r="P2748" t="b">
        <v>0</v>
      </c>
      <c r="Q2748">
        <v>19</v>
      </c>
      <c r="R2748" t="b">
        <v>0</v>
      </c>
      <c r="S2748" t="s">
        <v>8304</v>
      </c>
      <c r="T2748" s="5">
        <f t="shared" si="426"/>
        <v>26.700000000000003</v>
      </c>
      <c r="U2748" s="5">
        <f t="shared" si="427"/>
        <v>42.157894736842103</v>
      </c>
      <c r="V2748" t="str">
        <f t="shared" si="428"/>
        <v>publishing</v>
      </c>
      <c r="W2748" t="str">
        <f t="shared" si="429"/>
        <v>children's books</v>
      </c>
      <c r="X2748" s="8">
        <f t="shared" si="420"/>
        <v>2014</v>
      </c>
      <c r="Y2748" s="8">
        <f t="shared" si="421"/>
        <v>7</v>
      </c>
    </row>
    <row r="2749" spans="1:25" ht="19" customHeight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422"/>
        <v>41044.439780092587</v>
      </c>
      <c r="L2749" s="12">
        <f t="shared" si="423"/>
        <v>2012</v>
      </c>
      <c r="M2749" s="12">
        <f t="shared" si="424"/>
        <v>5</v>
      </c>
      <c r="N2749" s="11"/>
      <c r="O2749" s="11">
        <f t="shared" si="425"/>
        <v>41075.923611111109</v>
      </c>
      <c r="P2749" t="b">
        <v>0</v>
      </c>
      <c r="Q2749">
        <v>4</v>
      </c>
      <c r="R2749" t="b">
        <v>0</v>
      </c>
      <c r="S2749" t="s">
        <v>8304</v>
      </c>
      <c r="T2749" s="5">
        <f t="shared" si="426"/>
        <v>28.000000000000004</v>
      </c>
      <c r="U2749" s="5">
        <f t="shared" si="427"/>
        <v>35</v>
      </c>
      <c r="V2749" t="str">
        <f t="shared" si="428"/>
        <v>publishing</v>
      </c>
      <c r="W2749" t="str">
        <f t="shared" si="429"/>
        <v>children's books</v>
      </c>
      <c r="X2749" s="8">
        <f t="shared" si="420"/>
        <v>2012</v>
      </c>
      <c r="Y2749" s="8">
        <f t="shared" si="421"/>
        <v>5</v>
      </c>
    </row>
    <row r="2750" spans="1:25" ht="19" customHeight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422"/>
        <v>42585.502337962964</v>
      </c>
      <c r="L2750" s="12">
        <f t="shared" si="423"/>
        <v>2016</v>
      </c>
      <c r="M2750" s="12">
        <f t="shared" si="424"/>
        <v>8</v>
      </c>
      <c r="N2750" s="11"/>
      <c r="O2750" s="11">
        <f t="shared" si="425"/>
        <v>42615.502337962964</v>
      </c>
      <c r="P2750" t="b">
        <v>0</v>
      </c>
      <c r="Q2750">
        <v>4</v>
      </c>
      <c r="R2750" t="b">
        <v>0</v>
      </c>
      <c r="S2750" t="s">
        <v>8304</v>
      </c>
      <c r="T2750" s="5">
        <f t="shared" si="426"/>
        <v>1.06</v>
      </c>
      <c r="U2750" s="5">
        <f t="shared" si="427"/>
        <v>13.25</v>
      </c>
      <c r="V2750" t="str">
        <f t="shared" si="428"/>
        <v>publishing</v>
      </c>
      <c r="W2750" t="str">
        <f t="shared" si="429"/>
        <v>children's books</v>
      </c>
      <c r="X2750" s="8">
        <f t="shared" si="420"/>
        <v>2016</v>
      </c>
      <c r="Y2750" s="8">
        <f t="shared" si="421"/>
        <v>8</v>
      </c>
    </row>
    <row r="2751" spans="1:25" ht="19" customHeight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422"/>
        <v>42068.59070601852</v>
      </c>
      <c r="L2751" s="12">
        <f t="shared" si="423"/>
        <v>2015</v>
      </c>
      <c r="M2751" s="12">
        <f t="shared" si="424"/>
        <v>3</v>
      </c>
      <c r="N2751" s="11"/>
      <c r="O2751" s="11">
        <f t="shared" si="425"/>
        <v>42098.549039351848</v>
      </c>
      <c r="P2751" t="b">
        <v>0</v>
      </c>
      <c r="Q2751">
        <v>2</v>
      </c>
      <c r="R2751" t="b">
        <v>0</v>
      </c>
      <c r="S2751" t="s">
        <v>8304</v>
      </c>
      <c r="T2751" s="5">
        <f t="shared" si="426"/>
        <v>1.0999999999999999</v>
      </c>
      <c r="U2751" s="5">
        <f t="shared" si="427"/>
        <v>55</v>
      </c>
      <c r="V2751" t="str">
        <f t="shared" si="428"/>
        <v>publishing</v>
      </c>
      <c r="W2751" t="str">
        <f t="shared" si="429"/>
        <v>children's books</v>
      </c>
      <c r="X2751" s="8">
        <f t="shared" si="420"/>
        <v>2015</v>
      </c>
      <c r="Y2751" s="8">
        <f t="shared" si="421"/>
        <v>3</v>
      </c>
    </row>
    <row r="2752" spans="1:25" ht="19" customHeight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422"/>
        <v>41078.691493055558</v>
      </c>
      <c r="L2752" s="12">
        <f t="shared" si="423"/>
        <v>2012</v>
      </c>
      <c r="M2752" s="12">
        <f t="shared" si="424"/>
        <v>6</v>
      </c>
      <c r="N2752" s="11"/>
      <c r="O2752" s="11">
        <f t="shared" si="425"/>
        <v>41090.625</v>
      </c>
      <c r="P2752" t="b">
        <v>0</v>
      </c>
      <c r="Q2752">
        <v>0</v>
      </c>
      <c r="R2752" t="b">
        <v>0</v>
      </c>
      <c r="S2752" t="s">
        <v>8304</v>
      </c>
      <c r="T2752" s="5">
        <f t="shared" si="426"/>
        <v>0</v>
      </c>
      <c r="U2752" s="5">
        <f t="shared" si="427"/>
        <v>0</v>
      </c>
      <c r="V2752" t="str">
        <f t="shared" si="428"/>
        <v>publishing</v>
      </c>
      <c r="W2752" t="str">
        <f t="shared" si="429"/>
        <v>children's books</v>
      </c>
      <c r="X2752" s="8">
        <f t="shared" si="420"/>
        <v>2012</v>
      </c>
      <c r="Y2752" s="8">
        <f t="shared" si="421"/>
        <v>6</v>
      </c>
    </row>
    <row r="2753" spans="1:25" ht="19" customHeight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422"/>
        <v>41747.678726851846</v>
      </c>
      <c r="L2753" s="12">
        <f t="shared" si="423"/>
        <v>2014</v>
      </c>
      <c r="M2753" s="12">
        <f t="shared" si="424"/>
        <v>4</v>
      </c>
      <c r="N2753" s="11"/>
      <c r="O2753" s="11">
        <f t="shared" si="425"/>
        <v>41807.678726851846</v>
      </c>
      <c r="P2753" t="b">
        <v>0</v>
      </c>
      <c r="Q2753">
        <v>0</v>
      </c>
      <c r="R2753" t="b">
        <v>0</v>
      </c>
      <c r="S2753" t="s">
        <v>8304</v>
      </c>
      <c r="T2753" s="5">
        <f t="shared" si="426"/>
        <v>0</v>
      </c>
      <c r="U2753" s="5">
        <f t="shared" si="427"/>
        <v>0</v>
      </c>
      <c r="V2753" t="str">
        <f t="shared" si="428"/>
        <v>publishing</v>
      </c>
      <c r="W2753" t="str">
        <f t="shared" si="429"/>
        <v>children's books</v>
      </c>
      <c r="X2753" s="8">
        <f t="shared" si="420"/>
        <v>2014</v>
      </c>
      <c r="Y2753" s="8">
        <f t="shared" si="421"/>
        <v>4</v>
      </c>
    </row>
    <row r="2754" spans="1:25" ht="19" customHeight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si="422"/>
        <v>40855.556759259256</v>
      </c>
      <c r="L2754" s="12">
        <f t="shared" si="423"/>
        <v>2011</v>
      </c>
      <c r="M2754" s="12">
        <f t="shared" si="424"/>
        <v>11</v>
      </c>
      <c r="N2754" s="11"/>
      <c r="O2754" s="11">
        <f t="shared" si="425"/>
        <v>40895.556759259256</v>
      </c>
      <c r="P2754" t="b">
        <v>0</v>
      </c>
      <c r="Q2754">
        <v>14</v>
      </c>
      <c r="R2754" t="b">
        <v>0</v>
      </c>
      <c r="S2754" t="s">
        <v>8304</v>
      </c>
      <c r="T2754" s="5">
        <f t="shared" si="426"/>
        <v>11.458333333333332</v>
      </c>
      <c r="U2754" s="5">
        <f t="shared" si="427"/>
        <v>39.285714285714285</v>
      </c>
      <c r="V2754" t="str">
        <f t="shared" si="428"/>
        <v>publishing</v>
      </c>
      <c r="W2754" t="str">
        <f t="shared" si="429"/>
        <v>children's books</v>
      </c>
      <c r="X2754" s="8">
        <f t="shared" ref="X2754:X2817" si="430">L2754</f>
        <v>2011</v>
      </c>
      <c r="Y2754" s="8">
        <f t="shared" ref="Y2754:Y2817" si="431">M2754</f>
        <v>11</v>
      </c>
    </row>
    <row r="2755" spans="1:25" ht="19" customHeight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ref="K2755:K2818" si="432">(J2755/86400)+25569+(-5/24)</f>
        <v>41117.692395833328</v>
      </c>
      <c r="L2755" s="12">
        <f t="shared" ref="L2755:L2818" si="433">YEAR(K2755)</f>
        <v>2012</v>
      </c>
      <c r="M2755" s="12">
        <f t="shared" ref="M2755:M2818" si="434">MONTH(K2755)</f>
        <v>7</v>
      </c>
      <c r="N2755" s="11"/>
      <c r="O2755" s="11">
        <f t="shared" ref="O2755:O2818" si="435">(I2755/86400)+25569+(-5/24)</f>
        <v>41147.692395833328</v>
      </c>
      <c r="P2755" t="b">
        <v>0</v>
      </c>
      <c r="Q2755">
        <v>8</v>
      </c>
      <c r="R2755" t="b">
        <v>0</v>
      </c>
      <c r="S2755" t="s">
        <v>8304</v>
      </c>
      <c r="T2755" s="5">
        <f t="shared" ref="T2755:T2818" si="436">E2755/D2755*100</f>
        <v>19</v>
      </c>
      <c r="U2755" s="5">
        <f t="shared" ref="U2755:U2818" si="437">IF(Q2755&gt;0,E2755/Q2755,0)</f>
        <v>47.5</v>
      </c>
      <c r="V2755" t="str">
        <f t="shared" ref="V2755:V2818" si="438">LEFT(S2755,SEARCH("/",S2755)-1)</f>
        <v>publishing</v>
      </c>
      <c r="W2755" t="str">
        <f t="shared" ref="W2755:W2818" si="439">RIGHT($S2755,LEN($S2755)-SEARCH("/",$S2755))</f>
        <v>children's books</v>
      </c>
      <c r="X2755" s="8">
        <f t="shared" si="430"/>
        <v>2012</v>
      </c>
      <c r="Y2755" s="8">
        <f t="shared" si="431"/>
        <v>7</v>
      </c>
    </row>
    <row r="2756" spans="1:25" ht="19" customHeight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432"/>
        <v>41863.427673611106</v>
      </c>
      <c r="L2756" s="12">
        <f t="shared" si="433"/>
        <v>2014</v>
      </c>
      <c r="M2756" s="12">
        <f t="shared" si="434"/>
        <v>8</v>
      </c>
      <c r="N2756" s="11"/>
      <c r="O2756" s="11">
        <f t="shared" si="435"/>
        <v>41893.427673611106</v>
      </c>
      <c r="P2756" t="b">
        <v>0</v>
      </c>
      <c r="Q2756">
        <v>0</v>
      </c>
      <c r="R2756" t="b">
        <v>0</v>
      </c>
      <c r="S2756" t="s">
        <v>8304</v>
      </c>
      <c r="T2756" s="5">
        <f t="shared" si="436"/>
        <v>0</v>
      </c>
      <c r="U2756" s="5">
        <f t="shared" si="437"/>
        <v>0</v>
      </c>
      <c r="V2756" t="str">
        <f t="shared" si="438"/>
        <v>publishing</v>
      </c>
      <c r="W2756" t="str">
        <f t="shared" si="439"/>
        <v>children's books</v>
      </c>
      <c r="X2756" s="8">
        <f t="shared" si="430"/>
        <v>2014</v>
      </c>
      <c r="Y2756" s="8">
        <f t="shared" si="431"/>
        <v>8</v>
      </c>
    </row>
    <row r="2757" spans="1:25" ht="19" customHeight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432"/>
        <v>42072.582488425927</v>
      </c>
      <c r="L2757" s="12">
        <f t="shared" si="433"/>
        <v>2015</v>
      </c>
      <c r="M2757" s="12">
        <f t="shared" si="434"/>
        <v>3</v>
      </c>
      <c r="N2757" s="11"/>
      <c r="O2757" s="11">
        <f t="shared" si="435"/>
        <v>42102.582488425927</v>
      </c>
      <c r="P2757" t="b">
        <v>0</v>
      </c>
      <c r="Q2757">
        <v>15</v>
      </c>
      <c r="R2757" t="b">
        <v>0</v>
      </c>
      <c r="S2757" t="s">
        <v>8304</v>
      </c>
      <c r="T2757" s="5">
        <f t="shared" si="436"/>
        <v>52</v>
      </c>
      <c r="U2757" s="5">
        <f t="shared" si="437"/>
        <v>17.333333333333332</v>
      </c>
      <c r="V2757" t="str">
        <f t="shared" si="438"/>
        <v>publishing</v>
      </c>
      <c r="W2757" t="str">
        <f t="shared" si="439"/>
        <v>children's books</v>
      </c>
      <c r="X2757" s="8">
        <f t="shared" si="430"/>
        <v>2015</v>
      </c>
      <c r="Y2757" s="8">
        <f t="shared" si="431"/>
        <v>3</v>
      </c>
    </row>
    <row r="2758" spans="1:25" ht="19" customHeight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432"/>
        <v>41620.692141203697</v>
      </c>
      <c r="L2758" s="12">
        <f t="shared" si="433"/>
        <v>2013</v>
      </c>
      <c r="M2758" s="12">
        <f t="shared" si="434"/>
        <v>12</v>
      </c>
      <c r="N2758" s="11"/>
      <c r="O2758" s="11">
        <f t="shared" si="435"/>
        <v>41650.692141203697</v>
      </c>
      <c r="P2758" t="b">
        <v>0</v>
      </c>
      <c r="Q2758">
        <v>33</v>
      </c>
      <c r="R2758" t="b">
        <v>0</v>
      </c>
      <c r="S2758" t="s">
        <v>8304</v>
      </c>
      <c r="T2758" s="5">
        <f t="shared" si="436"/>
        <v>10.48</v>
      </c>
      <c r="U2758" s="5">
        <f t="shared" si="437"/>
        <v>31.757575757575758</v>
      </c>
      <c r="V2758" t="str">
        <f t="shared" si="438"/>
        <v>publishing</v>
      </c>
      <c r="W2758" t="str">
        <f t="shared" si="439"/>
        <v>children's books</v>
      </c>
      <c r="X2758" s="8">
        <f t="shared" si="430"/>
        <v>2013</v>
      </c>
      <c r="Y2758" s="8">
        <f t="shared" si="431"/>
        <v>12</v>
      </c>
    </row>
    <row r="2759" spans="1:25" ht="19" customHeight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432"/>
        <v>42573.448287037034</v>
      </c>
      <c r="L2759" s="12">
        <f t="shared" si="433"/>
        <v>2016</v>
      </c>
      <c r="M2759" s="12">
        <f t="shared" si="434"/>
        <v>7</v>
      </c>
      <c r="N2759" s="11"/>
      <c r="O2759" s="11">
        <f t="shared" si="435"/>
        <v>42588.448287037034</v>
      </c>
      <c r="P2759" t="b">
        <v>0</v>
      </c>
      <c r="Q2759">
        <v>2</v>
      </c>
      <c r="R2759" t="b">
        <v>0</v>
      </c>
      <c r="S2759" t="s">
        <v>8304</v>
      </c>
      <c r="T2759" s="5">
        <f t="shared" si="436"/>
        <v>0.66666666666666674</v>
      </c>
      <c r="U2759" s="5">
        <f t="shared" si="437"/>
        <v>5</v>
      </c>
      <c r="V2759" t="str">
        <f t="shared" si="438"/>
        <v>publishing</v>
      </c>
      <c r="W2759" t="str">
        <f t="shared" si="439"/>
        <v>children's books</v>
      </c>
      <c r="X2759" s="8">
        <f t="shared" si="430"/>
        <v>2016</v>
      </c>
      <c r="Y2759" s="8">
        <f t="shared" si="431"/>
        <v>7</v>
      </c>
    </row>
    <row r="2760" spans="1:25" ht="19" customHeight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432"/>
        <v>42639.23359953703</v>
      </c>
      <c r="L2760" s="12">
        <f t="shared" si="433"/>
        <v>2016</v>
      </c>
      <c r="M2760" s="12">
        <f t="shared" si="434"/>
        <v>9</v>
      </c>
      <c r="N2760" s="11"/>
      <c r="O2760" s="11">
        <f t="shared" si="435"/>
        <v>42653.23359953703</v>
      </c>
      <c r="P2760" t="b">
        <v>0</v>
      </c>
      <c r="Q2760">
        <v>6</v>
      </c>
      <c r="R2760" t="b">
        <v>0</v>
      </c>
      <c r="S2760" t="s">
        <v>8304</v>
      </c>
      <c r="T2760" s="5">
        <f t="shared" si="436"/>
        <v>11.700000000000001</v>
      </c>
      <c r="U2760" s="5">
        <f t="shared" si="437"/>
        <v>39</v>
      </c>
      <c r="V2760" t="str">
        <f t="shared" si="438"/>
        <v>publishing</v>
      </c>
      <c r="W2760" t="str">
        <f t="shared" si="439"/>
        <v>children's books</v>
      </c>
      <c r="X2760" s="8">
        <f t="shared" si="430"/>
        <v>2016</v>
      </c>
      <c r="Y2760" s="8">
        <f t="shared" si="431"/>
        <v>9</v>
      </c>
    </row>
    <row r="2761" spans="1:25" ht="19" customHeight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432"/>
        <v>42524.158171296294</v>
      </c>
      <c r="L2761" s="12">
        <f t="shared" si="433"/>
        <v>2016</v>
      </c>
      <c r="M2761" s="12">
        <f t="shared" si="434"/>
        <v>6</v>
      </c>
      <c r="N2761" s="11"/>
      <c r="O2761" s="11">
        <f t="shared" si="435"/>
        <v>42567.158171296294</v>
      </c>
      <c r="P2761" t="b">
        <v>0</v>
      </c>
      <c r="Q2761">
        <v>2</v>
      </c>
      <c r="R2761" t="b">
        <v>0</v>
      </c>
      <c r="S2761" t="s">
        <v>8304</v>
      </c>
      <c r="T2761" s="5">
        <f t="shared" si="436"/>
        <v>10.5</v>
      </c>
      <c r="U2761" s="5">
        <f t="shared" si="437"/>
        <v>52.5</v>
      </c>
      <c r="V2761" t="str">
        <f t="shared" si="438"/>
        <v>publishing</v>
      </c>
      <c r="W2761" t="str">
        <f t="shared" si="439"/>
        <v>children's books</v>
      </c>
      <c r="X2761" s="8">
        <f t="shared" si="430"/>
        <v>2016</v>
      </c>
      <c r="Y2761" s="8">
        <f t="shared" si="431"/>
        <v>6</v>
      </c>
    </row>
    <row r="2762" spans="1:25" ht="19" customHeight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432"/>
        <v>41415.252986111111</v>
      </c>
      <c r="L2762" s="12">
        <f t="shared" si="433"/>
        <v>2013</v>
      </c>
      <c r="M2762" s="12">
        <f t="shared" si="434"/>
        <v>5</v>
      </c>
      <c r="N2762" s="11"/>
      <c r="O2762" s="11">
        <f t="shared" si="435"/>
        <v>41445.252986111111</v>
      </c>
      <c r="P2762" t="b">
        <v>0</v>
      </c>
      <c r="Q2762">
        <v>0</v>
      </c>
      <c r="R2762" t="b">
        <v>0</v>
      </c>
      <c r="S2762" t="s">
        <v>8304</v>
      </c>
      <c r="T2762" s="5">
        <f t="shared" si="436"/>
        <v>0</v>
      </c>
      <c r="U2762" s="5">
        <f t="shared" si="437"/>
        <v>0</v>
      </c>
      <c r="V2762" t="str">
        <f t="shared" si="438"/>
        <v>publishing</v>
      </c>
      <c r="W2762" t="str">
        <f t="shared" si="439"/>
        <v>children's books</v>
      </c>
      <c r="X2762" s="8">
        <f t="shared" si="430"/>
        <v>2013</v>
      </c>
      <c r="Y2762" s="8">
        <f t="shared" si="431"/>
        <v>5</v>
      </c>
    </row>
    <row r="2763" spans="1:25" ht="19" customHeight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432"/>
        <v>41246.85524305555</v>
      </c>
      <c r="L2763" s="12">
        <f t="shared" si="433"/>
        <v>2012</v>
      </c>
      <c r="M2763" s="12">
        <f t="shared" si="434"/>
        <v>12</v>
      </c>
      <c r="N2763" s="11"/>
      <c r="O2763" s="11">
        <f t="shared" si="435"/>
        <v>41276.85524305555</v>
      </c>
      <c r="P2763" t="b">
        <v>0</v>
      </c>
      <c r="Q2763">
        <v>4</v>
      </c>
      <c r="R2763" t="b">
        <v>0</v>
      </c>
      <c r="S2763" t="s">
        <v>8304</v>
      </c>
      <c r="T2763" s="5">
        <f t="shared" si="436"/>
        <v>0.72</v>
      </c>
      <c r="U2763" s="5">
        <f t="shared" si="437"/>
        <v>9</v>
      </c>
      <c r="V2763" t="str">
        <f t="shared" si="438"/>
        <v>publishing</v>
      </c>
      <c r="W2763" t="str">
        <f t="shared" si="439"/>
        <v>children's books</v>
      </c>
      <c r="X2763" s="8">
        <f t="shared" si="430"/>
        <v>2012</v>
      </c>
      <c r="Y2763" s="8">
        <f t="shared" si="431"/>
        <v>12</v>
      </c>
    </row>
    <row r="2764" spans="1:25" ht="19" customHeight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432"/>
        <v>40926.828645833331</v>
      </c>
      <c r="L2764" s="12">
        <f t="shared" si="433"/>
        <v>2012</v>
      </c>
      <c r="M2764" s="12">
        <f t="shared" si="434"/>
        <v>1</v>
      </c>
      <c r="N2764" s="11"/>
      <c r="O2764" s="11">
        <f t="shared" si="435"/>
        <v>40986.786979166667</v>
      </c>
      <c r="P2764" t="b">
        <v>0</v>
      </c>
      <c r="Q2764">
        <v>1</v>
      </c>
      <c r="R2764" t="b">
        <v>0</v>
      </c>
      <c r="S2764" t="s">
        <v>8304</v>
      </c>
      <c r="T2764" s="5">
        <f t="shared" si="436"/>
        <v>0.76923076923076927</v>
      </c>
      <c r="U2764" s="5">
        <f t="shared" si="437"/>
        <v>25</v>
      </c>
      <c r="V2764" t="str">
        <f t="shared" si="438"/>
        <v>publishing</v>
      </c>
      <c r="W2764" t="str">
        <f t="shared" si="439"/>
        <v>children's books</v>
      </c>
      <c r="X2764" s="8">
        <f t="shared" si="430"/>
        <v>2012</v>
      </c>
      <c r="Y2764" s="8">
        <f t="shared" si="431"/>
        <v>1</v>
      </c>
    </row>
    <row r="2765" spans="1:25" ht="19" customHeight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432"/>
        <v>41373.371342592589</v>
      </c>
      <c r="L2765" s="12">
        <f t="shared" si="433"/>
        <v>2013</v>
      </c>
      <c r="M2765" s="12">
        <f t="shared" si="434"/>
        <v>4</v>
      </c>
      <c r="N2765" s="11"/>
      <c r="O2765" s="11">
        <f t="shared" si="435"/>
        <v>41418.371342592589</v>
      </c>
      <c r="P2765" t="b">
        <v>0</v>
      </c>
      <c r="Q2765">
        <v>3</v>
      </c>
      <c r="R2765" t="b">
        <v>0</v>
      </c>
      <c r="S2765" t="s">
        <v>8304</v>
      </c>
      <c r="T2765" s="5">
        <f t="shared" si="436"/>
        <v>0.22842639593908631</v>
      </c>
      <c r="U2765" s="5">
        <f t="shared" si="437"/>
        <v>30</v>
      </c>
      <c r="V2765" t="str">
        <f t="shared" si="438"/>
        <v>publishing</v>
      </c>
      <c r="W2765" t="str">
        <f t="shared" si="439"/>
        <v>children's books</v>
      </c>
      <c r="X2765" s="8">
        <f t="shared" si="430"/>
        <v>2013</v>
      </c>
      <c r="Y2765" s="8">
        <f t="shared" si="431"/>
        <v>4</v>
      </c>
    </row>
    <row r="2766" spans="1:25" ht="19" customHeight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432"/>
        <v>41030.083692129629</v>
      </c>
      <c r="L2766" s="12">
        <f t="shared" si="433"/>
        <v>2012</v>
      </c>
      <c r="M2766" s="12">
        <f t="shared" si="434"/>
        <v>5</v>
      </c>
      <c r="N2766" s="11"/>
      <c r="O2766" s="11">
        <f t="shared" si="435"/>
        <v>41059.583333333328</v>
      </c>
      <c r="P2766" t="b">
        <v>0</v>
      </c>
      <c r="Q2766">
        <v>4</v>
      </c>
      <c r="R2766" t="b">
        <v>0</v>
      </c>
      <c r="S2766" t="s">
        <v>8304</v>
      </c>
      <c r="T2766" s="5">
        <f t="shared" si="436"/>
        <v>1.125</v>
      </c>
      <c r="U2766" s="5">
        <f t="shared" si="437"/>
        <v>11.25</v>
      </c>
      <c r="V2766" t="str">
        <f t="shared" si="438"/>
        <v>publishing</v>
      </c>
      <c r="W2766" t="str">
        <f t="shared" si="439"/>
        <v>children's books</v>
      </c>
      <c r="X2766" s="8">
        <f t="shared" si="430"/>
        <v>2012</v>
      </c>
      <c r="Y2766" s="8">
        <f t="shared" si="431"/>
        <v>5</v>
      </c>
    </row>
    <row r="2767" spans="1:25" ht="19" customHeight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432"/>
        <v>41194.370694444442</v>
      </c>
      <c r="L2767" s="12">
        <f t="shared" si="433"/>
        <v>2012</v>
      </c>
      <c r="M2767" s="12">
        <f t="shared" si="434"/>
        <v>10</v>
      </c>
      <c r="N2767" s="11"/>
      <c r="O2767" s="11">
        <f t="shared" si="435"/>
        <v>41210.370694444442</v>
      </c>
      <c r="P2767" t="b">
        <v>0</v>
      </c>
      <c r="Q2767">
        <v>0</v>
      </c>
      <c r="R2767" t="b">
        <v>0</v>
      </c>
      <c r="S2767" t="s">
        <v>8304</v>
      </c>
      <c r="T2767" s="5">
        <f t="shared" si="436"/>
        <v>0</v>
      </c>
      <c r="U2767" s="5">
        <f t="shared" si="437"/>
        <v>0</v>
      </c>
      <c r="V2767" t="str">
        <f t="shared" si="438"/>
        <v>publishing</v>
      </c>
      <c r="W2767" t="str">
        <f t="shared" si="439"/>
        <v>children's books</v>
      </c>
      <c r="X2767" s="8">
        <f t="shared" si="430"/>
        <v>2012</v>
      </c>
      <c r="Y2767" s="8">
        <f t="shared" si="431"/>
        <v>10</v>
      </c>
    </row>
    <row r="2768" spans="1:25" ht="19" customHeight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432"/>
        <v>40736.459699074076</v>
      </c>
      <c r="L2768" s="12">
        <f t="shared" si="433"/>
        <v>2011</v>
      </c>
      <c r="M2768" s="12">
        <f t="shared" si="434"/>
        <v>7</v>
      </c>
      <c r="N2768" s="11"/>
      <c r="O2768" s="11">
        <f t="shared" si="435"/>
        <v>40766.459699074076</v>
      </c>
      <c r="P2768" t="b">
        <v>0</v>
      </c>
      <c r="Q2768">
        <v>4</v>
      </c>
      <c r="R2768" t="b">
        <v>0</v>
      </c>
      <c r="S2768" t="s">
        <v>8304</v>
      </c>
      <c r="T2768" s="5">
        <f t="shared" si="436"/>
        <v>2</v>
      </c>
      <c r="U2768" s="5">
        <f t="shared" si="437"/>
        <v>25</v>
      </c>
      <c r="V2768" t="str">
        <f t="shared" si="438"/>
        <v>publishing</v>
      </c>
      <c r="W2768" t="str">
        <f t="shared" si="439"/>
        <v>children's books</v>
      </c>
      <c r="X2768" s="8">
        <f t="shared" si="430"/>
        <v>2011</v>
      </c>
      <c r="Y2768" s="8">
        <f t="shared" si="431"/>
        <v>7</v>
      </c>
    </row>
    <row r="2769" spans="1:25" ht="19" customHeight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432"/>
        <v>42172.750578703701</v>
      </c>
      <c r="L2769" s="12">
        <f t="shared" si="433"/>
        <v>2015</v>
      </c>
      <c r="M2769" s="12">
        <f t="shared" si="434"/>
        <v>6</v>
      </c>
      <c r="N2769" s="11"/>
      <c r="O2769" s="11">
        <f t="shared" si="435"/>
        <v>42232.750578703701</v>
      </c>
      <c r="P2769" t="b">
        <v>0</v>
      </c>
      <c r="Q2769">
        <v>3</v>
      </c>
      <c r="R2769" t="b">
        <v>0</v>
      </c>
      <c r="S2769" t="s">
        <v>8304</v>
      </c>
      <c r="T2769" s="5">
        <f t="shared" si="436"/>
        <v>0.85000000000000009</v>
      </c>
      <c r="U2769" s="5">
        <f t="shared" si="437"/>
        <v>11.333333333333334</v>
      </c>
      <c r="V2769" t="str">
        <f t="shared" si="438"/>
        <v>publishing</v>
      </c>
      <c r="W2769" t="str">
        <f t="shared" si="439"/>
        <v>children's books</v>
      </c>
      <c r="X2769" s="8">
        <f t="shared" si="430"/>
        <v>2015</v>
      </c>
      <c r="Y2769" s="8">
        <f t="shared" si="431"/>
        <v>6</v>
      </c>
    </row>
    <row r="2770" spans="1:25" ht="19" customHeight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432"/>
        <v>40967.4065162037</v>
      </c>
      <c r="L2770" s="12">
        <f t="shared" si="433"/>
        <v>2012</v>
      </c>
      <c r="M2770" s="12">
        <f t="shared" si="434"/>
        <v>2</v>
      </c>
      <c r="N2770" s="11"/>
      <c r="O2770" s="11">
        <f t="shared" si="435"/>
        <v>40997.364849537036</v>
      </c>
      <c r="P2770" t="b">
        <v>0</v>
      </c>
      <c r="Q2770">
        <v>34</v>
      </c>
      <c r="R2770" t="b">
        <v>0</v>
      </c>
      <c r="S2770" t="s">
        <v>8304</v>
      </c>
      <c r="T2770" s="5">
        <f t="shared" si="436"/>
        <v>14.314285714285715</v>
      </c>
      <c r="U2770" s="5">
        <f t="shared" si="437"/>
        <v>29.470588235294116</v>
      </c>
      <c r="V2770" t="str">
        <f t="shared" si="438"/>
        <v>publishing</v>
      </c>
      <c r="W2770" t="str">
        <f t="shared" si="439"/>
        <v>children's books</v>
      </c>
      <c r="X2770" s="8">
        <f t="shared" si="430"/>
        <v>2012</v>
      </c>
      <c r="Y2770" s="8">
        <f t="shared" si="431"/>
        <v>2</v>
      </c>
    </row>
    <row r="2771" spans="1:25" ht="19" customHeight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432"/>
        <v>41745.617939814816</v>
      </c>
      <c r="L2771" s="12">
        <f t="shared" si="433"/>
        <v>2014</v>
      </c>
      <c r="M2771" s="12">
        <f t="shared" si="434"/>
        <v>4</v>
      </c>
      <c r="N2771" s="11"/>
      <c r="O2771" s="11">
        <f t="shared" si="435"/>
        <v>41795.617939814816</v>
      </c>
      <c r="P2771" t="b">
        <v>0</v>
      </c>
      <c r="Q2771">
        <v>2</v>
      </c>
      <c r="R2771" t="b">
        <v>0</v>
      </c>
      <c r="S2771" t="s">
        <v>8304</v>
      </c>
      <c r="T2771" s="5">
        <f t="shared" si="436"/>
        <v>0.25</v>
      </c>
      <c r="U2771" s="5">
        <f t="shared" si="437"/>
        <v>1</v>
      </c>
      <c r="V2771" t="str">
        <f t="shared" si="438"/>
        <v>publishing</v>
      </c>
      <c r="W2771" t="str">
        <f t="shared" si="439"/>
        <v>children's books</v>
      </c>
      <c r="X2771" s="8">
        <f t="shared" si="430"/>
        <v>2014</v>
      </c>
      <c r="Y2771" s="8">
        <f t="shared" si="431"/>
        <v>4</v>
      </c>
    </row>
    <row r="2772" spans="1:25" ht="19" customHeight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432"/>
        <v>41686.496874999997</v>
      </c>
      <c r="L2772" s="12">
        <f t="shared" si="433"/>
        <v>2014</v>
      </c>
      <c r="M2772" s="12">
        <f t="shared" si="434"/>
        <v>2</v>
      </c>
      <c r="N2772" s="11"/>
      <c r="O2772" s="11">
        <f t="shared" si="435"/>
        <v>41716.455208333333</v>
      </c>
      <c r="P2772" t="b">
        <v>0</v>
      </c>
      <c r="Q2772">
        <v>33</v>
      </c>
      <c r="R2772" t="b">
        <v>0</v>
      </c>
      <c r="S2772" t="s">
        <v>8304</v>
      </c>
      <c r="T2772" s="5">
        <f t="shared" si="436"/>
        <v>10.411249999999999</v>
      </c>
      <c r="U2772" s="5">
        <f t="shared" si="437"/>
        <v>63.098484848484851</v>
      </c>
      <c r="V2772" t="str">
        <f t="shared" si="438"/>
        <v>publishing</v>
      </c>
      <c r="W2772" t="str">
        <f t="shared" si="439"/>
        <v>children's books</v>
      </c>
      <c r="X2772" s="8">
        <f t="shared" si="430"/>
        <v>2014</v>
      </c>
      <c r="Y2772" s="8">
        <f t="shared" si="431"/>
        <v>2</v>
      </c>
    </row>
    <row r="2773" spans="1:25" ht="19" customHeight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432"/>
        <v>41257.323379629626</v>
      </c>
      <c r="L2773" s="12">
        <f t="shared" si="433"/>
        <v>2012</v>
      </c>
      <c r="M2773" s="12">
        <f t="shared" si="434"/>
        <v>12</v>
      </c>
      <c r="N2773" s="11"/>
      <c r="O2773" s="11">
        <f t="shared" si="435"/>
        <v>41306.5</v>
      </c>
      <c r="P2773" t="b">
        <v>0</v>
      </c>
      <c r="Q2773">
        <v>0</v>
      </c>
      <c r="R2773" t="b">
        <v>0</v>
      </c>
      <c r="S2773" t="s">
        <v>8304</v>
      </c>
      <c r="T2773" s="5">
        <f t="shared" si="436"/>
        <v>0</v>
      </c>
      <c r="U2773" s="5">
        <f t="shared" si="437"/>
        <v>0</v>
      </c>
      <c r="V2773" t="str">
        <f t="shared" si="438"/>
        <v>publishing</v>
      </c>
      <c r="W2773" t="str">
        <f t="shared" si="439"/>
        <v>children's books</v>
      </c>
      <c r="X2773" s="8">
        <f t="shared" si="430"/>
        <v>2012</v>
      </c>
      <c r="Y2773" s="8">
        <f t="shared" si="431"/>
        <v>12</v>
      </c>
    </row>
    <row r="2774" spans="1:25" ht="19" customHeight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432"/>
        <v>41537.660810185182</v>
      </c>
      <c r="L2774" s="12">
        <f t="shared" si="433"/>
        <v>2013</v>
      </c>
      <c r="M2774" s="12">
        <f t="shared" si="434"/>
        <v>9</v>
      </c>
      <c r="N2774" s="11"/>
      <c r="O2774" s="11">
        <f t="shared" si="435"/>
        <v>41552.660810185182</v>
      </c>
      <c r="P2774" t="b">
        <v>0</v>
      </c>
      <c r="Q2774">
        <v>0</v>
      </c>
      <c r="R2774" t="b">
        <v>0</v>
      </c>
      <c r="S2774" t="s">
        <v>8304</v>
      </c>
      <c r="T2774" s="5">
        <f t="shared" si="436"/>
        <v>0</v>
      </c>
      <c r="U2774" s="5">
        <f t="shared" si="437"/>
        <v>0</v>
      </c>
      <c r="V2774" t="str">
        <f t="shared" si="438"/>
        <v>publishing</v>
      </c>
      <c r="W2774" t="str">
        <f t="shared" si="439"/>
        <v>children's books</v>
      </c>
      <c r="X2774" s="8">
        <f t="shared" si="430"/>
        <v>2013</v>
      </c>
      <c r="Y2774" s="8">
        <f t="shared" si="431"/>
        <v>9</v>
      </c>
    </row>
    <row r="2775" spans="1:25" ht="19" customHeight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432"/>
        <v>42474.656493055554</v>
      </c>
      <c r="L2775" s="12">
        <f t="shared" si="433"/>
        <v>2016</v>
      </c>
      <c r="M2775" s="12">
        <f t="shared" si="434"/>
        <v>4</v>
      </c>
      <c r="N2775" s="11"/>
      <c r="O2775" s="11">
        <f t="shared" si="435"/>
        <v>42484.656493055554</v>
      </c>
      <c r="P2775" t="b">
        <v>0</v>
      </c>
      <c r="Q2775">
        <v>1</v>
      </c>
      <c r="R2775" t="b">
        <v>0</v>
      </c>
      <c r="S2775" t="s">
        <v>8304</v>
      </c>
      <c r="T2775" s="5">
        <f t="shared" si="436"/>
        <v>0.18867924528301888</v>
      </c>
      <c r="U2775" s="5">
        <f t="shared" si="437"/>
        <v>1</v>
      </c>
      <c r="V2775" t="str">
        <f t="shared" si="438"/>
        <v>publishing</v>
      </c>
      <c r="W2775" t="str">
        <f t="shared" si="439"/>
        <v>children's books</v>
      </c>
      <c r="X2775" s="8">
        <f t="shared" si="430"/>
        <v>2016</v>
      </c>
      <c r="Y2775" s="8">
        <f t="shared" si="431"/>
        <v>4</v>
      </c>
    </row>
    <row r="2776" spans="1:25" ht="19" customHeight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432"/>
        <v>41310.918148148143</v>
      </c>
      <c r="L2776" s="12">
        <f t="shared" si="433"/>
        <v>2013</v>
      </c>
      <c r="M2776" s="12">
        <f t="shared" si="434"/>
        <v>2</v>
      </c>
      <c r="N2776" s="11"/>
      <c r="O2776" s="11">
        <f t="shared" si="435"/>
        <v>41340.918148148143</v>
      </c>
      <c r="P2776" t="b">
        <v>0</v>
      </c>
      <c r="Q2776">
        <v>13</v>
      </c>
      <c r="R2776" t="b">
        <v>0</v>
      </c>
      <c r="S2776" t="s">
        <v>8304</v>
      </c>
      <c r="T2776" s="5">
        <f t="shared" si="436"/>
        <v>14.249999999999998</v>
      </c>
      <c r="U2776" s="5">
        <f t="shared" si="437"/>
        <v>43.846153846153847</v>
      </c>
      <c r="V2776" t="str">
        <f t="shared" si="438"/>
        <v>publishing</v>
      </c>
      <c r="W2776" t="str">
        <f t="shared" si="439"/>
        <v>children's books</v>
      </c>
      <c r="X2776" s="8">
        <f t="shared" si="430"/>
        <v>2013</v>
      </c>
      <c r="Y2776" s="8">
        <f t="shared" si="431"/>
        <v>2</v>
      </c>
    </row>
    <row r="2777" spans="1:25" ht="19" customHeight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432"/>
        <v>40862.805023148147</v>
      </c>
      <c r="L2777" s="12">
        <f t="shared" si="433"/>
        <v>2011</v>
      </c>
      <c r="M2777" s="12">
        <f t="shared" si="434"/>
        <v>11</v>
      </c>
      <c r="N2777" s="11"/>
      <c r="O2777" s="11">
        <f t="shared" si="435"/>
        <v>40892.805023148147</v>
      </c>
      <c r="P2777" t="b">
        <v>0</v>
      </c>
      <c r="Q2777">
        <v>2</v>
      </c>
      <c r="R2777" t="b">
        <v>0</v>
      </c>
      <c r="S2777" t="s">
        <v>8304</v>
      </c>
      <c r="T2777" s="5">
        <f t="shared" si="436"/>
        <v>3</v>
      </c>
      <c r="U2777" s="5">
        <f t="shared" si="437"/>
        <v>75</v>
      </c>
      <c r="V2777" t="str">
        <f t="shared" si="438"/>
        <v>publishing</v>
      </c>
      <c r="W2777" t="str">
        <f t="shared" si="439"/>
        <v>children's books</v>
      </c>
      <c r="X2777" s="8">
        <f t="shared" si="430"/>
        <v>2011</v>
      </c>
      <c r="Y2777" s="8">
        <f t="shared" si="431"/>
        <v>11</v>
      </c>
    </row>
    <row r="2778" spans="1:25" ht="19" customHeight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432"/>
        <v>42136.088842592588</v>
      </c>
      <c r="L2778" s="12">
        <f t="shared" si="433"/>
        <v>2015</v>
      </c>
      <c r="M2778" s="12">
        <f t="shared" si="434"/>
        <v>5</v>
      </c>
      <c r="N2778" s="11"/>
      <c r="O2778" s="11">
        <f t="shared" si="435"/>
        <v>42167.088842592588</v>
      </c>
      <c r="P2778" t="b">
        <v>0</v>
      </c>
      <c r="Q2778">
        <v>36</v>
      </c>
      <c r="R2778" t="b">
        <v>0</v>
      </c>
      <c r="S2778" t="s">
        <v>8304</v>
      </c>
      <c r="T2778" s="5">
        <f t="shared" si="436"/>
        <v>7.8809523809523814</v>
      </c>
      <c r="U2778" s="5">
        <f t="shared" si="437"/>
        <v>45.972222222222221</v>
      </c>
      <c r="V2778" t="str">
        <f t="shared" si="438"/>
        <v>publishing</v>
      </c>
      <c r="W2778" t="str">
        <f t="shared" si="439"/>
        <v>children's books</v>
      </c>
      <c r="X2778" s="8">
        <f t="shared" si="430"/>
        <v>2015</v>
      </c>
      <c r="Y2778" s="8">
        <f t="shared" si="431"/>
        <v>5</v>
      </c>
    </row>
    <row r="2779" spans="1:25" ht="19" customHeight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432"/>
        <v>42172.460694444446</v>
      </c>
      <c r="L2779" s="12">
        <f t="shared" si="433"/>
        <v>2015</v>
      </c>
      <c r="M2779" s="12">
        <f t="shared" si="434"/>
        <v>6</v>
      </c>
      <c r="N2779" s="11"/>
      <c r="O2779" s="11">
        <f t="shared" si="435"/>
        <v>42202.460694444446</v>
      </c>
      <c r="P2779" t="b">
        <v>0</v>
      </c>
      <c r="Q2779">
        <v>1</v>
      </c>
      <c r="R2779" t="b">
        <v>0</v>
      </c>
      <c r="S2779" t="s">
        <v>8304</v>
      </c>
      <c r="T2779" s="5">
        <f t="shared" si="436"/>
        <v>0.33333333333333337</v>
      </c>
      <c r="U2779" s="5">
        <f t="shared" si="437"/>
        <v>10</v>
      </c>
      <c r="V2779" t="str">
        <f t="shared" si="438"/>
        <v>publishing</v>
      </c>
      <c r="W2779" t="str">
        <f t="shared" si="439"/>
        <v>children's books</v>
      </c>
      <c r="X2779" s="8">
        <f t="shared" si="430"/>
        <v>2015</v>
      </c>
      <c r="Y2779" s="8">
        <f t="shared" si="431"/>
        <v>6</v>
      </c>
    </row>
    <row r="2780" spans="1:25" ht="19" customHeight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432"/>
        <v>41846.769745370366</v>
      </c>
      <c r="L2780" s="12">
        <f t="shared" si="433"/>
        <v>2014</v>
      </c>
      <c r="M2780" s="12">
        <f t="shared" si="434"/>
        <v>7</v>
      </c>
      <c r="N2780" s="11"/>
      <c r="O2780" s="11">
        <f t="shared" si="435"/>
        <v>41876.769745370366</v>
      </c>
      <c r="P2780" t="b">
        <v>0</v>
      </c>
      <c r="Q2780">
        <v>15</v>
      </c>
      <c r="R2780" t="b">
        <v>0</v>
      </c>
      <c r="S2780" t="s">
        <v>8304</v>
      </c>
      <c r="T2780" s="5">
        <f t="shared" si="436"/>
        <v>25.545454545454543</v>
      </c>
      <c r="U2780" s="5">
        <f t="shared" si="437"/>
        <v>93.666666666666671</v>
      </c>
      <c r="V2780" t="str">
        <f t="shared" si="438"/>
        <v>publishing</v>
      </c>
      <c r="W2780" t="str">
        <f t="shared" si="439"/>
        <v>children's books</v>
      </c>
      <c r="X2780" s="8">
        <f t="shared" si="430"/>
        <v>2014</v>
      </c>
      <c r="Y2780" s="8">
        <f t="shared" si="431"/>
        <v>7</v>
      </c>
    </row>
    <row r="2781" spans="1:25" ht="19" customHeight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432"/>
        <v>42300.377557870372</v>
      </c>
      <c r="L2781" s="12">
        <f t="shared" si="433"/>
        <v>2015</v>
      </c>
      <c r="M2781" s="12">
        <f t="shared" si="434"/>
        <v>10</v>
      </c>
      <c r="N2781" s="11"/>
      <c r="O2781" s="11">
        <f t="shared" si="435"/>
        <v>42330.419224537036</v>
      </c>
      <c r="P2781" t="b">
        <v>0</v>
      </c>
      <c r="Q2781">
        <v>1</v>
      </c>
      <c r="R2781" t="b">
        <v>0</v>
      </c>
      <c r="S2781" t="s">
        <v>8304</v>
      </c>
      <c r="T2781" s="5">
        <f t="shared" si="436"/>
        <v>2.12</v>
      </c>
      <c r="U2781" s="5">
        <f t="shared" si="437"/>
        <v>53</v>
      </c>
      <c r="V2781" t="str">
        <f t="shared" si="438"/>
        <v>publishing</v>
      </c>
      <c r="W2781" t="str">
        <f t="shared" si="439"/>
        <v>children's books</v>
      </c>
      <c r="X2781" s="8">
        <f t="shared" si="430"/>
        <v>2015</v>
      </c>
      <c r="Y2781" s="8">
        <f t="shared" si="431"/>
        <v>10</v>
      </c>
    </row>
    <row r="2782" spans="1:25" ht="19" customHeight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432"/>
        <v>42774.239444444444</v>
      </c>
      <c r="L2782" s="12">
        <f t="shared" si="433"/>
        <v>2017</v>
      </c>
      <c r="M2782" s="12">
        <f t="shared" si="434"/>
        <v>2</v>
      </c>
      <c r="N2782" s="11"/>
      <c r="O2782" s="11">
        <f t="shared" si="435"/>
        <v>42804.239444444444</v>
      </c>
      <c r="P2782" t="b">
        <v>0</v>
      </c>
      <c r="Q2782">
        <v>0</v>
      </c>
      <c r="R2782" t="b">
        <v>0</v>
      </c>
      <c r="S2782" t="s">
        <v>8304</v>
      </c>
      <c r="T2782" s="5">
        <f t="shared" si="436"/>
        <v>0</v>
      </c>
      <c r="U2782" s="5">
        <f t="shared" si="437"/>
        <v>0</v>
      </c>
      <c r="V2782" t="str">
        <f t="shared" si="438"/>
        <v>publishing</v>
      </c>
      <c r="W2782" t="str">
        <f t="shared" si="439"/>
        <v>children's books</v>
      </c>
      <c r="X2782" s="8">
        <f t="shared" si="430"/>
        <v>2017</v>
      </c>
      <c r="Y2782" s="8">
        <f t="shared" si="431"/>
        <v>2</v>
      </c>
    </row>
    <row r="2783" spans="1:25" ht="19" customHeight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432"/>
        <v>42018.733263888884</v>
      </c>
      <c r="L2783" s="12">
        <f t="shared" si="433"/>
        <v>2015</v>
      </c>
      <c r="M2783" s="12">
        <f t="shared" si="434"/>
        <v>1</v>
      </c>
      <c r="N2783" s="11"/>
      <c r="O2783" s="11">
        <f t="shared" si="435"/>
        <v>42047.083333333336</v>
      </c>
      <c r="P2783" t="b">
        <v>0</v>
      </c>
      <c r="Q2783">
        <v>28</v>
      </c>
      <c r="R2783" t="b">
        <v>1</v>
      </c>
      <c r="S2783" t="s">
        <v>8271</v>
      </c>
      <c r="T2783" s="5">
        <f t="shared" si="436"/>
        <v>105.28</v>
      </c>
      <c r="U2783" s="5">
        <f t="shared" si="437"/>
        <v>47</v>
      </c>
      <c r="V2783" t="str">
        <f t="shared" si="438"/>
        <v>theater</v>
      </c>
      <c r="W2783" t="str">
        <f t="shared" si="439"/>
        <v>plays</v>
      </c>
      <c r="X2783" s="8">
        <f t="shared" si="430"/>
        <v>2015</v>
      </c>
      <c r="Y2783" s="8">
        <f t="shared" si="431"/>
        <v>1</v>
      </c>
    </row>
    <row r="2784" spans="1:25" ht="19" customHeight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432"/>
        <v>42026.716643518514</v>
      </c>
      <c r="L2784" s="12">
        <f t="shared" si="433"/>
        <v>2015</v>
      </c>
      <c r="M2784" s="12">
        <f t="shared" si="434"/>
        <v>1</v>
      </c>
      <c r="N2784" s="11"/>
      <c r="O2784" s="11">
        <f t="shared" si="435"/>
        <v>42051.999305555553</v>
      </c>
      <c r="P2784" t="b">
        <v>0</v>
      </c>
      <c r="Q2784">
        <v>18</v>
      </c>
      <c r="R2784" t="b">
        <v>1</v>
      </c>
      <c r="S2784" t="s">
        <v>8271</v>
      </c>
      <c r="T2784" s="5">
        <f t="shared" si="436"/>
        <v>120</v>
      </c>
      <c r="U2784" s="5">
        <f t="shared" si="437"/>
        <v>66.666666666666671</v>
      </c>
      <c r="V2784" t="str">
        <f t="shared" si="438"/>
        <v>theater</v>
      </c>
      <c r="W2784" t="str">
        <f t="shared" si="439"/>
        <v>plays</v>
      </c>
      <c r="X2784" s="8">
        <f t="shared" si="430"/>
        <v>2015</v>
      </c>
      <c r="Y2784" s="8">
        <f t="shared" si="431"/>
        <v>1</v>
      </c>
    </row>
    <row r="2785" spans="1:25" ht="19" customHeight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432"/>
        <v>42103.326921296299</v>
      </c>
      <c r="L2785" s="12">
        <f t="shared" si="433"/>
        <v>2015</v>
      </c>
      <c r="M2785" s="12">
        <f t="shared" si="434"/>
        <v>4</v>
      </c>
      <c r="N2785" s="11"/>
      <c r="O2785" s="11">
        <f t="shared" si="435"/>
        <v>42117.326921296299</v>
      </c>
      <c r="P2785" t="b">
        <v>0</v>
      </c>
      <c r="Q2785">
        <v>61</v>
      </c>
      <c r="R2785" t="b">
        <v>1</v>
      </c>
      <c r="S2785" t="s">
        <v>8271</v>
      </c>
      <c r="T2785" s="5">
        <f t="shared" si="436"/>
        <v>114.5</v>
      </c>
      <c r="U2785" s="5">
        <f t="shared" si="437"/>
        <v>18.770491803278688</v>
      </c>
      <c r="V2785" t="str">
        <f t="shared" si="438"/>
        <v>theater</v>
      </c>
      <c r="W2785" t="str">
        <f t="shared" si="439"/>
        <v>plays</v>
      </c>
      <c r="X2785" s="8">
        <f t="shared" si="430"/>
        <v>2015</v>
      </c>
      <c r="Y2785" s="8">
        <f t="shared" si="431"/>
        <v>4</v>
      </c>
    </row>
    <row r="2786" spans="1:25" ht="19" customHeight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432"/>
        <v>41920.579201388886</v>
      </c>
      <c r="L2786" s="12">
        <f t="shared" si="433"/>
        <v>2014</v>
      </c>
      <c r="M2786" s="12">
        <f t="shared" si="434"/>
        <v>10</v>
      </c>
      <c r="N2786" s="11"/>
      <c r="O2786" s="11">
        <f t="shared" si="435"/>
        <v>41941.579201388886</v>
      </c>
      <c r="P2786" t="b">
        <v>0</v>
      </c>
      <c r="Q2786">
        <v>108</v>
      </c>
      <c r="R2786" t="b">
        <v>1</v>
      </c>
      <c r="S2786" t="s">
        <v>8271</v>
      </c>
      <c r="T2786" s="5">
        <f t="shared" si="436"/>
        <v>119</v>
      </c>
      <c r="U2786" s="5">
        <f t="shared" si="437"/>
        <v>66.111111111111114</v>
      </c>
      <c r="V2786" t="str">
        <f t="shared" si="438"/>
        <v>theater</v>
      </c>
      <c r="W2786" t="str">
        <f t="shared" si="439"/>
        <v>plays</v>
      </c>
      <c r="X2786" s="8">
        <f t="shared" si="430"/>
        <v>2014</v>
      </c>
      <c r="Y2786" s="8">
        <f t="shared" si="431"/>
        <v>10</v>
      </c>
    </row>
    <row r="2787" spans="1:25" ht="19" customHeight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432"/>
        <v>42557.981099537035</v>
      </c>
      <c r="L2787" s="12">
        <f t="shared" si="433"/>
        <v>2016</v>
      </c>
      <c r="M2787" s="12">
        <f t="shared" si="434"/>
        <v>7</v>
      </c>
      <c r="N2787" s="11"/>
      <c r="O2787" s="11">
        <f t="shared" si="435"/>
        <v>42587.666666666664</v>
      </c>
      <c r="P2787" t="b">
        <v>0</v>
      </c>
      <c r="Q2787">
        <v>142</v>
      </c>
      <c r="R2787" t="b">
        <v>1</v>
      </c>
      <c r="S2787" t="s">
        <v>8271</v>
      </c>
      <c r="T2787" s="5">
        <f t="shared" si="436"/>
        <v>104.67999999999999</v>
      </c>
      <c r="U2787" s="5">
        <f t="shared" si="437"/>
        <v>36.859154929577464</v>
      </c>
      <c r="V2787" t="str">
        <f t="shared" si="438"/>
        <v>theater</v>
      </c>
      <c r="W2787" t="str">
        <f t="shared" si="439"/>
        <v>plays</v>
      </c>
      <c r="X2787" s="8">
        <f t="shared" si="430"/>
        <v>2016</v>
      </c>
      <c r="Y2787" s="8">
        <f t="shared" si="431"/>
        <v>7</v>
      </c>
    </row>
    <row r="2788" spans="1:25" ht="19" customHeight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432"/>
        <v>41815.360879629625</v>
      </c>
      <c r="L2788" s="12">
        <f t="shared" si="433"/>
        <v>2014</v>
      </c>
      <c r="M2788" s="12">
        <f t="shared" si="434"/>
        <v>6</v>
      </c>
      <c r="N2788" s="11"/>
      <c r="O2788" s="11">
        <f t="shared" si="435"/>
        <v>41829.360879629625</v>
      </c>
      <c r="P2788" t="b">
        <v>0</v>
      </c>
      <c r="Q2788">
        <v>74</v>
      </c>
      <c r="R2788" t="b">
        <v>1</v>
      </c>
      <c r="S2788" t="s">
        <v>8271</v>
      </c>
      <c r="T2788" s="5">
        <f t="shared" si="436"/>
        <v>117.83999999999999</v>
      </c>
      <c r="U2788" s="5">
        <f t="shared" si="437"/>
        <v>39.810810810810814</v>
      </c>
      <c r="V2788" t="str">
        <f t="shared" si="438"/>
        <v>theater</v>
      </c>
      <c r="W2788" t="str">
        <f t="shared" si="439"/>
        <v>plays</v>
      </c>
      <c r="X2788" s="8">
        <f t="shared" si="430"/>
        <v>2014</v>
      </c>
      <c r="Y2788" s="8">
        <f t="shared" si="431"/>
        <v>6</v>
      </c>
    </row>
    <row r="2789" spans="1:25" ht="19" customHeight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432"/>
        <v>41807.990185185183</v>
      </c>
      <c r="L2789" s="12">
        <f t="shared" si="433"/>
        <v>2014</v>
      </c>
      <c r="M2789" s="12">
        <f t="shared" si="434"/>
        <v>6</v>
      </c>
      <c r="N2789" s="11"/>
      <c r="O2789" s="11">
        <f t="shared" si="435"/>
        <v>41837.990185185183</v>
      </c>
      <c r="P2789" t="b">
        <v>0</v>
      </c>
      <c r="Q2789">
        <v>38</v>
      </c>
      <c r="R2789" t="b">
        <v>1</v>
      </c>
      <c r="S2789" t="s">
        <v>8271</v>
      </c>
      <c r="T2789" s="5">
        <f t="shared" si="436"/>
        <v>119.7</v>
      </c>
      <c r="U2789" s="5">
        <f t="shared" si="437"/>
        <v>31.5</v>
      </c>
      <c r="V2789" t="str">
        <f t="shared" si="438"/>
        <v>theater</v>
      </c>
      <c r="W2789" t="str">
        <f t="shared" si="439"/>
        <v>plays</v>
      </c>
      <c r="X2789" s="8">
        <f t="shared" si="430"/>
        <v>2014</v>
      </c>
      <c r="Y2789" s="8">
        <f t="shared" si="431"/>
        <v>6</v>
      </c>
    </row>
    <row r="2790" spans="1:25" ht="19" customHeight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432"/>
        <v>42550.49355324074</v>
      </c>
      <c r="L2790" s="12">
        <f t="shared" si="433"/>
        <v>2016</v>
      </c>
      <c r="M2790" s="12">
        <f t="shared" si="434"/>
        <v>6</v>
      </c>
      <c r="N2790" s="11"/>
      <c r="O2790" s="11">
        <f t="shared" si="435"/>
        <v>42580.49355324074</v>
      </c>
      <c r="P2790" t="b">
        <v>0</v>
      </c>
      <c r="Q2790">
        <v>20</v>
      </c>
      <c r="R2790" t="b">
        <v>1</v>
      </c>
      <c r="S2790" t="s">
        <v>8271</v>
      </c>
      <c r="T2790" s="5">
        <f t="shared" si="436"/>
        <v>102.49999999999999</v>
      </c>
      <c r="U2790" s="5">
        <f t="shared" si="437"/>
        <v>102.5</v>
      </c>
      <c r="V2790" t="str">
        <f t="shared" si="438"/>
        <v>theater</v>
      </c>
      <c r="W2790" t="str">
        <f t="shared" si="439"/>
        <v>plays</v>
      </c>
      <c r="X2790" s="8">
        <f t="shared" si="430"/>
        <v>2016</v>
      </c>
      <c r="Y2790" s="8">
        <f t="shared" si="431"/>
        <v>6</v>
      </c>
    </row>
    <row r="2791" spans="1:25" ht="19" customHeight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432"/>
        <v>42055.804791666662</v>
      </c>
      <c r="L2791" s="12">
        <f t="shared" si="433"/>
        <v>2015</v>
      </c>
      <c r="M2791" s="12">
        <f t="shared" si="434"/>
        <v>2</v>
      </c>
      <c r="N2791" s="11"/>
      <c r="O2791" s="11">
        <f t="shared" si="435"/>
        <v>42074.958333333336</v>
      </c>
      <c r="P2791" t="b">
        <v>0</v>
      </c>
      <c r="Q2791">
        <v>24</v>
      </c>
      <c r="R2791" t="b">
        <v>1</v>
      </c>
      <c r="S2791" t="s">
        <v>8271</v>
      </c>
      <c r="T2791" s="5">
        <f t="shared" si="436"/>
        <v>101.16666666666667</v>
      </c>
      <c r="U2791" s="5">
        <f t="shared" si="437"/>
        <v>126.45833333333333</v>
      </c>
      <c r="V2791" t="str">
        <f t="shared" si="438"/>
        <v>theater</v>
      </c>
      <c r="W2791" t="str">
        <f t="shared" si="439"/>
        <v>plays</v>
      </c>
      <c r="X2791" s="8">
        <f t="shared" si="430"/>
        <v>2015</v>
      </c>
      <c r="Y2791" s="8">
        <f t="shared" si="431"/>
        <v>2</v>
      </c>
    </row>
    <row r="2792" spans="1:25" ht="19" customHeight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432"/>
        <v>42016.730358796289</v>
      </c>
      <c r="L2792" s="12">
        <f t="shared" si="433"/>
        <v>2015</v>
      </c>
      <c r="M2792" s="12">
        <f t="shared" si="434"/>
        <v>1</v>
      </c>
      <c r="N2792" s="11"/>
      <c r="O2792" s="11">
        <f t="shared" si="435"/>
        <v>42046.730358796289</v>
      </c>
      <c r="P2792" t="b">
        <v>0</v>
      </c>
      <c r="Q2792">
        <v>66</v>
      </c>
      <c r="R2792" t="b">
        <v>1</v>
      </c>
      <c r="S2792" t="s">
        <v>8271</v>
      </c>
      <c r="T2792" s="5">
        <f t="shared" si="436"/>
        <v>105.33333333333333</v>
      </c>
      <c r="U2792" s="5">
        <f t="shared" si="437"/>
        <v>47.878787878787875</v>
      </c>
      <c r="V2792" t="str">
        <f t="shared" si="438"/>
        <v>theater</v>
      </c>
      <c r="W2792" t="str">
        <f t="shared" si="439"/>
        <v>plays</v>
      </c>
      <c r="X2792" s="8">
        <f t="shared" si="430"/>
        <v>2015</v>
      </c>
      <c r="Y2792" s="8">
        <f t="shared" si="431"/>
        <v>1</v>
      </c>
    </row>
    <row r="2793" spans="1:25" ht="19" customHeight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432"/>
        <v>42591.691655092589</v>
      </c>
      <c r="L2793" s="12">
        <f t="shared" si="433"/>
        <v>2016</v>
      </c>
      <c r="M2793" s="12">
        <f t="shared" si="434"/>
        <v>8</v>
      </c>
      <c r="N2793" s="11"/>
      <c r="O2793" s="11">
        <f t="shared" si="435"/>
        <v>42621.958333333336</v>
      </c>
      <c r="P2793" t="b">
        <v>0</v>
      </c>
      <c r="Q2793">
        <v>28</v>
      </c>
      <c r="R2793" t="b">
        <v>1</v>
      </c>
      <c r="S2793" t="s">
        <v>8271</v>
      </c>
      <c r="T2793" s="5">
        <f t="shared" si="436"/>
        <v>102.49999999999999</v>
      </c>
      <c r="U2793" s="5">
        <f t="shared" si="437"/>
        <v>73.214285714285708</v>
      </c>
      <c r="V2793" t="str">
        <f t="shared" si="438"/>
        <v>theater</v>
      </c>
      <c r="W2793" t="str">
        <f t="shared" si="439"/>
        <v>plays</v>
      </c>
      <c r="X2793" s="8">
        <f t="shared" si="430"/>
        <v>2016</v>
      </c>
      <c r="Y2793" s="8">
        <f t="shared" si="431"/>
        <v>8</v>
      </c>
    </row>
    <row r="2794" spans="1:25" ht="19" customHeight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432"/>
        <v>42183.022673611107</v>
      </c>
      <c r="L2794" s="12">
        <f t="shared" si="433"/>
        <v>2015</v>
      </c>
      <c r="M2794" s="12">
        <f t="shared" si="434"/>
        <v>6</v>
      </c>
      <c r="N2794" s="11"/>
      <c r="O2794" s="11">
        <f t="shared" si="435"/>
        <v>42228.022673611107</v>
      </c>
      <c r="P2794" t="b">
        <v>0</v>
      </c>
      <c r="Q2794">
        <v>24</v>
      </c>
      <c r="R2794" t="b">
        <v>1</v>
      </c>
      <c r="S2794" t="s">
        <v>8271</v>
      </c>
      <c r="T2794" s="5">
        <f t="shared" si="436"/>
        <v>107.60000000000001</v>
      </c>
      <c r="U2794" s="5">
        <f t="shared" si="437"/>
        <v>89.666666666666671</v>
      </c>
      <c r="V2794" t="str">
        <f t="shared" si="438"/>
        <v>theater</v>
      </c>
      <c r="W2794" t="str">
        <f t="shared" si="439"/>
        <v>plays</v>
      </c>
      <c r="X2794" s="8">
        <f t="shared" si="430"/>
        <v>2015</v>
      </c>
      <c r="Y2794" s="8">
        <f t="shared" si="431"/>
        <v>6</v>
      </c>
    </row>
    <row r="2795" spans="1:25" ht="19" customHeight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432"/>
        <v>42176.210706018515</v>
      </c>
      <c r="L2795" s="12">
        <f t="shared" si="433"/>
        <v>2015</v>
      </c>
      <c r="M2795" s="12">
        <f t="shared" si="434"/>
        <v>6</v>
      </c>
      <c r="N2795" s="11"/>
      <c r="O2795" s="11">
        <f t="shared" si="435"/>
        <v>42206.210706018515</v>
      </c>
      <c r="P2795" t="b">
        <v>0</v>
      </c>
      <c r="Q2795">
        <v>73</v>
      </c>
      <c r="R2795" t="b">
        <v>1</v>
      </c>
      <c r="S2795" t="s">
        <v>8271</v>
      </c>
      <c r="T2795" s="5">
        <f t="shared" si="436"/>
        <v>110.5675</v>
      </c>
      <c r="U2795" s="5">
        <f t="shared" si="437"/>
        <v>151.4623287671233</v>
      </c>
      <c r="V2795" t="str">
        <f t="shared" si="438"/>
        <v>theater</v>
      </c>
      <c r="W2795" t="str">
        <f t="shared" si="439"/>
        <v>plays</v>
      </c>
      <c r="X2795" s="8">
        <f t="shared" si="430"/>
        <v>2015</v>
      </c>
      <c r="Y2795" s="8">
        <f t="shared" si="431"/>
        <v>6</v>
      </c>
    </row>
    <row r="2796" spans="1:25" ht="19" customHeight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432"/>
        <v>42416.48332175926</v>
      </c>
      <c r="L2796" s="12">
        <f t="shared" si="433"/>
        <v>2016</v>
      </c>
      <c r="M2796" s="12">
        <f t="shared" si="434"/>
        <v>2</v>
      </c>
      <c r="N2796" s="11"/>
      <c r="O2796" s="11">
        <f t="shared" si="435"/>
        <v>42432.583333333336</v>
      </c>
      <c r="P2796" t="b">
        <v>0</v>
      </c>
      <c r="Q2796">
        <v>3</v>
      </c>
      <c r="R2796" t="b">
        <v>1</v>
      </c>
      <c r="S2796" t="s">
        <v>8271</v>
      </c>
      <c r="T2796" s="5">
        <f t="shared" si="436"/>
        <v>150</v>
      </c>
      <c r="U2796" s="5">
        <f t="shared" si="437"/>
        <v>25</v>
      </c>
      <c r="V2796" t="str">
        <f t="shared" si="438"/>
        <v>theater</v>
      </c>
      <c r="W2796" t="str">
        <f t="shared" si="439"/>
        <v>plays</v>
      </c>
      <c r="X2796" s="8">
        <f t="shared" si="430"/>
        <v>2016</v>
      </c>
      <c r="Y2796" s="8">
        <f t="shared" si="431"/>
        <v>2</v>
      </c>
    </row>
    <row r="2797" spans="1:25" ht="19" customHeight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432"/>
        <v>41780.317604166667</v>
      </c>
      <c r="L2797" s="12">
        <f t="shared" si="433"/>
        <v>2014</v>
      </c>
      <c r="M2797" s="12">
        <f t="shared" si="434"/>
        <v>5</v>
      </c>
      <c r="N2797" s="11"/>
      <c r="O2797" s="11">
        <f t="shared" si="435"/>
        <v>41796.75</v>
      </c>
      <c r="P2797" t="b">
        <v>0</v>
      </c>
      <c r="Q2797">
        <v>20</v>
      </c>
      <c r="R2797" t="b">
        <v>1</v>
      </c>
      <c r="S2797" t="s">
        <v>8271</v>
      </c>
      <c r="T2797" s="5">
        <f t="shared" si="436"/>
        <v>104.28571428571429</v>
      </c>
      <c r="U2797" s="5">
        <f t="shared" si="437"/>
        <v>36.5</v>
      </c>
      <c r="V2797" t="str">
        <f t="shared" si="438"/>
        <v>theater</v>
      </c>
      <c r="W2797" t="str">
        <f t="shared" si="439"/>
        <v>plays</v>
      </c>
      <c r="X2797" s="8">
        <f t="shared" si="430"/>
        <v>2014</v>
      </c>
      <c r="Y2797" s="8">
        <f t="shared" si="431"/>
        <v>5</v>
      </c>
    </row>
    <row r="2798" spans="1:25" ht="19" customHeight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432"/>
        <v>41795.319768518515</v>
      </c>
      <c r="L2798" s="12">
        <f t="shared" si="433"/>
        <v>2014</v>
      </c>
      <c r="M2798" s="12">
        <f t="shared" si="434"/>
        <v>6</v>
      </c>
      <c r="N2798" s="11"/>
      <c r="O2798" s="11">
        <f t="shared" si="435"/>
        <v>41825.319768518515</v>
      </c>
      <c r="P2798" t="b">
        <v>0</v>
      </c>
      <c r="Q2798">
        <v>21</v>
      </c>
      <c r="R2798" t="b">
        <v>1</v>
      </c>
      <c r="S2798" t="s">
        <v>8271</v>
      </c>
      <c r="T2798" s="5">
        <f t="shared" si="436"/>
        <v>115.5</v>
      </c>
      <c r="U2798" s="5">
        <f t="shared" si="437"/>
        <v>44</v>
      </c>
      <c r="V2798" t="str">
        <f t="shared" si="438"/>
        <v>theater</v>
      </c>
      <c r="W2798" t="str">
        <f t="shared" si="439"/>
        <v>plays</v>
      </c>
      <c r="X2798" s="8">
        <f t="shared" si="430"/>
        <v>2014</v>
      </c>
      <c r="Y2798" s="8">
        <f t="shared" si="431"/>
        <v>6</v>
      </c>
    </row>
    <row r="2799" spans="1:25" ht="19" customHeight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432"/>
        <v>41798.731944444444</v>
      </c>
      <c r="L2799" s="12">
        <f t="shared" si="433"/>
        <v>2014</v>
      </c>
      <c r="M2799" s="12">
        <f t="shared" si="434"/>
        <v>6</v>
      </c>
      <c r="N2799" s="11"/>
      <c r="O2799" s="11">
        <f t="shared" si="435"/>
        <v>41828.731944444444</v>
      </c>
      <c r="P2799" t="b">
        <v>0</v>
      </c>
      <c r="Q2799">
        <v>94</v>
      </c>
      <c r="R2799" t="b">
        <v>1</v>
      </c>
      <c r="S2799" t="s">
        <v>8271</v>
      </c>
      <c r="T2799" s="5">
        <f t="shared" si="436"/>
        <v>102.64512500000001</v>
      </c>
      <c r="U2799" s="5">
        <f t="shared" si="437"/>
        <v>87.357553191489373</v>
      </c>
      <c r="V2799" t="str">
        <f t="shared" si="438"/>
        <v>theater</v>
      </c>
      <c r="W2799" t="str">
        <f t="shared" si="439"/>
        <v>plays</v>
      </c>
      <c r="X2799" s="8">
        <f t="shared" si="430"/>
        <v>2014</v>
      </c>
      <c r="Y2799" s="8">
        <f t="shared" si="431"/>
        <v>6</v>
      </c>
    </row>
    <row r="2800" spans="1:25" ht="19" customHeight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432"/>
        <v>42201.466678240737</v>
      </c>
      <c r="L2800" s="12">
        <f t="shared" si="433"/>
        <v>2015</v>
      </c>
      <c r="M2800" s="12">
        <f t="shared" si="434"/>
        <v>7</v>
      </c>
      <c r="N2800" s="11"/>
      <c r="O2800" s="11">
        <f t="shared" si="435"/>
        <v>42216.458333333336</v>
      </c>
      <c r="P2800" t="b">
        <v>0</v>
      </c>
      <c r="Q2800">
        <v>139</v>
      </c>
      <c r="R2800" t="b">
        <v>1</v>
      </c>
      <c r="S2800" t="s">
        <v>8271</v>
      </c>
      <c r="T2800" s="5">
        <f t="shared" si="436"/>
        <v>101.4</v>
      </c>
      <c r="U2800" s="5">
        <f t="shared" si="437"/>
        <v>36.474820143884891</v>
      </c>
      <c r="V2800" t="str">
        <f t="shared" si="438"/>
        <v>theater</v>
      </c>
      <c r="W2800" t="str">
        <f t="shared" si="439"/>
        <v>plays</v>
      </c>
      <c r="X2800" s="8">
        <f t="shared" si="430"/>
        <v>2015</v>
      </c>
      <c r="Y2800" s="8">
        <f t="shared" si="431"/>
        <v>7</v>
      </c>
    </row>
    <row r="2801" spans="1:25" ht="19" customHeight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432"/>
        <v>42507.05636574074</v>
      </c>
      <c r="L2801" s="12">
        <f t="shared" si="433"/>
        <v>2016</v>
      </c>
      <c r="M2801" s="12">
        <f t="shared" si="434"/>
        <v>5</v>
      </c>
      <c r="N2801" s="11"/>
      <c r="O2801" s="11">
        <f t="shared" si="435"/>
        <v>42538.458333333336</v>
      </c>
      <c r="P2801" t="b">
        <v>0</v>
      </c>
      <c r="Q2801">
        <v>130</v>
      </c>
      <c r="R2801" t="b">
        <v>1</v>
      </c>
      <c r="S2801" t="s">
        <v>8271</v>
      </c>
      <c r="T2801" s="5">
        <f t="shared" si="436"/>
        <v>116.6348</v>
      </c>
      <c r="U2801" s="5">
        <f t="shared" si="437"/>
        <v>44.859538461538463</v>
      </c>
      <c r="V2801" t="str">
        <f t="shared" si="438"/>
        <v>theater</v>
      </c>
      <c r="W2801" t="str">
        <f t="shared" si="439"/>
        <v>plays</v>
      </c>
      <c r="X2801" s="8">
        <f t="shared" si="430"/>
        <v>2016</v>
      </c>
      <c r="Y2801" s="8">
        <f t="shared" si="431"/>
        <v>5</v>
      </c>
    </row>
    <row r="2802" spans="1:25" ht="19" customHeight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432"/>
        <v>41948.344513888886</v>
      </c>
      <c r="L2802" s="12">
        <f t="shared" si="433"/>
        <v>2014</v>
      </c>
      <c r="M2802" s="12">
        <f t="shared" si="434"/>
        <v>11</v>
      </c>
      <c r="N2802" s="11"/>
      <c r="O2802" s="11">
        <f t="shared" si="435"/>
        <v>42008.344513888886</v>
      </c>
      <c r="P2802" t="b">
        <v>0</v>
      </c>
      <c r="Q2802">
        <v>31</v>
      </c>
      <c r="R2802" t="b">
        <v>1</v>
      </c>
      <c r="S2802" t="s">
        <v>8271</v>
      </c>
      <c r="T2802" s="5">
        <f t="shared" si="436"/>
        <v>133</v>
      </c>
      <c r="U2802" s="5">
        <f t="shared" si="437"/>
        <v>42.903225806451616</v>
      </c>
      <c r="V2802" t="str">
        <f t="shared" si="438"/>
        <v>theater</v>
      </c>
      <c r="W2802" t="str">
        <f t="shared" si="439"/>
        <v>plays</v>
      </c>
      <c r="X2802" s="8">
        <f t="shared" si="430"/>
        <v>2014</v>
      </c>
      <c r="Y2802" s="8">
        <f t="shared" si="431"/>
        <v>11</v>
      </c>
    </row>
    <row r="2803" spans="1:25" ht="19" customHeight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432"/>
        <v>41900.034826388888</v>
      </c>
      <c r="L2803" s="12">
        <f t="shared" si="433"/>
        <v>2014</v>
      </c>
      <c r="M2803" s="12">
        <f t="shared" si="434"/>
        <v>9</v>
      </c>
      <c r="N2803" s="11"/>
      <c r="O2803" s="11">
        <f t="shared" si="435"/>
        <v>41922.25</v>
      </c>
      <c r="P2803" t="b">
        <v>0</v>
      </c>
      <c r="Q2803">
        <v>13</v>
      </c>
      <c r="R2803" t="b">
        <v>1</v>
      </c>
      <c r="S2803" t="s">
        <v>8271</v>
      </c>
      <c r="T2803" s="5">
        <f t="shared" si="436"/>
        <v>133.20000000000002</v>
      </c>
      <c r="U2803" s="5">
        <f t="shared" si="437"/>
        <v>51.230769230769234</v>
      </c>
      <c r="V2803" t="str">
        <f t="shared" si="438"/>
        <v>theater</v>
      </c>
      <c r="W2803" t="str">
        <f t="shared" si="439"/>
        <v>plays</v>
      </c>
      <c r="X2803" s="8">
        <f t="shared" si="430"/>
        <v>2014</v>
      </c>
      <c r="Y2803" s="8">
        <f t="shared" si="431"/>
        <v>9</v>
      </c>
    </row>
    <row r="2804" spans="1:25" ht="19" customHeight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432"/>
        <v>42192.438738425924</v>
      </c>
      <c r="L2804" s="12">
        <f t="shared" si="433"/>
        <v>2015</v>
      </c>
      <c r="M2804" s="12">
        <f t="shared" si="434"/>
        <v>7</v>
      </c>
      <c r="N2804" s="11"/>
      <c r="O2804" s="11">
        <f t="shared" si="435"/>
        <v>42222.438738425924</v>
      </c>
      <c r="P2804" t="b">
        <v>0</v>
      </c>
      <c r="Q2804">
        <v>90</v>
      </c>
      <c r="R2804" t="b">
        <v>1</v>
      </c>
      <c r="S2804" t="s">
        <v>8271</v>
      </c>
      <c r="T2804" s="5">
        <f t="shared" si="436"/>
        <v>101.83333333333333</v>
      </c>
      <c r="U2804" s="5">
        <f t="shared" si="437"/>
        <v>33.944444444444443</v>
      </c>
      <c r="V2804" t="str">
        <f t="shared" si="438"/>
        <v>theater</v>
      </c>
      <c r="W2804" t="str">
        <f t="shared" si="439"/>
        <v>plays</v>
      </c>
      <c r="X2804" s="8">
        <f t="shared" si="430"/>
        <v>2015</v>
      </c>
      <c r="Y2804" s="8">
        <f t="shared" si="431"/>
        <v>7</v>
      </c>
    </row>
    <row r="2805" spans="1:25" ht="19" customHeight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432"/>
        <v>42157.857361111113</v>
      </c>
      <c r="L2805" s="12">
        <f t="shared" si="433"/>
        <v>2015</v>
      </c>
      <c r="M2805" s="12">
        <f t="shared" si="434"/>
        <v>6</v>
      </c>
      <c r="N2805" s="11"/>
      <c r="O2805" s="11">
        <f t="shared" si="435"/>
        <v>42200.791666666664</v>
      </c>
      <c r="P2805" t="b">
        <v>0</v>
      </c>
      <c r="Q2805">
        <v>141</v>
      </c>
      <c r="R2805" t="b">
        <v>1</v>
      </c>
      <c r="S2805" t="s">
        <v>8271</v>
      </c>
      <c r="T2805" s="5">
        <f t="shared" si="436"/>
        <v>127.95</v>
      </c>
      <c r="U2805" s="5">
        <f t="shared" si="437"/>
        <v>90.744680851063833</v>
      </c>
      <c r="V2805" t="str">
        <f t="shared" si="438"/>
        <v>theater</v>
      </c>
      <c r="W2805" t="str">
        <f t="shared" si="439"/>
        <v>plays</v>
      </c>
      <c r="X2805" s="8">
        <f t="shared" si="430"/>
        <v>2015</v>
      </c>
      <c r="Y2805" s="8">
        <f t="shared" si="431"/>
        <v>6</v>
      </c>
    </row>
    <row r="2806" spans="1:25" ht="19" customHeight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432"/>
        <v>41881.245254629626</v>
      </c>
      <c r="L2806" s="12">
        <f t="shared" si="433"/>
        <v>2014</v>
      </c>
      <c r="M2806" s="12">
        <f t="shared" si="434"/>
        <v>8</v>
      </c>
      <c r="N2806" s="11"/>
      <c r="O2806" s="11">
        <f t="shared" si="435"/>
        <v>41911.245254629626</v>
      </c>
      <c r="P2806" t="b">
        <v>0</v>
      </c>
      <c r="Q2806">
        <v>23</v>
      </c>
      <c r="R2806" t="b">
        <v>1</v>
      </c>
      <c r="S2806" t="s">
        <v>8271</v>
      </c>
      <c r="T2806" s="5">
        <f t="shared" si="436"/>
        <v>114.99999999999999</v>
      </c>
      <c r="U2806" s="5">
        <f t="shared" si="437"/>
        <v>50</v>
      </c>
      <c r="V2806" t="str">
        <f t="shared" si="438"/>
        <v>theater</v>
      </c>
      <c r="W2806" t="str">
        <f t="shared" si="439"/>
        <v>plays</v>
      </c>
      <c r="X2806" s="8">
        <f t="shared" si="430"/>
        <v>2014</v>
      </c>
      <c r="Y2806" s="8">
        <f t="shared" si="431"/>
        <v>8</v>
      </c>
    </row>
    <row r="2807" spans="1:25" ht="19" customHeight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432"/>
        <v>42213.2971412037</v>
      </c>
      <c r="L2807" s="12">
        <f t="shared" si="433"/>
        <v>2015</v>
      </c>
      <c r="M2807" s="12">
        <f t="shared" si="434"/>
        <v>7</v>
      </c>
      <c r="N2807" s="11"/>
      <c r="O2807" s="11">
        <f t="shared" si="435"/>
        <v>42238.2971412037</v>
      </c>
      <c r="P2807" t="b">
        <v>0</v>
      </c>
      <c r="Q2807">
        <v>18</v>
      </c>
      <c r="R2807" t="b">
        <v>1</v>
      </c>
      <c r="S2807" t="s">
        <v>8271</v>
      </c>
      <c r="T2807" s="5">
        <f t="shared" si="436"/>
        <v>110.00000000000001</v>
      </c>
      <c r="U2807" s="5">
        <f t="shared" si="437"/>
        <v>24.444444444444443</v>
      </c>
      <c r="V2807" t="str">
        <f t="shared" si="438"/>
        <v>theater</v>
      </c>
      <c r="W2807" t="str">
        <f t="shared" si="439"/>
        <v>plays</v>
      </c>
      <c r="X2807" s="8">
        <f t="shared" si="430"/>
        <v>2015</v>
      </c>
      <c r="Y2807" s="8">
        <f t="shared" si="431"/>
        <v>7</v>
      </c>
    </row>
    <row r="2808" spans="1:25" ht="19" customHeight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432"/>
        <v>42185.058912037035</v>
      </c>
      <c r="L2808" s="12">
        <f t="shared" si="433"/>
        <v>2015</v>
      </c>
      <c r="M2808" s="12">
        <f t="shared" si="434"/>
        <v>6</v>
      </c>
      <c r="N2808" s="11"/>
      <c r="O2808" s="11">
        <f t="shared" si="435"/>
        <v>42221.249999999993</v>
      </c>
      <c r="P2808" t="b">
        <v>0</v>
      </c>
      <c r="Q2808">
        <v>76</v>
      </c>
      <c r="R2808" t="b">
        <v>1</v>
      </c>
      <c r="S2808" t="s">
        <v>8271</v>
      </c>
      <c r="T2808" s="5">
        <f t="shared" si="436"/>
        <v>112.1</v>
      </c>
      <c r="U2808" s="5">
        <f t="shared" si="437"/>
        <v>44.25</v>
      </c>
      <c r="V2808" t="str">
        <f t="shared" si="438"/>
        <v>theater</v>
      </c>
      <c r="W2808" t="str">
        <f t="shared" si="439"/>
        <v>plays</v>
      </c>
      <c r="X2808" s="8">
        <f t="shared" si="430"/>
        <v>2015</v>
      </c>
      <c r="Y2808" s="8">
        <f t="shared" si="431"/>
        <v>6</v>
      </c>
    </row>
    <row r="2809" spans="1:25" ht="19" customHeight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432"/>
        <v>42154.664791666662</v>
      </c>
      <c r="L2809" s="12">
        <f t="shared" si="433"/>
        <v>2015</v>
      </c>
      <c r="M2809" s="12">
        <f t="shared" si="434"/>
        <v>5</v>
      </c>
      <c r="N2809" s="11"/>
      <c r="O2809" s="11">
        <f t="shared" si="435"/>
        <v>42184.664791666662</v>
      </c>
      <c r="P2809" t="b">
        <v>0</v>
      </c>
      <c r="Q2809">
        <v>93</v>
      </c>
      <c r="R2809" t="b">
        <v>1</v>
      </c>
      <c r="S2809" t="s">
        <v>8271</v>
      </c>
      <c r="T2809" s="5">
        <f t="shared" si="436"/>
        <v>126</v>
      </c>
      <c r="U2809" s="5">
        <f t="shared" si="437"/>
        <v>67.741935483870961</v>
      </c>
      <c r="V2809" t="str">
        <f t="shared" si="438"/>
        <v>theater</v>
      </c>
      <c r="W2809" t="str">
        <f t="shared" si="439"/>
        <v>plays</v>
      </c>
      <c r="X2809" s="8">
        <f t="shared" si="430"/>
        <v>2015</v>
      </c>
      <c r="Y2809" s="8">
        <f t="shared" si="431"/>
        <v>5</v>
      </c>
    </row>
    <row r="2810" spans="1:25" ht="19" customHeight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432"/>
        <v>42208.638136574074</v>
      </c>
      <c r="L2810" s="12">
        <f t="shared" si="433"/>
        <v>2015</v>
      </c>
      <c r="M2810" s="12">
        <f t="shared" si="434"/>
        <v>7</v>
      </c>
      <c r="N2810" s="11"/>
      <c r="O2810" s="11">
        <f t="shared" si="435"/>
        <v>42238.638136574074</v>
      </c>
      <c r="P2810" t="b">
        <v>0</v>
      </c>
      <c r="Q2810">
        <v>69</v>
      </c>
      <c r="R2810" t="b">
        <v>1</v>
      </c>
      <c r="S2810" t="s">
        <v>8271</v>
      </c>
      <c r="T2810" s="5">
        <f t="shared" si="436"/>
        <v>100.24444444444444</v>
      </c>
      <c r="U2810" s="5">
        <f t="shared" si="437"/>
        <v>65.376811594202906</v>
      </c>
      <c r="V2810" t="str">
        <f t="shared" si="438"/>
        <v>theater</v>
      </c>
      <c r="W2810" t="str">
        <f t="shared" si="439"/>
        <v>plays</v>
      </c>
      <c r="X2810" s="8">
        <f t="shared" si="430"/>
        <v>2015</v>
      </c>
      <c r="Y2810" s="8">
        <f t="shared" si="431"/>
        <v>7</v>
      </c>
    </row>
    <row r="2811" spans="1:25" ht="19" customHeight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432"/>
        <v>42451.288483796299</v>
      </c>
      <c r="L2811" s="12">
        <f t="shared" si="433"/>
        <v>2016</v>
      </c>
      <c r="M2811" s="12">
        <f t="shared" si="434"/>
        <v>3</v>
      </c>
      <c r="N2811" s="11"/>
      <c r="O2811" s="11">
        <f t="shared" si="435"/>
        <v>42459.402083333327</v>
      </c>
      <c r="P2811" t="b">
        <v>0</v>
      </c>
      <c r="Q2811">
        <v>21</v>
      </c>
      <c r="R2811" t="b">
        <v>1</v>
      </c>
      <c r="S2811" t="s">
        <v>8271</v>
      </c>
      <c r="T2811" s="5">
        <f t="shared" si="436"/>
        <v>102.4</v>
      </c>
      <c r="U2811" s="5">
        <f t="shared" si="437"/>
        <v>121.9047619047619</v>
      </c>
      <c r="V2811" t="str">
        <f t="shared" si="438"/>
        <v>theater</v>
      </c>
      <c r="W2811" t="str">
        <f t="shared" si="439"/>
        <v>plays</v>
      </c>
      <c r="X2811" s="8">
        <f t="shared" si="430"/>
        <v>2016</v>
      </c>
      <c r="Y2811" s="8">
        <f t="shared" si="431"/>
        <v>3</v>
      </c>
    </row>
    <row r="2812" spans="1:25" ht="19" customHeight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432"/>
        <v>41758.931296296294</v>
      </c>
      <c r="L2812" s="12">
        <f t="shared" si="433"/>
        <v>2014</v>
      </c>
      <c r="M2812" s="12">
        <f t="shared" si="434"/>
        <v>4</v>
      </c>
      <c r="N2812" s="11"/>
      <c r="O2812" s="11">
        <f t="shared" si="435"/>
        <v>41790.957638888889</v>
      </c>
      <c r="P2812" t="b">
        <v>0</v>
      </c>
      <c r="Q2812">
        <v>57</v>
      </c>
      <c r="R2812" t="b">
        <v>1</v>
      </c>
      <c r="S2812" t="s">
        <v>8271</v>
      </c>
      <c r="T2812" s="5">
        <f t="shared" si="436"/>
        <v>108.2</v>
      </c>
      <c r="U2812" s="5">
        <f t="shared" si="437"/>
        <v>47.456140350877192</v>
      </c>
      <c r="V2812" t="str">
        <f t="shared" si="438"/>
        <v>theater</v>
      </c>
      <c r="W2812" t="str">
        <f t="shared" si="439"/>
        <v>plays</v>
      </c>
      <c r="X2812" s="8">
        <f t="shared" si="430"/>
        <v>2014</v>
      </c>
      <c r="Y2812" s="8">
        <f t="shared" si="431"/>
        <v>4</v>
      </c>
    </row>
    <row r="2813" spans="1:25" ht="19" customHeight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432"/>
        <v>42028.288229166668</v>
      </c>
      <c r="L2813" s="12">
        <f t="shared" si="433"/>
        <v>2015</v>
      </c>
      <c r="M2813" s="12">
        <f t="shared" si="434"/>
        <v>1</v>
      </c>
      <c r="N2813" s="11"/>
      <c r="O2813" s="11">
        <f t="shared" si="435"/>
        <v>42058.288229166668</v>
      </c>
      <c r="P2813" t="b">
        <v>0</v>
      </c>
      <c r="Q2813">
        <v>108</v>
      </c>
      <c r="R2813" t="b">
        <v>1</v>
      </c>
      <c r="S2813" t="s">
        <v>8271</v>
      </c>
      <c r="T2813" s="5">
        <f t="shared" si="436"/>
        <v>100.27</v>
      </c>
      <c r="U2813" s="5">
        <f t="shared" si="437"/>
        <v>92.842592592592595</v>
      </c>
      <c r="V2813" t="str">
        <f t="shared" si="438"/>
        <v>theater</v>
      </c>
      <c r="W2813" t="str">
        <f t="shared" si="439"/>
        <v>plays</v>
      </c>
      <c r="X2813" s="8">
        <f t="shared" si="430"/>
        <v>2015</v>
      </c>
      <c r="Y2813" s="8">
        <f t="shared" si="431"/>
        <v>1</v>
      </c>
    </row>
    <row r="2814" spans="1:25" ht="19" customHeight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432"/>
        <v>42054.535856481474</v>
      </c>
      <c r="L2814" s="12">
        <f t="shared" si="433"/>
        <v>2015</v>
      </c>
      <c r="M2814" s="12">
        <f t="shared" si="434"/>
        <v>2</v>
      </c>
      <c r="N2814" s="11"/>
      <c r="O2814" s="11">
        <f t="shared" si="435"/>
        <v>42099.958333333336</v>
      </c>
      <c r="P2814" t="b">
        <v>0</v>
      </c>
      <c r="Q2814">
        <v>83</v>
      </c>
      <c r="R2814" t="b">
        <v>1</v>
      </c>
      <c r="S2814" t="s">
        <v>8271</v>
      </c>
      <c r="T2814" s="5">
        <f t="shared" si="436"/>
        <v>113.3</v>
      </c>
      <c r="U2814" s="5">
        <f t="shared" si="437"/>
        <v>68.253012048192772</v>
      </c>
      <c r="V2814" t="str">
        <f t="shared" si="438"/>
        <v>theater</v>
      </c>
      <c r="W2814" t="str">
        <f t="shared" si="439"/>
        <v>plays</v>
      </c>
      <c r="X2814" s="8">
        <f t="shared" si="430"/>
        <v>2015</v>
      </c>
      <c r="Y2814" s="8">
        <f t="shared" si="431"/>
        <v>2</v>
      </c>
    </row>
    <row r="2815" spans="1:25" ht="19" customHeight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432"/>
        <v>42693.534270833326</v>
      </c>
      <c r="L2815" s="12">
        <f t="shared" si="433"/>
        <v>2016</v>
      </c>
      <c r="M2815" s="12">
        <f t="shared" si="434"/>
        <v>11</v>
      </c>
      <c r="N2815" s="11"/>
      <c r="O2815" s="11">
        <f t="shared" si="435"/>
        <v>42718.534270833326</v>
      </c>
      <c r="P2815" t="b">
        <v>0</v>
      </c>
      <c r="Q2815">
        <v>96</v>
      </c>
      <c r="R2815" t="b">
        <v>1</v>
      </c>
      <c r="S2815" t="s">
        <v>8271</v>
      </c>
      <c r="T2815" s="5">
        <f t="shared" si="436"/>
        <v>127.57571428571428</v>
      </c>
      <c r="U2815" s="5">
        <f t="shared" si="437"/>
        <v>37.209583333333335</v>
      </c>
      <c r="V2815" t="str">
        <f t="shared" si="438"/>
        <v>theater</v>
      </c>
      <c r="W2815" t="str">
        <f t="shared" si="439"/>
        <v>plays</v>
      </c>
      <c r="X2815" s="8">
        <f t="shared" si="430"/>
        <v>2016</v>
      </c>
      <c r="Y2815" s="8">
        <f t="shared" si="431"/>
        <v>11</v>
      </c>
    </row>
    <row r="2816" spans="1:25" ht="19" customHeight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432"/>
        <v>42103.191145833327</v>
      </c>
      <c r="L2816" s="12">
        <f t="shared" si="433"/>
        <v>2015</v>
      </c>
      <c r="M2816" s="12">
        <f t="shared" si="434"/>
        <v>4</v>
      </c>
      <c r="N2816" s="11"/>
      <c r="O2816" s="11">
        <f t="shared" si="435"/>
        <v>42133.191145833327</v>
      </c>
      <c r="P2816" t="b">
        <v>0</v>
      </c>
      <c r="Q2816">
        <v>64</v>
      </c>
      <c r="R2816" t="b">
        <v>1</v>
      </c>
      <c r="S2816" t="s">
        <v>8271</v>
      </c>
      <c r="T2816" s="5">
        <f t="shared" si="436"/>
        <v>107.73333333333332</v>
      </c>
      <c r="U2816" s="5">
        <f t="shared" si="437"/>
        <v>25.25</v>
      </c>
      <c r="V2816" t="str">
        <f t="shared" si="438"/>
        <v>theater</v>
      </c>
      <c r="W2816" t="str">
        <f t="shared" si="439"/>
        <v>plays</v>
      </c>
      <c r="X2816" s="8">
        <f t="shared" si="430"/>
        <v>2015</v>
      </c>
      <c r="Y2816" s="8">
        <f t="shared" si="431"/>
        <v>4</v>
      </c>
    </row>
    <row r="2817" spans="1:25" ht="19" customHeight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432"/>
        <v>42559.568391203698</v>
      </c>
      <c r="L2817" s="12">
        <f t="shared" si="433"/>
        <v>2016</v>
      </c>
      <c r="M2817" s="12">
        <f t="shared" si="434"/>
        <v>7</v>
      </c>
      <c r="N2817" s="11"/>
      <c r="O2817" s="11">
        <f t="shared" si="435"/>
        <v>42589.568391203698</v>
      </c>
      <c r="P2817" t="b">
        <v>0</v>
      </c>
      <c r="Q2817">
        <v>14</v>
      </c>
      <c r="R2817" t="b">
        <v>1</v>
      </c>
      <c r="S2817" t="s">
        <v>8271</v>
      </c>
      <c r="T2817" s="5">
        <f t="shared" si="436"/>
        <v>242</v>
      </c>
      <c r="U2817" s="5">
        <f t="shared" si="437"/>
        <v>43.214285714285715</v>
      </c>
      <c r="V2817" t="str">
        <f t="shared" si="438"/>
        <v>theater</v>
      </c>
      <c r="W2817" t="str">
        <f t="shared" si="439"/>
        <v>plays</v>
      </c>
      <c r="X2817" s="8">
        <f t="shared" si="430"/>
        <v>2016</v>
      </c>
      <c r="Y2817" s="8">
        <f t="shared" si="431"/>
        <v>7</v>
      </c>
    </row>
    <row r="2818" spans="1:25" ht="19" customHeight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si="432"/>
        <v>42188.259166666663</v>
      </c>
      <c r="L2818" s="12">
        <f t="shared" si="433"/>
        <v>2015</v>
      </c>
      <c r="M2818" s="12">
        <f t="shared" si="434"/>
        <v>7</v>
      </c>
      <c r="N2818" s="11"/>
      <c r="O2818" s="11">
        <f t="shared" si="435"/>
        <v>42218.458333333336</v>
      </c>
      <c r="P2818" t="b">
        <v>0</v>
      </c>
      <c r="Q2818">
        <v>169</v>
      </c>
      <c r="R2818" t="b">
        <v>1</v>
      </c>
      <c r="S2818" t="s">
        <v>8271</v>
      </c>
      <c r="T2818" s="5">
        <f t="shared" si="436"/>
        <v>141.56666666666666</v>
      </c>
      <c r="U2818" s="5">
        <f t="shared" si="437"/>
        <v>25.130177514792898</v>
      </c>
      <c r="V2818" t="str">
        <f t="shared" si="438"/>
        <v>theater</v>
      </c>
      <c r="W2818" t="str">
        <f t="shared" si="439"/>
        <v>plays</v>
      </c>
      <c r="X2818" s="8">
        <f t="shared" ref="X2818:X2881" si="440">L2818</f>
        <v>2015</v>
      </c>
      <c r="Y2818" s="8">
        <f t="shared" ref="Y2818:Y2881" si="441">M2818</f>
        <v>7</v>
      </c>
    </row>
    <row r="2819" spans="1:25" ht="19" customHeight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ref="K2819:K2882" si="442">(J2819/86400)+25569+(-5/24)</f>
        <v>42023.42664351852</v>
      </c>
      <c r="L2819" s="12">
        <f t="shared" ref="L2819:L2882" si="443">YEAR(K2819)</f>
        <v>2015</v>
      </c>
      <c r="M2819" s="12">
        <f t="shared" ref="M2819:M2882" si="444">MONTH(K2819)</f>
        <v>1</v>
      </c>
      <c r="N2819" s="11"/>
      <c r="O2819" s="11">
        <f t="shared" ref="O2819:O2882" si="445">(I2819/86400)+25569+(-5/24)</f>
        <v>42063.42664351852</v>
      </c>
      <c r="P2819" t="b">
        <v>0</v>
      </c>
      <c r="Q2819">
        <v>33</v>
      </c>
      <c r="R2819" t="b">
        <v>1</v>
      </c>
      <c r="S2819" t="s">
        <v>8271</v>
      </c>
      <c r="T2819" s="5">
        <f t="shared" ref="T2819:T2882" si="446">E2819/D2819*100</f>
        <v>130</v>
      </c>
      <c r="U2819" s="5">
        <f t="shared" ref="U2819:U2882" si="447">IF(Q2819&gt;0,E2819/Q2819,0)</f>
        <v>23.636363636363637</v>
      </c>
      <c r="V2819" t="str">
        <f t="shared" ref="V2819:V2882" si="448">LEFT(S2819,SEARCH("/",S2819)-1)</f>
        <v>theater</v>
      </c>
      <c r="W2819" t="str">
        <f t="shared" ref="W2819:W2882" si="449">RIGHT($S2819,LEN($S2819)-SEARCH("/",$S2819))</f>
        <v>plays</v>
      </c>
      <c r="X2819" s="8">
        <f t="shared" si="440"/>
        <v>2015</v>
      </c>
      <c r="Y2819" s="8">
        <f t="shared" si="441"/>
        <v>1</v>
      </c>
    </row>
    <row r="2820" spans="1:25" ht="19" customHeight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442"/>
        <v>42250.389884259253</v>
      </c>
      <c r="L2820" s="12">
        <f t="shared" si="443"/>
        <v>2015</v>
      </c>
      <c r="M2820" s="12">
        <f t="shared" si="444"/>
        <v>9</v>
      </c>
      <c r="N2820" s="11"/>
      <c r="O2820" s="11">
        <f t="shared" si="445"/>
        <v>42270.389884259253</v>
      </c>
      <c r="P2820" t="b">
        <v>0</v>
      </c>
      <c r="Q2820">
        <v>102</v>
      </c>
      <c r="R2820" t="b">
        <v>1</v>
      </c>
      <c r="S2820" t="s">
        <v>8271</v>
      </c>
      <c r="T2820" s="5">
        <f t="shared" si="446"/>
        <v>106.03</v>
      </c>
      <c r="U2820" s="5">
        <f t="shared" si="447"/>
        <v>103.95098039215686</v>
      </c>
      <c r="V2820" t="str">
        <f t="shared" si="448"/>
        <v>theater</v>
      </c>
      <c r="W2820" t="str">
        <f t="shared" si="449"/>
        <v>plays</v>
      </c>
      <c r="X2820" s="8">
        <f t="shared" si="440"/>
        <v>2015</v>
      </c>
      <c r="Y2820" s="8">
        <f t="shared" si="441"/>
        <v>9</v>
      </c>
    </row>
    <row r="2821" spans="1:25" ht="19" customHeight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442"/>
        <v>42139.317233796297</v>
      </c>
      <c r="L2821" s="12">
        <f t="shared" si="443"/>
        <v>2015</v>
      </c>
      <c r="M2821" s="12">
        <f t="shared" si="444"/>
        <v>5</v>
      </c>
      <c r="N2821" s="11"/>
      <c r="O2821" s="11">
        <f t="shared" si="445"/>
        <v>42169.317233796297</v>
      </c>
      <c r="P2821" t="b">
        <v>0</v>
      </c>
      <c r="Q2821">
        <v>104</v>
      </c>
      <c r="R2821" t="b">
        <v>1</v>
      </c>
      <c r="S2821" t="s">
        <v>8271</v>
      </c>
      <c r="T2821" s="5">
        <f t="shared" si="446"/>
        <v>104.80000000000001</v>
      </c>
      <c r="U2821" s="5">
        <f t="shared" si="447"/>
        <v>50.384615384615387</v>
      </c>
      <c r="V2821" t="str">
        <f t="shared" si="448"/>
        <v>theater</v>
      </c>
      <c r="W2821" t="str">
        <f t="shared" si="449"/>
        <v>plays</v>
      </c>
      <c r="X2821" s="8">
        <f t="shared" si="440"/>
        <v>2015</v>
      </c>
      <c r="Y2821" s="8">
        <f t="shared" si="441"/>
        <v>5</v>
      </c>
    </row>
    <row r="2822" spans="1:25" ht="19" customHeight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442"/>
        <v>42401.402650462966</v>
      </c>
      <c r="L2822" s="12">
        <f t="shared" si="443"/>
        <v>2016</v>
      </c>
      <c r="M2822" s="12">
        <f t="shared" si="444"/>
        <v>2</v>
      </c>
      <c r="N2822" s="11"/>
      <c r="O2822" s="11">
        <f t="shared" si="445"/>
        <v>42425.791666666664</v>
      </c>
      <c r="P2822" t="b">
        <v>0</v>
      </c>
      <c r="Q2822">
        <v>20</v>
      </c>
      <c r="R2822" t="b">
        <v>1</v>
      </c>
      <c r="S2822" t="s">
        <v>8271</v>
      </c>
      <c r="T2822" s="5">
        <f t="shared" si="446"/>
        <v>136</v>
      </c>
      <c r="U2822" s="5">
        <f t="shared" si="447"/>
        <v>13.6</v>
      </c>
      <c r="V2822" t="str">
        <f t="shared" si="448"/>
        <v>theater</v>
      </c>
      <c r="W2822" t="str">
        <f t="shared" si="449"/>
        <v>plays</v>
      </c>
      <c r="X2822" s="8">
        <f t="shared" si="440"/>
        <v>2016</v>
      </c>
      <c r="Y2822" s="8">
        <f t="shared" si="441"/>
        <v>2</v>
      </c>
    </row>
    <row r="2823" spans="1:25" ht="19" customHeight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442"/>
        <v>41875.714525462965</v>
      </c>
      <c r="L2823" s="12">
        <f t="shared" si="443"/>
        <v>2014</v>
      </c>
      <c r="M2823" s="12">
        <f t="shared" si="444"/>
        <v>8</v>
      </c>
      <c r="N2823" s="11"/>
      <c r="O2823" s="11">
        <f t="shared" si="445"/>
        <v>41905.714525462965</v>
      </c>
      <c r="P2823" t="b">
        <v>0</v>
      </c>
      <c r="Q2823">
        <v>35</v>
      </c>
      <c r="R2823" t="b">
        <v>1</v>
      </c>
      <c r="S2823" t="s">
        <v>8271</v>
      </c>
      <c r="T2823" s="5">
        <f t="shared" si="446"/>
        <v>100</v>
      </c>
      <c r="U2823" s="5">
        <f t="shared" si="447"/>
        <v>28.571428571428573</v>
      </c>
      <c r="V2823" t="str">
        <f t="shared" si="448"/>
        <v>theater</v>
      </c>
      <c r="W2823" t="str">
        <f t="shared" si="449"/>
        <v>plays</v>
      </c>
      <c r="X2823" s="8">
        <f t="shared" si="440"/>
        <v>2014</v>
      </c>
      <c r="Y2823" s="8">
        <f t="shared" si="441"/>
        <v>8</v>
      </c>
    </row>
    <row r="2824" spans="1:25" ht="19" customHeight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442"/>
        <v>42060.475601851846</v>
      </c>
      <c r="L2824" s="12">
        <f t="shared" si="443"/>
        <v>2015</v>
      </c>
      <c r="M2824" s="12">
        <f t="shared" si="444"/>
        <v>2</v>
      </c>
      <c r="N2824" s="11"/>
      <c r="O2824" s="11">
        <f t="shared" si="445"/>
        <v>42090.433935185181</v>
      </c>
      <c r="P2824" t="b">
        <v>0</v>
      </c>
      <c r="Q2824">
        <v>94</v>
      </c>
      <c r="R2824" t="b">
        <v>1</v>
      </c>
      <c r="S2824" t="s">
        <v>8271</v>
      </c>
      <c r="T2824" s="5">
        <f t="shared" si="446"/>
        <v>100</v>
      </c>
      <c r="U2824" s="5">
        <f t="shared" si="447"/>
        <v>63.829787234042556</v>
      </c>
      <c r="V2824" t="str">
        <f t="shared" si="448"/>
        <v>theater</v>
      </c>
      <c r="W2824" t="str">
        <f t="shared" si="449"/>
        <v>plays</v>
      </c>
      <c r="X2824" s="8">
        <f t="shared" si="440"/>
        <v>2015</v>
      </c>
      <c r="Y2824" s="8">
        <f t="shared" si="441"/>
        <v>2</v>
      </c>
    </row>
    <row r="2825" spans="1:25" ht="19" customHeight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442"/>
        <v>42066.803310185183</v>
      </c>
      <c r="L2825" s="12">
        <f t="shared" si="443"/>
        <v>2015</v>
      </c>
      <c r="M2825" s="12">
        <f t="shared" si="444"/>
        <v>3</v>
      </c>
      <c r="N2825" s="11"/>
      <c r="O2825" s="11">
        <f t="shared" si="445"/>
        <v>42094.749305555553</v>
      </c>
      <c r="P2825" t="b">
        <v>0</v>
      </c>
      <c r="Q2825">
        <v>14</v>
      </c>
      <c r="R2825" t="b">
        <v>1</v>
      </c>
      <c r="S2825" t="s">
        <v>8271</v>
      </c>
      <c r="T2825" s="5">
        <f t="shared" si="446"/>
        <v>124</v>
      </c>
      <c r="U2825" s="5">
        <f t="shared" si="447"/>
        <v>8.8571428571428577</v>
      </c>
      <c r="V2825" t="str">
        <f t="shared" si="448"/>
        <v>theater</v>
      </c>
      <c r="W2825" t="str">
        <f t="shared" si="449"/>
        <v>plays</v>
      </c>
      <c r="X2825" s="8">
        <f t="shared" si="440"/>
        <v>2015</v>
      </c>
      <c r="Y2825" s="8">
        <f t="shared" si="441"/>
        <v>3</v>
      </c>
    </row>
    <row r="2826" spans="1:25" ht="19" customHeight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442"/>
        <v>42136.0624537037</v>
      </c>
      <c r="L2826" s="12">
        <f t="shared" si="443"/>
        <v>2015</v>
      </c>
      <c r="M2826" s="12">
        <f t="shared" si="444"/>
        <v>5</v>
      </c>
      <c r="N2826" s="11"/>
      <c r="O2826" s="11">
        <f t="shared" si="445"/>
        <v>42167.863194444442</v>
      </c>
      <c r="P2826" t="b">
        <v>0</v>
      </c>
      <c r="Q2826">
        <v>15</v>
      </c>
      <c r="R2826" t="b">
        <v>1</v>
      </c>
      <c r="S2826" t="s">
        <v>8271</v>
      </c>
      <c r="T2826" s="5">
        <f t="shared" si="446"/>
        <v>116.92307692307693</v>
      </c>
      <c r="U2826" s="5">
        <f t="shared" si="447"/>
        <v>50.666666666666664</v>
      </c>
      <c r="V2826" t="str">
        <f t="shared" si="448"/>
        <v>theater</v>
      </c>
      <c r="W2826" t="str">
        <f t="shared" si="449"/>
        <v>plays</v>
      </c>
      <c r="X2826" s="8">
        <f t="shared" si="440"/>
        <v>2015</v>
      </c>
      <c r="Y2826" s="8">
        <f t="shared" si="441"/>
        <v>5</v>
      </c>
    </row>
    <row r="2827" spans="1:25" ht="19" customHeight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442"/>
        <v>42312.584328703706</v>
      </c>
      <c r="L2827" s="12">
        <f t="shared" si="443"/>
        <v>2015</v>
      </c>
      <c r="M2827" s="12">
        <f t="shared" si="444"/>
        <v>11</v>
      </c>
      <c r="N2827" s="11"/>
      <c r="O2827" s="11">
        <f t="shared" si="445"/>
        <v>42342.584328703706</v>
      </c>
      <c r="P2827" t="b">
        <v>0</v>
      </c>
      <c r="Q2827">
        <v>51</v>
      </c>
      <c r="R2827" t="b">
        <v>1</v>
      </c>
      <c r="S2827" t="s">
        <v>8271</v>
      </c>
      <c r="T2827" s="5">
        <f t="shared" si="446"/>
        <v>103.33333333333334</v>
      </c>
      <c r="U2827" s="5">
        <f t="shared" si="447"/>
        <v>60.784313725490193</v>
      </c>
      <c r="V2827" t="str">
        <f t="shared" si="448"/>
        <v>theater</v>
      </c>
      <c r="W2827" t="str">
        <f t="shared" si="449"/>
        <v>plays</v>
      </c>
      <c r="X2827" s="8">
        <f t="shared" si="440"/>
        <v>2015</v>
      </c>
      <c r="Y2827" s="8">
        <f t="shared" si="441"/>
        <v>11</v>
      </c>
    </row>
    <row r="2828" spans="1:25" ht="19" customHeight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442"/>
        <v>42170.826527777775</v>
      </c>
      <c r="L2828" s="12">
        <f t="shared" si="443"/>
        <v>2015</v>
      </c>
      <c r="M2828" s="12">
        <f t="shared" si="444"/>
        <v>6</v>
      </c>
      <c r="N2828" s="11"/>
      <c r="O2828" s="11">
        <f t="shared" si="445"/>
        <v>42195.083333333336</v>
      </c>
      <c r="P2828" t="b">
        <v>0</v>
      </c>
      <c r="Q2828">
        <v>19</v>
      </c>
      <c r="R2828" t="b">
        <v>1</v>
      </c>
      <c r="S2828" t="s">
        <v>8271</v>
      </c>
      <c r="T2828" s="5">
        <f t="shared" si="446"/>
        <v>107.74999999999999</v>
      </c>
      <c r="U2828" s="5">
        <f t="shared" si="447"/>
        <v>113.42105263157895</v>
      </c>
      <c r="V2828" t="str">
        <f t="shared" si="448"/>
        <v>theater</v>
      </c>
      <c r="W2828" t="str">
        <f t="shared" si="449"/>
        <v>plays</v>
      </c>
      <c r="X2828" s="8">
        <f t="shared" si="440"/>
        <v>2015</v>
      </c>
      <c r="Y2828" s="8">
        <f t="shared" si="441"/>
        <v>6</v>
      </c>
    </row>
    <row r="2829" spans="1:25" ht="19" customHeight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442"/>
        <v>42494.475300925922</v>
      </c>
      <c r="L2829" s="12">
        <f t="shared" si="443"/>
        <v>2016</v>
      </c>
      <c r="M2829" s="12">
        <f t="shared" si="444"/>
        <v>5</v>
      </c>
      <c r="N2829" s="11"/>
      <c r="O2829" s="11">
        <f t="shared" si="445"/>
        <v>42524.479166666664</v>
      </c>
      <c r="P2829" t="b">
        <v>0</v>
      </c>
      <c r="Q2829">
        <v>23</v>
      </c>
      <c r="R2829" t="b">
        <v>1</v>
      </c>
      <c r="S2829" t="s">
        <v>8271</v>
      </c>
      <c r="T2829" s="5">
        <f t="shared" si="446"/>
        <v>120.24999999999999</v>
      </c>
      <c r="U2829" s="5">
        <f t="shared" si="447"/>
        <v>104.56521739130434</v>
      </c>
      <c r="V2829" t="str">
        <f t="shared" si="448"/>
        <v>theater</v>
      </c>
      <c r="W2829" t="str">
        <f t="shared" si="449"/>
        <v>plays</v>
      </c>
      <c r="X2829" s="8">
        <f t="shared" si="440"/>
        <v>2016</v>
      </c>
      <c r="Y2829" s="8">
        <f t="shared" si="441"/>
        <v>5</v>
      </c>
    </row>
    <row r="2830" spans="1:25" ht="19" customHeight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442"/>
        <v>42254.056354166663</v>
      </c>
      <c r="L2830" s="12">
        <f t="shared" si="443"/>
        <v>2015</v>
      </c>
      <c r="M2830" s="12">
        <f t="shared" si="444"/>
        <v>9</v>
      </c>
      <c r="N2830" s="11"/>
      <c r="O2830" s="11">
        <f t="shared" si="445"/>
        <v>42279.749999999993</v>
      </c>
      <c r="P2830" t="b">
        <v>0</v>
      </c>
      <c r="Q2830">
        <v>97</v>
      </c>
      <c r="R2830" t="b">
        <v>1</v>
      </c>
      <c r="S2830" t="s">
        <v>8271</v>
      </c>
      <c r="T2830" s="5">
        <f t="shared" si="446"/>
        <v>100.37894736842105</v>
      </c>
      <c r="U2830" s="5">
        <f t="shared" si="447"/>
        <v>98.30927835051547</v>
      </c>
      <c r="V2830" t="str">
        <f t="shared" si="448"/>
        <v>theater</v>
      </c>
      <c r="W2830" t="str">
        <f t="shared" si="449"/>
        <v>plays</v>
      </c>
      <c r="X2830" s="8">
        <f t="shared" si="440"/>
        <v>2015</v>
      </c>
      <c r="Y2830" s="8">
        <f t="shared" si="441"/>
        <v>9</v>
      </c>
    </row>
    <row r="2831" spans="1:25" ht="19" customHeight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442"/>
        <v>42495.225902777776</v>
      </c>
      <c r="L2831" s="12">
        <f t="shared" si="443"/>
        <v>2016</v>
      </c>
      <c r="M2831" s="12">
        <f t="shared" si="444"/>
        <v>5</v>
      </c>
      <c r="N2831" s="11"/>
      <c r="O2831" s="11">
        <f t="shared" si="445"/>
        <v>42523.225902777776</v>
      </c>
      <c r="P2831" t="b">
        <v>0</v>
      </c>
      <c r="Q2831">
        <v>76</v>
      </c>
      <c r="R2831" t="b">
        <v>1</v>
      </c>
      <c r="S2831" t="s">
        <v>8271</v>
      </c>
      <c r="T2831" s="5">
        <f t="shared" si="446"/>
        <v>106.52</v>
      </c>
      <c r="U2831" s="5">
        <f t="shared" si="447"/>
        <v>35.039473684210527</v>
      </c>
      <c r="V2831" t="str">
        <f t="shared" si="448"/>
        <v>theater</v>
      </c>
      <c r="W2831" t="str">
        <f t="shared" si="449"/>
        <v>plays</v>
      </c>
      <c r="X2831" s="8">
        <f t="shared" si="440"/>
        <v>2016</v>
      </c>
      <c r="Y2831" s="8">
        <f t="shared" si="441"/>
        <v>5</v>
      </c>
    </row>
    <row r="2832" spans="1:25" ht="19" customHeight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442"/>
        <v>41758.631342592591</v>
      </c>
      <c r="L2832" s="12">
        <f t="shared" si="443"/>
        <v>2014</v>
      </c>
      <c r="M2832" s="12">
        <f t="shared" si="444"/>
        <v>4</v>
      </c>
      <c r="N2832" s="11"/>
      <c r="O2832" s="11">
        <f t="shared" si="445"/>
        <v>41770.957638888889</v>
      </c>
      <c r="P2832" t="b">
        <v>0</v>
      </c>
      <c r="Q2832">
        <v>11</v>
      </c>
      <c r="R2832" t="b">
        <v>1</v>
      </c>
      <c r="S2832" t="s">
        <v>8271</v>
      </c>
      <c r="T2832" s="5">
        <f t="shared" si="446"/>
        <v>100</v>
      </c>
      <c r="U2832" s="5">
        <f t="shared" si="447"/>
        <v>272.72727272727275</v>
      </c>
      <c r="V2832" t="str">
        <f t="shared" si="448"/>
        <v>theater</v>
      </c>
      <c r="W2832" t="str">
        <f t="shared" si="449"/>
        <v>plays</v>
      </c>
      <c r="X2832" s="8">
        <f t="shared" si="440"/>
        <v>2014</v>
      </c>
      <c r="Y2832" s="8">
        <f t="shared" si="441"/>
        <v>4</v>
      </c>
    </row>
    <row r="2833" spans="1:25" ht="19" customHeight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442"/>
        <v>42171.616550925923</v>
      </c>
      <c r="L2833" s="12">
        <f t="shared" si="443"/>
        <v>2015</v>
      </c>
      <c r="M2833" s="12">
        <f t="shared" si="444"/>
        <v>6</v>
      </c>
      <c r="N2833" s="11"/>
      <c r="O2833" s="11">
        <f t="shared" si="445"/>
        <v>42201.616550925923</v>
      </c>
      <c r="P2833" t="b">
        <v>0</v>
      </c>
      <c r="Q2833">
        <v>52</v>
      </c>
      <c r="R2833" t="b">
        <v>1</v>
      </c>
      <c r="S2833" t="s">
        <v>8271</v>
      </c>
      <c r="T2833" s="5">
        <f t="shared" si="446"/>
        <v>110.66666666666667</v>
      </c>
      <c r="U2833" s="5">
        <f t="shared" si="447"/>
        <v>63.846153846153847</v>
      </c>
      <c r="V2833" t="str">
        <f t="shared" si="448"/>
        <v>theater</v>
      </c>
      <c r="W2833" t="str">
        <f t="shared" si="449"/>
        <v>plays</v>
      </c>
      <c r="X2833" s="8">
        <f t="shared" si="440"/>
        <v>2015</v>
      </c>
      <c r="Y2833" s="8">
        <f t="shared" si="441"/>
        <v>6</v>
      </c>
    </row>
    <row r="2834" spans="1:25" ht="19" customHeight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442"/>
        <v>41938.501087962963</v>
      </c>
      <c r="L2834" s="12">
        <f t="shared" si="443"/>
        <v>2014</v>
      </c>
      <c r="M2834" s="12">
        <f t="shared" si="444"/>
        <v>10</v>
      </c>
      <c r="N2834" s="11"/>
      <c r="O2834" s="11">
        <f t="shared" si="445"/>
        <v>41966.708333333336</v>
      </c>
      <c r="P2834" t="b">
        <v>0</v>
      </c>
      <c r="Q2834">
        <v>95</v>
      </c>
      <c r="R2834" t="b">
        <v>1</v>
      </c>
      <c r="S2834" t="s">
        <v>8271</v>
      </c>
      <c r="T2834" s="5">
        <f t="shared" si="446"/>
        <v>114.71959999999999</v>
      </c>
      <c r="U2834" s="5">
        <f t="shared" si="447"/>
        <v>30.189368421052631</v>
      </c>
      <c r="V2834" t="str">
        <f t="shared" si="448"/>
        <v>theater</v>
      </c>
      <c r="W2834" t="str">
        <f t="shared" si="449"/>
        <v>plays</v>
      </c>
      <c r="X2834" s="8">
        <f t="shared" si="440"/>
        <v>2014</v>
      </c>
      <c r="Y2834" s="8">
        <f t="shared" si="441"/>
        <v>10</v>
      </c>
    </row>
    <row r="2835" spans="1:25" ht="19" customHeight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442"/>
        <v>42267.919363425921</v>
      </c>
      <c r="L2835" s="12">
        <f t="shared" si="443"/>
        <v>2015</v>
      </c>
      <c r="M2835" s="12">
        <f t="shared" si="444"/>
        <v>9</v>
      </c>
      <c r="N2835" s="11"/>
      <c r="O2835" s="11">
        <f t="shared" si="445"/>
        <v>42287.874999999993</v>
      </c>
      <c r="P2835" t="b">
        <v>0</v>
      </c>
      <c r="Q2835">
        <v>35</v>
      </c>
      <c r="R2835" t="b">
        <v>1</v>
      </c>
      <c r="S2835" t="s">
        <v>8271</v>
      </c>
      <c r="T2835" s="5">
        <f t="shared" si="446"/>
        <v>108.25925925925925</v>
      </c>
      <c r="U2835" s="5">
        <f t="shared" si="447"/>
        <v>83.51428571428572</v>
      </c>
      <c r="V2835" t="str">
        <f t="shared" si="448"/>
        <v>theater</v>
      </c>
      <c r="W2835" t="str">
        <f t="shared" si="449"/>
        <v>plays</v>
      </c>
      <c r="X2835" s="8">
        <f t="shared" si="440"/>
        <v>2015</v>
      </c>
      <c r="Y2835" s="8">
        <f t="shared" si="441"/>
        <v>9</v>
      </c>
    </row>
    <row r="2836" spans="1:25" ht="19" customHeight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442"/>
        <v>42019.751504629625</v>
      </c>
      <c r="L2836" s="12">
        <f t="shared" si="443"/>
        <v>2015</v>
      </c>
      <c r="M2836" s="12">
        <f t="shared" si="444"/>
        <v>1</v>
      </c>
      <c r="N2836" s="11"/>
      <c r="O2836" s="11">
        <f t="shared" si="445"/>
        <v>42034.751504629625</v>
      </c>
      <c r="P2836" t="b">
        <v>0</v>
      </c>
      <c r="Q2836">
        <v>21</v>
      </c>
      <c r="R2836" t="b">
        <v>1</v>
      </c>
      <c r="S2836" t="s">
        <v>8271</v>
      </c>
      <c r="T2836" s="5">
        <f t="shared" si="446"/>
        <v>170</v>
      </c>
      <c r="U2836" s="5">
        <f t="shared" si="447"/>
        <v>64.761904761904759</v>
      </c>
      <c r="V2836" t="str">
        <f t="shared" si="448"/>
        <v>theater</v>
      </c>
      <c r="W2836" t="str">
        <f t="shared" si="449"/>
        <v>plays</v>
      </c>
      <c r="X2836" s="8">
        <f t="shared" si="440"/>
        <v>2015</v>
      </c>
      <c r="Y2836" s="8">
        <f t="shared" si="441"/>
        <v>1</v>
      </c>
    </row>
    <row r="2837" spans="1:25" ht="19" customHeight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442"/>
        <v>42313.495567129627</v>
      </c>
      <c r="L2837" s="12">
        <f t="shared" si="443"/>
        <v>2015</v>
      </c>
      <c r="M2837" s="12">
        <f t="shared" si="444"/>
        <v>11</v>
      </c>
      <c r="N2837" s="11"/>
      <c r="O2837" s="11">
        <f t="shared" si="445"/>
        <v>42342.791666666664</v>
      </c>
      <c r="P2837" t="b">
        <v>0</v>
      </c>
      <c r="Q2837">
        <v>93</v>
      </c>
      <c r="R2837" t="b">
        <v>1</v>
      </c>
      <c r="S2837" t="s">
        <v>8271</v>
      </c>
      <c r="T2837" s="5">
        <f t="shared" si="446"/>
        <v>187.09899999999999</v>
      </c>
      <c r="U2837" s="5">
        <f t="shared" si="447"/>
        <v>20.118172043010752</v>
      </c>
      <c r="V2837" t="str">
        <f t="shared" si="448"/>
        <v>theater</v>
      </c>
      <c r="W2837" t="str">
        <f t="shared" si="449"/>
        <v>plays</v>
      </c>
      <c r="X2837" s="8">
        <f t="shared" si="440"/>
        <v>2015</v>
      </c>
      <c r="Y2837" s="8">
        <f t="shared" si="441"/>
        <v>11</v>
      </c>
    </row>
    <row r="2838" spans="1:25" ht="19" customHeight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442"/>
        <v>42746.053449074076</v>
      </c>
      <c r="L2838" s="12">
        <f t="shared" si="443"/>
        <v>2017</v>
      </c>
      <c r="M2838" s="12">
        <f t="shared" si="444"/>
        <v>1</v>
      </c>
      <c r="N2838" s="11"/>
      <c r="O2838" s="11">
        <f t="shared" si="445"/>
        <v>42783.999305555553</v>
      </c>
      <c r="P2838" t="b">
        <v>0</v>
      </c>
      <c r="Q2838">
        <v>11</v>
      </c>
      <c r="R2838" t="b">
        <v>1</v>
      </c>
      <c r="S2838" t="s">
        <v>8271</v>
      </c>
      <c r="T2838" s="5">
        <f t="shared" si="446"/>
        <v>107.77777777777777</v>
      </c>
      <c r="U2838" s="5">
        <f t="shared" si="447"/>
        <v>44.090909090909093</v>
      </c>
      <c r="V2838" t="str">
        <f t="shared" si="448"/>
        <v>theater</v>
      </c>
      <c r="W2838" t="str">
        <f t="shared" si="449"/>
        <v>plays</v>
      </c>
      <c r="X2838" s="8">
        <f t="shared" si="440"/>
        <v>2017</v>
      </c>
      <c r="Y2838" s="8">
        <f t="shared" si="441"/>
        <v>1</v>
      </c>
    </row>
    <row r="2839" spans="1:25" ht="19" customHeight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442"/>
        <v>42307.700046296297</v>
      </c>
      <c r="L2839" s="12">
        <f t="shared" si="443"/>
        <v>2015</v>
      </c>
      <c r="M2839" s="12">
        <f t="shared" si="444"/>
        <v>10</v>
      </c>
      <c r="N2839" s="11"/>
      <c r="O2839" s="11">
        <f t="shared" si="445"/>
        <v>42347.741712962961</v>
      </c>
      <c r="P2839" t="b">
        <v>0</v>
      </c>
      <c r="Q2839">
        <v>21</v>
      </c>
      <c r="R2839" t="b">
        <v>1</v>
      </c>
      <c r="S2839" t="s">
        <v>8271</v>
      </c>
      <c r="T2839" s="5">
        <f t="shared" si="446"/>
        <v>100</v>
      </c>
      <c r="U2839" s="5">
        <f t="shared" si="447"/>
        <v>40.476190476190474</v>
      </c>
      <c r="V2839" t="str">
        <f t="shared" si="448"/>
        <v>theater</v>
      </c>
      <c r="W2839" t="str">
        <f t="shared" si="449"/>
        <v>plays</v>
      </c>
      <c r="X2839" s="8">
        <f t="shared" si="440"/>
        <v>2015</v>
      </c>
      <c r="Y2839" s="8">
        <f t="shared" si="441"/>
        <v>10</v>
      </c>
    </row>
    <row r="2840" spans="1:25" ht="19" customHeight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442"/>
        <v>41842.399259259255</v>
      </c>
      <c r="L2840" s="12">
        <f t="shared" si="443"/>
        <v>2014</v>
      </c>
      <c r="M2840" s="12">
        <f t="shared" si="444"/>
        <v>7</v>
      </c>
      <c r="N2840" s="11"/>
      <c r="O2840" s="11">
        <f t="shared" si="445"/>
        <v>41864.708333333328</v>
      </c>
      <c r="P2840" t="b">
        <v>0</v>
      </c>
      <c r="Q2840">
        <v>54</v>
      </c>
      <c r="R2840" t="b">
        <v>1</v>
      </c>
      <c r="S2840" t="s">
        <v>8271</v>
      </c>
      <c r="T2840" s="5">
        <f t="shared" si="446"/>
        <v>120.24999999999999</v>
      </c>
      <c r="U2840" s="5">
        <f t="shared" si="447"/>
        <v>44.537037037037038</v>
      </c>
      <c r="V2840" t="str">
        <f t="shared" si="448"/>
        <v>theater</v>
      </c>
      <c r="W2840" t="str">
        <f t="shared" si="449"/>
        <v>plays</v>
      </c>
      <c r="X2840" s="8">
        <f t="shared" si="440"/>
        <v>2014</v>
      </c>
      <c r="Y2840" s="8">
        <f t="shared" si="441"/>
        <v>7</v>
      </c>
    </row>
    <row r="2841" spans="1:25" ht="19" customHeight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442"/>
        <v>41853.031874999993</v>
      </c>
      <c r="L2841" s="12">
        <f t="shared" si="443"/>
        <v>2014</v>
      </c>
      <c r="M2841" s="12">
        <f t="shared" si="444"/>
        <v>8</v>
      </c>
      <c r="N2841" s="11"/>
      <c r="O2841" s="11">
        <f t="shared" si="445"/>
        <v>41875.999305555553</v>
      </c>
      <c r="P2841" t="b">
        <v>0</v>
      </c>
      <c r="Q2841">
        <v>31</v>
      </c>
      <c r="R2841" t="b">
        <v>1</v>
      </c>
      <c r="S2841" t="s">
        <v>8271</v>
      </c>
      <c r="T2841" s="5">
        <f t="shared" si="446"/>
        <v>111.42857142857143</v>
      </c>
      <c r="U2841" s="5">
        <f t="shared" si="447"/>
        <v>125.80645161290323</v>
      </c>
      <c r="V2841" t="str">
        <f t="shared" si="448"/>
        <v>theater</v>
      </c>
      <c r="W2841" t="str">
        <f t="shared" si="449"/>
        <v>plays</v>
      </c>
      <c r="X2841" s="8">
        <f t="shared" si="440"/>
        <v>2014</v>
      </c>
      <c r="Y2841" s="8">
        <f t="shared" si="441"/>
        <v>8</v>
      </c>
    </row>
    <row r="2842" spans="1:25" ht="19" customHeight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442"/>
        <v>42059.827303240738</v>
      </c>
      <c r="L2842" s="12">
        <f t="shared" si="443"/>
        <v>2015</v>
      </c>
      <c r="M2842" s="12">
        <f t="shared" si="444"/>
        <v>2</v>
      </c>
      <c r="N2842" s="11"/>
      <c r="O2842" s="11">
        <f t="shared" si="445"/>
        <v>42081.499999999993</v>
      </c>
      <c r="P2842" t="b">
        <v>0</v>
      </c>
      <c r="Q2842">
        <v>132</v>
      </c>
      <c r="R2842" t="b">
        <v>1</v>
      </c>
      <c r="S2842" t="s">
        <v>8271</v>
      </c>
      <c r="T2842" s="5">
        <f t="shared" si="446"/>
        <v>104</v>
      </c>
      <c r="U2842" s="5">
        <f t="shared" si="447"/>
        <v>19.696969696969695</v>
      </c>
      <c r="V2842" t="str">
        <f t="shared" si="448"/>
        <v>theater</v>
      </c>
      <c r="W2842" t="str">
        <f t="shared" si="449"/>
        <v>plays</v>
      </c>
      <c r="X2842" s="8">
        <f t="shared" si="440"/>
        <v>2015</v>
      </c>
      <c r="Y2842" s="8">
        <f t="shared" si="441"/>
        <v>2</v>
      </c>
    </row>
    <row r="2843" spans="1:25" ht="19" customHeight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442"/>
        <v>42291.531215277777</v>
      </c>
      <c r="L2843" s="12">
        <f t="shared" si="443"/>
        <v>2015</v>
      </c>
      <c r="M2843" s="12">
        <f t="shared" si="444"/>
        <v>10</v>
      </c>
      <c r="N2843" s="11"/>
      <c r="O2843" s="11">
        <f t="shared" si="445"/>
        <v>42351.572881944441</v>
      </c>
      <c r="P2843" t="b">
        <v>0</v>
      </c>
      <c r="Q2843">
        <v>1</v>
      </c>
      <c r="R2843" t="b">
        <v>0</v>
      </c>
      <c r="S2843" t="s">
        <v>8271</v>
      </c>
      <c r="T2843" s="5">
        <f t="shared" si="446"/>
        <v>1</v>
      </c>
      <c r="U2843" s="5">
        <f t="shared" si="447"/>
        <v>10</v>
      </c>
      <c r="V2843" t="str">
        <f t="shared" si="448"/>
        <v>theater</v>
      </c>
      <c r="W2843" t="str">
        <f t="shared" si="449"/>
        <v>plays</v>
      </c>
      <c r="X2843" s="8">
        <f t="shared" si="440"/>
        <v>2015</v>
      </c>
      <c r="Y2843" s="8">
        <f t="shared" si="441"/>
        <v>10</v>
      </c>
    </row>
    <row r="2844" spans="1:25" ht="19" customHeight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442"/>
        <v>41784.744155092594</v>
      </c>
      <c r="L2844" s="12">
        <f t="shared" si="443"/>
        <v>2014</v>
      </c>
      <c r="M2844" s="12">
        <f t="shared" si="444"/>
        <v>5</v>
      </c>
      <c r="N2844" s="11"/>
      <c r="O2844" s="11">
        <f t="shared" si="445"/>
        <v>41811.25</v>
      </c>
      <c r="P2844" t="b">
        <v>0</v>
      </c>
      <c r="Q2844">
        <v>0</v>
      </c>
      <c r="R2844" t="b">
        <v>0</v>
      </c>
      <c r="S2844" t="s">
        <v>8271</v>
      </c>
      <c r="T2844" s="5">
        <f t="shared" si="446"/>
        <v>0</v>
      </c>
      <c r="U2844" s="5">
        <f t="shared" si="447"/>
        <v>0</v>
      </c>
      <c r="V2844" t="str">
        <f t="shared" si="448"/>
        <v>theater</v>
      </c>
      <c r="W2844" t="str">
        <f t="shared" si="449"/>
        <v>plays</v>
      </c>
      <c r="X2844" s="8">
        <f t="shared" si="440"/>
        <v>2014</v>
      </c>
      <c r="Y2844" s="8">
        <f t="shared" si="441"/>
        <v>5</v>
      </c>
    </row>
    <row r="2845" spans="1:25" ht="19" customHeight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442"/>
        <v>42492.529513888883</v>
      </c>
      <c r="L2845" s="12">
        <f t="shared" si="443"/>
        <v>2016</v>
      </c>
      <c r="M2845" s="12">
        <f t="shared" si="444"/>
        <v>5</v>
      </c>
      <c r="N2845" s="11"/>
      <c r="O2845" s="11">
        <f t="shared" si="445"/>
        <v>42533.958333333336</v>
      </c>
      <c r="P2845" t="b">
        <v>0</v>
      </c>
      <c r="Q2845">
        <v>0</v>
      </c>
      <c r="R2845" t="b">
        <v>0</v>
      </c>
      <c r="S2845" t="s">
        <v>8271</v>
      </c>
      <c r="T2845" s="5">
        <f t="shared" si="446"/>
        <v>0</v>
      </c>
      <c r="U2845" s="5">
        <f t="shared" si="447"/>
        <v>0</v>
      </c>
      <c r="V2845" t="str">
        <f t="shared" si="448"/>
        <v>theater</v>
      </c>
      <c r="W2845" t="str">
        <f t="shared" si="449"/>
        <v>plays</v>
      </c>
      <c r="X2845" s="8">
        <f t="shared" si="440"/>
        <v>2016</v>
      </c>
      <c r="Y2845" s="8">
        <f t="shared" si="441"/>
        <v>5</v>
      </c>
    </row>
    <row r="2846" spans="1:25" ht="19" customHeight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442"/>
        <v>42709.337731481479</v>
      </c>
      <c r="L2846" s="12">
        <f t="shared" si="443"/>
        <v>2016</v>
      </c>
      <c r="M2846" s="12">
        <f t="shared" si="444"/>
        <v>12</v>
      </c>
      <c r="N2846" s="11"/>
      <c r="O2846" s="11">
        <f t="shared" si="445"/>
        <v>42739.337731481479</v>
      </c>
      <c r="P2846" t="b">
        <v>0</v>
      </c>
      <c r="Q2846">
        <v>1</v>
      </c>
      <c r="R2846" t="b">
        <v>0</v>
      </c>
      <c r="S2846" t="s">
        <v>8271</v>
      </c>
      <c r="T2846" s="5">
        <f t="shared" si="446"/>
        <v>5.4545454545454541</v>
      </c>
      <c r="U2846" s="5">
        <f t="shared" si="447"/>
        <v>30</v>
      </c>
      <c r="V2846" t="str">
        <f t="shared" si="448"/>
        <v>theater</v>
      </c>
      <c r="W2846" t="str">
        <f t="shared" si="449"/>
        <v>plays</v>
      </c>
      <c r="X2846" s="8">
        <f t="shared" si="440"/>
        <v>2016</v>
      </c>
      <c r="Y2846" s="8">
        <f t="shared" si="441"/>
        <v>12</v>
      </c>
    </row>
    <row r="2847" spans="1:25" ht="19" customHeight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442"/>
        <v>42102.808252314811</v>
      </c>
      <c r="L2847" s="12">
        <f t="shared" si="443"/>
        <v>2015</v>
      </c>
      <c r="M2847" s="12">
        <f t="shared" si="444"/>
        <v>4</v>
      </c>
      <c r="N2847" s="11"/>
      <c r="O2847" s="11">
        <f t="shared" si="445"/>
        <v>42162.808252314811</v>
      </c>
      <c r="P2847" t="b">
        <v>0</v>
      </c>
      <c r="Q2847">
        <v>39</v>
      </c>
      <c r="R2847" t="b">
        <v>0</v>
      </c>
      <c r="S2847" t="s">
        <v>8271</v>
      </c>
      <c r="T2847" s="5">
        <f t="shared" si="446"/>
        <v>31.546666666666667</v>
      </c>
      <c r="U2847" s="5">
        <f t="shared" si="447"/>
        <v>60.666666666666664</v>
      </c>
      <c r="V2847" t="str">
        <f t="shared" si="448"/>
        <v>theater</v>
      </c>
      <c r="W2847" t="str">
        <f t="shared" si="449"/>
        <v>plays</v>
      </c>
      <c r="X2847" s="8">
        <f t="shared" si="440"/>
        <v>2015</v>
      </c>
      <c r="Y2847" s="8">
        <f t="shared" si="441"/>
        <v>4</v>
      </c>
    </row>
    <row r="2848" spans="1:25" ht="19" customHeight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442"/>
        <v>42108.483726851853</v>
      </c>
      <c r="L2848" s="12">
        <f t="shared" si="443"/>
        <v>2015</v>
      </c>
      <c r="M2848" s="12">
        <f t="shared" si="444"/>
        <v>4</v>
      </c>
      <c r="N2848" s="11"/>
      <c r="O2848" s="11">
        <f t="shared" si="445"/>
        <v>42153.483726851853</v>
      </c>
      <c r="P2848" t="b">
        <v>0</v>
      </c>
      <c r="Q2848">
        <v>0</v>
      </c>
      <c r="R2848" t="b">
        <v>0</v>
      </c>
      <c r="S2848" t="s">
        <v>8271</v>
      </c>
      <c r="T2848" s="5">
        <f t="shared" si="446"/>
        <v>0</v>
      </c>
      <c r="U2848" s="5">
        <f t="shared" si="447"/>
        <v>0</v>
      </c>
      <c r="V2848" t="str">
        <f t="shared" si="448"/>
        <v>theater</v>
      </c>
      <c r="W2848" t="str">
        <f t="shared" si="449"/>
        <v>plays</v>
      </c>
      <c r="X2848" s="8">
        <f t="shared" si="440"/>
        <v>2015</v>
      </c>
      <c r="Y2848" s="8">
        <f t="shared" si="441"/>
        <v>4</v>
      </c>
    </row>
    <row r="2849" spans="1:25" ht="19" customHeight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442"/>
        <v>42453.597974537035</v>
      </c>
      <c r="L2849" s="12">
        <f t="shared" si="443"/>
        <v>2016</v>
      </c>
      <c r="M2849" s="12">
        <f t="shared" si="444"/>
        <v>3</v>
      </c>
      <c r="N2849" s="11"/>
      <c r="O2849" s="11">
        <f t="shared" si="445"/>
        <v>42513.597974537035</v>
      </c>
      <c r="P2849" t="b">
        <v>0</v>
      </c>
      <c r="Q2849">
        <v>0</v>
      </c>
      <c r="R2849" t="b">
        <v>0</v>
      </c>
      <c r="S2849" t="s">
        <v>8271</v>
      </c>
      <c r="T2849" s="5">
        <f t="shared" si="446"/>
        <v>0</v>
      </c>
      <c r="U2849" s="5">
        <f t="shared" si="447"/>
        <v>0</v>
      </c>
      <c r="V2849" t="str">
        <f t="shared" si="448"/>
        <v>theater</v>
      </c>
      <c r="W2849" t="str">
        <f t="shared" si="449"/>
        <v>plays</v>
      </c>
      <c r="X2849" s="8">
        <f t="shared" si="440"/>
        <v>2016</v>
      </c>
      <c r="Y2849" s="8">
        <f t="shared" si="441"/>
        <v>3</v>
      </c>
    </row>
    <row r="2850" spans="1:25" ht="19" customHeight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442"/>
        <v>42123.440497685187</v>
      </c>
      <c r="L2850" s="12">
        <f t="shared" si="443"/>
        <v>2015</v>
      </c>
      <c r="M2850" s="12">
        <f t="shared" si="444"/>
        <v>4</v>
      </c>
      <c r="N2850" s="11"/>
      <c r="O2850" s="11">
        <f t="shared" si="445"/>
        <v>42153.440497685187</v>
      </c>
      <c r="P2850" t="b">
        <v>0</v>
      </c>
      <c r="Q2850">
        <v>3</v>
      </c>
      <c r="R2850" t="b">
        <v>0</v>
      </c>
      <c r="S2850" t="s">
        <v>8271</v>
      </c>
      <c r="T2850" s="5">
        <f t="shared" si="446"/>
        <v>0.2</v>
      </c>
      <c r="U2850" s="5">
        <f t="shared" si="447"/>
        <v>23.333333333333332</v>
      </c>
      <c r="V2850" t="str">
        <f t="shared" si="448"/>
        <v>theater</v>
      </c>
      <c r="W2850" t="str">
        <f t="shared" si="449"/>
        <v>plays</v>
      </c>
      <c r="X2850" s="8">
        <f t="shared" si="440"/>
        <v>2015</v>
      </c>
      <c r="Y2850" s="8">
        <f t="shared" si="441"/>
        <v>4</v>
      </c>
    </row>
    <row r="2851" spans="1:25" ht="19" customHeight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442"/>
        <v>42453.219907407409</v>
      </c>
      <c r="L2851" s="12">
        <f t="shared" si="443"/>
        <v>2016</v>
      </c>
      <c r="M2851" s="12">
        <f t="shared" si="444"/>
        <v>3</v>
      </c>
      <c r="N2851" s="11"/>
      <c r="O2851" s="11">
        <f t="shared" si="445"/>
        <v>42483.219907407409</v>
      </c>
      <c r="P2851" t="b">
        <v>0</v>
      </c>
      <c r="Q2851">
        <v>1</v>
      </c>
      <c r="R2851" t="b">
        <v>0</v>
      </c>
      <c r="S2851" t="s">
        <v>8271</v>
      </c>
      <c r="T2851" s="5">
        <f t="shared" si="446"/>
        <v>1</v>
      </c>
      <c r="U2851" s="5">
        <f t="shared" si="447"/>
        <v>5</v>
      </c>
      <c r="V2851" t="str">
        <f t="shared" si="448"/>
        <v>theater</v>
      </c>
      <c r="W2851" t="str">
        <f t="shared" si="449"/>
        <v>plays</v>
      </c>
      <c r="X2851" s="8">
        <f t="shared" si="440"/>
        <v>2016</v>
      </c>
      <c r="Y2851" s="8">
        <f t="shared" si="441"/>
        <v>3</v>
      </c>
    </row>
    <row r="2852" spans="1:25" ht="19" customHeight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442"/>
        <v>41857.798738425925</v>
      </c>
      <c r="L2852" s="12">
        <f t="shared" si="443"/>
        <v>2014</v>
      </c>
      <c r="M2852" s="12">
        <f t="shared" si="444"/>
        <v>8</v>
      </c>
      <c r="N2852" s="11"/>
      <c r="O2852" s="11">
        <f t="shared" si="445"/>
        <v>41887.798738425925</v>
      </c>
      <c r="P2852" t="b">
        <v>0</v>
      </c>
      <c r="Q2852">
        <v>13</v>
      </c>
      <c r="R2852" t="b">
        <v>0</v>
      </c>
      <c r="S2852" t="s">
        <v>8271</v>
      </c>
      <c r="T2852" s="5">
        <f t="shared" si="446"/>
        <v>3.8875000000000002</v>
      </c>
      <c r="U2852" s="5">
        <f t="shared" si="447"/>
        <v>23.923076923076923</v>
      </c>
      <c r="V2852" t="str">
        <f t="shared" si="448"/>
        <v>theater</v>
      </c>
      <c r="W2852" t="str">
        <f t="shared" si="449"/>
        <v>plays</v>
      </c>
      <c r="X2852" s="8">
        <f t="shared" si="440"/>
        <v>2014</v>
      </c>
      <c r="Y2852" s="8">
        <f t="shared" si="441"/>
        <v>8</v>
      </c>
    </row>
    <row r="2853" spans="1:25" ht="19" customHeight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442"/>
        <v>42389.794317129628</v>
      </c>
      <c r="L2853" s="12">
        <f t="shared" si="443"/>
        <v>2016</v>
      </c>
      <c r="M2853" s="12">
        <f t="shared" si="444"/>
        <v>1</v>
      </c>
      <c r="N2853" s="11"/>
      <c r="O2853" s="11">
        <f t="shared" si="445"/>
        <v>42398.761805555558</v>
      </c>
      <c r="P2853" t="b">
        <v>0</v>
      </c>
      <c r="Q2853">
        <v>0</v>
      </c>
      <c r="R2853" t="b">
        <v>0</v>
      </c>
      <c r="S2853" t="s">
        <v>8271</v>
      </c>
      <c r="T2853" s="5">
        <f t="shared" si="446"/>
        <v>0</v>
      </c>
      <c r="U2853" s="5">
        <f t="shared" si="447"/>
        <v>0</v>
      </c>
      <c r="V2853" t="str">
        <f t="shared" si="448"/>
        <v>theater</v>
      </c>
      <c r="W2853" t="str">
        <f t="shared" si="449"/>
        <v>plays</v>
      </c>
      <c r="X2853" s="8">
        <f t="shared" si="440"/>
        <v>2016</v>
      </c>
      <c r="Y2853" s="8">
        <f t="shared" si="441"/>
        <v>1</v>
      </c>
    </row>
    <row r="2854" spans="1:25" ht="19" customHeight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442"/>
        <v>41780.836840277778</v>
      </c>
      <c r="L2854" s="12">
        <f t="shared" si="443"/>
        <v>2014</v>
      </c>
      <c r="M2854" s="12">
        <f t="shared" si="444"/>
        <v>5</v>
      </c>
      <c r="N2854" s="11"/>
      <c r="O2854" s="11">
        <f t="shared" si="445"/>
        <v>41810.836840277778</v>
      </c>
      <c r="P2854" t="b">
        <v>0</v>
      </c>
      <c r="Q2854">
        <v>6</v>
      </c>
      <c r="R2854" t="b">
        <v>0</v>
      </c>
      <c r="S2854" t="s">
        <v>8271</v>
      </c>
      <c r="T2854" s="5">
        <f t="shared" si="446"/>
        <v>1.9</v>
      </c>
      <c r="U2854" s="5">
        <f t="shared" si="447"/>
        <v>15.833333333333334</v>
      </c>
      <c r="V2854" t="str">
        <f t="shared" si="448"/>
        <v>theater</v>
      </c>
      <c r="W2854" t="str">
        <f t="shared" si="449"/>
        <v>plays</v>
      </c>
      <c r="X2854" s="8">
        <f t="shared" si="440"/>
        <v>2014</v>
      </c>
      <c r="Y2854" s="8">
        <f t="shared" si="441"/>
        <v>5</v>
      </c>
    </row>
    <row r="2855" spans="1:25" ht="19" customHeight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442"/>
        <v>41835.98260416666</v>
      </c>
      <c r="L2855" s="12">
        <f t="shared" si="443"/>
        <v>2014</v>
      </c>
      <c r="M2855" s="12">
        <f t="shared" si="444"/>
        <v>7</v>
      </c>
      <c r="N2855" s="11"/>
      <c r="O2855" s="11">
        <f t="shared" si="445"/>
        <v>41895.98260416666</v>
      </c>
      <c r="P2855" t="b">
        <v>0</v>
      </c>
      <c r="Q2855">
        <v>0</v>
      </c>
      <c r="R2855" t="b">
        <v>0</v>
      </c>
      <c r="S2855" t="s">
        <v>8271</v>
      </c>
      <c r="T2855" s="5">
        <f t="shared" si="446"/>
        <v>0</v>
      </c>
      <c r="U2855" s="5">
        <f t="shared" si="447"/>
        <v>0</v>
      </c>
      <c r="V2855" t="str">
        <f t="shared" si="448"/>
        <v>theater</v>
      </c>
      <c r="W2855" t="str">
        <f t="shared" si="449"/>
        <v>plays</v>
      </c>
      <c r="X2855" s="8">
        <f t="shared" si="440"/>
        <v>2014</v>
      </c>
      <c r="Y2855" s="8">
        <f t="shared" si="441"/>
        <v>7</v>
      </c>
    </row>
    <row r="2856" spans="1:25" ht="19" customHeight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442"/>
        <v>42111.508321759255</v>
      </c>
      <c r="L2856" s="12">
        <f t="shared" si="443"/>
        <v>2015</v>
      </c>
      <c r="M2856" s="12">
        <f t="shared" si="444"/>
        <v>4</v>
      </c>
      <c r="N2856" s="11"/>
      <c r="O2856" s="11">
        <f t="shared" si="445"/>
        <v>42131.508321759255</v>
      </c>
      <c r="P2856" t="b">
        <v>0</v>
      </c>
      <c r="Q2856">
        <v>14</v>
      </c>
      <c r="R2856" t="b">
        <v>0</v>
      </c>
      <c r="S2856" t="s">
        <v>8271</v>
      </c>
      <c r="T2856" s="5">
        <f t="shared" si="446"/>
        <v>41.699999999999996</v>
      </c>
      <c r="U2856" s="5">
        <f t="shared" si="447"/>
        <v>29.785714285714285</v>
      </c>
      <c r="V2856" t="str">
        <f t="shared" si="448"/>
        <v>theater</v>
      </c>
      <c r="W2856" t="str">
        <f t="shared" si="449"/>
        <v>plays</v>
      </c>
      <c r="X2856" s="8">
        <f t="shared" si="440"/>
        <v>2015</v>
      </c>
      <c r="Y2856" s="8">
        <f t="shared" si="441"/>
        <v>4</v>
      </c>
    </row>
    <row r="2857" spans="1:25" ht="19" customHeight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442"/>
        <v>42369.799432870372</v>
      </c>
      <c r="L2857" s="12">
        <f t="shared" si="443"/>
        <v>2015</v>
      </c>
      <c r="M2857" s="12">
        <f t="shared" si="444"/>
        <v>12</v>
      </c>
      <c r="N2857" s="11"/>
      <c r="O2857" s="11">
        <f t="shared" si="445"/>
        <v>42398.773611111108</v>
      </c>
      <c r="P2857" t="b">
        <v>0</v>
      </c>
      <c r="Q2857">
        <v>5</v>
      </c>
      <c r="R2857" t="b">
        <v>0</v>
      </c>
      <c r="S2857" t="s">
        <v>8271</v>
      </c>
      <c r="T2857" s="5">
        <f t="shared" si="446"/>
        <v>50</v>
      </c>
      <c r="U2857" s="5">
        <f t="shared" si="447"/>
        <v>60</v>
      </c>
      <c r="V2857" t="str">
        <f t="shared" si="448"/>
        <v>theater</v>
      </c>
      <c r="W2857" t="str">
        <f t="shared" si="449"/>
        <v>plays</v>
      </c>
      <c r="X2857" s="8">
        <f t="shared" si="440"/>
        <v>2015</v>
      </c>
      <c r="Y2857" s="8">
        <f t="shared" si="441"/>
        <v>12</v>
      </c>
    </row>
    <row r="2858" spans="1:25" ht="19" customHeight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442"/>
        <v>42164.829247685186</v>
      </c>
      <c r="L2858" s="12">
        <f t="shared" si="443"/>
        <v>2015</v>
      </c>
      <c r="M2858" s="12">
        <f t="shared" si="444"/>
        <v>6</v>
      </c>
      <c r="N2858" s="11"/>
      <c r="O2858" s="11">
        <f t="shared" si="445"/>
        <v>42224.69027777778</v>
      </c>
      <c r="P2858" t="b">
        <v>0</v>
      </c>
      <c r="Q2858">
        <v>6</v>
      </c>
      <c r="R2858" t="b">
        <v>0</v>
      </c>
      <c r="S2858" t="s">
        <v>8271</v>
      </c>
      <c r="T2858" s="5">
        <f t="shared" si="446"/>
        <v>4.8666666666666663</v>
      </c>
      <c r="U2858" s="5">
        <f t="shared" si="447"/>
        <v>24.333333333333332</v>
      </c>
      <c r="V2858" t="str">
        <f t="shared" si="448"/>
        <v>theater</v>
      </c>
      <c r="W2858" t="str">
        <f t="shared" si="449"/>
        <v>plays</v>
      </c>
      <c r="X2858" s="8">
        <f t="shared" si="440"/>
        <v>2015</v>
      </c>
      <c r="Y2858" s="8">
        <f t="shared" si="441"/>
        <v>6</v>
      </c>
    </row>
    <row r="2859" spans="1:25" ht="19" customHeight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442"/>
        <v>42726.711747685178</v>
      </c>
      <c r="L2859" s="12">
        <f t="shared" si="443"/>
        <v>2016</v>
      </c>
      <c r="M2859" s="12">
        <f t="shared" si="444"/>
        <v>12</v>
      </c>
      <c r="N2859" s="11"/>
      <c r="O2859" s="11">
        <f t="shared" si="445"/>
        <v>42786.541666666664</v>
      </c>
      <c r="P2859" t="b">
        <v>0</v>
      </c>
      <c r="Q2859">
        <v>15</v>
      </c>
      <c r="R2859" t="b">
        <v>0</v>
      </c>
      <c r="S2859" t="s">
        <v>8271</v>
      </c>
      <c r="T2859" s="5">
        <f t="shared" si="446"/>
        <v>19.736842105263158</v>
      </c>
      <c r="U2859" s="5">
        <f t="shared" si="447"/>
        <v>500</v>
      </c>
      <c r="V2859" t="str">
        <f t="shared" si="448"/>
        <v>theater</v>
      </c>
      <c r="W2859" t="str">
        <f t="shared" si="449"/>
        <v>plays</v>
      </c>
      <c r="X2859" s="8">
        <f t="shared" si="440"/>
        <v>2016</v>
      </c>
      <c r="Y2859" s="8">
        <f t="shared" si="441"/>
        <v>12</v>
      </c>
    </row>
    <row r="2860" spans="1:25" ht="19" customHeight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442"/>
        <v>41954.336747685178</v>
      </c>
      <c r="L2860" s="12">
        <f t="shared" si="443"/>
        <v>2014</v>
      </c>
      <c r="M2860" s="12">
        <f t="shared" si="444"/>
        <v>11</v>
      </c>
      <c r="N2860" s="11"/>
      <c r="O2860" s="11">
        <f t="shared" si="445"/>
        <v>41978.269444444442</v>
      </c>
      <c r="P2860" t="b">
        <v>0</v>
      </c>
      <c r="Q2860">
        <v>0</v>
      </c>
      <c r="R2860" t="b">
        <v>0</v>
      </c>
      <c r="S2860" t="s">
        <v>8271</v>
      </c>
      <c r="T2860" s="5">
        <f t="shared" si="446"/>
        <v>0</v>
      </c>
      <c r="U2860" s="5">
        <f t="shared" si="447"/>
        <v>0</v>
      </c>
      <c r="V2860" t="str">
        <f t="shared" si="448"/>
        <v>theater</v>
      </c>
      <c r="W2860" t="str">
        <f t="shared" si="449"/>
        <v>plays</v>
      </c>
      <c r="X2860" s="8">
        <f t="shared" si="440"/>
        <v>2014</v>
      </c>
      <c r="Y2860" s="8">
        <f t="shared" si="441"/>
        <v>11</v>
      </c>
    </row>
    <row r="2861" spans="1:25" ht="19" customHeight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442"/>
        <v>42233.153981481482</v>
      </c>
      <c r="L2861" s="12">
        <f t="shared" si="443"/>
        <v>2015</v>
      </c>
      <c r="M2861" s="12">
        <f t="shared" si="444"/>
        <v>8</v>
      </c>
      <c r="N2861" s="11"/>
      <c r="O2861" s="11">
        <f t="shared" si="445"/>
        <v>42293.153981481482</v>
      </c>
      <c r="P2861" t="b">
        <v>0</v>
      </c>
      <c r="Q2861">
        <v>1</v>
      </c>
      <c r="R2861" t="b">
        <v>0</v>
      </c>
      <c r="S2861" t="s">
        <v>8271</v>
      </c>
      <c r="T2861" s="5">
        <f t="shared" si="446"/>
        <v>1.7500000000000002</v>
      </c>
      <c r="U2861" s="5">
        <f t="shared" si="447"/>
        <v>35</v>
      </c>
      <c r="V2861" t="str">
        <f t="shared" si="448"/>
        <v>theater</v>
      </c>
      <c r="W2861" t="str">
        <f t="shared" si="449"/>
        <v>plays</v>
      </c>
      <c r="X2861" s="8">
        <f t="shared" si="440"/>
        <v>2015</v>
      </c>
      <c r="Y2861" s="8">
        <f t="shared" si="441"/>
        <v>8</v>
      </c>
    </row>
    <row r="2862" spans="1:25" ht="19" customHeight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442"/>
        <v>42480.592314814814</v>
      </c>
      <c r="L2862" s="12">
        <f t="shared" si="443"/>
        <v>2016</v>
      </c>
      <c r="M2862" s="12">
        <f t="shared" si="444"/>
        <v>4</v>
      </c>
      <c r="N2862" s="11"/>
      <c r="O2862" s="11">
        <f t="shared" si="445"/>
        <v>42540.592314814814</v>
      </c>
      <c r="P2862" t="b">
        <v>0</v>
      </c>
      <c r="Q2862">
        <v>9</v>
      </c>
      <c r="R2862" t="b">
        <v>0</v>
      </c>
      <c r="S2862" t="s">
        <v>8271</v>
      </c>
      <c r="T2862" s="5">
        <f t="shared" si="446"/>
        <v>6.65</v>
      </c>
      <c r="U2862" s="5">
        <f t="shared" si="447"/>
        <v>29.555555555555557</v>
      </c>
      <c r="V2862" t="str">
        <f t="shared" si="448"/>
        <v>theater</v>
      </c>
      <c r="W2862" t="str">
        <f t="shared" si="449"/>
        <v>plays</v>
      </c>
      <c r="X2862" s="8">
        <f t="shared" si="440"/>
        <v>2016</v>
      </c>
      <c r="Y2862" s="8">
        <f t="shared" si="441"/>
        <v>4</v>
      </c>
    </row>
    <row r="2863" spans="1:25" ht="19" customHeight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442"/>
        <v>42257.3825</v>
      </c>
      <c r="L2863" s="12">
        <f t="shared" si="443"/>
        <v>2015</v>
      </c>
      <c r="M2863" s="12">
        <f t="shared" si="444"/>
        <v>9</v>
      </c>
      <c r="N2863" s="11"/>
      <c r="O2863" s="11">
        <f t="shared" si="445"/>
        <v>42271.3825</v>
      </c>
      <c r="P2863" t="b">
        <v>0</v>
      </c>
      <c r="Q2863">
        <v>3</v>
      </c>
      <c r="R2863" t="b">
        <v>0</v>
      </c>
      <c r="S2863" t="s">
        <v>8271</v>
      </c>
      <c r="T2863" s="5">
        <f t="shared" si="446"/>
        <v>32</v>
      </c>
      <c r="U2863" s="5">
        <f t="shared" si="447"/>
        <v>26.666666666666668</v>
      </c>
      <c r="V2863" t="str">
        <f t="shared" si="448"/>
        <v>theater</v>
      </c>
      <c r="W2863" t="str">
        <f t="shared" si="449"/>
        <v>plays</v>
      </c>
      <c r="X2863" s="8">
        <f t="shared" si="440"/>
        <v>2015</v>
      </c>
      <c r="Y2863" s="8">
        <f t="shared" si="441"/>
        <v>9</v>
      </c>
    </row>
    <row r="2864" spans="1:25" ht="19" customHeight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442"/>
        <v>41784.581354166665</v>
      </c>
      <c r="L2864" s="12">
        <f t="shared" si="443"/>
        <v>2014</v>
      </c>
      <c r="M2864" s="12">
        <f t="shared" si="444"/>
        <v>5</v>
      </c>
      <c r="N2864" s="11"/>
      <c r="O2864" s="11">
        <f t="shared" si="445"/>
        <v>41814.581354166665</v>
      </c>
      <c r="P2864" t="b">
        <v>0</v>
      </c>
      <c r="Q2864">
        <v>3</v>
      </c>
      <c r="R2864" t="b">
        <v>0</v>
      </c>
      <c r="S2864" t="s">
        <v>8271</v>
      </c>
      <c r="T2864" s="5">
        <f t="shared" si="446"/>
        <v>0.43307086614173229</v>
      </c>
      <c r="U2864" s="5">
        <f t="shared" si="447"/>
        <v>18.333333333333332</v>
      </c>
      <c r="V2864" t="str">
        <f t="shared" si="448"/>
        <v>theater</v>
      </c>
      <c r="W2864" t="str">
        <f t="shared" si="449"/>
        <v>plays</v>
      </c>
      <c r="X2864" s="8">
        <f t="shared" si="440"/>
        <v>2014</v>
      </c>
      <c r="Y2864" s="8">
        <f t="shared" si="441"/>
        <v>5</v>
      </c>
    </row>
    <row r="2865" spans="1:25" ht="19" customHeight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442"/>
        <v>41831.46670138889</v>
      </c>
      <c r="L2865" s="12">
        <f t="shared" si="443"/>
        <v>2014</v>
      </c>
      <c r="M2865" s="12">
        <f t="shared" si="444"/>
        <v>7</v>
      </c>
      <c r="N2865" s="11"/>
      <c r="O2865" s="11">
        <f t="shared" si="445"/>
        <v>41891.46670138889</v>
      </c>
      <c r="P2865" t="b">
        <v>0</v>
      </c>
      <c r="Q2865">
        <v>1</v>
      </c>
      <c r="R2865" t="b">
        <v>0</v>
      </c>
      <c r="S2865" t="s">
        <v>8271</v>
      </c>
      <c r="T2865" s="5">
        <f t="shared" si="446"/>
        <v>0.04</v>
      </c>
      <c r="U2865" s="5">
        <f t="shared" si="447"/>
        <v>20</v>
      </c>
      <c r="V2865" t="str">
        <f t="shared" si="448"/>
        <v>theater</v>
      </c>
      <c r="W2865" t="str">
        <f t="shared" si="449"/>
        <v>plays</v>
      </c>
      <c r="X2865" s="8">
        <f t="shared" si="440"/>
        <v>2014</v>
      </c>
      <c r="Y2865" s="8">
        <f t="shared" si="441"/>
        <v>7</v>
      </c>
    </row>
    <row r="2866" spans="1:25" ht="19" customHeight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442"/>
        <v>42172.405173611107</v>
      </c>
      <c r="L2866" s="12">
        <f t="shared" si="443"/>
        <v>2015</v>
      </c>
      <c r="M2866" s="12">
        <f t="shared" si="444"/>
        <v>6</v>
      </c>
      <c r="N2866" s="11"/>
      <c r="O2866" s="11">
        <f t="shared" si="445"/>
        <v>42202.345833333333</v>
      </c>
      <c r="P2866" t="b">
        <v>0</v>
      </c>
      <c r="Q2866">
        <v>3</v>
      </c>
      <c r="R2866" t="b">
        <v>0</v>
      </c>
      <c r="S2866" t="s">
        <v>8271</v>
      </c>
      <c r="T2866" s="5">
        <f t="shared" si="446"/>
        <v>1.6</v>
      </c>
      <c r="U2866" s="5">
        <f t="shared" si="447"/>
        <v>13.333333333333334</v>
      </c>
      <c r="V2866" t="str">
        <f t="shared" si="448"/>
        <v>theater</v>
      </c>
      <c r="W2866" t="str">
        <f t="shared" si="449"/>
        <v>plays</v>
      </c>
      <c r="X2866" s="8">
        <f t="shared" si="440"/>
        <v>2015</v>
      </c>
      <c r="Y2866" s="8">
        <f t="shared" si="441"/>
        <v>6</v>
      </c>
    </row>
    <row r="2867" spans="1:25" ht="19" customHeight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442"/>
        <v>41949.905775462961</v>
      </c>
      <c r="L2867" s="12">
        <f t="shared" si="443"/>
        <v>2014</v>
      </c>
      <c r="M2867" s="12">
        <f t="shared" si="444"/>
        <v>11</v>
      </c>
      <c r="N2867" s="11"/>
      <c r="O2867" s="11">
        <f t="shared" si="445"/>
        <v>42009.905775462961</v>
      </c>
      <c r="P2867" t="b">
        <v>0</v>
      </c>
      <c r="Q2867">
        <v>0</v>
      </c>
      <c r="R2867" t="b">
        <v>0</v>
      </c>
      <c r="S2867" t="s">
        <v>8271</v>
      </c>
      <c r="T2867" s="5">
        <f t="shared" si="446"/>
        <v>0</v>
      </c>
      <c r="U2867" s="5">
        <f t="shared" si="447"/>
        <v>0</v>
      </c>
      <c r="V2867" t="str">
        <f t="shared" si="448"/>
        <v>theater</v>
      </c>
      <c r="W2867" t="str">
        <f t="shared" si="449"/>
        <v>plays</v>
      </c>
      <c r="X2867" s="8">
        <f t="shared" si="440"/>
        <v>2014</v>
      </c>
      <c r="Y2867" s="8">
        <f t="shared" si="441"/>
        <v>11</v>
      </c>
    </row>
    <row r="2868" spans="1:25" ht="19" customHeight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442"/>
        <v>42627.746770833335</v>
      </c>
      <c r="L2868" s="12">
        <f t="shared" si="443"/>
        <v>2016</v>
      </c>
      <c r="M2868" s="12">
        <f t="shared" si="444"/>
        <v>9</v>
      </c>
      <c r="N2868" s="11"/>
      <c r="O2868" s="11">
        <f t="shared" si="445"/>
        <v>42657.708333333336</v>
      </c>
      <c r="P2868" t="b">
        <v>0</v>
      </c>
      <c r="Q2868">
        <v>2</v>
      </c>
      <c r="R2868" t="b">
        <v>0</v>
      </c>
      <c r="S2868" t="s">
        <v>8271</v>
      </c>
      <c r="T2868" s="5">
        <f t="shared" si="446"/>
        <v>0.89999999999999991</v>
      </c>
      <c r="U2868" s="5">
        <f t="shared" si="447"/>
        <v>22.5</v>
      </c>
      <c r="V2868" t="str">
        <f t="shared" si="448"/>
        <v>theater</v>
      </c>
      <c r="W2868" t="str">
        <f t="shared" si="449"/>
        <v>plays</v>
      </c>
      <c r="X2868" s="8">
        <f t="shared" si="440"/>
        <v>2016</v>
      </c>
      <c r="Y2868" s="8">
        <f t="shared" si="441"/>
        <v>9</v>
      </c>
    </row>
    <row r="2869" spans="1:25" ht="19" customHeight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442"/>
        <v>42530.986944444441</v>
      </c>
      <c r="L2869" s="12">
        <f t="shared" si="443"/>
        <v>2016</v>
      </c>
      <c r="M2869" s="12">
        <f t="shared" si="444"/>
        <v>6</v>
      </c>
      <c r="N2869" s="11"/>
      <c r="O2869" s="11">
        <f t="shared" si="445"/>
        <v>42554.958333333336</v>
      </c>
      <c r="P2869" t="b">
        <v>0</v>
      </c>
      <c r="Q2869">
        <v>10</v>
      </c>
      <c r="R2869" t="b">
        <v>0</v>
      </c>
      <c r="S2869" t="s">
        <v>8271</v>
      </c>
      <c r="T2869" s="5">
        <f t="shared" si="446"/>
        <v>20.16</v>
      </c>
      <c r="U2869" s="5">
        <f t="shared" si="447"/>
        <v>50.4</v>
      </c>
      <c r="V2869" t="str">
        <f t="shared" si="448"/>
        <v>theater</v>
      </c>
      <c r="W2869" t="str">
        <f t="shared" si="449"/>
        <v>plays</v>
      </c>
      <c r="X2869" s="8">
        <f t="shared" si="440"/>
        <v>2016</v>
      </c>
      <c r="Y2869" s="8">
        <f t="shared" si="441"/>
        <v>6</v>
      </c>
    </row>
    <row r="2870" spans="1:25" ht="19" customHeight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442"/>
        <v>42618.618680555555</v>
      </c>
      <c r="L2870" s="12">
        <f t="shared" si="443"/>
        <v>2016</v>
      </c>
      <c r="M2870" s="12">
        <f t="shared" si="444"/>
        <v>9</v>
      </c>
      <c r="N2870" s="11"/>
      <c r="O2870" s="11">
        <f t="shared" si="445"/>
        <v>42648.618680555555</v>
      </c>
      <c r="P2870" t="b">
        <v>0</v>
      </c>
      <c r="Q2870">
        <v>60</v>
      </c>
      <c r="R2870" t="b">
        <v>0</v>
      </c>
      <c r="S2870" t="s">
        <v>8271</v>
      </c>
      <c r="T2870" s="5">
        <f t="shared" si="446"/>
        <v>42.011733333333332</v>
      </c>
      <c r="U2870" s="5">
        <f t="shared" si="447"/>
        <v>105.02933333333334</v>
      </c>
      <c r="V2870" t="str">
        <f t="shared" si="448"/>
        <v>theater</v>
      </c>
      <c r="W2870" t="str">
        <f t="shared" si="449"/>
        <v>plays</v>
      </c>
      <c r="X2870" s="8">
        <f t="shared" si="440"/>
        <v>2016</v>
      </c>
      <c r="Y2870" s="8">
        <f t="shared" si="441"/>
        <v>9</v>
      </c>
    </row>
    <row r="2871" spans="1:25" ht="19" customHeight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442"/>
        <v>42540.385196759256</v>
      </c>
      <c r="L2871" s="12">
        <f t="shared" si="443"/>
        <v>2016</v>
      </c>
      <c r="M2871" s="12">
        <f t="shared" si="444"/>
        <v>6</v>
      </c>
      <c r="N2871" s="11"/>
      <c r="O2871" s="11">
        <f t="shared" si="445"/>
        <v>42570.385196759256</v>
      </c>
      <c r="P2871" t="b">
        <v>0</v>
      </c>
      <c r="Q2871">
        <v>5</v>
      </c>
      <c r="R2871" t="b">
        <v>0</v>
      </c>
      <c r="S2871" t="s">
        <v>8271</v>
      </c>
      <c r="T2871" s="5">
        <f t="shared" si="446"/>
        <v>0.88500000000000001</v>
      </c>
      <c r="U2871" s="5">
        <f t="shared" si="447"/>
        <v>35.4</v>
      </c>
      <c r="V2871" t="str">
        <f t="shared" si="448"/>
        <v>theater</v>
      </c>
      <c r="W2871" t="str">
        <f t="shared" si="449"/>
        <v>plays</v>
      </c>
      <c r="X2871" s="8">
        <f t="shared" si="440"/>
        <v>2016</v>
      </c>
      <c r="Y2871" s="8">
        <f t="shared" si="441"/>
        <v>6</v>
      </c>
    </row>
    <row r="2872" spans="1:25" ht="19" customHeight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442"/>
        <v>41745.981076388889</v>
      </c>
      <c r="L2872" s="12">
        <f t="shared" si="443"/>
        <v>2014</v>
      </c>
      <c r="M2872" s="12">
        <f t="shared" si="444"/>
        <v>4</v>
      </c>
      <c r="N2872" s="11"/>
      <c r="O2872" s="11">
        <f t="shared" si="445"/>
        <v>41775.981076388889</v>
      </c>
      <c r="P2872" t="b">
        <v>0</v>
      </c>
      <c r="Q2872">
        <v>9</v>
      </c>
      <c r="R2872" t="b">
        <v>0</v>
      </c>
      <c r="S2872" t="s">
        <v>8271</v>
      </c>
      <c r="T2872" s="5">
        <f t="shared" si="446"/>
        <v>15</v>
      </c>
      <c r="U2872" s="5">
        <f t="shared" si="447"/>
        <v>83.333333333333329</v>
      </c>
      <c r="V2872" t="str">
        <f t="shared" si="448"/>
        <v>theater</v>
      </c>
      <c r="W2872" t="str">
        <f t="shared" si="449"/>
        <v>plays</v>
      </c>
      <c r="X2872" s="8">
        <f t="shared" si="440"/>
        <v>2014</v>
      </c>
      <c r="Y2872" s="8">
        <f t="shared" si="441"/>
        <v>4</v>
      </c>
    </row>
    <row r="2873" spans="1:25" ht="19" customHeight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442"/>
        <v>41974.530243055553</v>
      </c>
      <c r="L2873" s="12">
        <f t="shared" si="443"/>
        <v>2014</v>
      </c>
      <c r="M2873" s="12">
        <f t="shared" si="444"/>
        <v>12</v>
      </c>
      <c r="N2873" s="11"/>
      <c r="O2873" s="11">
        <f t="shared" si="445"/>
        <v>41994.530243055553</v>
      </c>
      <c r="P2873" t="b">
        <v>0</v>
      </c>
      <c r="Q2873">
        <v>13</v>
      </c>
      <c r="R2873" t="b">
        <v>0</v>
      </c>
      <c r="S2873" t="s">
        <v>8271</v>
      </c>
      <c r="T2873" s="5">
        <f t="shared" si="446"/>
        <v>4.67</v>
      </c>
      <c r="U2873" s="5">
        <f t="shared" si="447"/>
        <v>35.92307692307692</v>
      </c>
      <c r="V2873" t="str">
        <f t="shared" si="448"/>
        <v>theater</v>
      </c>
      <c r="W2873" t="str">
        <f t="shared" si="449"/>
        <v>plays</v>
      </c>
      <c r="X2873" s="8">
        <f t="shared" si="440"/>
        <v>2014</v>
      </c>
      <c r="Y2873" s="8">
        <f t="shared" si="441"/>
        <v>12</v>
      </c>
    </row>
    <row r="2874" spans="1:25" ht="19" customHeight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442"/>
        <v>42114.907847222225</v>
      </c>
      <c r="L2874" s="12">
        <f t="shared" si="443"/>
        <v>2015</v>
      </c>
      <c r="M2874" s="12">
        <f t="shared" si="444"/>
        <v>4</v>
      </c>
      <c r="N2874" s="11"/>
      <c r="O2874" s="11">
        <f t="shared" si="445"/>
        <v>42174.907847222225</v>
      </c>
      <c r="P2874" t="b">
        <v>0</v>
      </c>
      <c r="Q2874">
        <v>0</v>
      </c>
      <c r="R2874" t="b">
        <v>0</v>
      </c>
      <c r="S2874" t="s">
        <v>8271</v>
      </c>
      <c r="T2874" s="5">
        <f t="shared" si="446"/>
        <v>0</v>
      </c>
      <c r="U2874" s="5">
        <f t="shared" si="447"/>
        <v>0</v>
      </c>
      <c r="V2874" t="str">
        <f t="shared" si="448"/>
        <v>theater</v>
      </c>
      <c r="W2874" t="str">
        <f t="shared" si="449"/>
        <v>plays</v>
      </c>
      <c r="X2874" s="8">
        <f t="shared" si="440"/>
        <v>2015</v>
      </c>
      <c r="Y2874" s="8">
        <f t="shared" si="441"/>
        <v>4</v>
      </c>
    </row>
    <row r="2875" spans="1:25" ht="19" customHeight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442"/>
        <v>42002.609155092585</v>
      </c>
      <c r="L2875" s="12">
        <f t="shared" si="443"/>
        <v>2014</v>
      </c>
      <c r="M2875" s="12">
        <f t="shared" si="444"/>
        <v>12</v>
      </c>
      <c r="N2875" s="11"/>
      <c r="O2875" s="11">
        <f t="shared" si="445"/>
        <v>42032.609155092585</v>
      </c>
      <c r="P2875" t="b">
        <v>0</v>
      </c>
      <c r="Q2875">
        <v>8</v>
      </c>
      <c r="R2875" t="b">
        <v>0</v>
      </c>
      <c r="S2875" t="s">
        <v>8271</v>
      </c>
      <c r="T2875" s="5">
        <f t="shared" si="446"/>
        <v>38.119999999999997</v>
      </c>
      <c r="U2875" s="5">
        <f t="shared" si="447"/>
        <v>119.125</v>
      </c>
      <c r="V2875" t="str">
        <f t="shared" si="448"/>
        <v>theater</v>
      </c>
      <c r="W2875" t="str">
        <f t="shared" si="449"/>
        <v>plays</v>
      </c>
      <c r="X2875" s="8">
        <f t="shared" si="440"/>
        <v>2014</v>
      </c>
      <c r="Y2875" s="8">
        <f t="shared" si="441"/>
        <v>12</v>
      </c>
    </row>
    <row r="2876" spans="1:25" ht="19" customHeight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442"/>
        <v>42722.636412037034</v>
      </c>
      <c r="L2876" s="12">
        <f t="shared" si="443"/>
        <v>2016</v>
      </c>
      <c r="M2876" s="12">
        <f t="shared" si="444"/>
        <v>12</v>
      </c>
      <c r="N2876" s="11"/>
      <c r="O2876" s="11">
        <f t="shared" si="445"/>
        <v>42752.636412037034</v>
      </c>
      <c r="P2876" t="b">
        <v>0</v>
      </c>
      <c r="Q2876">
        <v>3</v>
      </c>
      <c r="R2876" t="b">
        <v>0</v>
      </c>
      <c r="S2876" t="s">
        <v>8271</v>
      </c>
      <c r="T2876" s="5">
        <f t="shared" si="446"/>
        <v>5.42</v>
      </c>
      <c r="U2876" s="5">
        <f t="shared" si="447"/>
        <v>90.333333333333329</v>
      </c>
      <c r="V2876" t="str">
        <f t="shared" si="448"/>
        <v>theater</v>
      </c>
      <c r="W2876" t="str">
        <f t="shared" si="449"/>
        <v>plays</v>
      </c>
      <c r="X2876" s="8">
        <f t="shared" si="440"/>
        <v>2016</v>
      </c>
      <c r="Y2876" s="8">
        <f t="shared" si="441"/>
        <v>12</v>
      </c>
    </row>
    <row r="2877" spans="1:25" ht="19" customHeight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442"/>
        <v>42464.920057870368</v>
      </c>
      <c r="L2877" s="12">
        <f t="shared" si="443"/>
        <v>2016</v>
      </c>
      <c r="M2877" s="12">
        <f t="shared" si="444"/>
        <v>4</v>
      </c>
      <c r="N2877" s="11"/>
      <c r="O2877" s="11">
        <f t="shared" si="445"/>
        <v>42494.920057870368</v>
      </c>
      <c r="P2877" t="b">
        <v>0</v>
      </c>
      <c r="Q2877">
        <v>3</v>
      </c>
      <c r="R2877" t="b">
        <v>0</v>
      </c>
      <c r="S2877" t="s">
        <v>8271</v>
      </c>
      <c r="T2877" s="5">
        <f t="shared" si="446"/>
        <v>3.4999999999999996E-2</v>
      </c>
      <c r="U2877" s="5">
        <f t="shared" si="447"/>
        <v>2.3333333333333335</v>
      </c>
      <c r="V2877" t="str">
        <f t="shared" si="448"/>
        <v>theater</v>
      </c>
      <c r="W2877" t="str">
        <f t="shared" si="449"/>
        <v>plays</v>
      </c>
      <c r="X2877" s="8">
        <f t="shared" si="440"/>
        <v>2016</v>
      </c>
      <c r="Y2877" s="8">
        <f t="shared" si="441"/>
        <v>4</v>
      </c>
    </row>
    <row r="2878" spans="1:25" ht="19" customHeight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442"/>
        <v>42171.535636574066</v>
      </c>
      <c r="L2878" s="12">
        <f t="shared" si="443"/>
        <v>2015</v>
      </c>
      <c r="M2878" s="12">
        <f t="shared" si="444"/>
        <v>6</v>
      </c>
      <c r="N2878" s="11"/>
      <c r="O2878" s="11">
        <f t="shared" si="445"/>
        <v>42201.535636574066</v>
      </c>
      <c r="P2878" t="b">
        <v>0</v>
      </c>
      <c r="Q2878">
        <v>0</v>
      </c>
      <c r="R2878" t="b">
        <v>0</v>
      </c>
      <c r="S2878" t="s">
        <v>8271</v>
      </c>
      <c r="T2878" s="5">
        <f t="shared" si="446"/>
        <v>0</v>
      </c>
      <c r="U2878" s="5">
        <f t="shared" si="447"/>
        <v>0</v>
      </c>
      <c r="V2878" t="str">
        <f t="shared" si="448"/>
        <v>theater</v>
      </c>
      <c r="W2878" t="str">
        <f t="shared" si="449"/>
        <v>plays</v>
      </c>
      <c r="X2878" s="8">
        <f t="shared" si="440"/>
        <v>2015</v>
      </c>
      <c r="Y2878" s="8">
        <f t="shared" si="441"/>
        <v>6</v>
      </c>
    </row>
    <row r="2879" spans="1:25" ht="19" customHeight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442"/>
        <v>42672.746805555558</v>
      </c>
      <c r="L2879" s="12">
        <f t="shared" si="443"/>
        <v>2016</v>
      </c>
      <c r="M2879" s="12">
        <f t="shared" si="444"/>
        <v>10</v>
      </c>
      <c r="N2879" s="11"/>
      <c r="O2879" s="11">
        <f t="shared" si="445"/>
        <v>42704.499999999993</v>
      </c>
      <c r="P2879" t="b">
        <v>0</v>
      </c>
      <c r="Q2879">
        <v>6</v>
      </c>
      <c r="R2879" t="b">
        <v>0</v>
      </c>
      <c r="S2879" t="s">
        <v>8271</v>
      </c>
      <c r="T2879" s="5">
        <f t="shared" si="446"/>
        <v>10.833333333333334</v>
      </c>
      <c r="U2879" s="5">
        <f t="shared" si="447"/>
        <v>108.33333333333333</v>
      </c>
      <c r="V2879" t="str">
        <f t="shared" si="448"/>
        <v>theater</v>
      </c>
      <c r="W2879" t="str">
        <f t="shared" si="449"/>
        <v>plays</v>
      </c>
      <c r="X2879" s="8">
        <f t="shared" si="440"/>
        <v>2016</v>
      </c>
      <c r="Y2879" s="8">
        <f t="shared" si="441"/>
        <v>10</v>
      </c>
    </row>
    <row r="2880" spans="1:25" ht="19" customHeight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442"/>
        <v>42128.407349537032</v>
      </c>
      <c r="L2880" s="12">
        <f t="shared" si="443"/>
        <v>2015</v>
      </c>
      <c r="M2880" s="12">
        <f t="shared" si="444"/>
        <v>5</v>
      </c>
      <c r="N2880" s="11"/>
      <c r="O2880" s="11">
        <f t="shared" si="445"/>
        <v>42188.407349537032</v>
      </c>
      <c r="P2880" t="b">
        <v>0</v>
      </c>
      <c r="Q2880">
        <v>4</v>
      </c>
      <c r="R2880" t="b">
        <v>0</v>
      </c>
      <c r="S2880" t="s">
        <v>8271</v>
      </c>
      <c r="T2880" s="5">
        <f t="shared" si="446"/>
        <v>2.1</v>
      </c>
      <c r="U2880" s="5">
        <f t="shared" si="447"/>
        <v>15.75</v>
      </c>
      <c r="V2880" t="str">
        <f t="shared" si="448"/>
        <v>theater</v>
      </c>
      <c r="W2880" t="str">
        <f t="shared" si="449"/>
        <v>plays</v>
      </c>
      <c r="X2880" s="8">
        <f t="shared" si="440"/>
        <v>2015</v>
      </c>
      <c r="Y2880" s="8">
        <f t="shared" si="441"/>
        <v>5</v>
      </c>
    </row>
    <row r="2881" spans="1:25" ht="19" customHeight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442"/>
        <v>42359.516909722217</v>
      </c>
      <c r="L2881" s="12">
        <f t="shared" si="443"/>
        <v>2015</v>
      </c>
      <c r="M2881" s="12">
        <f t="shared" si="444"/>
        <v>12</v>
      </c>
      <c r="N2881" s="11"/>
      <c r="O2881" s="11">
        <f t="shared" si="445"/>
        <v>42389.516909722217</v>
      </c>
      <c r="P2881" t="b">
        <v>0</v>
      </c>
      <c r="Q2881">
        <v>1</v>
      </c>
      <c r="R2881" t="b">
        <v>0</v>
      </c>
      <c r="S2881" t="s">
        <v>8271</v>
      </c>
      <c r="T2881" s="5">
        <f t="shared" si="446"/>
        <v>0.2589285714285714</v>
      </c>
      <c r="U2881" s="5">
        <f t="shared" si="447"/>
        <v>29</v>
      </c>
      <c r="V2881" t="str">
        <f t="shared" si="448"/>
        <v>theater</v>
      </c>
      <c r="W2881" t="str">
        <f t="shared" si="449"/>
        <v>plays</v>
      </c>
      <c r="X2881" s="8">
        <f t="shared" si="440"/>
        <v>2015</v>
      </c>
      <c r="Y2881" s="8">
        <f t="shared" si="441"/>
        <v>12</v>
      </c>
    </row>
    <row r="2882" spans="1:25" ht="19" customHeight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si="442"/>
        <v>42192.69736111111</v>
      </c>
      <c r="L2882" s="12">
        <f t="shared" si="443"/>
        <v>2015</v>
      </c>
      <c r="M2882" s="12">
        <f t="shared" si="444"/>
        <v>7</v>
      </c>
      <c r="N2882" s="11"/>
      <c r="O2882" s="11">
        <f t="shared" si="445"/>
        <v>42236.503472222219</v>
      </c>
      <c r="P2882" t="b">
        <v>0</v>
      </c>
      <c r="Q2882">
        <v>29</v>
      </c>
      <c r="R2882" t="b">
        <v>0</v>
      </c>
      <c r="S2882" t="s">
        <v>8271</v>
      </c>
      <c r="T2882" s="5">
        <f t="shared" si="446"/>
        <v>23.333333333333332</v>
      </c>
      <c r="U2882" s="5">
        <f t="shared" si="447"/>
        <v>96.551724137931032</v>
      </c>
      <c r="V2882" t="str">
        <f t="shared" si="448"/>
        <v>theater</v>
      </c>
      <c r="W2882" t="str">
        <f t="shared" si="449"/>
        <v>plays</v>
      </c>
      <c r="X2882" s="8">
        <f t="shared" ref="X2882:X2945" si="450">L2882</f>
        <v>2015</v>
      </c>
      <c r="Y2882" s="8">
        <f t="shared" ref="Y2882:Y2945" si="451">M2882</f>
        <v>7</v>
      </c>
    </row>
    <row r="2883" spans="1:25" ht="19" customHeight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ref="K2883:K2946" si="452">(J2883/86400)+25569+(-5/24)</f>
        <v>41916.389305555553</v>
      </c>
      <c r="L2883" s="12">
        <f t="shared" ref="L2883:L2946" si="453">YEAR(K2883)</f>
        <v>2014</v>
      </c>
      <c r="M2883" s="12">
        <f t="shared" ref="M2883:M2946" si="454">MONTH(K2883)</f>
        <v>10</v>
      </c>
      <c r="N2883" s="11"/>
      <c r="O2883" s="11">
        <f t="shared" ref="O2883:O2946" si="455">(I2883/86400)+25569+(-5/24)</f>
        <v>41976.430972222217</v>
      </c>
      <c r="P2883" t="b">
        <v>0</v>
      </c>
      <c r="Q2883">
        <v>0</v>
      </c>
      <c r="R2883" t="b">
        <v>0</v>
      </c>
      <c r="S2883" t="s">
        <v>8271</v>
      </c>
      <c r="T2883" s="5">
        <f t="shared" ref="T2883:T2946" si="456">E2883/D2883*100</f>
        <v>0</v>
      </c>
      <c r="U2883" s="5">
        <f t="shared" ref="U2883:U2946" si="457">IF(Q2883&gt;0,E2883/Q2883,0)</f>
        <v>0</v>
      </c>
      <c r="V2883" t="str">
        <f t="shared" ref="V2883:V2946" si="458">LEFT(S2883,SEARCH("/",S2883)-1)</f>
        <v>theater</v>
      </c>
      <c r="W2883" t="str">
        <f t="shared" ref="W2883:W2946" si="459">RIGHT($S2883,LEN($S2883)-SEARCH("/",$S2883))</f>
        <v>plays</v>
      </c>
      <c r="X2883" s="8">
        <f t="shared" si="450"/>
        <v>2014</v>
      </c>
      <c r="Y2883" s="8">
        <f t="shared" si="451"/>
        <v>10</v>
      </c>
    </row>
    <row r="2884" spans="1:25" ht="19" customHeight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452"/>
        <v>42461.387939814813</v>
      </c>
      <c r="L2884" s="12">
        <f t="shared" si="453"/>
        <v>2016</v>
      </c>
      <c r="M2884" s="12">
        <f t="shared" si="454"/>
        <v>4</v>
      </c>
      <c r="N2884" s="11"/>
      <c r="O2884" s="11">
        <f t="shared" si="455"/>
        <v>42491.387939814813</v>
      </c>
      <c r="P2884" t="b">
        <v>0</v>
      </c>
      <c r="Q2884">
        <v>4</v>
      </c>
      <c r="R2884" t="b">
        <v>0</v>
      </c>
      <c r="S2884" t="s">
        <v>8271</v>
      </c>
      <c r="T2884" s="5">
        <f t="shared" si="456"/>
        <v>33.6</v>
      </c>
      <c r="U2884" s="5">
        <f t="shared" si="457"/>
        <v>63</v>
      </c>
      <c r="V2884" t="str">
        <f t="shared" si="458"/>
        <v>theater</v>
      </c>
      <c r="W2884" t="str">
        <f t="shared" si="459"/>
        <v>plays</v>
      </c>
      <c r="X2884" s="8">
        <f t="shared" si="450"/>
        <v>2016</v>
      </c>
      <c r="Y2884" s="8">
        <f t="shared" si="451"/>
        <v>4</v>
      </c>
    </row>
    <row r="2885" spans="1:25" ht="19" customHeight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452"/>
        <v>42370.694872685184</v>
      </c>
      <c r="L2885" s="12">
        <f t="shared" si="453"/>
        <v>2016</v>
      </c>
      <c r="M2885" s="12">
        <f t="shared" si="454"/>
        <v>1</v>
      </c>
      <c r="N2885" s="11"/>
      <c r="O2885" s="11">
        <f t="shared" si="455"/>
        <v>42405.999305555553</v>
      </c>
      <c r="P2885" t="b">
        <v>0</v>
      </c>
      <c r="Q2885">
        <v>5</v>
      </c>
      <c r="R2885" t="b">
        <v>0</v>
      </c>
      <c r="S2885" t="s">
        <v>8271</v>
      </c>
      <c r="T2885" s="5">
        <f t="shared" si="456"/>
        <v>19.079999999999998</v>
      </c>
      <c r="U2885" s="5">
        <f t="shared" si="457"/>
        <v>381.6</v>
      </c>
      <c r="V2885" t="str">
        <f t="shared" si="458"/>
        <v>theater</v>
      </c>
      <c r="W2885" t="str">
        <f t="shared" si="459"/>
        <v>plays</v>
      </c>
      <c r="X2885" s="8">
        <f t="shared" si="450"/>
        <v>2016</v>
      </c>
      <c r="Y2885" s="8">
        <f t="shared" si="451"/>
        <v>1</v>
      </c>
    </row>
    <row r="2886" spans="1:25" ht="19" customHeight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452"/>
        <v>41948.518923611111</v>
      </c>
      <c r="L2886" s="12">
        <f t="shared" si="453"/>
        <v>2014</v>
      </c>
      <c r="M2886" s="12">
        <f t="shared" si="454"/>
        <v>11</v>
      </c>
      <c r="N2886" s="11"/>
      <c r="O2886" s="11">
        <f t="shared" si="455"/>
        <v>41978.518923611111</v>
      </c>
      <c r="P2886" t="b">
        <v>0</v>
      </c>
      <c r="Q2886">
        <v>4</v>
      </c>
      <c r="R2886" t="b">
        <v>0</v>
      </c>
      <c r="S2886" t="s">
        <v>8271</v>
      </c>
      <c r="T2886" s="5">
        <f t="shared" si="456"/>
        <v>0.41111111111111115</v>
      </c>
      <c r="U2886" s="5">
        <f t="shared" si="457"/>
        <v>46.25</v>
      </c>
      <c r="V2886" t="str">
        <f t="shared" si="458"/>
        <v>theater</v>
      </c>
      <c r="W2886" t="str">
        <f t="shared" si="459"/>
        <v>plays</v>
      </c>
      <c r="X2886" s="8">
        <f t="shared" si="450"/>
        <v>2014</v>
      </c>
      <c r="Y2886" s="8">
        <f t="shared" si="451"/>
        <v>11</v>
      </c>
    </row>
    <row r="2887" spans="1:25" ht="19" customHeight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452"/>
        <v>42046.868067129624</v>
      </c>
      <c r="L2887" s="12">
        <f t="shared" si="453"/>
        <v>2015</v>
      </c>
      <c r="M2887" s="12">
        <f t="shared" si="454"/>
        <v>2</v>
      </c>
      <c r="N2887" s="11"/>
      <c r="O2887" s="11">
        <f t="shared" si="455"/>
        <v>42076.82640046296</v>
      </c>
      <c r="P2887" t="b">
        <v>0</v>
      </c>
      <c r="Q2887">
        <v>5</v>
      </c>
      <c r="R2887" t="b">
        <v>0</v>
      </c>
      <c r="S2887" t="s">
        <v>8271</v>
      </c>
      <c r="T2887" s="5">
        <f t="shared" si="456"/>
        <v>32.5</v>
      </c>
      <c r="U2887" s="5">
        <f t="shared" si="457"/>
        <v>26</v>
      </c>
      <c r="V2887" t="str">
        <f t="shared" si="458"/>
        <v>theater</v>
      </c>
      <c r="W2887" t="str">
        <f t="shared" si="459"/>
        <v>plays</v>
      </c>
      <c r="X2887" s="8">
        <f t="shared" si="450"/>
        <v>2015</v>
      </c>
      <c r="Y2887" s="8">
        <f t="shared" si="451"/>
        <v>2</v>
      </c>
    </row>
    <row r="2888" spans="1:25" ht="19" customHeight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452"/>
        <v>42261.424583333333</v>
      </c>
      <c r="L2888" s="12">
        <f t="shared" si="453"/>
        <v>2015</v>
      </c>
      <c r="M2888" s="12">
        <f t="shared" si="454"/>
        <v>9</v>
      </c>
      <c r="N2888" s="11"/>
      <c r="O2888" s="11">
        <f t="shared" si="455"/>
        <v>42265.957638888889</v>
      </c>
      <c r="P2888" t="b">
        <v>0</v>
      </c>
      <c r="Q2888">
        <v>1</v>
      </c>
      <c r="R2888" t="b">
        <v>0</v>
      </c>
      <c r="S2888" t="s">
        <v>8271</v>
      </c>
      <c r="T2888" s="5">
        <f t="shared" si="456"/>
        <v>5</v>
      </c>
      <c r="U2888" s="5">
        <f t="shared" si="457"/>
        <v>10</v>
      </c>
      <c r="V2888" t="str">
        <f t="shared" si="458"/>
        <v>theater</v>
      </c>
      <c r="W2888" t="str">
        <f t="shared" si="459"/>
        <v>plays</v>
      </c>
      <c r="X2888" s="8">
        <f t="shared" si="450"/>
        <v>2015</v>
      </c>
      <c r="Y2888" s="8">
        <f t="shared" si="451"/>
        <v>9</v>
      </c>
    </row>
    <row r="2889" spans="1:25" ht="19" customHeight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452"/>
        <v>41985.219027777777</v>
      </c>
      <c r="L2889" s="12">
        <f t="shared" si="453"/>
        <v>2014</v>
      </c>
      <c r="M2889" s="12">
        <f t="shared" si="454"/>
        <v>12</v>
      </c>
      <c r="N2889" s="11"/>
      <c r="O2889" s="11">
        <f t="shared" si="455"/>
        <v>42015.219027777777</v>
      </c>
      <c r="P2889" t="b">
        <v>0</v>
      </c>
      <c r="Q2889">
        <v>1</v>
      </c>
      <c r="R2889" t="b">
        <v>0</v>
      </c>
      <c r="S2889" t="s">
        <v>8271</v>
      </c>
      <c r="T2889" s="5">
        <f t="shared" si="456"/>
        <v>0.16666666666666669</v>
      </c>
      <c r="U2889" s="5">
        <f t="shared" si="457"/>
        <v>5</v>
      </c>
      <c r="V2889" t="str">
        <f t="shared" si="458"/>
        <v>theater</v>
      </c>
      <c r="W2889" t="str">
        <f t="shared" si="459"/>
        <v>plays</v>
      </c>
      <c r="X2889" s="8">
        <f t="shared" si="450"/>
        <v>2014</v>
      </c>
      <c r="Y2889" s="8">
        <f t="shared" si="451"/>
        <v>12</v>
      </c>
    </row>
    <row r="2890" spans="1:25" ht="19" customHeight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452"/>
        <v>41922.326851851853</v>
      </c>
      <c r="L2890" s="12">
        <f t="shared" si="453"/>
        <v>2014</v>
      </c>
      <c r="M2890" s="12">
        <f t="shared" si="454"/>
        <v>10</v>
      </c>
      <c r="N2890" s="11"/>
      <c r="O2890" s="11">
        <f t="shared" si="455"/>
        <v>41929.999305555553</v>
      </c>
      <c r="P2890" t="b">
        <v>0</v>
      </c>
      <c r="Q2890">
        <v>0</v>
      </c>
      <c r="R2890" t="b">
        <v>0</v>
      </c>
      <c r="S2890" t="s">
        <v>8271</v>
      </c>
      <c r="T2890" s="5">
        <f t="shared" si="456"/>
        <v>0</v>
      </c>
      <c r="U2890" s="5">
        <f t="shared" si="457"/>
        <v>0</v>
      </c>
      <c r="V2890" t="str">
        <f t="shared" si="458"/>
        <v>theater</v>
      </c>
      <c r="W2890" t="str">
        <f t="shared" si="459"/>
        <v>plays</v>
      </c>
      <c r="X2890" s="8">
        <f t="shared" si="450"/>
        <v>2014</v>
      </c>
      <c r="Y2890" s="8">
        <f t="shared" si="451"/>
        <v>10</v>
      </c>
    </row>
    <row r="2891" spans="1:25" ht="19" customHeight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452"/>
        <v>41850.654918981476</v>
      </c>
      <c r="L2891" s="12">
        <f t="shared" si="453"/>
        <v>2014</v>
      </c>
      <c r="M2891" s="12">
        <f t="shared" si="454"/>
        <v>7</v>
      </c>
      <c r="N2891" s="11"/>
      <c r="O2891" s="11">
        <f t="shared" si="455"/>
        <v>41880.654918981476</v>
      </c>
      <c r="P2891" t="b">
        <v>0</v>
      </c>
      <c r="Q2891">
        <v>14</v>
      </c>
      <c r="R2891" t="b">
        <v>0</v>
      </c>
      <c r="S2891" t="s">
        <v>8271</v>
      </c>
      <c r="T2891" s="5">
        <f t="shared" si="456"/>
        <v>38.066666666666663</v>
      </c>
      <c r="U2891" s="5">
        <f t="shared" si="457"/>
        <v>81.571428571428569</v>
      </c>
      <c r="V2891" t="str">
        <f t="shared" si="458"/>
        <v>theater</v>
      </c>
      <c r="W2891" t="str">
        <f t="shared" si="459"/>
        <v>plays</v>
      </c>
      <c r="X2891" s="8">
        <f t="shared" si="450"/>
        <v>2014</v>
      </c>
      <c r="Y2891" s="8">
        <f t="shared" si="451"/>
        <v>7</v>
      </c>
    </row>
    <row r="2892" spans="1:25" ht="19" customHeight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452"/>
        <v>41831.534629629627</v>
      </c>
      <c r="L2892" s="12">
        <f t="shared" si="453"/>
        <v>2014</v>
      </c>
      <c r="M2892" s="12">
        <f t="shared" si="454"/>
        <v>7</v>
      </c>
      <c r="N2892" s="11"/>
      <c r="O2892" s="11">
        <f t="shared" si="455"/>
        <v>41859.916666666664</v>
      </c>
      <c r="P2892" t="b">
        <v>0</v>
      </c>
      <c r="Q2892">
        <v>3</v>
      </c>
      <c r="R2892" t="b">
        <v>0</v>
      </c>
      <c r="S2892" t="s">
        <v>8271</v>
      </c>
      <c r="T2892" s="5">
        <f t="shared" si="456"/>
        <v>1.05</v>
      </c>
      <c r="U2892" s="5">
        <f t="shared" si="457"/>
        <v>7</v>
      </c>
      <c r="V2892" t="str">
        <f t="shared" si="458"/>
        <v>theater</v>
      </c>
      <c r="W2892" t="str">
        <f t="shared" si="459"/>
        <v>plays</v>
      </c>
      <c r="X2892" s="8">
        <f t="shared" si="450"/>
        <v>2014</v>
      </c>
      <c r="Y2892" s="8">
        <f t="shared" si="451"/>
        <v>7</v>
      </c>
    </row>
    <row r="2893" spans="1:25" ht="19" customHeight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452"/>
        <v>42415.675092592595</v>
      </c>
      <c r="L2893" s="12">
        <f t="shared" si="453"/>
        <v>2016</v>
      </c>
      <c r="M2893" s="12">
        <f t="shared" si="454"/>
        <v>2</v>
      </c>
      <c r="N2893" s="11"/>
      <c r="O2893" s="11">
        <f t="shared" si="455"/>
        <v>42475.633425925924</v>
      </c>
      <c r="P2893" t="b">
        <v>0</v>
      </c>
      <c r="Q2893">
        <v>10</v>
      </c>
      <c r="R2893" t="b">
        <v>0</v>
      </c>
      <c r="S2893" t="s">
        <v>8271</v>
      </c>
      <c r="T2893" s="5">
        <f t="shared" si="456"/>
        <v>2.73</v>
      </c>
      <c r="U2893" s="5">
        <f t="shared" si="457"/>
        <v>27.3</v>
      </c>
      <c r="V2893" t="str">
        <f t="shared" si="458"/>
        <v>theater</v>
      </c>
      <c r="W2893" t="str">
        <f t="shared" si="459"/>
        <v>plays</v>
      </c>
      <c r="X2893" s="8">
        <f t="shared" si="450"/>
        <v>2016</v>
      </c>
      <c r="Y2893" s="8">
        <f t="shared" si="451"/>
        <v>2</v>
      </c>
    </row>
    <row r="2894" spans="1:25" ht="19" customHeight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452"/>
        <v>41869.505833333329</v>
      </c>
      <c r="L2894" s="12">
        <f t="shared" si="453"/>
        <v>2014</v>
      </c>
      <c r="M2894" s="12">
        <f t="shared" si="454"/>
        <v>8</v>
      </c>
      <c r="N2894" s="11"/>
      <c r="O2894" s="11">
        <f t="shared" si="455"/>
        <v>41876.666666666664</v>
      </c>
      <c r="P2894" t="b">
        <v>0</v>
      </c>
      <c r="Q2894">
        <v>17</v>
      </c>
      <c r="R2894" t="b">
        <v>0</v>
      </c>
      <c r="S2894" t="s">
        <v>8271</v>
      </c>
      <c r="T2894" s="5">
        <f t="shared" si="456"/>
        <v>9.0909090909090917</v>
      </c>
      <c r="U2894" s="5">
        <f t="shared" si="457"/>
        <v>29.411764705882351</v>
      </c>
      <c r="V2894" t="str">
        <f t="shared" si="458"/>
        <v>theater</v>
      </c>
      <c r="W2894" t="str">
        <f t="shared" si="459"/>
        <v>plays</v>
      </c>
      <c r="X2894" s="8">
        <f t="shared" si="450"/>
        <v>2014</v>
      </c>
      <c r="Y2894" s="8">
        <f t="shared" si="451"/>
        <v>8</v>
      </c>
    </row>
    <row r="2895" spans="1:25" ht="19" customHeight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452"/>
        <v>41953.564756944441</v>
      </c>
      <c r="L2895" s="12">
        <f t="shared" si="453"/>
        <v>2014</v>
      </c>
      <c r="M2895" s="12">
        <f t="shared" si="454"/>
        <v>11</v>
      </c>
      <c r="N2895" s="11"/>
      <c r="O2895" s="11">
        <f t="shared" si="455"/>
        <v>42012.874999999993</v>
      </c>
      <c r="P2895" t="b">
        <v>0</v>
      </c>
      <c r="Q2895">
        <v>2</v>
      </c>
      <c r="R2895" t="b">
        <v>0</v>
      </c>
      <c r="S2895" t="s">
        <v>8271</v>
      </c>
      <c r="T2895" s="5">
        <f t="shared" si="456"/>
        <v>0.5</v>
      </c>
      <c r="U2895" s="5">
        <f t="shared" si="457"/>
        <v>12.5</v>
      </c>
      <c r="V2895" t="str">
        <f t="shared" si="458"/>
        <v>theater</v>
      </c>
      <c r="W2895" t="str">
        <f t="shared" si="459"/>
        <v>plays</v>
      </c>
      <c r="X2895" s="8">
        <f t="shared" si="450"/>
        <v>2014</v>
      </c>
      <c r="Y2895" s="8">
        <f t="shared" si="451"/>
        <v>11</v>
      </c>
    </row>
    <row r="2896" spans="1:25" ht="19" customHeight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452"/>
        <v>42037.777951388889</v>
      </c>
      <c r="L2896" s="12">
        <f t="shared" si="453"/>
        <v>2015</v>
      </c>
      <c r="M2896" s="12">
        <f t="shared" si="454"/>
        <v>2</v>
      </c>
      <c r="N2896" s="11"/>
      <c r="O2896" s="11">
        <f t="shared" si="455"/>
        <v>42097.736284722218</v>
      </c>
      <c r="P2896" t="b">
        <v>0</v>
      </c>
      <c r="Q2896">
        <v>0</v>
      </c>
      <c r="R2896" t="b">
        <v>0</v>
      </c>
      <c r="S2896" t="s">
        <v>8271</v>
      </c>
      <c r="T2896" s="5">
        <f t="shared" si="456"/>
        <v>0</v>
      </c>
      <c r="U2896" s="5">
        <f t="shared" si="457"/>
        <v>0</v>
      </c>
      <c r="V2896" t="str">
        <f t="shared" si="458"/>
        <v>theater</v>
      </c>
      <c r="W2896" t="str">
        <f t="shared" si="459"/>
        <v>plays</v>
      </c>
      <c r="X2896" s="8">
        <f t="shared" si="450"/>
        <v>2015</v>
      </c>
      <c r="Y2896" s="8">
        <f t="shared" si="451"/>
        <v>2</v>
      </c>
    </row>
    <row r="2897" spans="1:25" ht="19" customHeight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452"/>
        <v>41811.347129629627</v>
      </c>
      <c r="L2897" s="12">
        <f t="shared" si="453"/>
        <v>2014</v>
      </c>
      <c r="M2897" s="12">
        <f t="shared" si="454"/>
        <v>6</v>
      </c>
      <c r="N2897" s="11"/>
      <c r="O2897" s="11">
        <f t="shared" si="455"/>
        <v>41812.666666666664</v>
      </c>
      <c r="P2897" t="b">
        <v>0</v>
      </c>
      <c r="Q2897">
        <v>4</v>
      </c>
      <c r="R2897" t="b">
        <v>0</v>
      </c>
      <c r="S2897" t="s">
        <v>8271</v>
      </c>
      <c r="T2897" s="5">
        <f t="shared" si="456"/>
        <v>4.5999999999999996</v>
      </c>
      <c r="U2897" s="5">
        <f t="shared" si="457"/>
        <v>5.75</v>
      </c>
      <c r="V2897" t="str">
        <f t="shared" si="458"/>
        <v>theater</v>
      </c>
      <c r="W2897" t="str">
        <f t="shared" si="459"/>
        <v>plays</v>
      </c>
      <c r="X2897" s="8">
        <f t="shared" si="450"/>
        <v>2014</v>
      </c>
      <c r="Y2897" s="8">
        <f t="shared" si="451"/>
        <v>6</v>
      </c>
    </row>
    <row r="2898" spans="1:25" ht="19" customHeight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452"/>
        <v>42701.700474537036</v>
      </c>
      <c r="L2898" s="12">
        <f t="shared" si="453"/>
        <v>2016</v>
      </c>
      <c r="M2898" s="12">
        <f t="shared" si="454"/>
        <v>11</v>
      </c>
      <c r="N2898" s="11"/>
      <c r="O2898" s="11">
        <f t="shared" si="455"/>
        <v>42716.041666666664</v>
      </c>
      <c r="P2898" t="b">
        <v>0</v>
      </c>
      <c r="Q2898">
        <v>12</v>
      </c>
      <c r="R2898" t="b">
        <v>0</v>
      </c>
      <c r="S2898" t="s">
        <v>8271</v>
      </c>
      <c r="T2898" s="5">
        <f t="shared" si="456"/>
        <v>20.833333333333336</v>
      </c>
      <c r="U2898" s="5">
        <f t="shared" si="457"/>
        <v>52.083333333333336</v>
      </c>
      <c r="V2898" t="str">
        <f t="shared" si="458"/>
        <v>theater</v>
      </c>
      <c r="W2898" t="str">
        <f t="shared" si="459"/>
        <v>plays</v>
      </c>
      <c r="X2898" s="8">
        <f t="shared" si="450"/>
        <v>2016</v>
      </c>
      <c r="Y2898" s="8">
        <f t="shared" si="451"/>
        <v>11</v>
      </c>
    </row>
    <row r="2899" spans="1:25" ht="19" customHeight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452"/>
        <v>42258.438171296293</v>
      </c>
      <c r="L2899" s="12">
        <f t="shared" si="453"/>
        <v>2015</v>
      </c>
      <c r="M2899" s="12">
        <f t="shared" si="454"/>
        <v>9</v>
      </c>
      <c r="N2899" s="11"/>
      <c r="O2899" s="11">
        <f t="shared" si="455"/>
        <v>42288.436863425923</v>
      </c>
      <c r="P2899" t="b">
        <v>0</v>
      </c>
      <c r="Q2899">
        <v>3</v>
      </c>
      <c r="R2899" t="b">
        <v>0</v>
      </c>
      <c r="S2899" t="s">
        <v>8271</v>
      </c>
      <c r="T2899" s="5">
        <f t="shared" si="456"/>
        <v>4.583333333333333</v>
      </c>
      <c r="U2899" s="5">
        <f t="shared" si="457"/>
        <v>183.33333333333334</v>
      </c>
      <c r="V2899" t="str">
        <f t="shared" si="458"/>
        <v>theater</v>
      </c>
      <c r="W2899" t="str">
        <f t="shared" si="459"/>
        <v>plays</v>
      </c>
      <c r="X2899" s="8">
        <f t="shared" si="450"/>
        <v>2015</v>
      </c>
      <c r="Y2899" s="8">
        <f t="shared" si="451"/>
        <v>9</v>
      </c>
    </row>
    <row r="2900" spans="1:25" ht="19" customHeight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452"/>
        <v>42278.456631944442</v>
      </c>
      <c r="L2900" s="12">
        <f t="shared" si="453"/>
        <v>2015</v>
      </c>
      <c r="M2900" s="12">
        <f t="shared" si="454"/>
        <v>10</v>
      </c>
      <c r="N2900" s="11"/>
      <c r="O2900" s="11">
        <f t="shared" si="455"/>
        <v>42308.456631944442</v>
      </c>
      <c r="P2900" t="b">
        <v>0</v>
      </c>
      <c r="Q2900">
        <v>12</v>
      </c>
      <c r="R2900" t="b">
        <v>0</v>
      </c>
      <c r="S2900" t="s">
        <v>8271</v>
      </c>
      <c r="T2900" s="5">
        <f t="shared" si="456"/>
        <v>4.2133333333333338</v>
      </c>
      <c r="U2900" s="5">
        <f t="shared" si="457"/>
        <v>26.333333333333332</v>
      </c>
      <c r="V2900" t="str">
        <f t="shared" si="458"/>
        <v>theater</v>
      </c>
      <c r="W2900" t="str">
        <f t="shared" si="459"/>
        <v>plays</v>
      </c>
      <c r="X2900" s="8">
        <f t="shared" si="450"/>
        <v>2015</v>
      </c>
      <c r="Y2900" s="8">
        <f t="shared" si="451"/>
        <v>10</v>
      </c>
    </row>
    <row r="2901" spans="1:25" ht="19" customHeight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452"/>
        <v>42514.869884259257</v>
      </c>
      <c r="L2901" s="12">
        <f t="shared" si="453"/>
        <v>2016</v>
      </c>
      <c r="M2901" s="12">
        <f t="shared" si="454"/>
        <v>5</v>
      </c>
      <c r="N2901" s="11"/>
      <c r="O2901" s="11">
        <f t="shared" si="455"/>
        <v>42574.869884259257</v>
      </c>
      <c r="P2901" t="b">
        <v>0</v>
      </c>
      <c r="Q2901">
        <v>0</v>
      </c>
      <c r="R2901" t="b">
        <v>0</v>
      </c>
      <c r="S2901" t="s">
        <v>8271</v>
      </c>
      <c r="T2901" s="5">
        <f t="shared" si="456"/>
        <v>0</v>
      </c>
      <c r="U2901" s="5">
        <f t="shared" si="457"/>
        <v>0</v>
      </c>
      <c r="V2901" t="str">
        <f t="shared" si="458"/>
        <v>theater</v>
      </c>
      <c r="W2901" t="str">
        <f t="shared" si="459"/>
        <v>plays</v>
      </c>
      <c r="X2901" s="8">
        <f t="shared" si="450"/>
        <v>2016</v>
      </c>
      <c r="Y2901" s="8">
        <f t="shared" si="451"/>
        <v>5</v>
      </c>
    </row>
    <row r="2902" spans="1:25" ht="19" customHeight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452"/>
        <v>41830.025833333333</v>
      </c>
      <c r="L2902" s="12">
        <f t="shared" si="453"/>
        <v>2014</v>
      </c>
      <c r="M2902" s="12">
        <f t="shared" si="454"/>
        <v>7</v>
      </c>
      <c r="N2902" s="11"/>
      <c r="O2902" s="11">
        <f t="shared" si="455"/>
        <v>41860.025833333333</v>
      </c>
      <c r="P2902" t="b">
        <v>0</v>
      </c>
      <c r="Q2902">
        <v>7</v>
      </c>
      <c r="R2902" t="b">
        <v>0</v>
      </c>
      <c r="S2902" t="s">
        <v>8271</v>
      </c>
      <c r="T2902" s="5">
        <f t="shared" si="456"/>
        <v>61.909090909090914</v>
      </c>
      <c r="U2902" s="5">
        <f t="shared" si="457"/>
        <v>486.42857142857144</v>
      </c>
      <c r="V2902" t="str">
        <f t="shared" si="458"/>
        <v>theater</v>
      </c>
      <c r="W2902" t="str">
        <f t="shared" si="459"/>
        <v>plays</v>
      </c>
      <c r="X2902" s="8">
        <f t="shared" si="450"/>
        <v>2014</v>
      </c>
      <c r="Y2902" s="8">
        <f t="shared" si="451"/>
        <v>7</v>
      </c>
    </row>
    <row r="2903" spans="1:25" ht="19" customHeight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452"/>
        <v>41982.696053240739</v>
      </c>
      <c r="L2903" s="12">
        <f t="shared" si="453"/>
        <v>2014</v>
      </c>
      <c r="M2903" s="12">
        <f t="shared" si="454"/>
        <v>12</v>
      </c>
      <c r="N2903" s="11"/>
      <c r="O2903" s="11">
        <f t="shared" si="455"/>
        <v>42042.696053240739</v>
      </c>
      <c r="P2903" t="b">
        <v>0</v>
      </c>
      <c r="Q2903">
        <v>2</v>
      </c>
      <c r="R2903" t="b">
        <v>0</v>
      </c>
      <c r="S2903" t="s">
        <v>8271</v>
      </c>
      <c r="T2903" s="5">
        <f t="shared" si="456"/>
        <v>0.8</v>
      </c>
      <c r="U2903" s="5">
        <f t="shared" si="457"/>
        <v>3</v>
      </c>
      <c r="V2903" t="str">
        <f t="shared" si="458"/>
        <v>theater</v>
      </c>
      <c r="W2903" t="str">
        <f t="shared" si="459"/>
        <v>plays</v>
      </c>
      <c r="X2903" s="8">
        <f t="shared" si="450"/>
        <v>2014</v>
      </c>
      <c r="Y2903" s="8">
        <f t="shared" si="451"/>
        <v>12</v>
      </c>
    </row>
    <row r="2904" spans="1:25" ht="19" customHeight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452"/>
        <v>42210.231435185182</v>
      </c>
      <c r="L2904" s="12">
        <f t="shared" si="453"/>
        <v>2015</v>
      </c>
      <c r="M2904" s="12">
        <f t="shared" si="454"/>
        <v>7</v>
      </c>
      <c r="N2904" s="11"/>
      <c r="O2904" s="11">
        <f t="shared" si="455"/>
        <v>42240.231435185182</v>
      </c>
      <c r="P2904" t="b">
        <v>0</v>
      </c>
      <c r="Q2904">
        <v>1</v>
      </c>
      <c r="R2904" t="b">
        <v>0</v>
      </c>
      <c r="S2904" t="s">
        <v>8271</v>
      </c>
      <c r="T2904" s="5">
        <f t="shared" si="456"/>
        <v>1.6666666666666666E-2</v>
      </c>
      <c r="U2904" s="5">
        <f t="shared" si="457"/>
        <v>25</v>
      </c>
      <c r="V2904" t="str">
        <f t="shared" si="458"/>
        <v>theater</v>
      </c>
      <c r="W2904" t="str">
        <f t="shared" si="459"/>
        <v>plays</v>
      </c>
      <c r="X2904" s="8">
        <f t="shared" si="450"/>
        <v>2015</v>
      </c>
      <c r="Y2904" s="8">
        <f t="shared" si="451"/>
        <v>7</v>
      </c>
    </row>
    <row r="2905" spans="1:25" ht="19" customHeight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452"/>
        <v>42195.95854166666</v>
      </c>
      <c r="L2905" s="12">
        <f t="shared" si="453"/>
        <v>2015</v>
      </c>
      <c r="M2905" s="12">
        <f t="shared" si="454"/>
        <v>7</v>
      </c>
      <c r="N2905" s="11"/>
      <c r="O2905" s="11">
        <f t="shared" si="455"/>
        <v>42255.95854166666</v>
      </c>
      <c r="P2905" t="b">
        <v>0</v>
      </c>
      <c r="Q2905">
        <v>4</v>
      </c>
      <c r="R2905" t="b">
        <v>0</v>
      </c>
      <c r="S2905" t="s">
        <v>8271</v>
      </c>
      <c r="T2905" s="5">
        <f t="shared" si="456"/>
        <v>0.77999999999999992</v>
      </c>
      <c r="U2905" s="5">
        <f t="shared" si="457"/>
        <v>9.75</v>
      </c>
      <c r="V2905" t="str">
        <f t="shared" si="458"/>
        <v>theater</v>
      </c>
      <c r="W2905" t="str">
        <f t="shared" si="459"/>
        <v>plays</v>
      </c>
      <c r="X2905" s="8">
        <f t="shared" si="450"/>
        <v>2015</v>
      </c>
      <c r="Y2905" s="8">
        <f t="shared" si="451"/>
        <v>7</v>
      </c>
    </row>
    <row r="2906" spans="1:25" ht="19" customHeight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452"/>
        <v>41940.759618055556</v>
      </c>
      <c r="L2906" s="12">
        <f t="shared" si="453"/>
        <v>2014</v>
      </c>
      <c r="M2906" s="12">
        <f t="shared" si="454"/>
        <v>10</v>
      </c>
      <c r="N2906" s="11"/>
      <c r="O2906" s="11">
        <f t="shared" si="455"/>
        <v>41952.291666666664</v>
      </c>
      <c r="P2906" t="b">
        <v>0</v>
      </c>
      <c r="Q2906">
        <v>4</v>
      </c>
      <c r="R2906" t="b">
        <v>0</v>
      </c>
      <c r="S2906" t="s">
        <v>8271</v>
      </c>
      <c r="T2906" s="5">
        <f t="shared" si="456"/>
        <v>5</v>
      </c>
      <c r="U2906" s="5">
        <f t="shared" si="457"/>
        <v>18.75</v>
      </c>
      <c r="V2906" t="str">
        <f t="shared" si="458"/>
        <v>theater</v>
      </c>
      <c r="W2906" t="str">
        <f t="shared" si="459"/>
        <v>plays</v>
      </c>
      <c r="X2906" s="8">
        <f t="shared" si="450"/>
        <v>2014</v>
      </c>
      <c r="Y2906" s="8">
        <f t="shared" si="451"/>
        <v>10</v>
      </c>
    </row>
    <row r="2907" spans="1:25" ht="19" customHeight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452"/>
        <v>42605.848530092589</v>
      </c>
      <c r="L2907" s="12">
        <f t="shared" si="453"/>
        <v>2016</v>
      </c>
      <c r="M2907" s="12">
        <f t="shared" si="454"/>
        <v>8</v>
      </c>
      <c r="N2907" s="11"/>
      <c r="O2907" s="11">
        <f t="shared" si="455"/>
        <v>42619.848530092589</v>
      </c>
      <c r="P2907" t="b">
        <v>0</v>
      </c>
      <c r="Q2907">
        <v>17</v>
      </c>
      <c r="R2907" t="b">
        <v>0</v>
      </c>
      <c r="S2907" t="s">
        <v>8271</v>
      </c>
      <c r="T2907" s="5">
        <f t="shared" si="456"/>
        <v>17.771428571428572</v>
      </c>
      <c r="U2907" s="5">
        <f t="shared" si="457"/>
        <v>36.588235294117645</v>
      </c>
      <c r="V2907" t="str">
        <f t="shared" si="458"/>
        <v>theater</v>
      </c>
      <c r="W2907" t="str">
        <f t="shared" si="459"/>
        <v>plays</v>
      </c>
      <c r="X2907" s="8">
        <f t="shared" si="450"/>
        <v>2016</v>
      </c>
      <c r="Y2907" s="8">
        <f t="shared" si="451"/>
        <v>8</v>
      </c>
    </row>
    <row r="2908" spans="1:25" ht="19" customHeight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452"/>
        <v>42199.440578703703</v>
      </c>
      <c r="L2908" s="12">
        <f t="shared" si="453"/>
        <v>2015</v>
      </c>
      <c r="M2908" s="12">
        <f t="shared" si="454"/>
        <v>7</v>
      </c>
      <c r="N2908" s="11"/>
      <c r="O2908" s="11">
        <f t="shared" si="455"/>
        <v>42216.833333333336</v>
      </c>
      <c r="P2908" t="b">
        <v>0</v>
      </c>
      <c r="Q2908">
        <v>7</v>
      </c>
      <c r="R2908" t="b">
        <v>0</v>
      </c>
      <c r="S2908" t="s">
        <v>8271</v>
      </c>
      <c r="T2908" s="5">
        <f t="shared" si="456"/>
        <v>9.4166666666666661</v>
      </c>
      <c r="U2908" s="5">
        <f t="shared" si="457"/>
        <v>80.714285714285708</v>
      </c>
      <c r="V2908" t="str">
        <f t="shared" si="458"/>
        <v>theater</v>
      </c>
      <c r="W2908" t="str">
        <f t="shared" si="459"/>
        <v>plays</v>
      </c>
      <c r="X2908" s="8">
        <f t="shared" si="450"/>
        <v>2015</v>
      </c>
      <c r="Y2908" s="8">
        <f t="shared" si="451"/>
        <v>7</v>
      </c>
    </row>
    <row r="2909" spans="1:25" ht="19" customHeight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452"/>
        <v>42444.669409722221</v>
      </c>
      <c r="L2909" s="12">
        <f t="shared" si="453"/>
        <v>2016</v>
      </c>
      <c r="M2909" s="12">
        <f t="shared" si="454"/>
        <v>3</v>
      </c>
      <c r="N2909" s="11"/>
      <c r="O2909" s="11">
        <f t="shared" si="455"/>
        <v>42504.669409722221</v>
      </c>
      <c r="P2909" t="b">
        <v>0</v>
      </c>
      <c r="Q2909">
        <v>2</v>
      </c>
      <c r="R2909" t="b">
        <v>0</v>
      </c>
      <c r="S2909" t="s">
        <v>8271</v>
      </c>
      <c r="T2909" s="5">
        <f t="shared" si="456"/>
        <v>0.08</v>
      </c>
      <c r="U2909" s="5">
        <f t="shared" si="457"/>
        <v>1</v>
      </c>
      <c r="V2909" t="str">
        <f t="shared" si="458"/>
        <v>theater</v>
      </c>
      <c r="W2909" t="str">
        <f t="shared" si="459"/>
        <v>plays</v>
      </c>
      <c r="X2909" s="8">
        <f t="shared" si="450"/>
        <v>2016</v>
      </c>
      <c r="Y2909" s="8">
        <f t="shared" si="451"/>
        <v>3</v>
      </c>
    </row>
    <row r="2910" spans="1:25" ht="19" customHeight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452"/>
        <v>42499.523368055554</v>
      </c>
      <c r="L2910" s="12">
        <f t="shared" si="453"/>
        <v>2016</v>
      </c>
      <c r="M2910" s="12">
        <f t="shared" si="454"/>
        <v>5</v>
      </c>
      <c r="N2910" s="11"/>
      <c r="O2910" s="11">
        <f t="shared" si="455"/>
        <v>42529.523368055554</v>
      </c>
      <c r="P2910" t="b">
        <v>0</v>
      </c>
      <c r="Q2910">
        <v>5</v>
      </c>
      <c r="R2910" t="b">
        <v>0</v>
      </c>
      <c r="S2910" t="s">
        <v>8271</v>
      </c>
      <c r="T2910" s="5">
        <f t="shared" si="456"/>
        <v>2.75</v>
      </c>
      <c r="U2910" s="5">
        <f t="shared" si="457"/>
        <v>52.8</v>
      </c>
      <c r="V2910" t="str">
        <f t="shared" si="458"/>
        <v>theater</v>
      </c>
      <c r="W2910" t="str">
        <f t="shared" si="459"/>
        <v>plays</v>
      </c>
      <c r="X2910" s="8">
        <f t="shared" si="450"/>
        <v>2016</v>
      </c>
      <c r="Y2910" s="8">
        <f t="shared" si="451"/>
        <v>5</v>
      </c>
    </row>
    <row r="2911" spans="1:25" ht="19" customHeight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452"/>
        <v>41929.057881944442</v>
      </c>
      <c r="L2911" s="12">
        <f t="shared" si="453"/>
        <v>2014</v>
      </c>
      <c r="M2911" s="12">
        <f t="shared" si="454"/>
        <v>10</v>
      </c>
      <c r="N2911" s="11"/>
      <c r="O2911" s="11">
        <f t="shared" si="455"/>
        <v>41968.615277777775</v>
      </c>
      <c r="P2911" t="b">
        <v>0</v>
      </c>
      <c r="Q2911">
        <v>1</v>
      </c>
      <c r="R2911" t="b">
        <v>0</v>
      </c>
      <c r="S2911" t="s">
        <v>8271</v>
      </c>
      <c r="T2911" s="5">
        <f t="shared" si="456"/>
        <v>1.1111111111111112E-2</v>
      </c>
      <c r="U2911" s="5">
        <f t="shared" si="457"/>
        <v>20</v>
      </c>
      <c r="V2911" t="str">
        <f t="shared" si="458"/>
        <v>theater</v>
      </c>
      <c r="W2911" t="str">
        <f t="shared" si="459"/>
        <v>plays</v>
      </c>
      <c r="X2911" s="8">
        <f t="shared" si="450"/>
        <v>2014</v>
      </c>
      <c r="Y2911" s="8">
        <f t="shared" si="451"/>
        <v>10</v>
      </c>
    </row>
    <row r="2912" spans="1:25" ht="19" customHeight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452"/>
        <v>42107.632951388885</v>
      </c>
      <c r="L2912" s="12">
        <f t="shared" si="453"/>
        <v>2015</v>
      </c>
      <c r="M2912" s="12">
        <f t="shared" si="454"/>
        <v>4</v>
      </c>
      <c r="N2912" s="11"/>
      <c r="O2912" s="11">
        <f t="shared" si="455"/>
        <v>42167.632951388885</v>
      </c>
      <c r="P2912" t="b">
        <v>0</v>
      </c>
      <c r="Q2912">
        <v>1</v>
      </c>
      <c r="R2912" t="b">
        <v>0</v>
      </c>
      <c r="S2912" t="s">
        <v>8271</v>
      </c>
      <c r="T2912" s="5">
        <f t="shared" si="456"/>
        <v>3.3333333333333335E-3</v>
      </c>
      <c r="U2912" s="5">
        <f t="shared" si="457"/>
        <v>1</v>
      </c>
      <c r="V2912" t="str">
        <f t="shared" si="458"/>
        <v>theater</v>
      </c>
      <c r="W2912" t="str">
        <f t="shared" si="459"/>
        <v>plays</v>
      </c>
      <c r="X2912" s="8">
        <f t="shared" si="450"/>
        <v>2015</v>
      </c>
      <c r="Y2912" s="8">
        <f t="shared" si="451"/>
        <v>4</v>
      </c>
    </row>
    <row r="2913" spans="1:25" ht="19" customHeight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452"/>
        <v>42142.560486111113</v>
      </c>
      <c r="L2913" s="12">
        <f t="shared" si="453"/>
        <v>2015</v>
      </c>
      <c r="M2913" s="12">
        <f t="shared" si="454"/>
        <v>5</v>
      </c>
      <c r="N2913" s="11"/>
      <c r="O2913" s="11">
        <f t="shared" si="455"/>
        <v>42182.560486111113</v>
      </c>
      <c r="P2913" t="b">
        <v>0</v>
      </c>
      <c r="Q2913">
        <v>14</v>
      </c>
      <c r="R2913" t="b">
        <v>0</v>
      </c>
      <c r="S2913" t="s">
        <v>8271</v>
      </c>
      <c r="T2913" s="5">
        <f t="shared" si="456"/>
        <v>36.5</v>
      </c>
      <c r="U2913" s="5">
        <f t="shared" si="457"/>
        <v>46.928571428571431</v>
      </c>
      <c r="V2913" t="str">
        <f t="shared" si="458"/>
        <v>theater</v>
      </c>
      <c r="W2913" t="str">
        <f t="shared" si="459"/>
        <v>plays</v>
      </c>
      <c r="X2913" s="8">
        <f t="shared" si="450"/>
        <v>2015</v>
      </c>
      <c r="Y2913" s="8">
        <f t="shared" si="451"/>
        <v>5</v>
      </c>
    </row>
    <row r="2914" spans="1:25" ht="19" customHeight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452"/>
        <v>42353.923310185179</v>
      </c>
      <c r="L2914" s="12">
        <f t="shared" si="453"/>
        <v>2015</v>
      </c>
      <c r="M2914" s="12">
        <f t="shared" si="454"/>
        <v>12</v>
      </c>
      <c r="N2914" s="11"/>
      <c r="O2914" s="11">
        <f t="shared" si="455"/>
        <v>42383.923310185179</v>
      </c>
      <c r="P2914" t="b">
        <v>0</v>
      </c>
      <c r="Q2914">
        <v>26</v>
      </c>
      <c r="R2914" t="b">
        <v>0</v>
      </c>
      <c r="S2914" t="s">
        <v>8271</v>
      </c>
      <c r="T2914" s="5">
        <f t="shared" si="456"/>
        <v>14.058171745152354</v>
      </c>
      <c r="U2914" s="5">
        <f t="shared" si="457"/>
        <v>78.07692307692308</v>
      </c>
      <c r="V2914" t="str">
        <f t="shared" si="458"/>
        <v>theater</v>
      </c>
      <c r="W2914" t="str">
        <f t="shared" si="459"/>
        <v>plays</v>
      </c>
      <c r="X2914" s="8">
        <f t="shared" si="450"/>
        <v>2015</v>
      </c>
      <c r="Y2914" s="8">
        <f t="shared" si="451"/>
        <v>12</v>
      </c>
    </row>
    <row r="2915" spans="1:25" ht="19" customHeight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452"/>
        <v>41828.714571759258</v>
      </c>
      <c r="L2915" s="12">
        <f t="shared" si="453"/>
        <v>2014</v>
      </c>
      <c r="M2915" s="12">
        <f t="shared" si="454"/>
        <v>7</v>
      </c>
      <c r="N2915" s="11"/>
      <c r="O2915" s="11">
        <f t="shared" si="455"/>
        <v>41888.714571759258</v>
      </c>
      <c r="P2915" t="b">
        <v>0</v>
      </c>
      <c r="Q2915">
        <v>2</v>
      </c>
      <c r="R2915" t="b">
        <v>0</v>
      </c>
      <c r="S2915" t="s">
        <v>8271</v>
      </c>
      <c r="T2915" s="5">
        <f t="shared" si="456"/>
        <v>0.02</v>
      </c>
      <c r="U2915" s="5">
        <f t="shared" si="457"/>
        <v>1</v>
      </c>
      <c r="V2915" t="str">
        <f t="shared" si="458"/>
        <v>theater</v>
      </c>
      <c r="W2915" t="str">
        <f t="shared" si="459"/>
        <v>plays</v>
      </c>
      <c r="X2915" s="8">
        <f t="shared" si="450"/>
        <v>2014</v>
      </c>
      <c r="Y2915" s="8">
        <f t="shared" si="451"/>
        <v>7</v>
      </c>
    </row>
    <row r="2916" spans="1:25" ht="19" customHeight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452"/>
        <v>42017.699004629627</v>
      </c>
      <c r="L2916" s="12">
        <f t="shared" si="453"/>
        <v>2015</v>
      </c>
      <c r="M2916" s="12">
        <f t="shared" si="454"/>
        <v>1</v>
      </c>
      <c r="N2916" s="11"/>
      <c r="O2916" s="11">
        <f t="shared" si="455"/>
        <v>42077.657337962963</v>
      </c>
      <c r="P2916" t="b">
        <v>0</v>
      </c>
      <c r="Q2916">
        <v>1</v>
      </c>
      <c r="R2916" t="b">
        <v>0</v>
      </c>
      <c r="S2916" t="s">
        <v>8271</v>
      </c>
      <c r="T2916" s="5">
        <f t="shared" si="456"/>
        <v>4.0000000000000001E-3</v>
      </c>
      <c r="U2916" s="5">
        <f t="shared" si="457"/>
        <v>1</v>
      </c>
      <c r="V2916" t="str">
        <f t="shared" si="458"/>
        <v>theater</v>
      </c>
      <c r="W2916" t="str">
        <f t="shared" si="459"/>
        <v>plays</v>
      </c>
      <c r="X2916" s="8">
        <f t="shared" si="450"/>
        <v>2015</v>
      </c>
      <c r="Y2916" s="8">
        <f t="shared" si="451"/>
        <v>1</v>
      </c>
    </row>
    <row r="2917" spans="1:25" ht="19" customHeight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452"/>
        <v>42415.189699074072</v>
      </c>
      <c r="L2917" s="12">
        <f t="shared" si="453"/>
        <v>2016</v>
      </c>
      <c r="M2917" s="12">
        <f t="shared" si="454"/>
        <v>2</v>
      </c>
      <c r="N2917" s="11"/>
      <c r="O2917" s="11">
        <f t="shared" si="455"/>
        <v>42445.1480324074</v>
      </c>
      <c r="P2917" t="b">
        <v>0</v>
      </c>
      <c r="Q2917">
        <v>3</v>
      </c>
      <c r="R2917" t="b">
        <v>0</v>
      </c>
      <c r="S2917" t="s">
        <v>8271</v>
      </c>
      <c r="T2917" s="5">
        <f t="shared" si="456"/>
        <v>61.1</v>
      </c>
      <c r="U2917" s="5">
        <f t="shared" si="457"/>
        <v>203.66666666666666</v>
      </c>
      <c r="V2917" t="str">
        <f t="shared" si="458"/>
        <v>theater</v>
      </c>
      <c r="W2917" t="str">
        <f t="shared" si="459"/>
        <v>plays</v>
      </c>
      <c r="X2917" s="8">
        <f t="shared" si="450"/>
        <v>2016</v>
      </c>
      <c r="Y2917" s="8">
        <f t="shared" si="451"/>
        <v>2</v>
      </c>
    </row>
    <row r="2918" spans="1:25" ht="19" customHeight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452"/>
        <v>41755.268391203703</v>
      </c>
      <c r="L2918" s="12">
        <f t="shared" si="453"/>
        <v>2014</v>
      </c>
      <c r="M2918" s="12">
        <f t="shared" si="454"/>
        <v>4</v>
      </c>
      <c r="N2918" s="11"/>
      <c r="O2918" s="11">
        <f t="shared" si="455"/>
        <v>41778.268391203703</v>
      </c>
      <c r="P2918" t="b">
        <v>0</v>
      </c>
      <c r="Q2918">
        <v>7</v>
      </c>
      <c r="R2918" t="b">
        <v>0</v>
      </c>
      <c r="S2918" t="s">
        <v>8271</v>
      </c>
      <c r="T2918" s="5">
        <f t="shared" si="456"/>
        <v>7.8378378378378386</v>
      </c>
      <c r="U2918" s="5">
        <f t="shared" si="457"/>
        <v>20.714285714285715</v>
      </c>
      <c r="V2918" t="str">
        <f t="shared" si="458"/>
        <v>theater</v>
      </c>
      <c r="W2918" t="str">
        <f t="shared" si="459"/>
        <v>plays</v>
      </c>
      <c r="X2918" s="8">
        <f t="shared" si="450"/>
        <v>2014</v>
      </c>
      <c r="Y2918" s="8">
        <f t="shared" si="451"/>
        <v>4</v>
      </c>
    </row>
    <row r="2919" spans="1:25" ht="19" customHeight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452"/>
        <v>42245.026006944441</v>
      </c>
      <c r="L2919" s="12">
        <f t="shared" si="453"/>
        <v>2015</v>
      </c>
      <c r="M2919" s="12">
        <f t="shared" si="454"/>
        <v>8</v>
      </c>
      <c r="N2919" s="11"/>
      <c r="O2919" s="11">
        <f t="shared" si="455"/>
        <v>42263.026006944441</v>
      </c>
      <c r="P2919" t="b">
        <v>0</v>
      </c>
      <c r="Q2919">
        <v>9</v>
      </c>
      <c r="R2919" t="b">
        <v>0</v>
      </c>
      <c r="S2919" t="s">
        <v>8271</v>
      </c>
      <c r="T2919" s="5">
        <f t="shared" si="456"/>
        <v>21.85</v>
      </c>
      <c r="U2919" s="5">
        <f t="shared" si="457"/>
        <v>48.555555555555557</v>
      </c>
      <c r="V2919" t="str">
        <f t="shared" si="458"/>
        <v>theater</v>
      </c>
      <c r="W2919" t="str">
        <f t="shared" si="459"/>
        <v>plays</v>
      </c>
      <c r="X2919" s="8">
        <f t="shared" si="450"/>
        <v>2015</v>
      </c>
      <c r="Y2919" s="8">
        <f t="shared" si="451"/>
        <v>8</v>
      </c>
    </row>
    <row r="2920" spans="1:25" ht="19" customHeight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452"/>
        <v>42278.421377314815</v>
      </c>
      <c r="L2920" s="12">
        <f t="shared" si="453"/>
        <v>2015</v>
      </c>
      <c r="M2920" s="12">
        <f t="shared" si="454"/>
        <v>10</v>
      </c>
      <c r="N2920" s="11"/>
      <c r="O2920" s="11">
        <f t="shared" si="455"/>
        <v>42306.421377314815</v>
      </c>
      <c r="P2920" t="b">
        <v>0</v>
      </c>
      <c r="Q2920">
        <v>20</v>
      </c>
      <c r="R2920" t="b">
        <v>0</v>
      </c>
      <c r="S2920" t="s">
        <v>8271</v>
      </c>
      <c r="T2920" s="5">
        <f t="shared" si="456"/>
        <v>27.24</v>
      </c>
      <c r="U2920" s="5">
        <f t="shared" si="457"/>
        <v>68.099999999999994</v>
      </c>
      <c r="V2920" t="str">
        <f t="shared" si="458"/>
        <v>theater</v>
      </c>
      <c r="W2920" t="str">
        <f t="shared" si="459"/>
        <v>plays</v>
      </c>
      <c r="X2920" s="8">
        <f t="shared" si="450"/>
        <v>2015</v>
      </c>
      <c r="Y2920" s="8">
        <f t="shared" si="451"/>
        <v>10</v>
      </c>
    </row>
    <row r="2921" spans="1:25" ht="19" customHeight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452"/>
        <v>41826.411215277774</v>
      </c>
      <c r="L2921" s="12">
        <f t="shared" si="453"/>
        <v>2014</v>
      </c>
      <c r="M2921" s="12">
        <f t="shared" si="454"/>
        <v>7</v>
      </c>
      <c r="N2921" s="11"/>
      <c r="O2921" s="11">
        <f t="shared" si="455"/>
        <v>41856.411215277774</v>
      </c>
      <c r="P2921" t="b">
        <v>0</v>
      </c>
      <c r="Q2921">
        <v>6</v>
      </c>
      <c r="R2921" t="b">
        <v>0</v>
      </c>
      <c r="S2921" t="s">
        <v>8271</v>
      </c>
      <c r="T2921" s="5">
        <f t="shared" si="456"/>
        <v>8.5</v>
      </c>
      <c r="U2921" s="5">
        <f t="shared" si="457"/>
        <v>8.5</v>
      </c>
      <c r="V2921" t="str">
        <f t="shared" si="458"/>
        <v>theater</v>
      </c>
      <c r="W2921" t="str">
        <f t="shared" si="459"/>
        <v>plays</v>
      </c>
      <c r="X2921" s="8">
        <f t="shared" si="450"/>
        <v>2014</v>
      </c>
      <c r="Y2921" s="8">
        <f t="shared" si="451"/>
        <v>7</v>
      </c>
    </row>
    <row r="2922" spans="1:25" ht="19" customHeight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452"/>
        <v>42058.584143518521</v>
      </c>
      <c r="L2922" s="12">
        <f t="shared" si="453"/>
        <v>2015</v>
      </c>
      <c r="M2922" s="12">
        <f t="shared" si="454"/>
        <v>2</v>
      </c>
      <c r="N2922" s="11"/>
      <c r="O2922" s="11">
        <f t="shared" si="455"/>
        <v>42088.54247685185</v>
      </c>
      <c r="P2922" t="b">
        <v>0</v>
      </c>
      <c r="Q2922">
        <v>13</v>
      </c>
      <c r="R2922" t="b">
        <v>0</v>
      </c>
      <c r="S2922" t="s">
        <v>8271</v>
      </c>
      <c r="T2922" s="5">
        <f t="shared" si="456"/>
        <v>26.840000000000003</v>
      </c>
      <c r="U2922" s="5">
        <f t="shared" si="457"/>
        <v>51.615384615384613</v>
      </c>
      <c r="V2922" t="str">
        <f t="shared" si="458"/>
        <v>theater</v>
      </c>
      <c r="W2922" t="str">
        <f t="shared" si="459"/>
        <v>plays</v>
      </c>
      <c r="X2922" s="8">
        <f t="shared" si="450"/>
        <v>2015</v>
      </c>
      <c r="Y2922" s="8">
        <f t="shared" si="451"/>
        <v>2</v>
      </c>
    </row>
    <row r="2923" spans="1:25" ht="19" customHeight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452"/>
        <v>41877.678287037037</v>
      </c>
      <c r="L2923" s="12">
        <f t="shared" si="453"/>
        <v>2014</v>
      </c>
      <c r="M2923" s="12">
        <f t="shared" si="454"/>
        <v>8</v>
      </c>
      <c r="N2923" s="11"/>
      <c r="O2923" s="11">
        <f t="shared" si="455"/>
        <v>41907.678287037037</v>
      </c>
      <c r="P2923" t="b">
        <v>0</v>
      </c>
      <c r="Q2923">
        <v>3</v>
      </c>
      <c r="R2923" t="b">
        <v>1</v>
      </c>
      <c r="S2923" t="s">
        <v>8305</v>
      </c>
      <c r="T2923" s="5">
        <f t="shared" si="456"/>
        <v>129</v>
      </c>
      <c r="U2923" s="5">
        <f t="shared" si="457"/>
        <v>43</v>
      </c>
      <c r="V2923" t="str">
        <f t="shared" si="458"/>
        <v>theater</v>
      </c>
      <c r="W2923" t="str">
        <f t="shared" si="459"/>
        <v>musical</v>
      </c>
      <c r="X2923" s="8">
        <f t="shared" si="450"/>
        <v>2014</v>
      </c>
      <c r="Y2923" s="8">
        <f t="shared" si="451"/>
        <v>8</v>
      </c>
    </row>
    <row r="2924" spans="1:25" ht="19" customHeight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452"/>
        <v>42097.665821759256</v>
      </c>
      <c r="L2924" s="12">
        <f t="shared" si="453"/>
        <v>2015</v>
      </c>
      <c r="M2924" s="12">
        <f t="shared" si="454"/>
        <v>4</v>
      </c>
      <c r="N2924" s="11"/>
      <c r="O2924" s="11">
        <f t="shared" si="455"/>
        <v>42142.665821759256</v>
      </c>
      <c r="P2924" t="b">
        <v>0</v>
      </c>
      <c r="Q2924">
        <v>6</v>
      </c>
      <c r="R2924" t="b">
        <v>1</v>
      </c>
      <c r="S2924" t="s">
        <v>8305</v>
      </c>
      <c r="T2924" s="5">
        <f t="shared" si="456"/>
        <v>100</v>
      </c>
      <c r="U2924" s="5">
        <f t="shared" si="457"/>
        <v>83.333333333333329</v>
      </c>
      <c r="V2924" t="str">
        <f t="shared" si="458"/>
        <v>theater</v>
      </c>
      <c r="W2924" t="str">
        <f t="shared" si="459"/>
        <v>musical</v>
      </c>
      <c r="X2924" s="8">
        <f t="shared" si="450"/>
        <v>2015</v>
      </c>
      <c r="Y2924" s="8">
        <f t="shared" si="451"/>
        <v>4</v>
      </c>
    </row>
    <row r="2925" spans="1:25" ht="19" customHeight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452"/>
        <v>42012.944201388884</v>
      </c>
      <c r="L2925" s="12">
        <f t="shared" si="453"/>
        <v>2015</v>
      </c>
      <c r="M2925" s="12">
        <f t="shared" si="454"/>
        <v>1</v>
      </c>
      <c r="N2925" s="11"/>
      <c r="O2925" s="11">
        <f t="shared" si="455"/>
        <v>42027.916666666664</v>
      </c>
      <c r="P2925" t="b">
        <v>0</v>
      </c>
      <c r="Q2925">
        <v>10</v>
      </c>
      <c r="R2925" t="b">
        <v>1</v>
      </c>
      <c r="S2925" t="s">
        <v>8305</v>
      </c>
      <c r="T2925" s="5">
        <f t="shared" si="456"/>
        <v>100</v>
      </c>
      <c r="U2925" s="5">
        <f t="shared" si="457"/>
        <v>30</v>
      </c>
      <c r="V2925" t="str">
        <f t="shared" si="458"/>
        <v>theater</v>
      </c>
      <c r="W2925" t="str">
        <f t="shared" si="459"/>
        <v>musical</v>
      </c>
      <c r="X2925" s="8">
        <f t="shared" si="450"/>
        <v>2015</v>
      </c>
      <c r="Y2925" s="8">
        <f t="shared" si="451"/>
        <v>1</v>
      </c>
    </row>
    <row r="2926" spans="1:25" ht="19" customHeight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452"/>
        <v>42103.348495370366</v>
      </c>
      <c r="L2926" s="12">
        <f t="shared" si="453"/>
        <v>2015</v>
      </c>
      <c r="M2926" s="12">
        <f t="shared" si="454"/>
        <v>4</v>
      </c>
      <c r="N2926" s="11"/>
      <c r="O2926" s="11">
        <f t="shared" si="455"/>
        <v>42132.957638888889</v>
      </c>
      <c r="P2926" t="b">
        <v>0</v>
      </c>
      <c r="Q2926">
        <v>147</v>
      </c>
      <c r="R2926" t="b">
        <v>1</v>
      </c>
      <c r="S2926" t="s">
        <v>8305</v>
      </c>
      <c r="T2926" s="5">
        <f t="shared" si="456"/>
        <v>103.2</v>
      </c>
      <c r="U2926" s="5">
        <f t="shared" si="457"/>
        <v>175.51020408163265</v>
      </c>
      <c r="V2926" t="str">
        <f t="shared" si="458"/>
        <v>theater</v>
      </c>
      <c r="W2926" t="str">
        <f t="shared" si="459"/>
        <v>musical</v>
      </c>
      <c r="X2926" s="8">
        <f t="shared" si="450"/>
        <v>2015</v>
      </c>
      <c r="Y2926" s="8">
        <f t="shared" si="451"/>
        <v>4</v>
      </c>
    </row>
    <row r="2927" spans="1:25" ht="19" customHeight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452"/>
        <v>41863.375787037039</v>
      </c>
      <c r="L2927" s="12">
        <f t="shared" si="453"/>
        <v>2014</v>
      </c>
      <c r="M2927" s="12">
        <f t="shared" si="454"/>
        <v>8</v>
      </c>
      <c r="N2927" s="11"/>
      <c r="O2927" s="11">
        <f t="shared" si="455"/>
        <v>41893.375787037039</v>
      </c>
      <c r="P2927" t="b">
        <v>0</v>
      </c>
      <c r="Q2927">
        <v>199</v>
      </c>
      <c r="R2927" t="b">
        <v>1</v>
      </c>
      <c r="S2927" t="s">
        <v>8305</v>
      </c>
      <c r="T2927" s="5">
        <f t="shared" si="456"/>
        <v>102.44597777777777</v>
      </c>
      <c r="U2927" s="5">
        <f t="shared" si="457"/>
        <v>231.66175879396985</v>
      </c>
      <c r="V2927" t="str">
        <f t="shared" si="458"/>
        <v>theater</v>
      </c>
      <c r="W2927" t="str">
        <f t="shared" si="459"/>
        <v>musical</v>
      </c>
      <c r="X2927" s="8">
        <f t="shared" si="450"/>
        <v>2014</v>
      </c>
      <c r="Y2927" s="8">
        <f t="shared" si="451"/>
        <v>8</v>
      </c>
    </row>
    <row r="2928" spans="1:25" ht="19" customHeight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452"/>
        <v>42044.557627314811</v>
      </c>
      <c r="L2928" s="12">
        <f t="shared" si="453"/>
        <v>2015</v>
      </c>
      <c r="M2928" s="12">
        <f t="shared" si="454"/>
        <v>2</v>
      </c>
      <c r="N2928" s="11"/>
      <c r="O2928" s="11">
        <f t="shared" si="455"/>
        <v>42058.557627314811</v>
      </c>
      <c r="P2928" t="b">
        <v>0</v>
      </c>
      <c r="Q2928">
        <v>50</v>
      </c>
      <c r="R2928" t="b">
        <v>1</v>
      </c>
      <c r="S2928" t="s">
        <v>8305</v>
      </c>
      <c r="T2928" s="5">
        <f t="shared" si="456"/>
        <v>125</v>
      </c>
      <c r="U2928" s="5">
        <f t="shared" si="457"/>
        <v>75</v>
      </c>
      <c r="V2928" t="str">
        <f t="shared" si="458"/>
        <v>theater</v>
      </c>
      <c r="W2928" t="str">
        <f t="shared" si="459"/>
        <v>musical</v>
      </c>
      <c r="X2928" s="8">
        <f t="shared" si="450"/>
        <v>2015</v>
      </c>
      <c r="Y2928" s="8">
        <f t="shared" si="451"/>
        <v>2</v>
      </c>
    </row>
    <row r="2929" spans="1:25" ht="19" customHeight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452"/>
        <v>41806.460983796293</v>
      </c>
      <c r="L2929" s="12">
        <f t="shared" si="453"/>
        <v>2014</v>
      </c>
      <c r="M2929" s="12">
        <f t="shared" si="454"/>
        <v>6</v>
      </c>
      <c r="N2929" s="11"/>
      <c r="O2929" s="11">
        <f t="shared" si="455"/>
        <v>41835</v>
      </c>
      <c r="P2929" t="b">
        <v>0</v>
      </c>
      <c r="Q2929">
        <v>21</v>
      </c>
      <c r="R2929" t="b">
        <v>1</v>
      </c>
      <c r="S2929" t="s">
        <v>8305</v>
      </c>
      <c r="T2929" s="5">
        <f t="shared" si="456"/>
        <v>130.83333333333334</v>
      </c>
      <c r="U2929" s="5">
        <f t="shared" si="457"/>
        <v>112.14285714285714</v>
      </c>
      <c r="V2929" t="str">
        <f t="shared" si="458"/>
        <v>theater</v>
      </c>
      <c r="W2929" t="str">
        <f t="shared" si="459"/>
        <v>musical</v>
      </c>
      <c r="X2929" s="8">
        <f t="shared" si="450"/>
        <v>2014</v>
      </c>
      <c r="Y2929" s="8">
        <f t="shared" si="451"/>
        <v>6</v>
      </c>
    </row>
    <row r="2930" spans="1:25" ht="19" customHeight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452"/>
        <v>42403.789884259262</v>
      </c>
      <c r="L2930" s="12">
        <f t="shared" si="453"/>
        <v>2016</v>
      </c>
      <c r="M2930" s="12">
        <f t="shared" si="454"/>
        <v>2</v>
      </c>
      <c r="N2930" s="11"/>
      <c r="O2930" s="11">
        <f t="shared" si="455"/>
        <v>42433.789884259262</v>
      </c>
      <c r="P2930" t="b">
        <v>0</v>
      </c>
      <c r="Q2930">
        <v>24</v>
      </c>
      <c r="R2930" t="b">
        <v>1</v>
      </c>
      <c r="S2930" t="s">
        <v>8305</v>
      </c>
      <c r="T2930" s="5">
        <f t="shared" si="456"/>
        <v>100</v>
      </c>
      <c r="U2930" s="5">
        <f t="shared" si="457"/>
        <v>41.666666666666664</v>
      </c>
      <c r="V2930" t="str">
        <f t="shared" si="458"/>
        <v>theater</v>
      </c>
      <c r="W2930" t="str">
        <f t="shared" si="459"/>
        <v>musical</v>
      </c>
      <c r="X2930" s="8">
        <f t="shared" si="450"/>
        <v>2016</v>
      </c>
      <c r="Y2930" s="8">
        <f t="shared" si="451"/>
        <v>2</v>
      </c>
    </row>
    <row r="2931" spans="1:25" ht="19" customHeight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452"/>
        <v>41754.355995370366</v>
      </c>
      <c r="L2931" s="12">
        <f t="shared" si="453"/>
        <v>2014</v>
      </c>
      <c r="M2931" s="12">
        <f t="shared" si="454"/>
        <v>4</v>
      </c>
      <c r="N2931" s="11"/>
      <c r="O2931" s="11">
        <f t="shared" si="455"/>
        <v>41784.355995370366</v>
      </c>
      <c r="P2931" t="b">
        <v>0</v>
      </c>
      <c r="Q2931">
        <v>32</v>
      </c>
      <c r="R2931" t="b">
        <v>1</v>
      </c>
      <c r="S2931" t="s">
        <v>8305</v>
      </c>
      <c r="T2931" s="5">
        <f t="shared" si="456"/>
        <v>102.06937499999999</v>
      </c>
      <c r="U2931" s="5">
        <f t="shared" si="457"/>
        <v>255.17343750000001</v>
      </c>
      <c r="V2931" t="str">
        <f t="shared" si="458"/>
        <v>theater</v>
      </c>
      <c r="W2931" t="str">
        <f t="shared" si="459"/>
        <v>musical</v>
      </c>
      <c r="X2931" s="8">
        <f t="shared" si="450"/>
        <v>2014</v>
      </c>
      <c r="Y2931" s="8">
        <f t="shared" si="451"/>
        <v>4</v>
      </c>
    </row>
    <row r="2932" spans="1:25" ht="19" customHeight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452"/>
        <v>42101.375740740739</v>
      </c>
      <c r="L2932" s="12">
        <f t="shared" si="453"/>
        <v>2015</v>
      </c>
      <c r="M2932" s="12">
        <f t="shared" si="454"/>
        <v>4</v>
      </c>
      <c r="N2932" s="11"/>
      <c r="O2932" s="11">
        <f t="shared" si="455"/>
        <v>42131.375740740739</v>
      </c>
      <c r="P2932" t="b">
        <v>0</v>
      </c>
      <c r="Q2932">
        <v>62</v>
      </c>
      <c r="R2932" t="b">
        <v>1</v>
      </c>
      <c r="S2932" t="s">
        <v>8305</v>
      </c>
      <c r="T2932" s="5">
        <f t="shared" si="456"/>
        <v>100.92000000000002</v>
      </c>
      <c r="U2932" s="5">
        <f t="shared" si="457"/>
        <v>162.7741935483871</v>
      </c>
      <c r="V2932" t="str">
        <f t="shared" si="458"/>
        <v>theater</v>
      </c>
      <c r="W2932" t="str">
        <f t="shared" si="459"/>
        <v>musical</v>
      </c>
      <c r="X2932" s="8">
        <f t="shared" si="450"/>
        <v>2015</v>
      </c>
      <c r="Y2932" s="8">
        <f t="shared" si="451"/>
        <v>4</v>
      </c>
    </row>
    <row r="2933" spans="1:25" ht="19" customHeight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452"/>
        <v>41872.082905092589</v>
      </c>
      <c r="L2933" s="12">
        <f t="shared" si="453"/>
        <v>2014</v>
      </c>
      <c r="M2933" s="12">
        <f t="shared" si="454"/>
        <v>8</v>
      </c>
      <c r="N2933" s="11"/>
      <c r="O2933" s="11">
        <f t="shared" si="455"/>
        <v>41897.047222222223</v>
      </c>
      <c r="P2933" t="b">
        <v>0</v>
      </c>
      <c r="Q2933">
        <v>9</v>
      </c>
      <c r="R2933" t="b">
        <v>1</v>
      </c>
      <c r="S2933" t="s">
        <v>8305</v>
      </c>
      <c r="T2933" s="5">
        <f t="shared" si="456"/>
        <v>106</v>
      </c>
      <c r="U2933" s="5">
        <f t="shared" si="457"/>
        <v>88.333333333333329</v>
      </c>
      <c r="V2933" t="str">
        <f t="shared" si="458"/>
        <v>theater</v>
      </c>
      <c r="W2933" t="str">
        <f t="shared" si="459"/>
        <v>musical</v>
      </c>
      <c r="X2933" s="8">
        <f t="shared" si="450"/>
        <v>2014</v>
      </c>
      <c r="Y2933" s="8">
        <f t="shared" si="451"/>
        <v>8</v>
      </c>
    </row>
    <row r="2934" spans="1:25" ht="19" customHeight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452"/>
        <v>42024.956446759257</v>
      </c>
      <c r="L2934" s="12">
        <f t="shared" si="453"/>
        <v>2015</v>
      </c>
      <c r="M2934" s="12">
        <f t="shared" si="454"/>
        <v>1</v>
      </c>
      <c r="N2934" s="11"/>
      <c r="O2934" s="11">
        <f t="shared" si="455"/>
        <v>42056.249999999993</v>
      </c>
      <c r="P2934" t="b">
        <v>0</v>
      </c>
      <c r="Q2934">
        <v>38</v>
      </c>
      <c r="R2934" t="b">
        <v>1</v>
      </c>
      <c r="S2934" t="s">
        <v>8305</v>
      </c>
      <c r="T2934" s="5">
        <f t="shared" si="456"/>
        <v>105.0967741935484</v>
      </c>
      <c r="U2934" s="5">
        <f t="shared" si="457"/>
        <v>85.736842105263165</v>
      </c>
      <c r="V2934" t="str">
        <f t="shared" si="458"/>
        <v>theater</v>
      </c>
      <c r="W2934" t="str">
        <f t="shared" si="459"/>
        <v>musical</v>
      </c>
      <c r="X2934" s="8">
        <f t="shared" si="450"/>
        <v>2015</v>
      </c>
      <c r="Y2934" s="8">
        <f t="shared" si="451"/>
        <v>1</v>
      </c>
    </row>
    <row r="2935" spans="1:25" ht="19" customHeight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452"/>
        <v>42495.748298611106</v>
      </c>
      <c r="L2935" s="12">
        <f t="shared" si="453"/>
        <v>2016</v>
      </c>
      <c r="M2935" s="12">
        <f t="shared" si="454"/>
        <v>5</v>
      </c>
      <c r="N2935" s="11"/>
      <c r="O2935" s="11">
        <f t="shared" si="455"/>
        <v>42525.748298611106</v>
      </c>
      <c r="P2935" t="b">
        <v>0</v>
      </c>
      <c r="Q2935">
        <v>54</v>
      </c>
      <c r="R2935" t="b">
        <v>1</v>
      </c>
      <c r="S2935" t="s">
        <v>8305</v>
      </c>
      <c r="T2935" s="5">
        <f t="shared" si="456"/>
        <v>102.76</v>
      </c>
      <c r="U2935" s="5">
        <f t="shared" si="457"/>
        <v>47.574074074074076</v>
      </c>
      <c r="V2935" t="str">
        <f t="shared" si="458"/>
        <v>theater</v>
      </c>
      <c r="W2935" t="str">
        <f t="shared" si="459"/>
        <v>musical</v>
      </c>
      <c r="X2935" s="8">
        <f t="shared" si="450"/>
        <v>2016</v>
      </c>
      <c r="Y2935" s="8">
        <f t="shared" si="451"/>
        <v>5</v>
      </c>
    </row>
    <row r="2936" spans="1:25" ht="19" customHeight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452"/>
        <v>41775.427824074075</v>
      </c>
      <c r="L2936" s="12">
        <f t="shared" si="453"/>
        <v>2014</v>
      </c>
      <c r="M2936" s="12">
        <f t="shared" si="454"/>
        <v>5</v>
      </c>
      <c r="N2936" s="11"/>
      <c r="O2936" s="11">
        <f t="shared" si="455"/>
        <v>41805.427824074075</v>
      </c>
      <c r="P2936" t="b">
        <v>0</v>
      </c>
      <c r="Q2936">
        <v>37</v>
      </c>
      <c r="R2936" t="b">
        <v>1</v>
      </c>
      <c r="S2936" t="s">
        <v>8305</v>
      </c>
      <c r="T2936" s="5">
        <f t="shared" si="456"/>
        <v>108</v>
      </c>
      <c r="U2936" s="5">
        <f t="shared" si="457"/>
        <v>72.972972972972968</v>
      </c>
      <c r="V2936" t="str">
        <f t="shared" si="458"/>
        <v>theater</v>
      </c>
      <c r="W2936" t="str">
        <f t="shared" si="459"/>
        <v>musical</v>
      </c>
      <c r="X2936" s="8">
        <f t="shared" si="450"/>
        <v>2014</v>
      </c>
      <c r="Y2936" s="8">
        <f t="shared" si="451"/>
        <v>5</v>
      </c>
    </row>
    <row r="2937" spans="1:25" ht="19" customHeight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452"/>
        <v>42553.375092592592</v>
      </c>
      <c r="L2937" s="12">
        <f t="shared" si="453"/>
        <v>2016</v>
      </c>
      <c r="M2937" s="12">
        <f t="shared" si="454"/>
        <v>7</v>
      </c>
      <c r="N2937" s="11"/>
      <c r="O2937" s="11">
        <f t="shared" si="455"/>
        <v>42611.499999999993</v>
      </c>
      <c r="P2937" t="b">
        <v>0</v>
      </c>
      <c r="Q2937">
        <v>39</v>
      </c>
      <c r="R2937" t="b">
        <v>1</v>
      </c>
      <c r="S2937" t="s">
        <v>8305</v>
      </c>
      <c r="T2937" s="5">
        <f t="shared" si="456"/>
        <v>100.88571428571429</v>
      </c>
      <c r="U2937" s="5">
        <f t="shared" si="457"/>
        <v>90.538461538461533</v>
      </c>
      <c r="V2937" t="str">
        <f t="shared" si="458"/>
        <v>theater</v>
      </c>
      <c r="W2937" t="str">
        <f t="shared" si="459"/>
        <v>musical</v>
      </c>
      <c r="X2937" s="8">
        <f t="shared" si="450"/>
        <v>2016</v>
      </c>
      <c r="Y2937" s="8">
        <f t="shared" si="451"/>
        <v>7</v>
      </c>
    </row>
    <row r="2938" spans="1:25" ht="19" customHeight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452"/>
        <v>41912.442395833328</v>
      </c>
      <c r="L2938" s="12">
        <f t="shared" si="453"/>
        <v>2014</v>
      </c>
      <c r="M2938" s="12">
        <f t="shared" si="454"/>
        <v>9</v>
      </c>
      <c r="N2938" s="11"/>
      <c r="O2938" s="11">
        <f t="shared" si="455"/>
        <v>41924.999305555553</v>
      </c>
      <c r="P2938" t="b">
        <v>0</v>
      </c>
      <c r="Q2938">
        <v>34</v>
      </c>
      <c r="R2938" t="b">
        <v>1</v>
      </c>
      <c r="S2938" t="s">
        <v>8305</v>
      </c>
      <c r="T2938" s="5">
        <f t="shared" si="456"/>
        <v>128</v>
      </c>
      <c r="U2938" s="5">
        <f t="shared" si="457"/>
        <v>37.647058823529413</v>
      </c>
      <c r="V2938" t="str">
        <f t="shared" si="458"/>
        <v>theater</v>
      </c>
      <c r="W2938" t="str">
        <f t="shared" si="459"/>
        <v>musical</v>
      </c>
      <c r="X2938" s="8">
        <f t="shared" si="450"/>
        <v>2014</v>
      </c>
      <c r="Y2938" s="8">
        <f t="shared" si="451"/>
        <v>9</v>
      </c>
    </row>
    <row r="2939" spans="1:25" ht="19" customHeight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452"/>
        <v>41803.248993055553</v>
      </c>
      <c r="L2939" s="12">
        <f t="shared" si="453"/>
        <v>2014</v>
      </c>
      <c r="M2939" s="12">
        <f t="shared" si="454"/>
        <v>6</v>
      </c>
      <c r="N2939" s="11"/>
      <c r="O2939" s="11">
        <f t="shared" si="455"/>
        <v>41833.248993055553</v>
      </c>
      <c r="P2939" t="b">
        <v>0</v>
      </c>
      <c r="Q2939">
        <v>55</v>
      </c>
      <c r="R2939" t="b">
        <v>1</v>
      </c>
      <c r="S2939" t="s">
        <v>8305</v>
      </c>
      <c r="T2939" s="5">
        <f t="shared" si="456"/>
        <v>133.33333333333331</v>
      </c>
      <c r="U2939" s="5">
        <f t="shared" si="457"/>
        <v>36.363636363636367</v>
      </c>
      <c r="V2939" t="str">
        <f t="shared" si="458"/>
        <v>theater</v>
      </c>
      <c r="W2939" t="str">
        <f t="shared" si="459"/>
        <v>musical</v>
      </c>
      <c r="X2939" s="8">
        <f t="shared" si="450"/>
        <v>2014</v>
      </c>
      <c r="Y2939" s="8">
        <f t="shared" si="451"/>
        <v>6</v>
      </c>
    </row>
    <row r="2940" spans="1:25" ht="19" customHeight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452"/>
        <v>42004.495532407404</v>
      </c>
      <c r="L2940" s="12">
        <f t="shared" si="453"/>
        <v>2014</v>
      </c>
      <c r="M2940" s="12">
        <f t="shared" si="454"/>
        <v>12</v>
      </c>
      <c r="N2940" s="11"/>
      <c r="O2940" s="11">
        <f t="shared" si="455"/>
        <v>42034.495532407404</v>
      </c>
      <c r="P2940" t="b">
        <v>0</v>
      </c>
      <c r="Q2940">
        <v>32</v>
      </c>
      <c r="R2940" t="b">
        <v>1</v>
      </c>
      <c r="S2940" t="s">
        <v>8305</v>
      </c>
      <c r="T2940" s="5">
        <f t="shared" si="456"/>
        <v>101.375</v>
      </c>
      <c r="U2940" s="5">
        <f t="shared" si="457"/>
        <v>126.71875</v>
      </c>
      <c r="V2940" t="str">
        <f t="shared" si="458"/>
        <v>theater</v>
      </c>
      <c r="W2940" t="str">
        <f t="shared" si="459"/>
        <v>musical</v>
      </c>
      <c r="X2940" s="8">
        <f t="shared" si="450"/>
        <v>2014</v>
      </c>
      <c r="Y2940" s="8">
        <f t="shared" si="451"/>
        <v>12</v>
      </c>
    </row>
    <row r="2941" spans="1:25" ht="19" customHeight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452"/>
        <v>41845.60083333333</v>
      </c>
      <c r="L2941" s="12">
        <f t="shared" si="453"/>
        <v>2014</v>
      </c>
      <c r="M2941" s="12">
        <f t="shared" si="454"/>
        <v>7</v>
      </c>
      <c r="N2941" s="11"/>
      <c r="O2941" s="11">
        <f t="shared" si="455"/>
        <v>41878.833333333328</v>
      </c>
      <c r="P2941" t="b">
        <v>0</v>
      </c>
      <c r="Q2941">
        <v>25</v>
      </c>
      <c r="R2941" t="b">
        <v>1</v>
      </c>
      <c r="S2941" t="s">
        <v>8305</v>
      </c>
      <c r="T2941" s="5">
        <f t="shared" si="456"/>
        <v>102.875</v>
      </c>
      <c r="U2941" s="5">
        <f t="shared" si="457"/>
        <v>329.2</v>
      </c>
      <c r="V2941" t="str">
        <f t="shared" si="458"/>
        <v>theater</v>
      </c>
      <c r="W2941" t="str">
        <f t="shared" si="459"/>
        <v>musical</v>
      </c>
      <c r="X2941" s="8">
        <f t="shared" si="450"/>
        <v>2014</v>
      </c>
      <c r="Y2941" s="8">
        <f t="shared" si="451"/>
        <v>7</v>
      </c>
    </row>
    <row r="2942" spans="1:25" ht="19" customHeight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452"/>
        <v>41982.565023148149</v>
      </c>
      <c r="L2942" s="12">
        <f t="shared" si="453"/>
        <v>2014</v>
      </c>
      <c r="M2942" s="12">
        <f t="shared" si="454"/>
        <v>12</v>
      </c>
      <c r="N2942" s="11"/>
      <c r="O2942" s="11">
        <f t="shared" si="455"/>
        <v>42022.565023148149</v>
      </c>
      <c r="P2942" t="b">
        <v>0</v>
      </c>
      <c r="Q2942">
        <v>33</v>
      </c>
      <c r="R2942" t="b">
        <v>1</v>
      </c>
      <c r="S2942" t="s">
        <v>8305</v>
      </c>
      <c r="T2942" s="5">
        <f t="shared" si="456"/>
        <v>107.24000000000001</v>
      </c>
      <c r="U2942" s="5">
        <f t="shared" si="457"/>
        <v>81.242424242424249</v>
      </c>
      <c r="V2942" t="str">
        <f t="shared" si="458"/>
        <v>theater</v>
      </c>
      <c r="W2942" t="str">
        <f t="shared" si="459"/>
        <v>musical</v>
      </c>
      <c r="X2942" s="8">
        <f t="shared" si="450"/>
        <v>2014</v>
      </c>
      <c r="Y2942" s="8">
        <f t="shared" si="451"/>
        <v>12</v>
      </c>
    </row>
    <row r="2943" spans="1:25" ht="19" customHeight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452"/>
        <v>42034.751793981479</v>
      </c>
      <c r="L2943" s="12">
        <f t="shared" si="453"/>
        <v>2015</v>
      </c>
      <c r="M2943" s="12">
        <f t="shared" si="454"/>
        <v>1</v>
      </c>
      <c r="N2943" s="11"/>
      <c r="O2943" s="11">
        <f t="shared" si="455"/>
        <v>42064.751793981479</v>
      </c>
      <c r="P2943" t="b">
        <v>0</v>
      </c>
      <c r="Q2943">
        <v>1</v>
      </c>
      <c r="R2943" t="b">
        <v>0</v>
      </c>
      <c r="S2943" t="s">
        <v>8303</v>
      </c>
      <c r="T2943" s="5">
        <f t="shared" si="456"/>
        <v>4.0000000000000001E-3</v>
      </c>
      <c r="U2943" s="5">
        <f t="shared" si="457"/>
        <v>1</v>
      </c>
      <c r="V2943" t="str">
        <f t="shared" si="458"/>
        <v>theater</v>
      </c>
      <c r="W2943" t="str">
        <f t="shared" si="459"/>
        <v>spaces</v>
      </c>
      <c r="X2943" s="8">
        <f t="shared" si="450"/>
        <v>2015</v>
      </c>
      <c r="Y2943" s="8">
        <f t="shared" si="451"/>
        <v>1</v>
      </c>
    </row>
    <row r="2944" spans="1:25" ht="19" customHeight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452"/>
        <v>42334.595590277771</v>
      </c>
      <c r="L2944" s="12">
        <f t="shared" si="453"/>
        <v>2015</v>
      </c>
      <c r="M2944" s="12">
        <f t="shared" si="454"/>
        <v>11</v>
      </c>
      <c r="N2944" s="11"/>
      <c r="O2944" s="11">
        <f t="shared" si="455"/>
        <v>42354.637499999997</v>
      </c>
      <c r="P2944" t="b">
        <v>0</v>
      </c>
      <c r="Q2944">
        <v>202</v>
      </c>
      <c r="R2944" t="b">
        <v>0</v>
      </c>
      <c r="S2944" t="s">
        <v>8303</v>
      </c>
      <c r="T2944" s="5">
        <f t="shared" si="456"/>
        <v>20.424999999999997</v>
      </c>
      <c r="U2944" s="5">
        <f t="shared" si="457"/>
        <v>202.22772277227722</v>
      </c>
      <c r="V2944" t="str">
        <f t="shared" si="458"/>
        <v>theater</v>
      </c>
      <c r="W2944" t="str">
        <f t="shared" si="459"/>
        <v>spaces</v>
      </c>
      <c r="X2944" s="8">
        <f t="shared" si="450"/>
        <v>2015</v>
      </c>
      <c r="Y2944" s="8">
        <f t="shared" si="451"/>
        <v>11</v>
      </c>
    </row>
    <row r="2945" spans="1:25" ht="19" customHeight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452"/>
        <v>42076.921064814807</v>
      </c>
      <c r="L2945" s="12">
        <f t="shared" si="453"/>
        <v>2015</v>
      </c>
      <c r="M2945" s="12">
        <f t="shared" si="454"/>
        <v>3</v>
      </c>
      <c r="N2945" s="11"/>
      <c r="O2945" s="11">
        <f t="shared" si="455"/>
        <v>42106.921064814807</v>
      </c>
      <c r="P2945" t="b">
        <v>0</v>
      </c>
      <c r="Q2945">
        <v>0</v>
      </c>
      <c r="R2945" t="b">
        <v>0</v>
      </c>
      <c r="S2945" t="s">
        <v>8303</v>
      </c>
      <c r="T2945" s="5">
        <f t="shared" si="456"/>
        <v>0</v>
      </c>
      <c r="U2945" s="5">
        <f t="shared" si="457"/>
        <v>0</v>
      </c>
      <c r="V2945" t="str">
        <f t="shared" si="458"/>
        <v>theater</v>
      </c>
      <c r="W2945" t="str">
        <f t="shared" si="459"/>
        <v>spaces</v>
      </c>
      <c r="X2945" s="8">
        <f t="shared" si="450"/>
        <v>2015</v>
      </c>
      <c r="Y2945" s="8">
        <f t="shared" si="451"/>
        <v>3</v>
      </c>
    </row>
    <row r="2946" spans="1:25" ht="19" customHeight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si="452"/>
        <v>42132.705995370365</v>
      </c>
      <c r="L2946" s="12">
        <f t="shared" si="453"/>
        <v>2015</v>
      </c>
      <c r="M2946" s="12">
        <f t="shared" si="454"/>
        <v>5</v>
      </c>
      <c r="N2946" s="11"/>
      <c r="O2946" s="11">
        <f t="shared" si="455"/>
        <v>42162.705995370365</v>
      </c>
      <c r="P2946" t="b">
        <v>0</v>
      </c>
      <c r="Q2946">
        <v>1</v>
      </c>
      <c r="R2946" t="b">
        <v>0</v>
      </c>
      <c r="S2946" t="s">
        <v>8303</v>
      </c>
      <c r="T2946" s="5">
        <f t="shared" si="456"/>
        <v>1</v>
      </c>
      <c r="U2946" s="5">
        <f t="shared" si="457"/>
        <v>100</v>
      </c>
      <c r="V2946" t="str">
        <f t="shared" si="458"/>
        <v>theater</v>
      </c>
      <c r="W2946" t="str">
        <f t="shared" si="459"/>
        <v>spaces</v>
      </c>
      <c r="X2946" s="8">
        <f t="shared" ref="X2946:X3009" si="460">L2946</f>
        <v>2015</v>
      </c>
      <c r="Y2946" s="8">
        <f t="shared" ref="Y2946:Y3009" si="461">M2946</f>
        <v>5</v>
      </c>
    </row>
    <row r="2947" spans="1:25" ht="19" customHeight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ref="K2947:K3010" si="462">(J2947/86400)+25569+(-5/24)</f>
        <v>42117.931250000001</v>
      </c>
      <c r="L2947" s="12">
        <f t="shared" ref="L2947:L3010" si="463">YEAR(K2947)</f>
        <v>2015</v>
      </c>
      <c r="M2947" s="12">
        <f t="shared" ref="M2947:M3010" si="464">MONTH(K2947)</f>
        <v>4</v>
      </c>
      <c r="N2947" s="11"/>
      <c r="O2947" s="11">
        <f t="shared" ref="O2947:O3010" si="465">(I2947/86400)+25569+(-5/24)</f>
        <v>42147.931250000001</v>
      </c>
      <c r="P2947" t="b">
        <v>0</v>
      </c>
      <c r="Q2947">
        <v>0</v>
      </c>
      <c r="R2947" t="b">
        <v>0</v>
      </c>
      <c r="S2947" t="s">
        <v>8303</v>
      </c>
      <c r="T2947" s="5">
        <f t="shared" ref="T2947:T3010" si="466">E2947/D2947*100</f>
        <v>0</v>
      </c>
      <c r="U2947" s="5">
        <f t="shared" ref="U2947:U3010" si="467">IF(Q2947&gt;0,E2947/Q2947,0)</f>
        <v>0</v>
      </c>
      <c r="V2947" t="str">
        <f t="shared" ref="V2947:V3010" si="468">LEFT(S2947,SEARCH("/",S2947)-1)</f>
        <v>theater</v>
      </c>
      <c r="W2947" t="str">
        <f t="shared" ref="W2947:W3010" si="469">RIGHT($S2947,LEN($S2947)-SEARCH("/",$S2947))</f>
        <v>spaces</v>
      </c>
      <c r="X2947" s="8">
        <f t="shared" si="460"/>
        <v>2015</v>
      </c>
      <c r="Y2947" s="8">
        <f t="shared" si="461"/>
        <v>4</v>
      </c>
    </row>
    <row r="2948" spans="1:25" ht="19" customHeight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462"/>
        <v>42567.322824074072</v>
      </c>
      <c r="L2948" s="12">
        <f t="shared" si="463"/>
        <v>2016</v>
      </c>
      <c r="M2948" s="12">
        <f t="shared" si="464"/>
        <v>7</v>
      </c>
      <c r="N2948" s="11"/>
      <c r="O2948" s="11">
        <f t="shared" si="465"/>
        <v>42597.322824074072</v>
      </c>
      <c r="P2948" t="b">
        <v>0</v>
      </c>
      <c r="Q2948">
        <v>2</v>
      </c>
      <c r="R2948" t="b">
        <v>0</v>
      </c>
      <c r="S2948" t="s">
        <v>8303</v>
      </c>
      <c r="T2948" s="5">
        <f t="shared" si="466"/>
        <v>0.1</v>
      </c>
      <c r="U2948" s="5">
        <f t="shared" si="467"/>
        <v>1</v>
      </c>
      <c r="V2948" t="str">
        <f t="shared" si="468"/>
        <v>theater</v>
      </c>
      <c r="W2948" t="str">
        <f t="shared" si="469"/>
        <v>spaces</v>
      </c>
      <c r="X2948" s="8">
        <f t="shared" si="460"/>
        <v>2016</v>
      </c>
      <c r="Y2948" s="8">
        <f t="shared" si="461"/>
        <v>7</v>
      </c>
    </row>
    <row r="2949" spans="1:25" ht="19" customHeight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462"/>
        <v>42649.353784722225</v>
      </c>
      <c r="L2949" s="12">
        <f t="shared" si="463"/>
        <v>2016</v>
      </c>
      <c r="M2949" s="12">
        <f t="shared" si="464"/>
        <v>10</v>
      </c>
      <c r="N2949" s="11"/>
      <c r="O2949" s="11">
        <f t="shared" si="465"/>
        <v>42698.507638888885</v>
      </c>
      <c r="P2949" t="b">
        <v>0</v>
      </c>
      <c r="Q2949">
        <v>13</v>
      </c>
      <c r="R2949" t="b">
        <v>0</v>
      </c>
      <c r="S2949" t="s">
        <v>8303</v>
      </c>
      <c r="T2949" s="5">
        <f t="shared" si="466"/>
        <v>4.2880000000000003</v>
      </c>
      <c r="U2949" s="5">
        <f t="shared" si="467"/>
        <v>82.461538461538467</v>
      </c>
      <c r="V2949" t="str">
        <f t="shared" si="468"/>
        <v>theater</v>
      </c>
      <c r="W2949" t="str">
        <f t="shared" si="469"/>
        <v>spaces</v>
      </c>
      <c r="X2949" s="8">
        <f t="shared" si="460"/>
        <v>2016</v>
      </c>
      <c r="Y2949" s="8">
        <f t="shared" si="461"/>
        <v>10</v>
      </c>
    </row>
    <row r="2950" spans="1:25" ht="19" customHeight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462"/>
        <v>42097.440891203696</v>
      </c>
      <c r="L2950" s="12">
        <f t="shared" si="463"/>
        <v>2015</v>
      </c>
      <c r="M2950" s="12">
        <f t="shared" si="464"/>
        <v>4</v>
      </c>
      <c r="N2950" s="11"/>
      <c r="O2950" s="11">
        <f t="shared" si="465"/>
        <v>42157.440891203696</v>
      </c>
      <c r="P2950" t="b">
        <v>0</v>
      </c>
      <c r="Q2950">
        <v>9</v>
      </c>
      <c r="R2950" t="b">
        <v>0</v>
      </c>
      <c r="S2950" t="s">
        <v>8303</v>
      </c>
      <c r="T2950" s="5">
        <f t="shared" si="466"/>
        <v>4.8000000000000004E-3</v>
      </c>
      <c r="U2950" s="5">
        <f t="shared" si="467"/>
        <v>2.6666666666666665</v>
      </c>
      <c r="V2950" t="str">
        <f t="shared" si="468"/>
        <v>theater</v>
      </c>
      <c r="W2950" t="str">
        <f t="shared" si="469"/>
        <v>spaces</v>
      </c>
      <c r="X2950" s="8">
        <f t="shared" si="460"/>
        <v>2015</v>
      </c>
      <c r="Y2950" s="8">
        <f t="shared" si="461"/>
        <v>4</v>
      </c>
    </row>
    <row r="2951" spans="1:25" ht="19" customHeight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462"/>
        <v>42297.61478009259</v>
      </c>
      <c r="L2951" s="12">
        <f t="shared" si="463"/>
        <v>2015</v>
      </c>
      <c r="M2951" s="12">
        <f t="shared" si="464"/>
        <v>10</v>
      </c>
      <c r="N2951" s="11"/>
      <c r="O2951" s="11">
        <f t="shared" si="465"/>
        <v>42327.656446759262</v>
      </c>
      <c r="P2951" t="b">
        <v>0</v>
      </c>
      <c r="Q2951">
        <v>2</v>
      </c>
      <c r="R2951" t="b">
        <v>0</v>
      </c>
      <c r="S2951" t="s">
        <v>8303</v>
      </c>
      <c r="T2951" s="5">
        <f t="shared" si="466"/>
        <v>2.5</v>
      </c>
      <c r="U2951" s="5">
        <f t="shared" si="467"/>
        <v>12.5</v>
      </c>
      <c r="V2951" t="str">
        <f t="shared" si="468"/>
        <v>theater</v>
      </c>
      <c r="W2951" t="str">
        <f t="shared" si="469"/>
        <v>spaces</v>
      </c>
      <c r="X2951" s="8">
        <f t="shared" si="460"/>
        <v>2015</v>
      </c>
      <c r="Y2951" s="8">
        <f t="shared" si="461"/>
        <v>10</v>
      </c>
    </row>
    <row r="2952" spans="1:25" ht="19" customHeight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462"/>
        <v>42362.156851851854</v>
      </c>
      <c r="L2952" s="12">
        <f t="shared" si="463"/>
        <v>2015</v>
      </c>
      <c r="M2952" s="12">
        <f t="shared" si="464"/>
        <v>12</v>
      </c>
      <c r="N2952" s="11"/>
      <c r="O2952" s="11">
        <f t="shared" si="465"/>
        <v>42392.156851851854</v>
      </c>
      <c r="P2952" t="b">
        <v>0</v>
      </c>
      <c r="Q2952">
        <v>0</v>
      </c>
      <c r="R2952" t="b">
        <v>0</v>
      </c>
      <c r="S2952" t="s">
        <v>8303</v>
      </c>
      <c r="T2952" s="5">
        <f t="shared" si="466"/>
        <v>0</v>
      </c>
      <c r="U2952" s="5">
        <f t="shared" si="467"/>
        <v>0</v>
      </c>
      <c r="V2952" t="str">
        <f t="shared" si="468"/>
        <v>theater</v>
      </c>
      <c r="W2952" t="str">
        <f t="shared" si="469"/>
        <v>spaces</v>
      </c>
      <c r="X2952" s="8">
        <f t="shared" si="460"/>
        <v>2015</v>
      </c>
      <c r="Y2952" s="8">
        <f t="shared" si="461"/>
        <v>12</v>
      </c>
    </row>
    <row r="2953" spans="1:25" ht="19" customHeight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462"/>
        <v>41872.594594907401</v>
      </c>
      <c r="L2953" s="12">
        <f t="shared" si="463"/>
        <v>2014</v>
      </c>
      <c r="M2953" s="12">
        <f t="shared" si="464"/>
        <v>8</v>
      </c>
      <c r="N2953" s="11"/>
      <c r="O2953" s="11">
        <f t="shared" si="465"/>
        <v>41917.594594907401</v>
      </c>
      <c r="P2953" t="b">
        <v>0</v>
      </c>
      <c r="Q2953">
        <v>58</v>
      </c>
      <c r="R2953" t="b">
        <v>0</v>
      </c>
      <c r="S2953" t="s">
        <v>8303</v>
      </c>
      <c r="T2953" s="5">
        <f t="shared" si="466"/>
        <v>2.1919999999999997</v>
      </c>
      <c r="U2953" s="5">
        <f t="shared" si="467"/>
        <v>18.896551724137932</v>
      </c>
      <c r="V2953" t="str">
        <f t="shared" si="468"/>
        <v>theater</v>
      </c>
      <c r="W2953" t="str">
        <f t="shared" si="469"/>
        <v>spaces</v>
      </c>
      <c r="X2953" s="8">
        <f t="shared" si="460"/>
        <v>2014</v>
      </c>
      <c r="Y2953" s="8">
        <f t="shared" si="461"/>
        <v>8</v>
      </c>
    </row>
    <row r="2954" spans="1:25" ht="19" customHeight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462"/>
        <v>42628.481932870367</v>
      </c>
      <c r="L2954" s="12">
        <f t="shared" si="463"/>
        <v>2016</v>
      </c>
      <c r="M2954" s="12">
        <f t="shared" si="464"/>
        <v>9</v>
      </c>
      <c r="N2954" s="11"/>
      <c r="O2954" s="11">
        <f t="shared" si="465"/>
        <v>42659.958333333336</v>
      </c>
      <c r="P2954" t="b">
        <v>0</v>
      </c>
      <c r="Q2954">
        <v>8</v>
      </c>
      <c r="R2954" t="b">
        <v>0</v>
      </c>
      <c r="S2954" t="s">
        <v>8303</v>
      </c>
      <c r="T2954" s="5">
        <f t="shared" si="466"/>
        <v>8.0250000000000004</v>
      </c>
      <c r="U2954" s="5">
        <f t="shared" si="467"/>
        <v>200.625</v>
      </c>
      <c r="V2954" t="str">
        <f t="shared" si="468"/>
        <v>theater</v>
      </c>
      <c r="W2954" t="str">
        <f t="shared" si="469"/>
        <v>spaces</v>
      </c>
      <c r="X2954" s="8">
        <f t="shared" si="460"/>
        <v>2016</v>
      </c>
      <c r="Y2954" s="8">
        <f t="shared" si="461"/>
        <v>9</v>
      </c>
    </row>
    <row r="2955" spans="1:25" ht="19" customHeight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462"/>
        <v>42255.583576388883</v>
      </c>
      <c r="L2955" s="12">
        <f t="shared" si="463"/>
        <v>2015</v>
      </c>
      <c r="M2955" s="12">
        <f t="shared" si="464"/>
        <v>9</v>
      </c>
      <c r="N2955" s="11"/>
      <c r="O2955" s="11">
        <f t="shared" si="465"/>
        <v>42285.583576388883</v>
      </c>
      <c r="P2955" t="b">
        <v>0</v>
      </c>
      <c r="Q2955">
        <v>3</v>
      </c>
      <c r="R2955" t="b">
        <v>0</v>
      </c>
      <c r="S2955" t="s">
        <v>8303</v>
      </c>
      <c r="T2955" s="5">
        <f t="shared" si="466"/>
        <v>0.15125</v>
      </c>
      <c r="U2955" s="5">
        <f t="shared" si="467"/>
        <v>201.66666666666666</v>
      </c>
      <c r="V2955" t="str">
        <f t="shared" si="468"/>
        <v>theater</v>
      </c>
      <c r="W2955" t="str">
        <f t="shared" si="469"/>
        <v>spaces</v>
      </c>
      <c r="X2955" s="8">
        <f t="shared" si="460"/>
        <v>2015</v>
      </c>
      <c r="Y2955" s="8">
        <f t="shared" si="461"/>
        <v>9</v>
      </c>
    </row>
    <row r="2956" spans="1:25" ht="19" customHeight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462"/>
        <v>42790.375034722216</v>
      </c>
      <c r="L2956" s="12">
        <f t="shared" si="463"/>
        <v>2017</v>
      </c>
      <c r="M2956" s="12">
        <f t="shared" si="464"/>
        <v>2</v>
      </c>
      <c r="N2956" s="11"/>
      <c r="O2956" s="11">
        <f t="shared" si="465"/>
        <v>42810.333368055552</v>
      </c>
      <c r="P2956" t="b">
        <v>0</v>
      </c>
      <c r="Q2956">
        <v>0</v>
      </c>
      <c r="R2956" t="b">
        <v>0</v>
      </c>
      <c r="S2956" t="s">
        <v>8303</v>
      </c>
      <c r="T2956" s="5">
        <f t="shared" si="466"/>
        <v>0</v>
      </c>
      <c r="U2956" s="5">
        <f t="shared" si="467"/>
        <v>0</v>
      </c>
      <c r="V2956" t="str">
        <f t="shared" si="468"/>
        <v>theater</v>
      </c>
      <c r="W2956" t="str">
        <f t="shared" si="469"/>
        <v>spaces</v>
      </c>
      <c r="X2956" s="8">
        <f t="shared" si="460"/>
        <v>2017</v>
      </c>
      <c r="Y2956" s="8">
        <f t="shared" si="461"/>
        <v>2</v>
      </c>
    </row>
    <row r="2957" spans="1:25" ht="19" customHeight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462"/>
        <v>42141.532974537033</v>
      </c>
      <c r="L2957" s="12">
        <f t="shared" si="463"/>
        <v>2015</v>
      </c>
      <c r="M2957" s="12">
        <f t="shared" si="464"/>
        <v>5</v>
      </c>
      <c r="N2957" s="11"/>
      <c r="O2957" s="11">
        <f t="shared" si="465"/>
        <v>42171.532974537033</v>
      </c>
      <c r="P2957" t="b">
        <v>0</v>
      </c>
      <c r="Q2957">
        <v>11</v>
      </c>
      <c r="R2957" t="b">
        <v>0</v>
      </c>
      <c r="S2957" t="s">
        <v>8303</v>
      </c>
      <c r="T2957" s="5">
        <f t="shared" si="466"/>
        <v>59.583333333333336</v>
      </c>
      <c r="U2957" s="5">
        <f t="shared" si="467"/>
        <v>65</v>
      </c>
      <c r="V2957" t="str">
        <f t="shared" si="468"/>
        <v>theater</v>
      </c>
      <c r="W2957" t="str">
        <f t="shared" si="469"/>
        <v>spaces</v>
      </c>
      <c r="X2957" s="8">
        <f t="shared" si="460"/>
        <v>2015</v>
      </c>
      <c r="Y2957" s="8">
        <f t="shared" si="461"/>
        <v>5</v>
      </c>
    </row>
    <row r="2958" spans="1:25" ht="19" customHeight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462"/>
        <v>42464.750578703701</v>
      </c>
      <c r="L2958" s="12">
        <f t="shared" si="463"/>
        <v>2016</v>
      </c>
      <c r="M2958" s="12">
        <f t="shared" si="464"/>
        <v>4</v>
      </c>
      <c r="N2958" s="11"/>
      <c r="O2958" s="11">
        <f t="shared" si="465"/>
        <v>42494.750578703701</v>
      </c>
      <c r="P2958" t="b">
        <v>0</v>
      </c>
      <c r="Q2958">
        <v>20</v>
      </c>
      <c r="R2958" t="b">
        <v>0</v>
      </c>
      <c r="S2958" t="s">
        <v>8303</v>
      </c>
      <c r="T2958" s="5">
        <f t="shared" si="466"/>
        <v>16.734177215189874</v>
      </c>
      <c r="U2958" s="5">
        <f t="shared" si="467"/>
        <v>66.099999999999994</v>
      </c>
      <c r="V2958" t="str">
        <f t="shared" si="468"/>
        <v>theater</v>
      </c>
      <c r="W2958" t="str">
        <f t="shared" si="469"/>
        <v>spaces</v>
      </c>
      <c r="X2958" s="8">
        <f t="shared" si="460"/>
        <v>2016</v>
      </c>
      <c r="Y2958" s="8">
        <f t="shared" si="461"/>
        <v>4</v>
      </c>
    </row>
    <row r="2959" spans="1:25" ht="19" customHeight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462"/>
        <v>42030.80291666666</v>
      </c>
      <c r="L2959" s="12">
        <f t="shared" si="463"/>
        <v>2015</v>
      </c>
      <c r="M2959" s="12">
        <f t="shared" si="464"/>
        <v>1</v>
      </c>
      <c r="N2959" s="11"/>
      <c r="O2959" s="11">
        <f t="shared" si="465"/>
        <v>42090.761249999996</v>
      </c>
      <c r="P2959" t="b">
        <v>0</v>
      </c>
      <c r="Q2959">
        <v>3</v>
      </c>
      <c r="R2959" t="b">
        <v>0</v>
      </c>
      <c r="S2959" t="s">
        <v>8303</v>
      </c>
      <c r="T2959" s="5">
        <f t="shared" si="466"/>
        <v>1.8666666666666669</v>
      </c>
      <c r="U2959" s="5">
        <f t="shared" si="467"/>
        <v>93.333333333333329</v>
      </c>
      <c r="V2959" t="str">
        <f t="shared" si="468"/>
        <v>theater</v>
      </c>
      <c r="W2959" t="str">
        <f t="shared" si="469"/>
        <v>spaces</v>
      </c>
      <c r="X2959" s="8">
        <f t="shared" si="460"/>
        <v>2015</v>
      </c>
      <c r="Y2959" s="8">
        <f t="shared" si="461"/>
        <v>1</v>
      </c>
    </row>
    <row r="2960" spans="1:25" ht="19" customHeight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462"/>
        <v>42438.570798611108</v>
      </c>
      <c r="L2960" s="12">
        <f t="shared" si="463"/>
        <v>2016</v>
      </c>
      <c r="M2960" s="12">
        <f t="shared" si="464"/>
        <v>3</v>
      </c>
      <c r="N2960" s="11"/>
      <c r="O2960" s="11">
        <f t="shared" si="465"/>
        <v>42498.529131944444</v>
      </c>
      <c r="P2960" t="b">
        <v>0</v>
      </c>
      <c r="Q2960">
        <v>0</v>
      </c>
      <c r="R2960" t="b">
        <v>0</v>
      </c>
      <c r="S2960" t="s">
        <v>8303</v>
      </c>
      <c r="T2960" s="5">
        <f t="shared" si="466"/>
        <v>0</v>
      </c>
      <c r="U2960" s="5">
        <f t="shared" si="467"/>
        <v>0</v>
      </c>
      <c r="V2960" t="str">
        <f t="shared" si="468"/>
        <v>theater</v>
      </c>
      <c r="W2960" t="str">
        <f t="shared" si="469"/>
        <v>spaces</v>
      </c>
      <c r="X2960" s="8">
        <f t="shared" si="460"/>
        <v>2016</v>
      </c>
      <c r="Y2960" s="8">
        <f t="shared" si="461"/>
        <v>3</v>
      </c>
    </row>
    <row r="2961" spans="1:25" ht="19" customHeight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462"/>
        <v>42497.800057870372</v>
      </c>
      <c r="L2961" s="12">
        <f t="shared" si="463"/>
        <v>2016</v>
      </c>
      <c r="M2961" s="12">
        <f t="shared" si="464"/>
        <v>5</v>
      </c>
      <c r="N2961" s="11"/>
      <c r="O2961" s="11">
        <f t="shared" si="465"/>
        <v>42527.800057870372</v>
      </c>
      <c r="P2961" t="b">
        <v>0</v>
      </c>
      <c r="Q2961">
        <v>0</v>
      </c>
      <c r="R2961" t="b">
        <v>0</v>
      </c>
      <c r="S2961" t="s">
        <v>8303</v>
      </c>
      <c r="T2961" s="5">
        <f t="shared" si="466"/>
        <v>0</v>
      </c>
      <c r="U2961" s="5">
        <f t="shared" si="467"/>
        <v>0</v>
      </c>
      <c r="V2961" t="str">
        <f t="shared" si="468"/>
        <v>theater</v>
      </c>
      <c r="W2961" t="str">
        <f t="shared" si="469"/>
        <v>spaces</v>
      </c>
      <c r="X2961" s="8">
        <f t="shared" si="460"/>
        <v>2016</v>
      </c>
      <c r="Y2961" s="8">
        <f t="shared" si="461"/>
        <v>5</v>
      </c>
    </row>
    <row r="2962" spans="1:25" ht="19" customHeight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462"/>
        <v>41863.54887731481</v>
      </c>
      <c r="L2962" s="12">
        <f t="shared" si="463"/>
        <v>2014</v>
      </c>
      <c r="M2962" s="12">
        <f t="shared" si="464"/>
        <v>8</v>
      </c>
      <c r="N2962" s="11"/>
      <c r="O2962" s="11">
        <f t="shared" si="465"/>
        <v>41893.54887731481</v>
      </c>
      <c r="P2962" t="b">
        <v>0</v>
      </c>
      <c r="Q2962">
        <v>0</v>
      </c>
      <c r="R2962" t="b">
        <v>0</v>
      </c>
      <c r="S2962" t="s">
        <v>8303</v>
      </c>
      <c r="T2962" s="5">
        <f t="shared" si="466"/>
        <v>0</v>
      </c>
      <c r="U2962" s="5">
        <f t="shared" si="467"/>
        <v>0</v>
      </c>
      <c r="V2962" t="str">
        <f t="shared" si="468"/>
        <v>theater</v>
      </c>
      <c r="W2962" t="str">
        <f t="shared" si="469"/>
        <v>spaces</v>
      </c>
      <c r="X2962" s="8">
        <f t="shared" si="460"/>
        <v>2014</v>
      </c>
      <c r="Y2962" s="8">
        <f t="shared" si="461"/>
        <v>8</v>
      </c>
    </row>
    <row r="2963" spans="1:25" ht="19" customHeight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462"/>
        <v>42061.004155092589</v>
      </c>
      <c r="L2963" s="12">
        <f t="shared" si="463"/>
        <v>2015</v>
      </c>
      <c r="M2963" s="12">
        <f t="shared" si="464"/>
        <v>2</v>
      </c>
      <c r="N2963" s="11"/>
      <c r="O2963" s="11">
        <f t="shared" si="465"/>
        <v>42088.958333333336</v>
      </c>
      <c r="P2963" t="b">
        <v>0</v>
      </c>
      <c r="Q2963">
        <v>108</v>
      </c>
      <c r="R2963" t="b">
        <v>1</v>
      </c>
      <c r="S2963" t="s">
        <v>8271</v>
      </c>
      <c r="T2963" s="5">
        <f t="shared" si="466"/>
        <v>109.62</v>
      </c>
      <c r="U2963" s="5">
        <f t="shared" si="467"/>
        <v>50.75</v>
      </c>
      <c r="V2963" t="str">
        <f t="shared" si="468"/>
        <v>theater</v>
      </c>
      <c r="W2963" t="str">
        <f t="shared" si="469"/>
        <v>plays</v>
      </c>
      <c r="X2963" s="8">
        <f t="shared" si="460"/>
        <v>2015</v>
      </c>
      <c r="Y2963" s="8">
        <f t="shared" si="461"/>
        <v>2</v>
      </c>
    </row>
    <row r="2964" spans="1:25" ht="19" customHeight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462"/>
        <v>42036.035949074074</v>
      </c>
      <c r="L2964" s="12">
        <f t="shared" si="463"/>
        <v>2015</v>
      </c>
      <c r="M2964" s="12">
        <f t="shared" si="464"/>
        <v>2</v>
      </c>
      <c r="N2964" s="11"/>
      <c r="O2964" s="11">
        <f t="shared" si="465"/>
        <v>42064.082638888889</v>
      </c>
      <c r="P2964" t="b">
        <v>0</v>
      </c>
      <c r="Q2964">
        <v>20</v>
      </c>
      <c r="R2964" t="b">
        <v>1</v>
      </c>
      <c r="S2964" t="s">
        <v>8271</v>
      </c>
      <c r="T2964" s="5">
        <f t="shared" si="466"/>
        <v>121.8</v>
      </c>
      <c r="U2964" s="5">
        <f t="shared" si="467"/>
        <v>60.9</v>
      </c>
      <c r="V2964" t="str">
        <f t="shared" si="468"/>
        <v>theater</v>
      </c>
      <c r="W2964" t="str">
        <f t="shared" si="469"/>
        <v>plays</v>
      </c>
      <c r="X2964" s="8">
        <f t="shared" si="460"/>
        <v>2015</v>
      </c>
      <c r="Y2964" s="8">
        <f t="shared" si="461"/>
        <v>2</v>
      </c>
    </row>
    <row r="2965" spans="1:25" ht="19" customHeight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462"/>
        <v>42157.26185185185</v>
      </c>
      <c r="L2965" s="12">
        <f t="shared" si="463"/>
        <v>2015</v>
      </c>
      <c r="M2965" s="12">
        <f t="shared" si="464"/>
        <v>6</v>
      </c>
      <c r="N2965" s="11"/>
      <c r="O2965" s="11">
        <f t="shared" si="465"/>
        <v>42187.26185185185</v>
      </c>
      <c r="P2965" t="b">
        <v>0</v>
      </c>
      <c r="Q2965">
        <v>98</v>
      </c>
      <c r="R2965" t="b">
        <v>1</v>
      </c>
      <c r="S2965" t="s">
        <v>8271</v>
      </c>
      <c r="T2965" s="5">
        <f t="shared" si="466"/>
        <v>106.85</v>
      </c>
      <c r="U2965" s="5">
        <f t="shared" si="467"/>
        <v>109.03061224489795</v>
      </c>
      <c r="V2965" t="str">
        <f t="shared" si="468"/>
        <v>theater</v>
      </c>
      <c r="W2965" t="str">
        <f t="shared" si="469"/>
        <v>plays</v>
      </c>
      <c r="X2965" s="8">
        <f t="shared" si="460"/>
        <v>2015</v>
      </c>
      <c r="Y2965" s="8">
        <f t="shared" si="461"/>
        <v>6</v>
      </c>
    </row>
    <row r="2966" spans="1:25" ht="19" customHeight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462"/>
        <v>41827.701608796291</v>
      </c>
      <c r="L2966" s="12">
        <f t="shared" si="463"/>
        <v>2014</v>
      </c>
      <c r="M2966" s="12">
        <f t="shared" si="464"/>
        <v>7</v>
      </c>
      <c r="N2966" s="11"/>
      <c r="O2966" s="11">
        <f t="shared" si="465"/>
        <v>41857.688888888886</v>
      </c>
      <c r="P2966" t="b">
        <v>0</v>
      </c>
      <c r="Q2966">
        <v>196</v>
      </c>
      <c r="R2966" t="b">
        <v>1</v>
      </c>
      <c r="S2966" t="s">
        <v>8271</v>
      </c>
      <c r="T2966" s="5">
        <f t="shared" si="466"/>
        <v>100.71379999999999</v>
      </c>
      <c r="U2966" s="5">
        <f t="shared" si="467"/>
        <v>25.692295918367346</v>
      </c>
      <c r="V2966" t="str">
        <f t="shared" si="468"/>
        <v>theater</v>
      </c>
      <c r="W2966" t="str">
        <f t="shared" si="469"/>
        <v>plays</v>
      </c>
      <c r="X2966" s="8">
        <f t="shared" si="460"/>
        <v>2014</v>
      </c>
      <c r="Y2966" s="8">
        <f t="shared" si="461"/>
        <v>7</v>
      </c>
    </row>
    <row r="2967" spans="1:25" ht="19" customHeight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462"/>
        <v>42162.521215277775</v>
      </c>
      <c r="L2967" s="12">
        <f t="shared" si="463"/>
        <v>2015</v>
      </c>
      <c r="M2967" s="12">
        <f t="shared" si="464"/>
        <v>6</v>
      </c>
      <c r="N2967" s="11"/>
      <c r="O2967" s="11">
        <f t="shared" si="465"/>
        <v>42192.521215277775</v>
      </c>
      <c r="P2967" t="b">
        <v>0</v>
      </c>
      <c r="Q2967">
        <v>39</v>
      </c>
      <c r="R2967" t="b">
        <v>1</v>
      </c>
      <c r="S2967" t="s">
        <v>8271</v>
      </c>
      <c r="T2967" s="5">
        <f t="shared" si="466"/>
        <v>109.00000000000001</v>
      </c>
      <c r="U2967" s="5">
        <f t="shared" si="467"/>
        <v>41.92307692307692</v>
      </c>
      <c r="V2967" t="str">
        <f t="shared" si="468"/>
        <v>theater</v>
      </c>
      <c r="W2967" t="str">
        <f t="shared" si="469"/>
        <v>plays</v>
      </c>
      <c r="X2967" s="8">
        <f t="shared" si="460"/>
        <v>2015</v>
      </c>
      <c r="Y2967" s="8">
        <f t="shared" si="461"/>
        <v>6</v>
      </c>
    </row>
    <row r="2968" spans="1:25" ht="19" customHeight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462"/>
        <v>42233.530231481483</v>
      </c>
      <c r="L2968" s="12">
        <f t="shared" si="463"/>
        <v>2015</v>
      </c>
      <c r="M2968" s="12">
        <f t="shared" si="464"/>
        <v>8</v>
      </c>
      <c r="N2968" s="11"/>
      <c r="O2968" s="11">
        <f t="shared" si="465"/>
        <v>42263.530231481483</v>
      </c>
      <c r="P2968" t="b">
        <v>0</v>
      </c>
      <c r="Q2968">
        <v>128</v>
      </c>
      <c r="R2968" t="b">
        <v>1</v>
      </c>
      <c r="S2968" t="s">
        <v>8271</v>
      </c>
      <c r="T2968" s="5">
        <f t="shared" si="466"/>
        <v>113.63000000000001</v>
      </c>
      <c r="U2968" s="5">
        <f t="shared" si="467"/>
        <v>88.7734375</v>
      </c>
      <c r="V2968" t="str">
        <f t="shared" si="468"/>
        <v>theater</v>
      </c>
      <c r="W2968" t="str">
        <f t="shared" si="469"/>
        <v>plays</v>
      </c>
      <c r="X2968" s="8">
        <f t="shared" si="460"/>
        <v>2015</v>
      </c>
      <c r="Y2968" s="8">
        <f t="shared" si="461"/>
        <v>8</v>
      </c>
    </row>
    <row r="2969" spans="1:25" ht="19" customHeight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462"/>
        <v>42041.989490740736</v>
      </c>
      <c r="L2969" s="12">
        <f t="shared" si="463"/>
        <v>2015</v>
      </c>
      <c r="M2969" s="12">
        <f t="shared" si="464"/>
        <v>2</v>
      </c>
      <c r="N2969" s="11"/>
      <c r="O2969" s="11">
        <f t="shared" si="465"/>
        <v>42071.947824074072</v>
      </c>
      <c r="P2969" t="b">
        <v>0</v>
      </c>
      <c r="Q2969">
        <v>71</v>
      </c>
      <c r="R2969" t="b">
        <v>1</v>
      </c>
      <c r="S2969" t="s">
        <v>8271</v>
      </c>
      <c r="T2969" s="5">
        <f t="shared" si="466"/>
        <v>113.92</v>
      </c>
      <c r="U2969" s="5">
        <f t="shared" si="467"/>
        <v>80.225352112676063</v>
      </c>
      <c r="V2969" t="str">
        <f t="shared" si="468"/>
        <v>theater</v>
      </c>
      <c r="W2969" t="str">
        <f t="shared" si="469"/>
        <v>plays</v>
      </c>
      <c r="X2969" s="8">
        <f t="shared" si="460"/>
        <v>2015</v>
      </c>
      <c r="Y2969" s="8">
        <f t="shared" si="461"/>
        <v>2</v>
      </c>
    </row>
    <row r="2970" spans="1:25" ht="19" customHeight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462"/>
        <v>42585.315509259257</v>
      </c>
      <c r="L2970" s="12">
        <f t="shared" si="463"/>
        <v>2016</v>
      </c>
      <c r="M2970" s="12">
        <f t="shared" si="464"/>
        <v>8</v>
      </c>
      <c r="N2970" s="11"/>
      <c r="O2970" s="11">
        <f t="shared" si="465"/>
        <v>42598.957638888889</v>
      </c>
      <c r="P2970" t="b">
        <v>0</v>
      </c>
      <c r="Q2970">
        <v>47</v>
      </c>
      <c r="R2970" t="b">
        <v>1</v>
      </c>
      <c r="S2970" t="s">
        <v>8271</v>
      </c>
      <c r="T2970" s="5">
        <f t="shared" si="466"/>
        <v>106</v>
      </c>
      <c r="U2970" s="5">
        <f t="shared" si="467"/>
        <v>78.936170212765958</v>
      </c>
      <c r="V2970" t="str">
        <f t="shared" si="468"/>
        <v>theater</v>
      </c>
      <c r="W2970" t="str">
        <f t="shared" si="469"/>
        <v>plays</v>
      </c>
      <c r="X2970" s="8">
        <f t="shared" si="460"/>
        <v>2016</v>
      </c>
      <c r="Y2970" s="8">
        <f t="shared" si="461"/>
        <v>8</v>
      </c>
    </row>
    <row r="2971" spans="1:25" ht="19" customHeight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462"/>
        <v>42097.578159722216</v>
      </c>
      <c r="L2971" s="12">
        <f t="shared" si="463"/>
        <v>2015</v>
      </c>
      <c r="M2971" s="12">
        <f t="shared" si="464"/>
        <v>4</v>
      </c>
      <c r="N2971" s="11"/>
      <c r="O2971" s="11">
        <f t="shared" si="465"/>
        <v>42127.743750000001</v>
      </c>
      <c r="P2971" t="b">
        <v>0</v>
      </c>
      <c r="Q2971">
        <v>17</v>
      </c>
      <c r="R2971" t="b">
        <v>1</v>
      </c>
      <c r="S2971" t="s">
        <v>8271</v>
      </c>
      <c r="T2971" s="5">
        <f t="shared" si="466"/>
        <v>162.5</v>
      </c>
      <c r="U2971" s="5">
        <f t="shared" si="467"/>
        <v>95.588235294117652</v>
      </c>
      <c r="V2971" t="str">
        <f t="shared" si="468"/>
        <v>theater</v>
      </c>
      <c r="W2971" t="str">
        <f t="shared" si="469"/>
        <v>plays</v>
      </c>
      <c r="X2971" s="8">
        <f t="shared" si="460"/>
        <v>2015</v>
      </c>
      <c r="Y2971" s="8">
        <f t="shared" si="461"/>
        <v>4</v>
      </c>
    </row>
    <row r="2972" spans="1:25" ht="19" customHeight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462"/>
        <v>41808.461238425924</v>
      </c>
      <c r="L2972" s="12">
        <f t="shared" si="463"/>
        <v>2014</v>
      </c>
      <c r="M2972" s="12">
        <f t="shared" si="464"/>
        <v>6</v>
      </c>
      <c r="N2972" s="11"/>
      <c r="O2972" s="11">
        <f t="shared" si="465"/>
        <v>41838.461238425924</v>
      </c>
      <c r="P2972" t="b">
        <v>0</v>
      </c>
      <c r="Q2972">
        <v>91</v>
      </c>
      <c r="R2972" t="b">
        <v>1</v>
      </c>
      <c r="S2972" t="s">
        <v>8271</v>
      </c>
      <c r="T2972" s="5">
        <f t="shared" si="466"/>
        <v>106</v>
      </c>
      <c r="U2972" s="5">
        <f t="shared" si="467"/>
        <v>69.890109890109883</v>
      </c>
      <c r="V2972" t="str">
        <f t="shared" si="468"/>
        <v>theater</v>
      </c>
      <c r="W2972" t="str">
        <f t="shared" si="469"/>
        <v>plays</v>
      </c>
      <c r="X2972" s="8">
        <f t="shared" si="460"/>
        <v>2014</v>
      </c>
      <c r="Y2972" s="8">
        <f t="shared" si="461"/>
        <v>6</v>
      </c>
    </row>
    <row r="2973" spans="1:25" ht="19" customHeight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462"/>
        <v>41852.449976851851</v>
      </c>
      <c r="L2973" s="12">
        <f t="shared" si="463"/>
        <v>2014</v>
      </c>
      <c r="M2973" s="12">
        <f t="shared" si="464"/>
        <v>8</v>
      </c>
      <c r="N2973" s="11"/>
      <c r="O2973" s="11">
        <f t="shared" si="465"/>
        <v>41882.449976851851</v>
      </c>
      <c r="P2973" t="b">
        <v>0</v>
      </c>
      <c r="Q2973">
        <v>43</v>
      </c>
      <c r="R2973" t="b">
        <v>1</v>
      </c>
      <c r="S2973" t="s">
        <v>8271</v>
      </c>
      <c r="T2973" s="5">
        <f t="shared" si="466"/>
        <v>100.15624999999999</v>
      </c>
      <c r="U2973" s="5">
        <f t="shared" si="467"/>
        <v>74.534883720930239</v>
      </c>
      <c r="V2973" t="str">
        <f t="shared" si="468"/>
        <v>theater</v>
      </c>
      <c r="W2973" t="str">
        <f t="shared" si="469"/>
        <v>plays</v>
      </c>
      <c r="X2973" s="8">
        <f t="shared" si="460"/>
        <v>2014</v>
      </c>
      <c r="Y2973" s="8">
        <f t="shared" si="461"/>
        <v>8</v>
      </c>
    </row>
    <row r="2974" spans="1:25" ht="19" customHeight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462"/>
        <v>42693.90185185185</v>
      </c>
      <c r="L2974" s="12">
        <f t="shared" si="463"/>
        <v>2016</v>
      </c>
      <c r="M2974" s="12">
        <f t="shared" si="464"/>
        <v>11</v>
      </c>
      <c r="N2974" s="11"/>
      <c r="O2974" s="11">
        <f t="shared" si="465"/>
        <v>42708.833333333336</v>
      </c>
      <c r="P2974" t="b">
        <v>0</v>
      </c>
      <c r="Q2974">
        <v>17</v>
      </c>
      <c r="R2974" t="b">
        <v>1</v>
      </c>
      <c r="S2974" t="s">
        <v>8271</v>
      </c>
      <c r="T2974" s="5">
        <f t="shared" si="466"/>
        <v>105.35000000000001</v>
      </c>
      <c r="U2974" s="5">
        <f t="shared" si="467"/>
        <v>123.94117647058823</v>
      </c>
      <c r="V2974" t="str">
        <f t="shared" si="468"/>
        <v>theater</v>
      </c>
      <c r="W2974" t="str">
        <f t="shared" si="469"/>
        <v>plays</v>
      </c>
      <c r="X2974" s="8">
        <f t="shared" si="460"/>
        <v>2016</v>
      </c>
      <c r="Y2974" s="8">
        <f t="shared" si="461"/>
        <v>11</v>
      </c>
    </row>
    <row r="2975" spans="1:25" ht="19" customHeight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462"/>
        <v>42341.610046296293</v>
      </c>
      <c r="L2975" s="12">
        <f t="shared" si="463"/>
        <v>2015</v>
      </c>
      <c r="M2975" s="12">
        <f t="shared" si="464"/>
        <v>12</v>
      </c>
      <c r="N2975" s="11"/>
      <c r="O2975" s="11">
        <f t="shared" si="465"/>
        <v>42369.958333333336</v>
      </c>
      <c r="P2975" t="b">
        <v>0</v>
      </c>
      <c r="Q2975">
        <v>33</v>
      </c>
      <c r="R2975" t="b">
        <v>1</v>
      </c>
      <c r="S2975" t="s">
        <v>8271</v>
      </c>
      <c r="T2975" s="5">
        <f t="shared" si="466"/>
        <v>174.8</v>
      </c>
      <c r="U2975" s="5">
        <f t="shared" si="467"/>
        <v>264.84848484848487</v>
      </c>
      <c r="V2975" t="str">
        <f t="shared" si="468"/>
        <v>theater</v>
      </c>
      <c r="W2975" t="str">
        <f t="shared" si="469"/>
        <v>plays</v>
      </c>
      <c r="X2975" s="8">
        <f t="shared" si="460"/>
        <v>2015</v>
      </c>
      <c r="Y2975" s="8">
        <f t="shared" si="461"/>
        <v>12</v>
      </c>
    </row>
    <row r="2976" spans="1:25" ht="19" customHeight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462"/>
        <v>41879.852673611109</v>
      </c>
      <c r="L2976" s="12">
        <f t="shared" si="463"/>
        <v>2014</v>
      </c>
      <c r="M2976" s="12">
        <f t="shared" si="464"/>
        <v>8</v>
      </c>
      <c r="N2976" s="11"/>
      <c r="O2976" s="11">
        <f t="shared" si="465"/>
        <v>41907.857638888883</v>
      </c>
      <c r="P2976" t="b">
        <v>0</v>
      </c>
      <c r="Q2976">
        <v>87</v>
      </c>
      <c r="R2976" t="b">
        <v>1</v>
      </c>
      <c r="S2976" t="s">
        <v>8271</v>
      </c>
      <c r="T2976" s="5">
        <f t="shared" si="466"/>
        <v>102</v>
      </c>
      <c r="U2976" s="5">
        <f t="shared" si="467"/>
        <v>58.620689655172413</v>
      </c>
      <c r="V2976" t="str">
        <f t="shared" si="468"/>
        <v>theater</v>
      </c>
      <c r="W2976" t="str">
        <f t="shared" si="469"/>
        <v>plays</v>
      </c>
      <c r="X2976" s="8">
        <f t="shared" si="460"/>
        <v>2014</v>
      </c>
      <c r="Y2976" s="8">
        <f t="shared" si="461"/>
        <v>8</v>
      </c>
    </row>
    <row r="2977" spans="1:25" ht="19" customHeight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462"/>
        <v>41941.475532407407</v>
      </c>
      <c r="L2977" s="12">
        <f t="shared" si="463"/>
        <v>2014</v>
      </c>
      <c r="M2977" s="12">
        <f t="shared" si="464"/>
        <v>10</v>
      </c>
      <c r="N2977" s="11"/>
      <c r="O2977" s="11">
        <f t="shared" si="465"/>
        <v>41969.916666666664</v>
      </c>
      <c r="P2977" t="b">
        <v>0</v>
      </c>
      <c r="Q2977">
        <v>113</v>
      </c>
      <c r="R2977" t="b">
        <v>1</v>
      </c>
      <c r="S2977" t="s">
        <v>8271</v>
      </c>
      <c r="T2977" s="5">
        <f t="shared" si="466"/>
        <v>100.125</v>
      </c>
      <c r="U2977" s="5">
        <f t="shared" si="467"/>
        <v>70.884955752212392</v>
      </c>
      <c r="V2977" t="str">
        <f t="shared" si="468"/>
        <v>theater</v>
      </c>
      <c r="W2977" t="str">
        <f t="shared" si="469"/>
        <v>plays</v>
      </c>
      <c r="X2977" s="8">
        <f t="shared" si="460"/>
        <v>2014</v>
      </c>
      <c r="Y2977" s="8">
        <f t="shared" si="461"/>
        <v>10</v>
      </c>
    </row>
    <row r="2978" spans="1:25" ht="19" customHeight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462"/>
        <v>42425.522337962961</v>
      </c>
      <c r="L2978" s="12">
        <f t="shared" si="463"/>
        <v>2016</v>
      </c>
      <c r="M2978" s="12">
        <f t="shared" si="464"/>
        <v>2</v>
      </c>
      <c r="N2978" s="11"/>
      <c r="O2978" s="11">
        <f t="shared" si="465"/>
        <v>42442.291666666664</v>
      </c>
      <c r="P2978" t="b">
        <v>0</v>
      </c>
      <c r="Q2978">
        <v>14</v>
      </c>
      <c r="R2978" t="b">
        <v>1</v>
      </c>
      <c r="S2978" t="s">
        <v>8271</v>
      </c>
      <c r="T2978" s="5">
        <f t="shared" si="466"/>
        <v>171.42857142857142</v>
      </c>
      <c r="U2978" s="5">
        <f t="shared" si="467"/>
        <v>8.5714285714285712</v>
      </c>
      <c r="V2978" t="str">
        <f t="shared" si="468"/>
        <v>theater</v>
      </c>
      <c r="W2978" t="str">
        <f t="shared" si="469"/>
        <v>plays</v>
      </c>
      <c r="X2978" s="8">
        <f t="shared" si="460"/>
        <v>2016</v>
      </c>
      <c r="Y2978" s="8">
        <f t="shared" si="461"/>
        <v>2</v>
      </c>
    </row>
    <row r="2979" spans="1:25" ht="19" customHeight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462"/>
        <v>42026.672847222224</v>
      </c>
      <c r="L2979" s="12">
        <f t="shared" si="463"/>
        <v>2015</v>
      </c>
      <c r="M2979" s="12">
        <f t="shared" si="464"/>
        <v>1</v>
      </c>
      <c r="N2979" s="11"/>
      <c r="O2979" s="11">
        <f t="shared" si="465"/>
        <v>42085.884722222218</v>
      </c>
      <c r="P2979" t="b">
        <v>0</v>
      </c>
      <c r="Q2979">
        <v>30</v>
      </c>
      <c r="R2979" t="b">
        <v>1</v>
      </c>
      <c r="S2979" t="s">
        <v>8271</v>
      </c>
      <c r="T2979" s="5">
        <f t="shared" si="466"/>
        <v>113.56666666666666</v>
      </c>
      <c r="U2979" s="5">
        <f t="shared" si="467"/>
        <v>113.56666666666666</v>
      </c>
      <c r="V2979" t="str">
        <f t="shared" si="468"/>
        <v>theater</v>
      </c>
      <c r="W2979" t="str">
        <f t="shared" si="469"/>
        <v>plays</v>
      </c>
      <c r="X2979" s="8">
        <f t="shared" si="460"/>
        <v>2015</v>
      </c>
      <c r="Y2979" s="8">
        <f t="shared" si="461"/>
        <v>1</v>
      </c>
    </row>
    <row r="2980" spans="1:25" ht="19" customHeight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462"/>
        <v>41922.432256944441</v>
      </c>
      <c r="L2980" s="12">
        <f t="shared" si="463"/>
        <v>2014</v>
      </c>
      <c r="M2980" s="12">
        <f t="shared" si="464"/>
        <v>10</v>
      </c>
      <c r="N2980" s="11"/>
      <c r="O2980" s="11">
        <f t="shared" si="465"/>
        <v>41932.040972222218</v>
      </c>
      <c r="P2980" t="b">
        <v>0</v>
      </c>
      <c r="Q2980">
        <v>16</v>
      </c>
      <c r="R2980" t="b">
        <v>1</v>
      </c>
      <c r="S2980" t="s">
        <v>8271</v>
      </c>
      <c r="T2980" s="5">
        <f t="shared" si="466"/>
        <v>129.46666666666667</v>
      </c>
      <c r="U2980" s="5">
        <f t="shared" si="467"/>
        <v>60.6875</v>
      </c>
      <c r="V2980" t="str">
        <f t="shared" si="468"/>
        <v>theater</v>
      </c>
      <c r="W2980" t="str">
        <f t="shared" si="469"/>
        <v>plays</v>
      </c>
      <c r="X2980" s="8">
        <f t="shared" si="460"/>
        <v>2014</v>
      </c>
      <c r="Y2980" s="8">
        <f t="shared" si="461"/>
        <v>10</v>
      </c>
    </row>
    <row r="2981" spans="1:25" ht="19" customHeight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462"/>
        <v>41993.616006944438</v>
      </c>
      <c r="L2981" s="12">
        <f t="shared" si="463"/>
        <v>2014</v>
      </c>
      <c r="M2981" s="12">
        <f t="shared" si="464"/>
        <v>12</v>
      </c>
      <c r="N2981" s="11"/>
      <c r="O2981" s="11">
        <f t="shared" si="465"/>
        <v>42010.041666666664</v>
      </c>
      <c r="P2981" t="b">
        <v>0</v>
      </c>
      <c r="Q2981">
        <v>46</v>
      </c>
      <c r="R2981" t="b">
        <v>1</v>
      </c>
      <c r="S2981" t="s">
        <v>8271</v>
      </c>
      <c r="T2981" s="5">
        <f t="shared" si="466"/>
        <v>101.4</v>
      </c>
      <c r="U2981" s="5">
        <f t="shared" si="467"/>
        <v>110.21739130434783</v>
      </c>
      <c r="V2981" t="str">
        <f t="shared" si="468"/>
        <v>theater</v>
      </c>
      <c r="W2981" t="str">
        <f t="shared" si="469"/>
        <v>plays</v>
      </c>
      <c r="X2981" s="8">
        <f t="shared" si="460"/>
        <v>2014</v>
      </c>
      <c r="Y2981" s="8">
        <f t="shared" si="461"/>
        <v>12</v>
      </c>
    </row>
    <row r="2982" spans="1:25" ht="19" customHeight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462"/>
        <v>42219.70752314815</v>
      </c>
      <c r="L2982" s="12">
        <f t="shared" si="463"/>
        <v>2015</v>
      </c>
      <c r="M2982" s="12">
        <f t="shared" si="464"/>
        <v>8</v>
      </c>
      <c r="N2982" s="11"/>
      <c r="O2982" s="11">
        <f t="shared" si="465"/>
        <v>42239.874999999993</v>
      </c>
      <c r="P2982" t="b">
        <v>0</v>
      </c>
      <c r="Q2982">
        <v>24</v>
      </c>
      <c r="R2982" t="b">
        <v>1</v>
      </c>
      <c r="S2982" t="s">
        <v>8271</v>
      </c>
      <c r="T2982" s="5">
        <f t="shared" si="466"/>
        <v>109.16666666666666</v>
      </c>
      <c r="U2982" s="5">
        <f t="shared" si="467"/>
        <v>136.45833333333334</v>
      </c>
      <c r="V2982" t="str">
        <f t="shared" si="468"/>
        <v>theater</v>
      </c>
      <c r="W2982" t="str">
        <f t="shared" si="469"/>
        <v>plays</v>
      </c>
      <c r="X2982" s="8">
        <f t="shared" si="460"/>
        <v>2015</v>
      </c>
      <c r="Y2982" s="8">
        <f t="shared" si="461"/>
        <v>8</v>
      </c>
    </row>
    <row r="2983" spans="1:25" ht="19" customHeight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462"/>
        <v>42225.351342592585</v>
      </c>
      <c r="L2983" s="12">
        <f t="shared" si="463"/>
        <v>2015</v>
      </c>
      <c r="M2983" s="12">
        <f t="shared" si="464"/>
        <v>8</v>
      </c>
      <c r="N2983" s="11"/>
      <c r="O2983" s="11">
        <f t="shared" si="465"/>
        <v>42270.351342592585</v>
      </c>
      <c r="P2983" t="b">
        <v>1</v>
      </c>
      <c r="Q2983">
        <v>97</v>
      </c>
      <c r="R2983" t="b">
        <v>1</v>
      </c>
      <c r="S2983" t="s">
        <v>8303</v>
      </c>
      <c r="T2983" s="5">
        <f t="shared" si="466"/>
        <v>128.92500000000001</v>
      </c>
      <c r="U2983" s="5">
        <f t="shared" si="467"/>
        <v>53.164948453608247</v>
      </c>
      <c r="V2983" t="str">
        <f t="shared" si="468"/>
        <v>theater</v>
      </c>
      <c r="W2983" t="str">
        <f t="shared" si="469"/>
        <v>spaces</v>
      </c>
      <c r="X2983" s="8">
        <f t="shared" si="460"/>
        <v>2015</v>
      </c>
      <c r="Y2983" s="8">
        <f t="shared" si="461"/>
        <v>8</v>
      </c>
    </row>
    <row r="2984" spans="1:25" ht="19" customHeight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462"/>
        <v>42381.478506944441</v>
      </c>
      <c r="L2984" s="12">
        <f t="shared" si="463"/>
        <v>2016</v>
      </c>
      <c r="M2984" s="12">
        <f t="shared" si="464"/>
        <v>1</v>
      </c>
      <c r="N2984" s="11"/>
      <c r="O2984" s="11">
        <f t="shared" si="465"/>
        <v>42411.478506944441</v>
      </c>
      <c r="P2984" t="b">
        <v>1</v>
      </c>
      <c r="Q2984">
        <v>59</v>
      </c>
      <c r="R2984" t="b">
        <v>1</v>
      </c>
      <c r="S2984" t="s">
        <v>8303</v>
      </c>
      <c r="T2984" s="5">
        <f t="shared" si="466"/>
        <v>102.06</v>
      </c>
      <c r="U2984" s="5">
        <f t="shared" si="467"/>
        <v>86.491525423728817</v>
      </c>
      <c r="V2984" t="str">
        <f t="shared" si="468"/>
        <v>theater</v>
      </c>
      <c r="W2984" t="str">
        <f t="shared" si="469"/>
        <v>spaces</v>
      </c>
      <c r="X2984" s="8">
        <f t="shared" si="460"/>
        <v>2016</v>
      </c>
      <c r="Y2984" s="8">
        <f t="shared" si="461"/>
        <v>1</v>
      </c>
    </row>
    <row r="2985" spans="1:25" ht="19" customHeight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462"/>
        <v>41894.424027777779</v>
      </c>
      <c r="L2985" s="12">
        <f t="shared" si="463"/>
        <v>2014</v>
      </c>
      <c r="M2985" s="12">
        <f t="shared" si="464"/>
        <v>9</v>
      </c>
      <c r="N2985" s="11"/>
      <c r="O2985" s="11">
        <f t="shared" si="465"/>
        <v>41954.465694444443</v>
      </c>
      <c r="P2985" t="b">
        <v>1</v>
      </c>
      <c r="Q2985">
        <v>1095</v>
      </c>
      <c r="R2985" t="b">
        <v>1</v>
      </c>
      <c r="S2985" t="s">
        <v>8303</v>
      </c>
      <c r="T2985" s="5">
        <f t="shared" si="466"/>
        <v>146.53957758620692</v>
      </c>
      <c r="U2985" s="5">
        <f t="shared" si="467"/>
        <v>155.23827397260274</v>
      </c>
      <c r="V2985" t="str">
        <f t="shared" si="468"/>
        <v>theater</v>
      </c>
      <c r="W2985" t="str">
        <f t="shared" si="469"/>
        <v>spaces</v>
      </c>
      <c r="X2985" s="8">
        <f t="shared" si="460"/>
        <v>2014</v>
      </c>
      <c r="Y2985" s="8">
        <f t="shared" si="461"/>
        <v>9</v>
      </c>
    </row>
    <row r="2986" spans="1:25" ht="19" customHeight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462"/>
        <v>42576.070381944439</v>
      </c>
      <c r="L2986" s="12">
        <f t="shared" si="463"/>
        <v>2016</v>
      </c>
      <c r="M2986" s="12">
        <f t="shared" si="464"/>
        <v>7</v>
      </c>
      <c r="N2986" s="11"/>
      <c r="O2986" s="11">
        <f t="shared" si="465"/>
        <v>42606.070381944439</v>
      </c>
      <c r="P2986" t="b">
        <v>1</v>
      </c>
      <c r="Q2986">
        <v>218</v>
      </c>
      <c r="R2986" t="b">
        <v>1</v>
      </c>
      <c r="S2986" t="s">
        <v>8303</v>
      </c>
      <c r="T2986" s="5">
        <f t="shared" si="466"/>
        <v>100.352</v>
      </c>
      <c r="U2986" s="5">
        <f t="shared" si="467"/>
        <v>115.08256880733946</v>
      </c>
      <c r="V2986" t="str">
        <f t="shared" si="468"/>
        <v>theater</v>
      </c>
      <c r="W2986" t="str">
        <f t="shared" si="469"/>
        <v>spaces</v>
      </c>
      <c r="X2986" s="8">
        <f t="shared" si="460"/>
        <v>2016</v>
      </c>
      <c r="Y2986" s="8">
        <f t="shared" si="461"/>
        <v>7</v>
      </c>
    </row>
    <row r="2987" spans="1:25" ht="19" customHeight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462"/>
        <v>42654.765370370369</v>
      </c>
      <c r="L2987" s="12">
        <f t="shared" si="463"/>
        <v>2016</v>
      </c>
      <c r="M2987" s="12">
        <f t="shared" si="464"/>
        <v>10</v>
      </c>
      <c r="N2987" s="11"/>
      <c r="O2987" s="11">
        <f t="shared" si="465"/>
        <v>42673.958333333336</v>
      </c>
      <c r="P2987" t="b">
        <v>0</v>
      </c>
      <c r="Q2987">
        <v>111</v>
      </c>
      <c r="R2987" t="b">
        <v>1</v>
      </c>
      <c r="S2987" t="s">
        <v>8303</v>
      </c>
      <c r="T2987" s="5">
        <f t="shared" si="466"/>
        <v>121.64999999999999</v>
      </c>
      <c r="U2987" s="5">
        <f t="shared" si="467"/>
        <v>109.5945945945946</v>
      </c>
      <c r="V2987" t="str">
        <f t="shared" si="468"/>
        <v>theater</v>
      </c>
      <c r="W2987" t="str">
        <f t="shared" si="469"/>
        <v>spaces</v>
      </c>
      <c r="X2987" s="8">
        <f t="shared" si="460"/>
        <v>2016</v>
      </c>
      <c r="Y2987" s="8">
        <f t="shared" si="461"/>
        <v>10</v>
      </c>
    </row>
    <row r="2988" spans="1:25" ht="19" customHeight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462"/>
        <v>42431.29173611111</v>
      </c>
      <c r="L2988" s="12">
        <f t="shared" si="463"/>
        <v>2016</v>
      </c>
      <c r="M2988" s="12">
        <f t="shared" si="464"/>
        <v>3</v>
      </c>
      <c r="N2988" s="11"/>
      <c r="O2988" s="11">
        <f t="shared" si="465"/>
        <v>42491.250069444439</v>
      </c>
      <c r="P2988" t="b">
        <v>0</v>
      </c>
      <c r="Q2988">
        <v>56</v>
      </c>
      <c r="R2988" t="b">
        <v>1</v>
      </c>
      <c r="S2988" t="s">
        <v>8303</v>
      </c>
      <c r="T2988" s="5">
        <f t="shared" si="466"/>
        <v>105.5</v>
      </c>
      <c r="U2988" s="5">
        <f t="shared" si="467"/>
        <v>45.214285714285715</v>
      </c>
      <c r="V2988" t="str">
        <f t="shared" si="468"/>
        <v>theater</v>
      </c>
      <c r="W2988" t="str">
        <f t="shared" si="469"/>
        <v>spaces</v>
      </c>
      <c r="X2988" s="8">
        <f t="shared" si="460"/>
        <v>2016</v>
      </c>
      <c r="Y2988" s="8">
        <f t="shared" si="461"/>
        <v>3</v>
      </c>
    </row>
    <row r="2989" spans="1:25" ht="19" customHeight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462"/>
        <v>42627.098969907405</v>
      </c>
      <c r="L2989" s="12">
        <f t="shared" si="463"/>
        <v>2016</v>
      </c>
      <c r="M2989" s="12">
        <f t="shared" si="464"/>
        <v>9</v>
      </c>
      <c r="N2989" s="11"/>
      <c r="O2989" s="11">
        <f t="shared" si="465"/>
        <v>42655.791666666664</v>
      </c>
      <c r="P2989" t="b">
        <v>0</v>
      </c>
      <c r="Q2989">
        <v>265</v>
      </c>
      <c r="R2989" t="b">
        <v>1</v>
      </c>
      <c r="S2989" t="s">
        <v>8303</v>
      </c>
      <c r="T2989" s="5">
        <f t="shared" si="466"/>
        <v>110.4008</v>
      </c>
      <c r="U2989" s="5">
        <f t="shared" si="467"/>
        <v>104.15169811320754</v>
      </c>
      <c r="V2989" t="str">
        <f t="shared" si="468"/>
        <v>theater</v>
      </c>
      <c r="W2989" t="str">
        <f t="shared" si="469"/>
        <v>spaces</v>
      </c>
      <c r="X2989" s="8">
        <f t="shared" si="460"/>
        <v>2016</v>
      </c>
      <c r="Y2989" s="8">
        <f t="shared" si="461"/>
        <v>9</v>
      </c>
    </row>
    <row r="2990" spans="1:25" ht="19" customHeight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462"/>
        <v>42511.153715277775</v>
      </c>
      <c r="L2990" s="12">
        <f t="shared" si="463"/>
        <v>2016</v>
      </c>
      <c r="M2990" s="12">
        <f t="shared" si="464"/>
        <v>5</v>
      </c>
      <c r="N2990" s="11"/>
      <c r="O2990" s="11">
        <f t="shared" si="465"/>
        <v>42541.153715277775</v>
      </c>
      <c r="P2990" t="b">
        <v>0</v>
      </c>
      <c r="Q2990">
        <v>28</v>
      </c>
      <c r="R2990" t="b">
        <v>1</v>
      </c>
      <c r="S2990" t="s">
        <v>8303</v>
      </c>
      <c r="T2990" s="5">
        <f t="shared" si="466"/>
        <v>100</v>
      </c>
      <c r="U2990" s="5">
        <f t="shared" si="467"/>
        <v>35.714285714285715</v>
      </c>
      <c r="V2990" t="str">
        <f t="shared" si="468"/>
        <v>theater</v>
      </c>
      <c r="W2990" t="str">
        <f t="shared" si="469"/>
        <v>spaces</v>
      </c>
      <c r="X2990" s="8">
        <f t="shared" si="460"/>
        <v>2016</v>
      </c>
      <c r="Y2990" s="8">
        <f t="shared" si="461"/>
        <v>5</v>
      </c>
    </row>
    <row r="2991" spans="1:25" ht="19" customHeight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462"/>
        <v>42336.812060185184</v>
      </c>
      <c r="L2991" s="12">
        <f t="shared" si="463"/>
        <v>2015</v>
      </c>
      <c r="M2991" s="12">
        <f t="shared" si="464"/>
        <v>11</v>
      </c>
      <c r="N2991" s="11"/>
      <c r="O2991" s="11">
        <f t="shared" si="465"/>
        <v>42358.999305555553</v>
      </c>
      <c r="P2991" t="b">
        <v>0</v>
      </c>
      <c r="Q2991">
        <v>364</v>
      </c>
      <c r="R2991" t="b">
        <v>1</v>
      </c>
      <c r="S2991" t="s">
        <v>8303</v>
      </c>
      <c r="T2991" s="5">
        <f t="shared" si="466"/>
        <v>176.535</v>
      </c>
      <c r="U2991" s="5">
        <f t="shared" si="467"/>
        <v>96.997252747252745</v>
      </c>
      <c r="V2991" t="str">
        <f t="shared" si="468"/>
        <v>theater</v>
      </c>
      <c r="W2991" t="str">
        <f t="shared" si="469"/>
        <v>spaces</v>
      </c>
      <c r="X2991" s="8">
        <f t="shared" si="460"/>
        <v>2015</v>
      </c>
      <c r="Y2991" s="8">
        <f t="shared" si="461"/>
        <v>11</v>
      </c>
    </row>
    <row r="2992" spans="1:25" ht="19" customHeight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462"/>
        <v>42341.365972222215</v>
      </c>
      <c r="L2992" s="12">
        <f t="shared" si="463"/>
        <v>2015</v>
      </c>
      <c r="M2992" s="12">
        <f t="shared" si="464"/>
        <v>12</v>
      </c>
      <c r="N2992" s="11"/>
      <c r="O2992" s="11">
        <f t="shared" si="465"/>
        <v>42376.365972222215</v>
      </c>
      <c r="P2992" t="b">
        <v>0</v>
      </c>
      <c r="Q2992">
        <v>27</v>
      </c>
      <c r="R2992" t="b">
        <v>1</v>
      </c>
      <c r="S2992" t="s">
        <v>8303</v>
      </c>
      <c r="T2992" s="5">
        <f t="shared" si="466"/>
        <v>100</v>
      </c>
      <c r="U2992" s="5">
        <f t="shared" si="467"/>
        <v>370.37037037037038</v>
      </c>
      <c r="V2992" t="str">
        <f t="shared" si="468"/>
        <v>theater</v>
      </c>
      <c r="W2992" t="str">
        <f t="shared" si="469"/>
        <v>spaces</v>
      </c>
      <c r="X2992" s="8">
        <f t="shared" si="460"/>
        <v>2015</v>
      </c>
      <c r="Y2992" s="8">
        <f t="shared" si="461"/>
        <v>12</v>
      </c>
    </row>
    <row r="2993" spans="1:25" ht="19" customHeight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462"/>
        <v>42740.628819444442</v>
      </c>
      <c r="L2993" s="12">
        <f t="shared" si="463"/>
        <v>2017</v>
      </c>
      <c r="M2993" s="12">
        <f t="shared" si="464"/>
        <v>1</v>
      </c>
      <c r="N2993" s="11"/>
      <c r="O2993" s="11">
        <f t="shared" si="465"/>
        <v>42762.628819444442</v>
      </c>
      <c r="P2993" t="b">
        <v>0</v>
      </c>
      <c r="Q2993">
        <v>93</v>
      </c>
      <c r="R2993" t="b">
        <v>1</v>
      </c>
      <c r="S2993" t="s">
        <v>8303</v>
      </c>
      <c r="T2993" s="5">
        <f t="shared" si="466"/>
        <v>103.29411764705883</v>
      </c>
      <c r="U2993" s="5">
        <f t="shared" si="467"/>
        <v>94.408602150537632</v>
      </c>
      <c r="V2993" t="str">
        <f t="shared" si="468"/>
        <v>theater</v>
      </c>
      <c r="W2993" t="str">
        <f t="shared" si="469"/>
        <v>spaces</v>
      </c>
      <c r="X2993" s="8">
        <f t="shared" si="460"/>
        <v>2017</v>
      </c>
      <c r="Y2993" s="8">
        <f t="shared" si="461"/>
        <v>1</v>
      </c>
    </row>
    <row r="2994" spans="1:25" ht="19" customHeight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462"/>
        <v>42622.559143518512</v>
      </c>
      <c r="L2994" s="12">
        <f t="shared" si="463"/>
        <v>2016</v>
      </c>
      <c r="M2994" s="12">
        <f t="shared" si="464"/>
        <v>9</v>
      </c>
      <c r="N2994" s="11"/>
      <c r="O2994" s="11">
        <f t="shared" si="465"/>
        <v>42652.559143518512</v>
      </c>
      <c r="P2994" t="b">
        <v>0</v>
      </c>
      <c r="Q2994">
        <v>64</v>
      </c>
      <c r="R2994" t="b">
        <v>1</v>
      </c>
      <c r="S2994" t="s">
        <v>8303</v>
      </c>
      <c r="T2994" s="5">
        <f t="shared" si="466"/>
        <v>104.5</v>
      </c>
      <c r="U2994" s="5">
        <f t="shared" si="467"/>
        <v>48.984375</v>
      </c>
      <c r="V2994" t="str">
        <f t="shared" si="468"/>
        <v>theater</v>
      </c>
      <c r="W2994" t="str">
        <f t="shared" si="469"/>
        <v>spaces</v>
      </c>
      <c r="X2994" s="8">
        <f t="shared" si="460"/>
        <v>2016</v>
      </c>
      <c r="Y2994" s="8">
        <f t="shared" si="461"/>
        <v>9</v>
      </c>
    </row>
    <row r="2995" spans="1:25" ht="19" customHeight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462"/>
        <v>42390.63040509259</v>
      </c>
      <c r="L2995" s="12">
        <f t="shared" si="463"/>
        <v>2016</v>
      </c>
      <c r="M2995" s="12">
        <f t="shared" si="464"/>
        <v>1</v>
      </c>
      <c r="N2995" s="11"/>
      <c r="O2995" s="11">
        <f t="shared" si="465"/>
        <v>42420.63040509259</v>
      </c>
      <c r="P2995" t="b">
        <v>0</v>
      </c>
      <c r="Q2995">
        <v>22</v>
      </c>
      <c r="R2995" t="b">
        <v>1</v>
      </c>
      <c r="S2995" t="s">
        <v>8303</v>
      </c>
      <c r="T2995" s="5">
        <f t="shared" si="466"/>
        <v>100.29999999999998</v>
      </c>
      <c r="U2995" s="5">
        <f t="shared" si="467"/>
        <v>45.590909090909093</v>
      </c>
      <c r="V2995" t="str">
        <f t="shared" si="468"/>
        <v>theater</v>
      </c>
      <c r="W2995" t="str">
        <f t="shared" si="469"/>
        <v>spaces</v>
      </c>
      <c r="X2995" s="8">
        <f t="shared" si="460"/>
        <v>2016</v>
      </c>
      <c r="Y2995" s="8">
        <f t="shared" si="461"/>
        <v>1</v>
      </c>
    </row>
    <row r="2996" spans="1:25" ht="19" customHeight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462"/>
        <v>41885.270509259259</v>
      </c>
      <c r="L2996" s="12">
        <f t="shared" si="463"/>
        <v>2014</v>
      </c>
      <c r="M2996" s="12">
        <f t="shared" si="464"/>
        <v>9</v>
      </c>
      <c r="N2996" s="11"/>
      <c r="O2996" s="11">
        <f t="shared" si="465"/>
        <v>41915.270509259259</v>
      </c>
      <c r="P2996" t="b">
        <v>0</v>
      </c>
      <c r="Q2996">
        <v>59</v>
      </c>
      <c r="R2996" t="b">
        <v>1</v>
      </c>
      <c r="S2996" t="s">
        <v>8303</v>
      </c>
      <c r="T2996" s="5">
        <f t="shared" si="466"/>
        <v>457.74666666666673</v>
      </c>
      <c r="U2996" s="5">
        <f t="shared" si="467"/>
        <v>23.275254237288134</v>
      </c>
      <c r="V2996" t="str">
        <f t="shared" si="468"/>
        <v>theater</v>
      </c>
      <c r="W2996" t="str">
        <f t="shared" si="469"/>
        <v>spaces</v>
      </c>
      <c r="X2996" s="8">
        <f t="shared" si="460"/>
        <v>2014</v>
      </c>
      <c r="Y2996" s="8">
        <f t="shared" si="461"/>
        <v>9</v>
      </c>
    </row>
    <row r="2997" spans="1:25" ht="19" customHeight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462"/>
        <v>42724.456840277773</v>
      </c>
      <c r="L2997" s="12">
        <f t="shared" si="463"/>
        <v>2016</v>
      </c>
      <c r="M2997" s="12">
        <f t="shared" si="464"/>
        <v>12</v>
      </c>
      <c r="N2997" s="11"/>
      <c r="O2997" s="11">
        <f t="shared" si="465"/>
        <v>42754.456840277773</v>
      </c>
      <c r="P2997" t="b">
        <v>0</v>
      </c>
      <c r="Q2997">
        <v>249</v>
      </c>
      <c r="R2997" t="b">
        <v>1</v>
      </c>
      <c r="S2997" t="s">
        <v>8303</v>
      </c>
      <c r="T2997" s="5">
        <f t="shared" si="466"/>
        <v>104.96000000000001</v>
      </c>
      <c r="U2997" s="5">
        <f t="shared" si="467"/>
        <v>63.2289156626506</v>
      </c>
      <c r="V2997" t="str">
        <f t="shared" si="468"/>
        <v>theater</v>
      </c>
      <c r="W2997" t="str">
        <f t="shared" si="469"/>
        <v>spaces</v>
      </c>
      <c r="X2997" s="8">
        <f t="shared" si="460"/>
        <v>2016</v>
      </c>
      <c r="Y2997" s="8">
        <f t="shared" si="461"/>
        <v>12</v>
      </c>
    </row>
    <row r="2998" spans="1:25" ht="19" customHeight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462"/>
        <v>42090.704166666663</v>
      </c>
      <c r="L2998" s="12">
        <f t="shared" si="463"/>
        <v>2015</v>
      </c>
      <c r="M2998" s="12">
        <f t="shared" si="464"/>
        <v>3</v>
      </c>
      <c r="N2998" s="11"/>
      <c r="O2998" s="11">
        <f t="shared" si="465"/>
        <v>42150.704166666663</v>
      </c>
      <c r="P2998" t="b">
        <v>0</v>
      </c>
      <c r="Q2998">
        <v>392</v>
      </c>
      <c r="R2998" t="b">
        <v>1</v>
      </c>
      <c r="S2998" t="s">
        <v>8303</v>
      </c>
      <c r="T2998" s="5">
        <f t="shared" si="466"/>
        <v>171.94285714285715</v>
      </c>
      <c r="U2998" s="5">
        <f t="shared" si="467"/>
        <v>153.5204081632653</v>
      </c>
      <c r="V2998" t="str">
        <f t="shared" si="468"/>
        <v>theater</v>
      </c>
      <c r="W2998" t="str">
        <f t="shared" si="469"/>
        <v>spaces</v>
      </c>
      <c r="X2998" s="8">
        <f t="shared" si="460"/>
        <v>2015</v>
      </c>
      <c r="Y2998" s="8">
        <f t="shared" si="461"/>
        <v>3</v>
      </c>
    </row>
    <row r="2999" spans="1:25" ht="19" customHeight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462"/>
        <v>42775.525381944441</v>
      </c>
      <c r="L2999" s="12">
        <f t="shared" si="463"/>
        <v>2017</v>
      </c>
      <c r="M2999" s="12">
        <f t="shared" si="464"/>
        <v>2</v>
      </c>
      <c r="N2999" s="11"/>
      <c r="O2999" s="11">
        <f t="shared" si="465"/>
        <v>42792.999305555553</v>
      </c>
      <c r="P2999" t="b">
        <v>0</v>
      </c>
      <c r="Q2999">
        <v>115</v>
      </c>
      <c r="R2999" t="b">
        <v>1</v>
      </c>
      <c r="S2999" t="s">
        <v>8303</v>
      </c>
      <c r="T2999" s="5">
        <f t="shared" si="466"/>
        <v>103.73000000000002</v>
      </c>
      <c r="U2999" s="5">
        <f t="shared" si="467"/>
        <v>90.2</v>
      </c>
      <c r="V2999" t="str">
        <f t="shared" si="468"/>
        <v>theater</v>
      </c>
      <c r="W2999" t="str">
        <f t="shared" si="469"/>
        <v>spaces</v>
      </c>
      <c r="X2999" s="8">
        <f t="shared" si="460"/>
        <v>2017</v>
      </c>
      <c r="Y2999" s="8">
        <f t="shared" si="461"/>
        <v>2</v>
      </c>
    </row>
    <row r="3000" spans="1:25" ht="19" customHeight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462"/>
        <v>41777.985289351847</v>
      </c>
      <c r="L3000" s="12">
        <f t="shared" si="463"/>
        <v>2014</v>
      </c>
      <c r="M3000" s="12">
        <f t="shared" si="464"/>
        <v>5</v>
      </c>
      <c r="N3000" s="11"/>
      <c r="O3000" s="11">
        <f t="shared" si="465"/>
        <v>41805.975694444445</v>
      </c>
      <c r="P3000" t="b">
        <v>0</v>
      </c>
      <c r="Q3000">
        <v>433</v>
      </c>
      <c r="R3000" t="b">
        <v>1</v>
      </c>
      <c r="S3000" t="s">
        <v>8303</v>
      </c>
      <c r="T3000" s="5">
        <f t="shared" si="466"/>
        <v>103.029</v>
      </c>
      <c r="U3000" s="5">
        <f t="shared" si="467"/>
        <v>118.97113163972287</v>
      </c>
      <c r="V3000" t="str">
        <f t="shared" si="468"/>
        <v>theater</v>
      </c>
      <c r="W3000" t="str">
        <f t="shared" si="469"/>
        <v>spaces</v>
      </c>
      <c r="X3000" s="8">
        <f t="shared" si="460"/>
        <v>2014</v>
      </c>
      <c r="Y3000" s="8">
        <f t="shared" si="461"/>
        <v>5</v>
      </c>
    </row>
    <row r="3001" spans="1:25" ht="19" customHeight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462"/>
        <v>42780.531944444439</v>
      </c>
      <c r="L3001" s="12">
        <f t="shared" si="463"/>
        <v>2017</v>
      </c>
      <c r="M3001" s="12">
        <f t="shared" si="464"/>
        <v>2</v>
      </c>
      <c r="N3001" s="11"/>
      <c r="O3001" s="11">
        <f t="shared" si="465"/>
        <v>42794.874999999993</v>
      </c>
      <c r="P3001" t="b">
        <v>0</v>
      </c>
      <c r="Q3001">
        <v>20</v>
      </c>
      <c r="R3001" t="b">
        <v>1</v>
      </c>
      <c r="S3001" t="s">
        <v>8303</v>
      </c>
      <c r="T3001" s="5">
        <f t="shared" si="466"/>
        <v>118.88888888888889</v>
      </c>
      <c r="U3001" s="5">
        <f t="shared" si="467"/>
        <v>80.25</v>
      </c>
      <c r="V3001" t="str">
        <f t="shared" si="468"/>
        <v>theater</v>
      </c>
      <c r="W3001" t="str">
        <f t="shared" si="469"/>
        <v>spaces</v>
      </c>
      <c r="X3001" s="8">
        <f t="shared" si="460"/>
        <v>2017</v>
      </c>
      <c r="Y3001" s="8">
        <f t="shared" si="461"/>
        <v>2</v>
      </c>
    </row>
    <row r="3002" spans="1:25" ht="19" customHeight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462"/>
        <v>42752.61886574074</v>
      </c>
      <c r="L3002" s="12">
        <f t="shared" si="463"/>
        <v>2017</v>
      </c>
      <c r="M3002" s="12">
        <f t="shared" si="464"/>
        <v>1</v>
      </c>
      <c r="N3002" s="11"/>
      <c r="O3002" s="11">
        <f t="shared" si="465"/>
        <v>42766.541666666664</v>
      </c>
      <c r="P3002" t="b">
        <v>0</v>
      </c>
      <c r="Q3002">
        <v>8</v>
      </c>
      <c r="R3002" t="b">
        <v>1</v>
      </c>
      <c r="S3002" t="s">
        <v>8303</v>
      </c>
      <c r="T3002" s="5">
        <f t="shared" si="466"/>
        <v>100</v>
      </c>
      <c r="U3002" s="5">
        <f t="shared" si="467"/>
        <v>62.5</v>
      </c>
      <c r="V3002" t="str">
        <f t="shared" si="468"/>
        <v>theater</v>
      </c>
      <c r="W3002" t="str">
        <f t="shared" si="469"/>
        <v>spaces</v>
      </c>
      <c r="X3002" s="8">
        <f t="shared" si="460"/>
        <v>2017</v>
      </c>
      <c r="Y3002" s="8">
        <f t="shared" si="461"/>
        <v>1</v>
      </c>
    </row>
    <row r="3003" spans="1:25" ht="19" customHeight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462"/>
        <v>42534.687291666669</v>
      </c>
      <c r="L3003" s="12">
        <f t="shared" si="463"/>
        <v>2016</v>
      </c>
      <c r="M3003" s="12">
        <f t="shared" si="464"/>
        <v>6</v>
      </c>
      <c r="N3003" s="11"/>
      <c r="O3003" s="11">
        <f t="shared" si="465"/>
        <v>42564.687291666669</v>
      </c>
      <c r="P3003" t="b">
        <v>0</v>
      </c>
      <c r="Q3003">
        <v>175</v>
      </c>
      <c r="R3003" t="b">
        <v>1</v>
      </c>
      <c r="S3003" t="s">
        <v>8303</v>
      </c>
      <c r="T3003" s="5">
        <f t="shared" si="466"/>
        <v>318.69988910451895</v>
      </c>
      <c r="U3003" s="5">
        <f t="shared" si="467"/>
        <v>131.37719999999999</v>
      </c>
      <c r="V3003" t="str">
        <f t="shared" si="468"/>
        <v>theater</v>
      </c>
      <c r="W3003" t="str">
        <f t="shared" si="469"/>
        <v>spaces</v>
      </c>
      <c r="X3003" s="8">
        <f t="shared" si="460"/>
        <v>2016</v>
      </c>
      <c r="Y3003" s="8">
        <f t="shared" si="461"/>
        <v>6</v>
      </c>
    </row>
    <row r="3004" spans="1:25" ht="19" customHeight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462"/>
        <v>41239.627916666665</v>
      </c>
      <c r="L3004" s="12">
        <f t="shared" si="463"/>
        <v>2012</v>
      </c>
      <c r="M3004" s="12">
        <f t="shared" si="464"/>
        <v>11</v>
      </c>
      <c r="N3004" s="11"/>
      <c r="O3004" s="11">
        <f t="shared" si="465"/>
        <v>41269.627916666665</v>
      </c>
      <c r="P3004" t="b">
        <v>0</v>
      </c>
      <c r="Q3004">
        <v>104</v>
      </c>
      <c r="R3004" t="b">
        <v>1</v>
      </c>
      <c r="S3004" t="s">
        <v>8303</v>
      </c>
      <c r="T3004" s="5">
        <f t="shared" si="466"/>
        <v>108.50614285714286</v>
      </c>
      <c r="U3004" s="5">
        <f t="shared" si="467"/>
        <v>73.032980769230775</v>
      </c>
      <c r="V3004" t="str">
        <f t="shared" si="468"/>
        <v>theater</v>
      </c>
      <c r="W3004" t="str">
        <f t="shared" si="469"/>
        <v>spaces</v>
      </c>
      <c r="X3004" s="8">
        <f t="shared" si="460"/>
        <v>2012</v>
      </c>
      <c r="Y3004" s="8">
        <f t="shared" si="461"/>
        <v>11</v>
      </c>
    </row>
    <row r="3005" spans="1:25" ht="19" customHeight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462"/>
        <v>42398.640925925924</v>
      </c>
      <c r="L3005" s="12">
        <f t="shared" si="463"/>
        <v>2016</v>
      </c>
      <c r="M3005" s="12">
        <f t="shared" si="464"/>
        <v>1</v>
      </c>
      <c r="N3005" s="11"/>
      <c r="O3005" s="11">
        <f t="shared" si="465"/>
        <v>42430.040972222218</v>
      </c>
      <c r="P3005" t="b">
        <v>0</v>
      </c>
      <c r="Q3005">
        <v>17</v>
      </c>
      <c r="R3005" t="b">
        <v>1</v>
      </c>
      <c r="S3005" t="s">
        <v>8303</v>
      </c>
      <c r="T3005" s="5">
        <f t="shared" si="466"/>
        <v>101.16666666666667</v>
      </c>
      <c r="U3005" s="5">
        <f t="shared" si="467"/>
        <v>178.52941176470588</v>
      </c>
      <c r="V3005" t="str">
        <f t="shared" si="468"/>
        <v>theater</v>
      </c>
      <c r="W3005" t="str">
        <f t="shared" si="469"/>
        <v>spaces</v>
      </c>
      <c r="X3005" s="8">
        <f t="shared" si="460"/>
        <v>2016</v>
      </c>
      <c r="Y3005" s="8">
        <f t="shared" si="461"/>
        <v>1</v>
      </c>
    </row>
    <row r="3006" spans="1:25" ht="19" customHeight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462"/>
        <v>41928.672731481478</v>
      </c>
      <c r="L3006" s="12">
        <f t="shared" si="463"/>
        <v>2014</v>
      </c>
      <c r="M3006" s="12">
        <f t="shared" si="464"/>
        <v>10</v>
      </c>
      <c r="N3006" s="11"/>
      <c r="O3006" s="11">
        <f t="shared" si="465"/>
        <v>41958.714398148142</v>
      </c>
      <c r="P3006" t="b">
        <v>0</v>
      </c>
      <c r="Q3006">
        <v>277</v>
      </c>
      <c r="R3006" t="b">
        <v>1</v>
      </c>
      <c r="S3006" t="s">
        <v>8303</v>
      </c>
      <c r="T3006" s="5">
        <f t="shared" si="466"/>
        <v>112.815</v>
      </c>
      <c r="U3006" s="5">
        <f t="shared" si="467"/>
        <v>162.90974729241879</v>
      </c>
      <c r="V3006" t="str">
        <f t="shared" si="468"/>
        <v>theater</v>
      </c>
      <c r="W3006" t="str">
        <f t="shared" si="469"/>
        <v>spaces</v>
      </c>
      <c r="X3006" s="8">
        <f t="shared" si="460"/>
        <v>2014</v>
      </c>
      <c r="Y3006" s="8">
        <f t="shared" si="461"/>
        <v>10</v>
      </c>
    </row>
    <row r="3007" spans="1:25" ht="19" customHeight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462"/>
        <v>41888.466493055552</v>
      </c>
      <c r="L3007" s="12">
        <f t="shared" si="463"/>
        <v>2014</v>
      </c>
      <c r="M3007" s="12">
        <f t="shared" si="464"/>
        <v>9</v>
      </c>
      <c r="N3007" s="11"/>
      <c r="O3007" s="11">
        <f t="shared" si="465"/>
        <v>41918.466493055552</v>
      </c>
      <c r="P3007" t="b">
        <v>0</v>
      </c>
      <c r="Q3007">
        <v>118</v>
      </c>
      <c r="R3007" t="b">
        <v>1</v>
      </c>
      <c r="S3007" t="s">
        <v>8303</v>
      </c>
      <c r="T3007" s="5">
        <f t="shared" si="466"/>
        <v>120.49622641509434</v>
      </c>
      <c r="U3007" s="5">
        <f t="shared" si="467"/>
        <v>108.24237288135593</v>
      </c>
      <c r="V3007" t="str">
        <f t="shared" si="468"/>
        <v>theater</v>
      </c>
      <c r="W3007" t="str">
        <f t="shared" si="469"/>
        <v>spaces</v>
      </c>
      <c r="X3007" s="8">
        <f t="shared" si="460"/>
        <v>2014</v>
      </c>
      <c r="Y3007" s="8">
        <f t="shared" si="461"/>
        <v>9</v>
      </c>
    </row>
    <row r="3008" spans="1:25" ht="19" customHeight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462"/>
        <v>41957.54850694444</v>
      </c>
      <c r="L3008" s="12">
        <f t="shared" si="463"/>
        <v>2014</v>
      </c>
      <c r="M3008" s="12">
        <f t="shared" si="464"/>
        <v>11</v>
      </c>
      <c r="N3008" s="11"/>
      <c r="O3008" s="11">
        <f t="shared" si="465"/>
        <v>41987.54850694444</v>
      </c>
      <c r="P3008" t="b">
        <v>0</v>
      </c>
      <c r="Q3008">
        <v>97</v>
      </c>
      <c r="R3008" t="b">
        <v>1</v>
      </c>
      <c r="S3008" t="s">
        <v>8303</v>
      </c>
      <c r="T3008" s="5">
        <f t="shared" si="466"/>
        <v>107.74999999999999</v>
      </c>
      <c r="U3008" s="5">
        <f t="shared" si="467"/>
        <v>88.865979381443296</v>
      </c>
      <c r="V3008" t="str">
        <f t="shared" si="468"/>
        <v>theater</v>
      </c>
      <c r="W3008" t="str">
        <f t="shared" si="469"/>
        <v>spaces</v>
      </c>
      <c r="X3008" s="8">
        <f t="shared" si="460"/>
        <v>2014</v>
      </c>
      <c r="Y3008" s="8">
        <f t="shared" si="461"/>
        <v>11</v>
      </c>
    </row>
    <row r="3009" spans="1:25" ht="19" customHeight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462"/>
        <v>42098.007905092592</v>
      </c>
      <c r="L3009" s="12">
        <f t="shared" si="463"/>
        <v>2015</v>
      </c>
      <c r="M3009" s="12">
        <f t="shared" si="464"/>
        <v>4</v>
      </c>
      <c r="N3009" s="11"/>
      <c r="O3009" s="11">
        <f t="shared" si="465"/>
        <v>42119.007905092592</v>
      </c>
      <c r="P3009" t="b">
        <v>0</v>
      </c>
      <c r="Q3009">
        <v>20</v>
      </c>
      <c r="R3009" t="b">
        <v>1</v>
      </c>
      <c r="S3009" t="s">
        <v>8303</v>
      </c>
      <c r="T3009" s="5">
        <f t="shared" si="466"/>
        <v>180</v>
      </c>
      <c r="U3009" s="5">
        <f t="shared" si="467"/>
        <v>54</v>
      </c>
      <c r="V3009" t="str">
        <f t="shared" si="468"/>
        <v>theater</v>
      </c>
      <c r="W3009" t="str">
        <f t="shared" si="469"/>
        <v>spaces</v>
      </c>
      <c r="X3009" s="8">
        <f t="shared" si="460"/>
        <v>2015</v>
      </c>
      <c r="Y3009" s="8">
        <f t="shared" si="461"/>
        <v>4</v>
      </c>
    </row>
    <row r="3010" spans="1:25" ht="19" customHeight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si="462"/>
        <v>42360.003692129627</v>
      </c>
      <c r="L3010" s="12">
        <f t="shared" si="463"/>
        <v>2015</v>
      </c>
      <c r="M3010" s="12">
        <f t="shared" si="464"/>
        <v>12</v>
      </c>
      <c r="N3010" s="11"/>
      <c r="O3010" s="11">
        <f t="shared" si="465"/>
        <v>42390.003692129627</v>
      </c>
      <c r="P3010" t="b">
        <v>0</v>
      </c>
      <c r="Q3010">
        <v>26</v>
      </c>
      <c r="R3010" t="b">
        <v>1</v>
      </c>
      <c r="S3010" t="s">
        <v>8303</v>
      </c>
      <c r="T3010" s="5">
        <f t="shared" si="466"/>
        <v>101.16666666666667</v>
      </c>
      <c r="U3010" s="5">
        <f t="shared" si="467"/>
        <v>116.73076923076923</v>
      </c>
      <c r="V3010" t="str">
        <f t="shared" si="468"/>
        <v>theater</v>
      </c>
      <c r="W3010" t="str">
        <f t="shared" si="469"/>
        <v>spaces</v>
      </c>
      <c r="X3010" s="8">
        <f t="shared" ref="X3010:X3073" si="470">L3010</f>
        <v>2015</v>
      </c>
      <c r="Y3010" s="8">
        <f t="shared" ref="Y3010:Y3073" si="471">M3010</f>
        <v>12</v>
      </c>
    </row>
    <row r="3011" spans="1:25" ht="19" customHeight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ref="K3011:K3074" si="472">(J3011/86400)+25569+(-5/24)</f>
        <v>41939.361574074072</v>
      </c>
      <c r="L3011" s="12">
        <f t="shared" ref="L3011:L3074" si="473">YEAR(K3011)</f>
        <v>2014</v>
      </c>
      <c r="M3011" s="12">
        <f t="shared" ref="M3011:M3074" si="474">MONTH(K3011)</f>
        <v>10</v>
      </c>
      <c r="N3011" s="11"/>
      <c r="O3011" s="11">
        <f t="shared" ref="O3011:O3074" si="475">(I3011/86400)+25569+(-5/24)</f>
        <v>41969.403240740743</v>
      </c>
      <c r="P3011" t="b">
        <v>0</v>
      </c>
      <c r="Q3011">
        <v>128</v>
      </c>
      <c r="R3011" t="b">
        <v>1</v>
      </c>
      <c r="S3011" t="s">
        <v>8303</v>
      </c>
      <c r="T3011" s="5">
        <f t="shared" ref="T3011:T3074" si="476">E3011/D3011*100</f>
        <v>119.756</v>
      </c>
      <c r="U3011" s="5">
        <f t="shared" ref="U3011:U3074" si="477">IF(Q3011&gt;0,E3011/Q3011,0)</f>
        <v>233.8984375</v>
      </c>
      <c r="V3011" t="str">
        <f t="shared" ref="V3011:V3074" si="478">LEFT(S3011,SEARCH("/",S3011)-1)</f>
        <v>theater</v>
      </c>
      <c r="W3011" t="str">
        <f t="shared" ref="W3011:W3074" si="479">RIGHT($S3011,LEN($S3011)-SEARCH("/",$S3011))</f>
        <v>spaces</v>
      </c>
      <c r="X3011" s="8">
        <f t="shared" si="470"/>
        <v>2014</v>
      </c>
      <c r="Y3011" s="8">
        <f t="shared" si="471"/>
        <v>10</v>
      </c>
    </row>
    <row r="3012" spans="1:25" ht="19" customHeight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472"/>
        <v>41996.624062499999</v>
      </c>
      <c r="L3012" s="12">
        <f t="shared" si="473"/>
        <v>2014</v>
      </c>
      <c r="M3012" s="12">
        <f t="shared" si="474"/>
        <v>12</v>
      </c>
      <c r="N3012" s="11"/>
      <c r="O3012" s="11">
        <f t="shared" si="475"/>
        <v>42056.624062499999</v>
      </c>
      <c r="P3012" t="b">
        <v>0</v>
      </c>
      <c r="Q3012">
        <v>15</v>
      </c>
      <c r="R3012" t="b">
        <v>1</v>
      </c>
      <c r="S3012" t="s">
        <v>8303</v>
      </c>
      <c r="T3012" s="5">
        <f t="shared" si="476"/>
        <v>158</v>
      </c>
      <c r="U3012" s="5">
        <f t="shared" si="477"/>
        <v>158</v>
      </c>
      <c r="V3012" t="str">
        <f t="shared" si="478"/>
        <v>theater</v>
      </c>
      <c r="W3012" t="str">
        <f t="shared" si="479"/>
        <v>spaces</v>
      </c>
      <c r="X3012" s="8">
        <f t="shared" si="470"/>
        <v>2014</v>
      </c>
      <c r="Y3012" s="8">
        <f t="shared" si="471"/>
        <v>12</v>
      </c>
    </row>
    <row r="3013" spans="1:25" ht="19" customHeight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472"/>
        <v>42334.260601851849</v>
      </c>
      <c r="L3013" s="12">
        <f t="shared" si="473"/>
        <v>2015</v>
      </c>
      <c r="M3013" s="12">
        <f t="shared" si="474"/>
        <v>11</v>
      </c>
      <c r="N3013" s="11"/>
      <c r="O3013" s="11">
        <f t="shared" si="475"/>
        <v>42361.749305555553</v>
      </c>
      <c r="P3013" t="b">
        <v>0</v>
      </c>
      <c r="Q3013">
        <v>25</v>
      </c>
      <c r="R3013" t="b">
        <v>1</v>
      </c>
      <c r="S3013" t="s">
        <v>8303</v>
      </c>
      <c r="T3013" s="5">
        <f t="shared" si="476"/>
        <v>123.66666666666666</v>
      </c>
      <c r="U3013" s="5">
        <f t="shared" si="477"/>
        <v>14.84</v>
      </c>
      <c r="V3013" t="str">
        <f t="shared" si="478"/>
        <v>theater</v>
      </c>
      <c r="W3013" t="str">
        <f t="shared" si="479"/>
        <v>spaces</v>
      </c>
      <c r="X3013" s="8">
        <f t="shared" si="470"/>
        <v>2015</v>
      </c>
      <c r="Y3013" s="8">
        <f t="shared" si="471"/>
        <v>11</v>
      </c>
    </row>
    <row r="3014" spans="1:25" ht="19" customHeight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472"/>
        <v>42024.494560185187</v>
      </c>
      <c r="L3014" s="12">
        <f t="shared" si="473"/>
        <v>2015</v>
      </c>
      <c r="M3014" s="12">
        <f t="shared" si="474"/>
        <v>1</v>
      </c>
      <c r="N3014" s="11"/>
      <c r="O3014" s="11">
        <f t="shared" si="475"/>
        <v>42045.494560185187</v>
      </c>
      <c r="P3014" t="b">
        <v>0</v>
      </c>
      <c r="Q3014">
        <v>55</v>
      </c>
      <c r="R3014" t="b">
        <v>1</v>
      </c>
      <c r="S3014" t="s">
        <v>8303</v>
      </c>
      <c r="T3014" s="5">
        <f t="shared" si="476"/>
        <v>117.12499999999999</v>
      </c>
      <c r="U3014" s="5">
        <f t="shared" si="477"/>
        <v>85.181818181818187</v>
      </c>
      <c r="V3014" t="str">
        <f t="shared" si="478"/>
        <v>theater</v>
      </c>
      <c r="W3014" t="str">
        <f t="shared" si="479"/>
        <v>spaces</v>
      </c>
      <c r="X3014" s="8">
        <f t="shared" si="470"/>
        <v>2015</v>
      </c>
      <c r="Y3014" s="8">
        <f t="shared" si="471"/>
        <v>1</v>
      </c>
    </row>
    <row r="3015" spans="1:25" ht="19" customHeight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472"/>
        <v>42146.627881944441</v>
      </c>
      <c r="L3015" s="12">
        <f t="shared" si="473"/>
        <v>2015</v>
      </c>
      <c r="M3015" s="12">
        <f t="shared" si="474"/>
        <v>5</v>
      </c>
      <c r="N3015" s="11"/>
      <c r="O3015" s="11">
        <f t="shared" si="475"/>
        <v>42176.627881944441</v>
      </c>
      <c r="P3015" t="b">
        <v>0</v>
      </c>
      <c r="Q3015">
        <v>107</v>
      </c>
      <c r="R3015" t="b">
        <v>1</v>
      </c>
      <c r="S3015" t="s">
        <v>8303</v>
      </c>
      <c r="T3015" s="5">
        <f t="shared" si="476"/>
        <v>156.96</v>
      </c>
      <c r="U3015" s="5">
        <f t="shared" si="477"/>
        <v>146.69158878504672</v>
      </c>
      <c r="V3015" t="str">
        <f t="shared" si="478"/>
        <v>theater</v>
      </c>
      <c r="W3015" t="str">
        <f t="shared" si="479"/>
        <v>spaces</v>
      </c>
      <c r="X3015" s="8">
        <f t="shared" si="470"/>
        <v>2015</v>
      </c>
      <c r="Y3015" s="8">
        <f t="shared" si="471"/>
        <v>5</v>
      </c>
    </row>
    <row r="3016" spans="1:25" ht="19" customHeight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472"/>
        <v>41919.915277777771</v>
      </c>
      <c r="L3016" s="12">
        <f t="shared" si="473"/>
        <v>2014</v>
      </c>
      <c r="M3016" s="12">
        <f t="shared" si="474"/>
        <v>10</v>
      </c>
      <c r="N3016" s="11"/>
      <c r="O3016" s="11">
        <f t="shared" si="475"/>
        <v>41948</v>
      </c>
      <c r="P3016" t="b">
        <v>0</v>
      </c>
      <c r="Q3016">
        <v>557</v>
      </c>
      <c r="R3016" t="b">
        <v>1</v>
      </c>
      <c r="S3016" t="s">
        <v>8303</v>
      </c>
      <c r="T3016" s="5">
        <f t="shared" si="476"/>
        <v>113.104</v>
      </c>
      <c r="U3016" s="5">
        <f t="shared" si="477"/>
        <v>50.764811490125673</v>
      </c>
      <c r="V3016" t="str">
        <f t="shared" si="478"/>
        <v>theater</v>
      </c>
      <c r="W3016" t="str">
        <f t="shared" si="479"/>
        <v>spaces</v>
      </c>
      <c r="X3016" s="8">
        <f t="shared" si="470"/>
        <v>2014</v>
      </c>
      <c r="Y3016" s="8">
        <f t="shared" si="471"/>
        <v>10</v>
      </c>
    </row>
    <row r="3017" spans="1:25" ht="19" customHeight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472"/>
        <v>41785.518958333334</v>
      </c>
      <c r="L3017" s="12">
        <f t="shared" si="473"/>
        <v>2014</v>
      </c>
      <c r="M3017" s="12">
        <f t="shared" si="474"/>
        <v>5</v>
      </c>
      <c r="N3017" s="11"/>
      <c r="O3017" s="11">
        <f t="shared" si="475"/>
        <v>41800.958333333328</v>
      </c>
      <c r="P3017" t="b">
        <v>0</v>
      </c>
      <c r="Q3017">
        <v>40</v>
      </c>
      <c r="R3017" t="b">
        <v>1</v>
      </c>
      <c r="S3017" t="s">
        <v>8303</v>
      </c>
      <c r="T3017" s="5">
        <f t="shared" si="476"/>
        <v>103.17647058823529</v>
      </c>
      <c r="U3017" s="5">
        <f t="shared" si="477"/>
        <v>87.7</v>
      </c>
      <c r="V3017" t="str">
        <f t="shared" si="478"/>
        <v>theater</v>
      </c>
      <c r="W3017" t="str">
        <f t="shared" si="479"/>
        <v>spaces</v>
      </c>
      <c r="X3017" s="8">
        <f t="shared" si="470"/>
        <v>2014</v>
      </c>
      <c r="Y3017" s="8">
        <f t="shared" si="471"/>
        <v>5</v>
      </c>
    </row>
    <row r="3018" spans="1:25" ht="19" customHeight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472"/>
        <v>41778.339722222219</v>
      </c>
      <c r="L3018" s="12">
        <f t="shared" si="473"/>
        <v>2014</v>
      </c>
      <c r="M3018" s="12">
        <f t="shared" si="474"/>
        <v>5</v>
      </c>
      <c r="N3018" s="11"/>
      <c r="O3018" s="11">
        <f t="shared" si="475"/>
        <v>41838.339722222219</v>
      </c>
      <c r="P3018" t="b">
        <v>0</v>
      </c>
      <c r="Q3018">
        <v>36</v>
      </c>
      <c r="R3018" t="b">
        <v>1</v>
      </c>
      <c r="S3018" t="s">
        <v>8303</v>
      </c>
      <c r="T3018" s="5">
        <f t="shared" si="476"/>
        <v>102.61176470588236</v>
      </c>
      <c r="U3018" s="5">
        <f t="shared" si="477"/>
        <v>242.27777777777777</v>
      </c>
      <c r="V3018" t="str">
        <f t="shared" si="478"/>
        <v>theater</v>
      </c>
      <c r="W3018" t="str">
        <f t="shared" si="479"/>
        <v>spaces</v>
      </c>
      <c r="X3018" s="8">
        <f t="shared" si="470"/>
        <v>2014</v>
      </c>
      <c r="Y3018" s="8">
        <f t="shared" si="471"/>
        <v>5</v>
      </c>
    </row>
    <row r="3019" spans="1:25" ht="19" customHeight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472"/>
        <v>41841.641701388886</v>
      </c>
      <c r="L3019" s="12">
        <f t="shared" si="473"/>
        <v>2014</v>
      </c>
      <c r="M3019" s="12">
        <f t="shared" si="474"/>
        <v>7</v>
      </c>
      <c r="N3019" s="11"/>
      <c r="O3019" s="11">
        <f t="shared" si="475"/>
        <v>41871.641701388886</v>
      </c>
      <c r="P3019" t="b">
        <v>0</v>
      </c>
      <c r="Q3019">
        <v>159</v>
      </c>
      <c r="R3019" t="b">
        <v>1</v>
      </c>
      <c r="S3019" t="s">
        <v>8303</v>
      </c>
      <c r="T3019" s="5">
        <f t="shared" si="476"/>
        <v>105.84090909090908</v>
      </c>
      <c r="U3019" s="5">
        <f t="shared" si="477"/>
        <v>146.44654088050314</v>
      </c>
      <c r="V3019" t="str">
        <f t="shared" si="478"/>
        <v>theater</v>
      </c>
      <c r="W3019" t="str">
        <f t="shared" si="479"/>
        <v>spaces</v>
      </c>
      <c r="X3019" s="8">
        <f t="shared" si="470"/>
        <v>2014</v>
      </c>
      <c r="Y3019" s="8">
        <f t="shared" si="471"/>
        <v>7</v>
      </c>
    </row>
    <row r="3020" spans="1:25" ht="19" customHeight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472"/>
        <v>42163.09</v>
      </c>
      <c r="L3020" s="12">
        <f t="shared" si="473"/>
        <v>2015</v>
      </c>
      <c r="M3020" s="12">
        <f t="shared" si="474"/>
        <v>6</v>
      </c>
      <c r="N3020" s="11"/>
      <c r="O3020" s="11">
        <f t="shared" si="475"/>
        <v>42205.708333333336</v>
      </c>
      <c r="P3020" t="b">
        <v>0</v>
      </c>
      <c r="Q3020">
        <v>41</v>
      </c>
      <c r="R3020" t="b">
        <v>1</v>
      </c>
      <c r="S3020" t="s">
        <v>8303</v>
      </c>
      <c r="T3020" s="5">
        <f t="shared" si="476"/>
        <v>100.71428571428571</v>
      </c>
      <c r="U3020" s="5">
        <f t="shared" si="477"/>
        <v>103.17073170731707</v>
      </c>
      <c r="V3020" t="str">
        <f t="shared" si="478"/>
        <v>theater</v>
      </c>
      <c r="W3020" t="str">
        <f t="shared" si="479"/>
        <v>spaces</v>
      </c>
      <c r="X3020" s="8">
        <f t="shared" si="470"/>
        <v>2015</v>
      </c>
      <c r="Y3020" s="8">
        <f t="shared" si="471"/>
        <v>6</v>
      </c>
    </row>
    <row r="3021" spans="1:25" ht="19" customHeight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472"/>
        <v>41758.625231481477</v>
      </c>
      <c r="L3021" s="12">
        <f t="shared" si="473"/>
        <v>2014</v>
      </c>
      <c r="M3021" s="12">
        <f t="shared" si="474"/>
        <v>4</v>
      </c>
      <c r="N3021" s="11"/>
      <c r="O3021" s="11">
        <f t="shared" si="475"/>
        <v>41785.916666666664</v>
      </c>
      <c r="P3021" t="b">
        <v>0</v>
      </c>
      <c r="Q3021">
        <v>226</v>
      </c>
      <c r="R3021" t="b">
        <v>1</v>
      </c>
      <c r="S3021" t="s">
        <v>8303</v>
      </c>
      <c r="T3021" s="5">
        <f t="shared" si="476"/>
        <v>121.23333333333332</v>
      </c>
      <c r="U3021" s="5">
        <f t="shared" si="477"/>
        <v>80.464601769911511</v>
      </c>
      <c r="V3021" t="str">
        <f t="shared" si="478"/>
        <v>theater</v>
      </c>
      <c r="W3021" t="str">
        <f t="shared" si="479"/>
        <v>spaces</v>
      </c>
      <c r="X3021" s="8">
        <f t="shared" si="470"/>
        <v>2014</v>
      </c>
      <c r="Y3021" s="8">
        <f t="shared" si="471"/>
        <v>4</v>
      </c>
    </row>
    <row r="3022" spans="1:25" ht="19" customHeight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472"/>
        <v>42170.638113425921</v>
      </c>
      <c r="L3022" s="12">
        <f t="shared" si="473"/>
        <v>2015</v>
      </c>
      <c r="M3022" s="12">
        <f t="shared" si="474"/>
        <v>6</v>
      </c>
      <c r="N3022" s="11"/>
      <c r="O3022" s="11">
        <f t="shared" si="475"/>
        <v>42230.638113425921</v>
      </c>
      <c r="P3022" t="b">
        <v>0</v>
      </c>
      <c r="Q3022">
        <v>30</v>
      </c>
      <c r="R3022" t="b">
        <v>1</v>
      </c>
      <c r="S3022" t="s">
        <v>8303</v>
      </c>
      <c r="T3022" s="5">
        <f t="shared" si="476"/>
        <v>100.57142857142858</v>
      </c>
      <c r="U3022" s="5">
        <f t="shared" si="477"/>
        <v>234.66666666666666</v>
      </c>
      <c r="V3022" t="str">
        <f t="shared" si="478"/>
        <v>theater</v>
      </c>
      <c r="W3022" t="str">
        <f t="shared" si="479"/>
        <v>spaces</v>
      </c>
      <c r="X3022" s="8">
        <f t="shared" si="470"/>
        <v>2015</v>
      </c>
      <c r="Y3022" s="8">
        <f t="shared" si="471"/>
        <v>6</v>
      </c>
    </row>
    <row r="3023" spans="1:25" ht="19" customHeight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472"/>
        <v>42660.410520833328</v>
      </c>
      <c r="L3023" s="12">
        <f t="shared" si="473"/>
        <v>2016</v>
      </c>
      <c r="M3023" s="12">
        <f t="shared" si="474"/>
        <v>10</v>
      </c>
      <c r="N3023" s="11"/>
      <c r="O3023" s="11">
        <f t="shared" si="475"/>
        <v>42696.040972222218</v>
      </c>
      <c r="P3023" t="b">
        <v>0</v>
      </c>
      <c r="Q3023">
        <v>103</v>
      </c>
      <c r="R3023" t="b">
        <v>1</v>
      </c>
      <c r="S3023" t="s">
        <v>8303</v>
      </c>
      <c r="T3023" s="5">
        <f t="shared" si="476"/>
        <v>116.02222222222223</v>
      </c>
      <c r="U3023" s="5">
        <f t="shared" si="477"/>
        <v>50.689320388349515</v>
      </c>
      <c r="V3023" t="str">
        <f t="shared" si="478"/>
        <v>theater</v>
      </c>
      <c r="W3023" t="str">
        <f t="shared" si="479"/>
        <v>spaces</v>
      </c>
      <c r="X3023" s="8">
        <f t="shared" si="470"/>
        <v>2016</v>
      </c>
      <c r="Y3023" s="8">
        <f t="shared" si="471"/>
        <v>10</v>
      </c>
    </row>
    <row r="3024" spans="1:25" ht="19" customHeight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472"/>
        <v>42564.745474537034</v>
      </c>
      <c r="L3024" s="12">
        <f t="shared" si="473"/>
        <v>2016</v>
      </c>
      <c r="M3024" s="12">
        <f t="shared" si="474"/>
        <v>7</v>
      </c>
      <c r="N3024" s="11"/>
      <c r="O3024" s="11">
        <f t="shared" si="475"/>
        <v>42609.745474537034</v>
      </c>
      <c r="P3024" t="b">
        <v>0</v>
      </c>
      <c r="Q3024">
        <v>62</v>
      </c>
      <c r="R3024" t="b">
        <v>1</v>
      </c>
      <c r="S3024" t="s">
        <v>8303</v>
      </c>
      <c r="T3024" s="5">
        <f t="shared" si="476"/>
        <v>100.88</v>
      </c>
      <c r="U3024" s="5">
        <f t="shared" si="477"/>
        <v>162.70967741935485</v>
      </c>
      <c r="V3024" t="str">
        <f t="shared" si="478"/>
        <v>theater</v>
      </c>
      <c r="W3024" t="str">
        <f t="shared" si="479"/>
        <v>spaces</v>
      </c>
      <c r="X3024" s="8">
        <f t="shared" si="470"/>
        <v>2016</v>
      </c>
      <c r="Y3024" s="8">
        <f t="shared" si="471"/>
        <v>7</v>
      </c>
    </row>
    <row r="3025" spans="1:25" ht="19" customHeight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472"/>
        <v>42121.467430555553</v>
      </c>
      <c r="L3025" s="12">
        <f t="shared" si="473"/>
        <v>2015</v>
      </c>
      <c r="M3025" s="12">
        <f t="shared" si="474"/>
        <v>4</v>
      </c>
      <c r="N3025" s="11"/>
      <c r="O3025" s="11">
        <f t="shared" si="475"/>
        <v>42166.467430555553</v>
      </c>
      <c r="P3025" t="b">
        <v>0</v>
      </c>
      <c r="Q3025">
        <v>6</v>
      </c>
      <c r="R3025" t="b">
        <v>1</v>
      </c>
      <c r="S3025" t="s">
        <v>8303</v>
      </c>
      <c r="T3025" s="5">
        <f t="shared" si="476"/>
        <v>103</v>
      </c>
      <c r="U3025" s="5">
        <f t="shared" si="477"/>
        <v>120.16666666666667</v>
      </c>
      <c r="V3025" t="str">
        <f t="shared" si="478"/>
        <v>theater</v>
      </c>
      <c r="W3025" t="str">
        <f t="shared" si="479"/>
        <v>spaces</v>
      </c>
      <c r="X3025" s="8">
        <f t="shared" si="470"/>
        <v>2015</v>
      </c>
      <c r="Y3025" s="8">
        <f t="shared" si="471"/>
        <v>4</v>
      </c>
    </row>
    <row r="3026" spans="1:25" ht="19" customHeight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472"/>
        <v>41158.785590277774</v>
      </c>
      <c r="L3026" s="12">
        <f t="shared" si="473"/>
        <v>2012</v>
      </c>
      <c r="M3026" s="12">
        <f t="shared" si="474"/>
        <v>9</v>
      </c>
      <c r="N3026" s="11"/>
      <c r="O3026" s="11">
        <f t="shared" si="475"/>
        <v>41188.785590277774</v>
      </c>
      <c r="P3026" t="b">
        <v>0</v>
      </c>
      <c r="Q3026">
        <v>182</v>
      </c>
      <c r="R3026" t="b">
        <v>1</v>
      </c>
      <c r="S3026" t="s">
        <v>8303</v>
      </c>
      <c r="T3026" s="5">
        <f t="shared" si="476"/>
        <v>246.42</v>
      </c>
      <c r="U3026" s="5">
        <f t="shared" si="477"/>
        <v>67.697802197802204</v>
      </c>
      <c r="V3026" t="str">
        <f t="shared" si="478"/>
        <v>theater</v>
      </c>
      <c r="W3026" t="str">
        <f t="shared" si="479"/>
        <v>spaces</v>
      </c>
      <c r="X3026" s="8">
        <f t="shared" si="470"/>
        <v>2012</v>
      </c>
      <c r="Y3026" s="8">
        <f t="shared" si="471"/>
        <v>9</v>
      </c>
    </row>
    <row r="3027" spans="1:25" ht="19" customHeight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472"/>
        <v>41761.301076388889</v>
      </c>
      <c r="L3027" s="12">
        <f t="shared" si="473"/>
        <v>2014</v>
      </c>
      <c r="M3027" s="12">
        <f t="shared" si="474"/>
        <v>5</v>
      </c>
      <c r="N3027" s="11"/>
      <c r="O3027" s="11">
        <f t="shared" si="475"/>
        <v>41789.458333333328</v>
      </c>
      <c r="P3027" t="b">
        <v>0</v>
      </c>
      <c r="Q3027">
        <v>145</v>
      </c>
      <c r="R3027" t="b">
        <v>1</v>
      </c>
      <c r="S3027" t="s">
        <v>8303</v>
      </c>
      <c r="T3027" s="5">
        <f t="shared" si="476"/>
        <v>302.2</v>
      </c>
      <c r="U3027" s="5">
        <f t="shared" si="477"/>
        <v>52.103448275862071</v>
      </c>
      <c r="V3027" t="str">
        <f t="shared" si="478"/>
        <v>theater</v>
      </c>
      <c r="W3027" t="str">
        <f t="shared" si="479"/>
        <v>spaces</v>
      </c>
      <c r="X3027" s="8">
        <f t="shared" si="470"/>
        <v>2014</v>
      </c>
      <c r="Y3027" s="8">
        <f t="shared" si="471"/>
        <v>5</v>
      </c>
    </row>
    <row r="3028" spans="1:25" ht="19" customHeight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472"/>
        <v>42783.251064814809</v>
      </c>
      <c r="L3028" s="12">
        <f t="shared" si="473"/>
        <v>2017</v>
      </c>
      <c r="M3028" s="12">
        <f t="shared" si="474"/>
        <v>2</v>
      </c>
      <c r="N3028" s="11"/>
      <c r="O3028" s="11">
        <f t="shared" si="475"/>
        <v>42797.251064814809</v>
      </c>
      <c r="P3028" t="b">
        <v>0</v>
      </c>
      <c r="Q3028">
        <v>25</v>
      </c>
      <c r="R3028" t="b">
        <v>1</v>
      </c>
      <c r="S3028" t="s">
        <v>8303</v>
      </c>
      <c r="T3028" s="5">
        <f t="shared" si="476"/>
        <v>143.33333333333334</v>
      </c>
      <c r="U3028" s="5">
        <f t="shared" si="477"/>
        <v>51.6</v>
      </c>
      <c r="V3028" t="str">
        <f t="shared" si="478"/>
        <v>theater</v>
      </c>
      <c r="W3028" t="str">
        <f t="shared" si="479"/>
        <v>spaces</v>
      </c>
      <c r="X3028" s="8">
        <f t="shared" si="470"/>
        <v>2017</v>
      </c>
      <c r="Y3028" s="8">
        <f t="shared" si="471"/>
        <v>2</v>
      </c>
    </row>
    <row r="3029" spans="1:25" ht="19" customHeight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472"/>
        <v>42053.49596064815</v>
      </c>
      <c r="L3029" s="12">
        <f t="shared" si="473"/>
        <v>2015</v>
      </c>
      <c r="M3029" s="12">
        <f t="shared" si="474"/>
        <v>2</v>
      </c>
      <c r="N3029" s="11"/>
      <c r="O3029" s="11">
        <f t="shared" si="475"/>
        <v>42083.454293981478</v>
      </c>
      <c r="P3029" t="b">
        <v>0</v>
      </c>
      <c r="Q3029">
        <v>320</v>
      </c>
      <c r="R3029" t="b">
        <v>1</v>
      </c>
      <c r="S3029" t="s">
        <v>8303</v>
      </c>
      <c r="T3029" s="5">
        <f t="shared" si="476"/>
        <v>131.44</v>
      </c>
      <c r="U3029" s="5">
        <f t="shared" si="477"/>
        <v>164.3</v>
      </c>
      <c r="V3029" t="str">
        <f t="shared" si="478"/>
        <v>theater</v>
      </c>
      <c r="W3029" t="str">
        <f t="shared" si="479"/>
        <v>spaces</v>
      </c>
      <c r="X3029" s="8">
        <f t="shared" si="470"/>
        <v>2015</v>
      </c>
      <c r="Y3029" s="8">
        <f t="shared" si="471"/>
        <v>2</v>
      </c>
    </row>
    <row r="3030" spans="1:25" ht="19" customHeight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472"/>
        <v>42567.055844907409</v>
      </c>
      <c r="L3030" s="12">
        <f t="shared" si="473"/>
        <v>2016</v>
      </c>
      <c r="M3030" s="12">
        <f t="shared" si="474"/>
        <v>7</v>
      </c>
      <c r="N3030" s="11"/>
      <c r="O3030" s="11">
        <f t="shared" si="475"/>
        <v>42597.055844907409</v>
      </c>
      <c r="P3030" t="b">
        <v>0</v>
      </c>
      <c r="Q3030">
        <v>99</v>
      </c>
      <c r="R3030" t="b">
        <v>1</v>
      </c>
      <c r="S3030" t="s">
        <v>8303</v>
      </c>
      <c r="T3030" s="5">
        <f t="shared" si="476"/>
        <v>168.01999999999998</v>
      </c>
      <c r="U3030" s="5">
        <f t="shared" si="477"/>
        <v>84.858585858585855</v>
      </c>
      <c r="V3030" t="str">
        <f t="shared" si="478"/>
        <v>theater</v>
      </c>
      <c r="W3030" t="str">
        <f t="shared" si="479"/>
        <v>spaces</v>
      </c>
      <c r="X3030" s="8">
        <f t="shared" si="470"/>
        <v>2016</v>
      </c>
      <c r="Y3030" s="8">
        <f t="shared" si="471"/>
        <v>7</v>
      </c>
    </row>
    <row r="3031" spans="1:25" ht="19" customHeight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472"/>
        <v>41932.500543981478</v>
      </c>
      <c r="L3031" s="12">
        <f t="shared" si="473"/>
        <v>2014</v>
      </c>
      <c r="M3031" s="12">
        <f t="shared" si="474"/>
        <v>10</v>
      </c>
      <c r="N3031" s="11"/>
      <c r="O3031" s="11">
        <f t="shared" si="475"/>
        <v>41960.982638888883</v>
      </c>
      <c r="P3031" t="b">
        <v>0</v>
      </c>
      <c r="Q3031">
        <v>348</v>
      </c>
      <c r="R3031" t="b">
        <v>1</v>
      </c>
      <c r="S3031" t="s">
        <v>8303</v>
      </c>
      <c r="T3031" s="5">
        <f t="shared" si="476"/>
        <v>109.67666666666666</v>
      </c>
      <c r="U3031" s="5">
        <f t="shared" si="477"/>
        <v>94.548850574712645</v>
      </c>
      <c r="V3031" t="str">
        <f t="shared" si="478"/>
        <v>theater</v>
      </c>
      <c r="W3031" t="str">
        <f t="shared" si="479"/>
        <v>spaces</v>
      </c>
      <c r="X3031" s="8">
        <f t="shared" si="470"/>
        <v>2014</v>
      </c>
      <c r="Y3031" s="8">
        <f t="shared" si="471"/>
        <v>10</v>
      </c>
    </row>
    <row r="3032" spans="1:25" ht="19" customHeight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472"/>
        <v>42233.5390162037</v>
      </c>
      <c r="L3032" s="12">
        <f t="shared" si="473"/>
        <v>2015</v>
      </c>
      <c r="M3032" s="12">
        <f t="shared" si="474"/>
        <v>8</v>
      </c>
      <c r="N3032" s="11"/>
      <c r="O3032" s="11">
        <f t="shared" si="475"/>
        <v>42263.5390162037</v>
      </c>
      <c r="P3032" t="b">
        <v>0</v>
      </c>
      <c r="Q3032">
        <v>41</v>
      </c>
      <c r="R3032" t="b">
        <v>1</v>
      </c>
      <c r="S3032" t="s">
        <v>8303</v>
      </c>
      <c r="T3032" s="5">
        <f t="shared" si="476"/>
        <v>106.6857142857143</v>
      </c>
      <c r="U3032" s="5">
        <f t="shared" si="477"/>
        <v>45.536585365853661</v>
      </c>
      <c r="V3032" t="str">
        <f t="shared" si="478"/>
        <v>theater</v>
      </c>
      <c r="W3032" t="str">
        <f t="shared" si="479"/>
        <v>spaces</v>
      </c>
      <c r="X3032" s="8">
        <f t="shared" si="470"/>
        <v>2015</v>
      </c>
      <c r="Y3032" s="8">
        <f t="shared" si="471"/>
        <v>8</v>
      </c>
    </row>
    <row r="3033" spans="1:25" ht="19" customHeight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472"/>
        <v>42597.674155092587</v>
      </c>
      <c r="L3033" s="12">
        <f t="shared" si="473"/>
        <v>2016</v>
      </c>
      <c r="M3033" s="12">
        <f t="shared" si="474"/>
        <v>8</v>
      </c>
      <c r="N3033" s="11"/>
      <c r="O3033" s="11">
        <f t="shared" si="475"/>
        <v>42657.674155092587</v>
      </c>
      <c r="P3033" t="b">
        <v>0</v>
      </c>
      <c r="Q3033">
        <v>29</v>
      </c>
      <c r="R3033" t="b">
        <v>1</v>
      </c>
      <c r="S3033" t="s">
        <v>8303</v>
      </c>
      <c r="T3033" s="5">
        <f t="shared" si="476"/>
        <v>100</v>
      </c>
      <c r="U3033" s="5">
        <f t="shared" si="477"/>
        <v>51.724137931034484</v>
      </c>
      <c r="V3033" t="str">
        <f t="shared" si="478"/>
        <v>theater</v>
      </c>
      <c r="W3033" t="str">
        <f t="shared" si="479"/>
        <v>spaces</v>
      </c>
      <c r="X3033" s="8">
        <f t="shared" si="470"/>
        <v>2016</v>
      </c>
      <c r="Y3033" s="8">
        <f t="shared" si="471"/>
        <v>8</v>
      </c>
    </row>
    <row r="3034" spans="1:25" ht="19" customHeight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472"/>
        <v>42227.836331018516</v>
      </c>
      <c r="L3034" s="12">
        <f t="shared" si="473"/>
        <v>2015</v>
      </c>
      <c r="M3034" s="12">
        <f t="shared" si="474"/>
        <v>8</v>
      </c>
      <c r="N3034" s="11"/>
      <c r="O3034" s="11">
        <f t="shared" si="475"/>
        <v>42257.836331018516</v>
      </c>
      <c r="P3034" t="b">
        <v>0</v>
      </c>
      <c r="Q3034">
        <v>25</v>
      </c>
      <c r="R3034" t="b">
        <v>1</v>
      </c>
      <c r="S3034" t="s">
        <v>8303</v>
      </c>
      <c r="T3034" s="5">
        <f t="shared" si="476"/>
        <v>127.2</v>
      </c>
      <c r="U3034" s="5">
        <f t="shared" si="477"/>
        <v>50.88</v>
      </c>
      <c r="V3034" t="str">
        <f t="shared" si="478"/>
        <v>theater</v>
      </c>
      <c r="W3034" t="str">
        <f t="shared" si="479"/>
        <v>spaces</v>
      </c>
      <c r="X3034" s="8">
        <f t="shared" si="470"/>
        <v>2015</v>
      </c>
      <c r="Y3034" s="8">
        <f t="shared" si="471"/>
        <v>8</v>
      </c>
    </row>
    <row r="3035" spans="1:25" ht="19" customHeight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472"/>
        <v>42569.901909722219</v>
      </c>
      <c r="L3035" s="12">
        <f t="shared" si="473"/>
        <v>2016</v>
      </c>
      <c r="M3035" s="12">
        <f t="shared" si="474"/>
        <v>7</v>
      </c>
      <c r="N3035" s="11"/>
      <c r="O3035" s="11">
        <f t="shared" si="475"/>
        <v>42599.901909722219</v>
      </c>
      <c r="P3035" t="b">
        <v>0</v>
      </c>
      <c r="Q3035">
        <v>23</v>
      </c>
      <c r="R3035" t="b">
        <v>1</v>
      </c>
      <c r="S3035" t="s">
        <v>8303</v>
      </c>
      <c r="T3035" s="5">
        <f t="shared" si="476"/>
        <v>146.53333333333333</v>
      </c>
      <c r="U3035" s="5">
        <f t="shared" si="477"/>
        <v>191.13043478260869</v>
      </c>
      <c r="V3035" t="str">
        <f t="shared" si="478"/>
        <v>theater</v>
      </c>
      <c r="W3035" t="str">
        <f t="shared" si="479"/>
        <v>spaces</v>
      </c>
      <c r="X3035" s="8">
        <f t="shared" si="470"/>
        <v>2016</v>
      </c>
      <c r="Y3035" s="8">
        <f t="shared" si="471"/>
        <v>7</v>
      </c>
    </row>
    <row r="3036" spans="1:25" ht="19" customHeight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472"/>
        <v>42644.327025462961</v>
      </c>
      <c r="L3036" s="12">
        <f t="shared" si="473"/>
        <v>2016</v>
      </c>
      <c r="M3036" s="12">
        <f t="shared" si="474"/>
        <v>10</v>
      </c>
      <c r="N3036" s="11"/>
      <c r="O3036" s="11">
        <f t="shared" si="475"/>
        <v>42674.957638888889</v>
      </c>
      <c r="P3036" t="b">
        <v>0</v>
      </c>
      <c r="Q3036">
        <v>1260</v>
      </c>
      <c r="R3036" t="b">
        <v>1</v>
      </c>
      <c r="S3036" t="s">
        <v>8303</v>
      </c>
      <c r="T3036" s="5">
        <f t="shared" si="476"/>
        <v>112.53599999999999</v>
      </c>
      <c r="U3036" s="5">
        <f t="shared" si="477"/>
        <v>89.314285714285717</v>
      </c>
      <c r="V3036" t="str">
        <f t="shared" si="478"/>
        <v>theater</v>
      </c>
      <c r="W3036" t="str">
        <f t="shared" si="479"/>
        <v>spaces</v>
      </c>
      <c r="X3036" s="8">
        <f t="shared" si="470"/>
        <v>2016</v>
      </c>
      <c r="Y3036" s="8">
        <f t="shared" si="471"/>
        <v>10</v>
      </c>
    </row>
    <row r="3037" spans="1:25" ht="19" customHeight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472"/>
        <v>41368.351956018516</v>
      </c>
      <c r="L3037" s="12">
        <f t="shared" si="473"/>
        <v>2013</v>
      </c>
      <c r="M3037" s="12">
        <f t="shared" si="474"/>
        <v>4</v>
      </c>
      <c r="N3037" s="11"/>
      <c r="O3037" s="11">
        <f t="shared" si="475"/>
        <v>41398.351956018516</v>
      </c>
      <c r="P3037" t="b">
        <v>0</v>
      </c>
      <c r="Q3037">
        <v>307</v>
      </c>
      <c r="R3037" t="b">
        <v>1</v>
      </c>
      <c r="S3037" t="s">
        <v>8303</v>
      </c>
      <c r="T3037" s="5">
        <f t="shared" si="476"/>
        <v>108.78684000000001</v>
      </c>
      <c r="U3037" s="5">
        <f t="shared" si="477"/>
        <v>88.588631921824103</v>
      </c>
      <c r="V3037" t="str">
        <f t="shared" si="478"/>
        <v>theater</v>
      </c>
      <c r="W3037" t="str">
        <f t="shared" si="479"/>
        <v>spaces</v>
      </c>
      <c r="X3037" s="8">
        <f t="shared" si="470"/>
        <v>2013</v>
      </c>
      <c r="Y3037" s="8">
        <f t="shared" si="471"/>
        <v>4</v>
      </c>
    </row>
    <row r="3038" spans="1:25" ht="19" customHeight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472"/>
        <v>41466.576898148145</v>
      </c>
      <c r="L3038" s="12">
        <f t="shared" si="473"/>
        <v>2013</v>
      </c>
      <c r="M3038" s="12">
        <f t="shared" si="474"/>
        <v>7</v>
      </c>
      <c r="N3038" s="11"/>
      <c r="O3038" s="11">
        <f t="shared" si="475"/>
        <v>41502.290972222218</v>
      </c>
      <c r="P3038" t="b">
        <v>0</v>
      </c>
      <c r="Q3038">
        <v>329</v>
      </c>
      <c r="R3038" t="b">
        <v>1</v>
      </c>
      <c r="S3038" t="s">
        <v>8303</v>
      </c>
      <c r="T3038" s="5">
        <f t="shared" si="476"/>
        <v>126.732</v>
      </c>
      <c r="U3038" s="5">
        <f t="shared" si="477"/>
        <v>96.300911854103347</v>
      </c>
      <c r="V3038" t="str">
        <f t="shared" si="478"/>
        <v>theater</v>
      </c>
      <c r="W3038" t="str">
        <f t="shared" si="479"/>
        <v>spaces</v>
      </c>
      <c r="X3038" s="8">
        <f t="shared" si="470"/>
        <v>2013</v>
      </c>
      <c r="Y3038" s="8">
        <f t="shared" si="471"/>
        <v>7</v>
      </c>
    </row>
    <row r="3039" spans="1:25" ht="19" customHeight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472"/>
        <v>40378.684872685182</v>
      </c>
      <c r="L3039" s="12">
        <f t="shared" si="473"/>
        <v>2010</v>
      </c>
      <c r="M3039" s="12">
        <f t="shared" si="474"/>
        <v>7</v>
      </c>
      <c r="N3039" s="11"/>
      <c r="O3039" s="11">
        <f t="shared" si="475"/>
        <v>40452.999305555553</v>
      </c>
      <c r="P3039" t="b">
        <v>0</v>
      </c>
      <c r="Q3039">
        <v>32</v>
      </c>
      <c r="R3039" t="b">
        <v>1</v>
      </c>
      <c r="S3039" t="s">
        <v>8303</v>
      </c>
      <c r="T3039" s="5">
        <f t="shared" si="476"/>
        <v>213.20000000000002</v>
      </c>
      <c r="U3039" s="5">
        <f t="shared" si="477"/>
        <v>33.3125</v>
      </c>
      <c r="V3039" t="str">
        <f t="shared" si="478"/>
        <v>theater</v>
      </c>
      <c r="W3039" t="str">
        <f t="shared" si="479"/>
        <v>spaces</v>
      </c>
      <c r="X3039" s="8">
        <f t="shared" si="470"/>
        <v>2010</v>
      </c>
      <c r="Y3039" s="8">
        <f t="shared" si="471"/>
        <v>7</v>
      </c>
    </row>
    <row r="3040" spans="1:25" ht="19" customHeight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472"/>
        <v>42373.043946759259</v>
      </c>
      <c r="L3040" s="12">
        <f t="shared" si="473"/>
        <v>2016</v>
      </c>
      <c r="M3040" s="12">
        <f t="shared" si="474"/>
        <v>1</v>
      </c>
      <c r="N3040" s="11"/>
      <c r="O3040" s="11">
        <f t="shared" si="475"/>
        <v>42433.043946759259</v>
      </c>
      <c r="P3040" t="b">
        <v>0</v>
      </c>
      <c r="Q3040">
        <v>27</v>
      </c>
      <c r="R3040" t="b">
        <v>1</v>
      </c>
      <c r="S3040" t="s">
        <v>8303</v>
      </c>
      <c r="T3040" s="5">
        <f t="shared" si="476"/>
        <v>100.49999999999999</v>
      </c>
      <c r="U3040" s="5">
        <f t="shared" si="477"/>
        <v>37.222222222222221</v>
      </c>
      <c r="V3040" t="str">
        <f t="shared" si="478"/>
        <v>theater</v>
      </c>
      <c r="W3040" t="str">
        <f t="shared" si="479"/>
        <v>spaces</v>
      </c>
      <c r="X3040" s="8">
        <f t="shared" si="470"/>
        <v>2016</v>
      </c>
      <c r="Y3040" s="8">
        <f t="shared" si="471"/>
        <v>1</v>
      </c>
    </row>
    <row r="3041" spans="1:25" ht="19" customHeight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472"/>
        <v>41610.586087962962</v>
      </c>
      <c r="L3041" s="12">
        <f t="shared" si="473"/>
        <v>2013</v>
      </c>
      <c r="M3041" s="12">
        <f t="shared" si="474"/>
        <v>12</v>
      </c>
      <c r="N3041" s="11"/>
      <c r="O3041" s="11">
        <f t="shared" si="475"/>
        <v>41637.124305555553</v>
      </c>
      <c r="P3041" t="b">
        <v>0</v>
      </c>
      <c r="Q3041">
        <v>236</v>
      </c>
      <c r="R3041" t="b">
        <v>1</v>
      </c>
      <c r="S3041" t="s">
        <v>8303</v>
      </c>
      <c r="T3041" s="5">
        <f t="shared" si="476"/>
        <v>108.71389999999998</v>
      </c>
      <c r="U3041" s="5">
        <f t="shared" si="477"/>
        <v>92.130423728813554</v>
      </c>
      <c r="V3041" t="str">
        <f t="shared" si="478"/>
        <v>theater</v>
      </c>
      <c r="W3041" t="str">
        <f t="shared" si="479"/>
        <v>spaces</v>
      </c>
      <c r="X3041" s="8">
        <f t="shared" si="470"/>
        <v>2013</v>
      </c>
      <c r="Y3041" s="8">
        <f t="shared" si="471"/>
        <v>12</v>
      </c>
    </row>
    <row r="3042" spans="1:25" ht="19" customHeight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472"/>
        <v>42177.583576388883</v>
      </c>
      <c r="L3042" s="12">
        <f t="shared" si="473"/>
        <v>2015</v>
      </c>
      <c r="M3042" s="12">
        <f t="shared" si="474"/>
        <v>6</v>
      </c>
      <c r="N3042" s="11"/>
      <c r="O3042" s="11">
        <f t="shared" si="475"/>
        <v>42181.749999999993</v>
      </c>
      <c r="P3042" t="b">
        <v>0</v>
      </c>
      <c r="Q3042">
        <v>42</v>
      </c>
      <c r="R3042" t="b">
        <v>1</v>
      </c>
      <c r="S3042" t="s">
        <v>8303</v>
      </c>
      <c r="T3042" s="5">
        <f t="shared" si="476"/>
        <v>107.5</v>
      </c>
      <c r="U3042" s="5">
        <f t="shared" si="477"/>
        <v>76.785714285714292</v>
      </c>
      <c r="V3042" t="str">
        <f t="shared" si="478"/>
        <v>theater</v>
      </c>
      <c r="W3042" t="str">
        <f t="shared" si="479"/>
        <v>spaces</v>
      </c>
      <c r="X3042" s="8">
        <f t="shared" si="470"/>
        <v>2015</v>
      </c>
      <c r="Y3042" s="8">
        <f t="shared" si="471"/>
        <v>6</v>
      </c>
    </row>
    <row r="3043" spans="1:25" ht="19" customHeight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472"/>
        <v>42359.660277777781</v>
      </c>
      <c r="L3043" s="12">
        <f t="shared" si="473"/>
        <v>2015</v>
      </c>
      <c r="M3043" s="12">
        <f t="shared" si="474"/>
        <v>12</v>
      </c>
      <c r="N3043" s="11"/>
      <c r="O3043" s="11">
        <f t="shared" si="475"/>
        <v>42389.660277777781</v>
      </c>
      <c r="P3043" t="b">
        <v>0</v>
      </c>
      <c r="Q3043">
        <v>95</v>
      </c>
      <c r="R3043" t="b">
        <v>1</v>
      </c>
      <c r="S3043" t="s">
        <v>8303</v>
      </c>
      <c r="T3043" s="5">
        <f t="shared" si="476"/>
        <v>110.48192771084338</v>
      </c>
      <c r="U3043" s="5">
        <f t="shared" si="477"/>
        <v>96.526315789473685</v>
      </c>
      <c r="V3043" t="str">
        <f t="shared" si="478"/>
        <v>theater</v>
      </c>
      <c r="W3043" t="str">
        <f t="shared" si="479"/>
        <v>spaces</v>
      </c>
      <c r="X3043" s="8">
        <f t="shared" si="470"/>
        <v>2015</v>
      </c>
      <c r="Y3043" s="8">
        <f t="shared" si="471"/>
        <v>12</v>
      </c>
    </row>
    <row r="3044" spans="1:25" ht="19" customHeight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472"/>
        <v>42253.479710648149</v>
      </c>
      <c r="L3044" s="12">
        <f t="shared" si="473"/>
        <v>2015</v>
      </c>
      <c r="M3044" s="12">
        <f t="shared" si="474"/>
        <v>9</v>
      </c>
      <c r="N3044" s="11"/>
      <c r="O3044" s="11">
        <f t="shared" si="475"/>
        <v>42283.479710648149</v>
      </c>
      <c r="P3044" t="b">
        <v>0</v>
      </c>
      <c r="Q3044">
        <v>37</v>
      </c>
      <c r="R3044" t="b">
        <v>1</v>
      </c>
      <c r="S3044" t="s">
        <v>8303</v>
      </c>
      <c r="T3044" s="5">
        <f t="shared" si="476"/>
        <v>128</v>
      </c>
      <c r="U3044" s="5">
        <f t="shared" si="477"/>
        <v>51.891891891891895</v>
      </c>
      <c r="V3044" t="str">
        <f t="shared" si="478"/>
        <v>theater</v>
      </c>
      <c r="W3044" t="str">
        <f t="shared" si="479"/>
        <v>spaces</v>
      </c>
      <c r="X3044" s="8">
        <f t="shared" si="470"/>
        <v>2015</v>
      </c>
      <c r="Y3044" s="8">
        <f t="shared" si="471"/>
        <v>9</v>
      </c>
    </row>
    <row r="3045" spans="1:25" ht="19" customHeight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472"/>
        <v>42082.862256944441</v>
      </c>
      <c r="L3045" s="12">
        <f t="shared" si="473"/>
        <v>2015</v>
      </c>
      <c r="M3045" s="12">
        <f t="shared" si="474"/>
        <v>3</v>
      </c>
      <c r="N3045" s="11"/>
      <c r="O3045" s="11">
        <f t="shared" si="475"/>
        <v>42109.909722222219</v>
      </c>
      <c r="P3045" t="b">
        <v>0</v>
      </c>
      <c r="Q3045">
        <v>128</v>
      </c>
      <c r="R3045" t="b">
        <v>1</v>
      </c>
      <c r="S3045" t="s">
        <v>8303</v>
      </c>
      <c r="T3045" s="5">
        <f t="shared" si="476"/>
        <v>110.00666666666667</v>
      </c>
      <c r="U3045" s="5">
        <f t="shared" si="477"/>
        <v>128.9140625</v>
      </c>
      <c r="V3045" t="str">
        <f t="shared" si="478"/>
        <v>theater</v>
      </c>
      <c r="W3045" t="str">
        <f t="shared" si="479"/>
        <v>spaces</v>
      </c>
      <c r="X3045" s="8">
        <f t="shared" si="470"/>
        <v>2015</v>
      </c>
      <c r="Y3045" s="8">
        <f t="shared" si="471"/>
        <v>3</v>
      </c>
    </row>
    <row r="3046" spans="1:25" ht="19" customHeight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472"/>
        <v>42387.518495370365</v>
      </c>
      <c r="L3046" s="12">
        <f t="shared" si="473"/>
        <v>2016</v>
      </c>
      <c r="M3046" s="12">
        <f t="shared" si="474"/>
        <v>1</v>
      </c>
      <c r="N3046" s="11"/>
      <c r="O3046" s="11">
        <f t="shared" si="475"/>
        <v>42402.518495370365</v>
      </c>
      <c r="P3046" t="b">
        <v>0</v>
      </c>
      <c r="Q3046">
        <v>156</v>
      </c>
      <c r="R3046" t="b">
        <v>1</v>
      </c>
      <c r="S3046" t="s">
        <v>8303</v>
      </c>
      <c r="T3046" s="5">
        <f t="shared" si="476"/>
        <v>109.34166666666667</v>
      </c>
      <c r="U3046" s="5">
        <f t="shared" si="477"/>
        <v>84.108974358974365</v>
      </c>
      <c r="V3046" t="str">
        <f t="shared" si="478"/>
        <v>theater</v>
      </c>
      <c r="W3046" t="str">
        <f t="shared" si="479"/>
        <v>spaces</v>
      </c>
      <c r="X3046" s="8">
        <f t="shared" si="470"/>
        <v>2016</v>
      </c>
      <c r="Y3046" s="8">
        <f t="shared" si="471"/>
        <v>1</v>
      </c>
    </row>
    <row r="3047" spans="1:25" ht="19" customHeight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472"/>
        <v>41842.947395833333</v>
      </c>
      <c r="L3047" s="12">
        <f t="shared" si="473"/>
        <v>2014</v>
      </c>
      <c r="M3047" s="12">
        <f t="shared" si="474"/>
        <v>7</v>
      </c>
      <c r="N3047" s="11"/>
      <c r="O3047" s="11">
        <f t="shared" si="475"/>
        <v>41872.947395833333</v>
      </c>
      <c r="P3047" t="b">
        <v>0</v>
      </c>
      <c r="Q3047">
        <v>64</v>
      </c>
      <c r="R3047" t="b">
        <v>1</v>
      </c>
      <c r="S3047" t="s">
        <v>8303</v>
      </c>
      <c r="T3047" s="5">
        <f t="shared" si="476"/>
        <v>132.70650000000001</v>
      </c>
      <c r="U3047" s="5">
        <f t="shared" si="477"/>
        <v>82.941562500000003</v>
      </c>
      <c r="V3047" t="str">
        <f t="shared" si="478"/>
        <v>theater</v>
      </c>
      <c r="W3047" t="str">
        <f t="shared" si="479"/>
        <v>spaces</v>
      </c>
      <c r="X3047" s="8">
        <f t="shared" si="470"/>
        <v>2014</v>
      </c>
      <c r="Y3047" s="8">
        <f t="shared" si="471"/>
        <v>7</v>
      </c>
    </row>
    <row r="3048" spans="1:25" ht="19" customHeight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472"/>
        <v>41862.59474537037</v>
      </c>
      <c r="L3048" s="12">
        <f t="shared" si="473"/>
        <v>2014</v>
      </c>
      <c r="M3048" s="12">
        <f t="shared" si="474"/>
        <v>8</v>
      </c>
      <c r="N3048" s="11"/>
      <c r="O3048" s="11">
        <f t="shared" si="475"/>
        <v>41891.994444444441</v>
      </c>
      <c r="P3048" t="b">
        <v>0</v>
      </c>
      <c r="Q3048">
        <v>58</v>
      </c>
      <c r="R3048" t="b">
        <v>1</v>
      </c>
      <c r="S3048" t="s">
        <v>8303</v>
      </c>
      <c r="T3048" s="5">
        <f t="shared" si="476"/>
        <v>190.84810126582278</v>
      </c>
      <c r="U3048" s="5">
        <f t="shared" si="477"/>
        <v>259.94827586206895</v>
      </c>
      <c r="V3048" t="str">
        <f t="shared" si="478"/>
        <v>theater</v>
      </c>
      <c r="W3048" t="str">
        <f t="shared" si="479"/>
        <v>spaces</v>
      </c>
      <c r="X3048" s="8">
        <f t="shared" si="470"/>
        <v>2014</v>
      </c>
      <c r="Y3048" s="8">
        <f t="shared" si="471"/>
        <v>8</v>
      </c>
    </row>
    <row r="3049" spans="1:25" ht="19" customHeight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472"/>
        <v>42443.780717592592</v>
      </c>
      <c r="L3049" s="12">
        <f t="shared" si="473"/>
        <v>2016</v>
      </c>
      <c r="M3049" s="12">
        <f t="shared" si="474"/>
        <v>3</v>
      </c>
      <c r="N3049" s="11"/>
      <c r="O3049" s="11">
        <f t="shared" si="475"/>
        <v>42487.344444444439</v>
      </c>
      <c r="P3049" t="b">
        <v>0</v>
      </c>
      <c r="Q3049">
        <v>20</v>
      </c>
      <c r="R3049" t="b">
        <v>1</v>
      </c>
      <c r="S3049" t="s">
        <v>8303</v>
      </c>
      <c r="T3049" s="5">
        <f t="shared" si="476"/>
        <v>149</v>
      </c>
      <c r="U3049" s="5">
        <f t="shared" si="477"/>
        <v>37.25</v>
      </c>
      <c r="V3049" t="str">
        <f t="shared" si="478"/>
        <v>theater</v>
      </c>
      <c r="W3049" t="str">
        <f t="shared" si="479"/>
        <v>spaces</v>
      </c>
      <c r="X3049" s="8">
        <f t="shared" si="470"/>
        <v>2016</v>
      </c>
      <c r="Y3049" s="8">
        <f t="shared" si="471"/>
        <v>3</v>
      </c>
    </row>
    <row r="3050" spans="1:25" ht="19" customHeight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472"/>
        <v>41975.692847222221</v>
      </c>
      <c r="L3050" s="12">
        <f t="shared" si="473"/>
        <v>2014</v>
      </c>
      <c r="M3050" s="12">
        <f t="shared" si="474"/>
        <v>12</v>
      </c>
      <c r="N3050" s="11"/>
      <c r="O3050" s="11">
        <f t="shared" si="475"/>
        <v>42004.681944444441</v>
      </c>
      <c r="P3050" t="b">
        <v>0</v>
      </c>
      <c r="Q3050">
        <v>47</v>
      </c>
      <c r="R3050" t="b">
        <v>1</v>
      </c>
      <c r="S3050" t="s">
        <v>8303</v>
      </c>
      <c r="T3050" s="5">
        <f t="shared" si="476"/>
        <v>166.4</v>
      </c>
      <c r="U3050" s="5">
        <f t="shared" si="477"/>
        <v>177.02127659574469</v>
      </c>
      <c r="V3050" t="str">
        <f t="shared" si="478"/>
        <v>theater</v>
      </c>
      <c r="W3050" t="str">
        <f t="shared" si="479"/>
        <v>spaces</v>
      </c>
      <c r="X3050" s="8">
        <f t="shared" si="470"/>
        <v>2014</v>
      </c>
      <c r="Y3050" s="8">
        <f t="shared" si="471"/>
        <v>12</v>
      </c>
    </row>
    <row r="3051" spans="1:25" ht="19" customHeight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472"/>
        <v>42138.806192129625</v>
      </c>
      <c r="L3051" s="12">
        <f t="shared" si="473"/>
        <v>2015</v>
      </c>
      <c r="M3051" s="12">
        <f t="shared" si="474"/>
        <v>5</v>
      </c>
      <c r="N3051" s="11"/>
      <c r="O3051" s="11">
        <f t="shared" si="475"/>
        <v>42168.806192129625</v>
      </c>
      <c r="P3051" t="b">
        <v>0</v>
      </c>
      <c r="Q3051">
        <v>54</v>
      </c>
      <c r="R3051" t="b">
        <v>1</v>
      </c>
      <c r="S3051" t="s">
        <v>8303</v>
      </c>
      <c r="T3051" s="5">
        <f t="shared" si="476"/>
        <v>106.66666666666667</v>
      </c>
      <c r="U3051" s="5">
        <f t="shared" si="477"/>
        <v>74.074074074074076</v>
      </c>
      <c r="V3051" t="str">
        <f t="shared" si="478"/>
        <v>theater</v>
      </c>
      <c r="W3051" t="str">
        <f t="shared" si="479"/>
        <v>spaces</v>
      </c>
      <c r="X3051" s="8">
        <f t="shared" si="470"/>
        <v>2015</v>
      </c>
      <c r="Y3051" s="8">
        <f t="shared" si="471"/>
        <v>5</v>
      </c>
    </row>
    <row r="3052" spans="1:25" ht="19" customHeight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472"/>
        <v>42464.960185185184</v>
      </c>
      <c r="L3052" s="12">
        <f t="shared" si="473"/>
        <v>2016</v>
      </c>
      <c r="M3052" s="12">
        <f t="shared" si="474"/>
        <v>4</v>
      </c>
      <c r="N3052" s="11"/>
      <c r="O3052" s="11">
        <f t="shared" si="475"/>
        <v>42494.960185185184</v>
      </c>
      <c r="P3052" t="b">
        <v>0</v>
      </c>
      <c r="Q3052">
        <v>9</v>
      </c>
      <c r="R3052" t="b">
        <v>1</v>
      </c>
      <c r="S3052" t="s">
        <v>8303</v>
      </c>
      <c r="T3052" s="5">
        <f t="shared" si="476"/>
        <v>106</v>
      </c>
      <c r="U3052" s="5">
        <f t="shared" si="477"/>
        <v>70.666666666666671</v>
      </c>
      <c r="V3052" t="str">
        <f t="shared" si="478"/>
        <v>theater</v>
      </c>
      <c r="W3052" t="str">
        <f t="shared" si="479"/>
        <v>spaces</v>
      </c>
      <c r="X3052" s="8">
        <f t="shared" si="470"/>
        <v>2016</v>
      </c>
      <c r="Y3052" s="8">
        <f t="shared" si="471"/>
        <v>4</v>
      </c>
    </row>
    <row r="3053" spans="1:25" ht="19" customHeight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472"/>
        <v>42744.207696759258</v>
      </c>
      <c r="L3053" s="12">
        <f t="shared" si="473"/>
        <v>2017</v>
      </c>
      <c r="M3053" s="12">
        <f t="shared" si="474"/>
        <v>1</v>
      </c>
      <c r="N3053" s="11"/>
      <c r="O3053" s="11">
        <f t="shared" si="475"/>
        <v>42774.207696759258</v>
      </c>
      <c r="P3053" t="b">
        <v>1</v>
      </c>
      <c r="Q3053">
        <v>35</v>
      </c>
      <c r="R3053" t="b">
        <v>0</v>
      </c>
      <c r="S3053" t="s">
        <v>8303</v>
      </c>
      <c r="T3053" s="5">
        <f t="shared" si="476"/>
        <v>23.62857142857143</v>
      </c>
      <c r="U3053" s="5">
        <f t="shared" si="477"/>
        <v>23.62857142857143</v>
      </c>
      <c r="V3053" t="str">
        <f t="shared" si="478"/>
        <v>theater</v>
      </c>
      <c r="W3053" t="str">
        <f t="shared" si="479"/>
        <v>spaces</v>
      </c>
      <c r="X3053" s="8">
        <f t="shared" si="470"/>
        <v>2017</v>
      </c>
      <c r="Y3053" s="8">
        <f t="shared" si="471"/>
        <v>1</v>
      </c>
    </row>
    <row r="3054" spans="1:25" ht="19" customHeight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472"/>
        <v>42122.461736111109</v>
      </c>
      <c r="L3054" s="12">
        <f t="shared" si="473"/>
        <v>2015</v>
      </c>
      <c r="M3054" s="12">
        <f t="shared" si="474"/>
        <v>4</v>
      </c>
      <c r="N3054" s="11"/>
      <c r="O3054" s="11">
        <f t="shared" si="475"/>
        <v>42152.457638888889</v>
      </c>
      <c r="P3054" t="b">
        <v>0</v>
      </c>
      <c r="Q3054">
        <v>2</v>
      </c>
      <c r="R3054" t="b">
        <v>0</v>
      </c>
      <c r="S3054" t="s">
        <v>8303</v>
      </c>
      <c r="T3054" s="5">
        <f t="shared" si="476"/>
        <v>0.15</v>
      </c>
      <c r="U3054" s="5">
        <f t="shared" si="477"/>
        <v>37.5</v>
      </c>
      <c r="V3054" t="str">
        <f t="shared" si="478"/>
        <v>theater</v>
      </c>
      <c r="W3054" t="str">
        <f t="shared" si="479"/>
        <v>spaces</v>
      </c>
      <c r="X3054" s="8">
        <f t="shared" si="470"/>
        <v>2015</v>
      </c>
      <c r="Y3054" s="8">
        <f t="shared" si="471"/>
        <v>4</v>
      </c>
    </row>
    <row r="3055" spans="1:25" ht="19" customHeight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472"/>
        <v>41862.553391203699</v>
      </c>
      <c r="L3055" s="12">
        <f t="shared" si="473"/>
        <v>2014</v>
      </c>
      <c r="M3055" s="12">
        <f t="shared" si="474"/>
        <v>8</v>
      </c>
      <c r="N3055" s="11"/>
      <c r="O3055" s="11">
        <f t="shared" si="475"/>
        <v>41913.957638888889</v>
      </c>
      <c r="P3055" t="b">
        <v>0</v>
      </c>
      <c r="Q3055">
        <v>3</v>
      </c>
      <c r="R3055" t="b">
        <v>0</v>
      </c>
      <c r="S3055" t="s">
        <v>8303</v>
      </c>
      <c r="T3055" s="5">
        <f t="shared" si="476"/>
        <v>0.4</v>
      </c>
      <c r="U3055" s="5">
        <f t="shared" si="477"/>
        <v>13.333333333333334</v>
      </c>
      <c r="V3055" t="str">
        <f t="shared" si="478"/>
        <v>theater</v>
      </c>
      <c r="W3055" t="str">
        <f t="shared" si="479"/>
        <v>spaces</v>
      </c>
      <c r="X3055" s="8">
        <f t="shared" si="470"/>
        <v>2014</v>
      </c>
      <c r="Y3055" s="8">
        <f t="shared" si="471"/>
        <v>8</v>
      </c>
    </row>
    <row r="3056" spans="1:25" ht="19" customHeight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472"/>
        <v>42027.624467592592</v>
      </c>
      <c r="L3056" s="12">
        <f t="shared" si="473"/>
        <v>2015</v>
      </c>
      <c r="M3056" s="12">
        <f t="shared" si="474"/>
        <v>1</v>
      </c>
      <c r="N3056" s="11"/>
      <c r="O3056" s="11">
        <f t="shared" si="475"/>
        <v>42064.836111111108</v>
      </c>
      <c r="P3056" t="b">
        <v>0</v>
      </c>
      <c r="Q3056">
        <v>0</v>
      </c>
      <c r="R3056" t="b">
        <v>0</v>
      </c>
      <c r="S3056" t="s">
        <v>8303</v>
      </c>
      <c r="T3056" s="5">
        <f t="shared" si="476"/>
        <v>0</v>
      </c>
      <c r="U3056" s="5">
        <f t="shared" si="477"/>
        <v>0</v>
      </c>
      <c r="V3056" t="str">
        <f t="shared" si="478"/>
        <v>theater</v>
      </c>
      <c r="W3056" t="str">
        <f t="shared" si="479"/>
        <v>spaces</v>
      </c>
      <c r="X3056" s="8">
        <f t="shared" si="470"/>
        <v>2015</v>
      </c>
      <c r="Y3056" s="8">
        <f t="shared" si="471"/>
        <v>1</v>
      </c>
    </row>
    <row r="3057" spans="1:25" ht="19" customHeight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472"/>
        <v>41953.749884259254</v>
      </c>
      <c r="L3057" s="12">
        <f t="shared" si="473"/>
        <v>2014</v>
      </c>
      <c r="M3057" s="12">
        <f t="shared" si="474"/>
        <v>11</v>
      </c>
      <c r="N3057" s="11"/>
      <c r="O3057" s="11">
        <f t="shared" si="475"/>
        <v>42013.749884259254</v>
      </c>
      <c r="P3057" t="b">
        <v>0</v>
      </c>
      <c r="Q3057">
        <v>1</v>
      </c>
      <c r="R3057" t="b">
        <v>0</v>
      </c>
      <c r="S3057" t="s">
        <v>8303</v>
      </c>
      <c r="T3057" s="5">
        <f t="shared" si="476"/>
        <v>5.0000000000000001E-3</v>
      </c>
      <c r="U3057" s="5">
        <f t="shared" si="477"/>
        <v>1</v>
      </c>
      <c r="V3057" t="str">
        <f t="shared" si="478"/>
        <v>theater</v>
      </c>
      <c r="W3057" t="str">
        <f t="shared" si="479"/>
        <v>spaces</v>
      </c>
      <c r="X3057" s="8">
        <f t="shared" si="470"/>
        <v>2014</v>
      </c>
      <c r="Y3057" s="8">
        <f t="shared" si="471"/>
        <v>11</v>
      </c>
    </row>
    <row r="3058" spans="1:25" ht="19" customHeight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472"/>
        <v>41851.428055555552</v>
      </c>
      <c r="L3058" s="12">
        <f t="shared" si="473"/>
        <v>2014</v>
      </c>
      <c r="M3058" s="12">
        <f t="shared" si="474"/>
        <v>7</v>
      </c>
      <c r="N3058" s="11"/>
      <c r="O3058" s="11">
        <f t="shared" si="475"/>
        <v>41911.428055555552</v>
      </c>
      <c r="P3058" t="b">
        <v>0</v>
      </c>
      <c r="Q3058">
        <v>0</v>
      </c>
      <c r="R3058" t="b">
        <v>0</v>
      </c>
      <c r="S3058" t="s">
        <v>8303</v>
      </c>
      <c r="T3058" s="5">
        <f t="shared" si="476"/>
        <v>0</v>
      </c>
      <c r="U3058" s="5">
        <f t="shared" si="477"/>
        <v>0</v>
      </c>
      <c r="V3058" t="str">
        <f t="shared" si="478"/>
        <v>theater</v>
      </c>
      <c r="W3058" t="str">
        <f t="shared" si="479"/>
        <v>spaces</v>
      </c>
      <c r="X3058" s="8">
        <f t="shared" si="470"/>
        <v>2014</v>
      </c>
      <c r="Y3058" s="8">
        <f t="shared" si="471"/>
        <v>7</v>
      </c>
    </row>
    <row r="3059" spans="1:25" ht="19" customHeight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472"/>
        <v>42433.442256944443</v>
      </c>
      <c r="L3059" s="12">
        <f t="shared" si="473"/>
        <v>2016</v>
      </c>
      <c r="M3059" s="12">
        <f t="shared" si="474"/>
        <v>3</v>
      </c>
      <c r="N3059" s="11"/>
      <c r="O3059" s="11">
        <f t="shared" si="475"/>
        <v>42463.400590277779</v>
      </c>
      <c r="P3059" t="b">
        <v>0</v>
      </c>
      <c r="Q3059">
        <v>0</v>
      </c>
      <c r="R3059" t="b">
        <v>0</v>
      </c>
      <c r="S3059" t="s">
        <v>8303</v>
      </c>
      <c r="T3059" s="5">
        <f t="shared" si="476"/>
        <v>0</v>
      </c>
      <c r="U3059" s="5">
        <f t="shared" si="477"/>
        <v>0</v>
      </c>
      <c r="V3059" t="str">
        <f t="shared" si="478"/>
        <v>theater</v>
      </c>
      <c r="W3059" t="str">
        <f t="shared" si="479"/>
        <v>spaces</v>
      </c>
      <c r="X3059" s="8">
        <f t="shared" si="470"/>
        <v>2016</v>
      </c>
      <c r="Y3059" s="8">
        <f t="shared" si="471"/>
        <v>3</v>
      </c>
    </row>
    <row r="3060" spans="1:25" ht="19" customHeight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472"/>
        <v>42460.165972222218</v>
      </c>
      <c r="L3060" s="12">
        <f t="shared" si="473"/>
        <v>2016</v>
      </c>
      <c r="M3060" s="12">
        <f t="shared" si="474"/>
        <v>3</v>
      </c>
      <c r="N3060" s="11"/>
      <c r="O3060" s="11">
        <f t="shared" si="475"/>
        <v>42510.165972222218</v>
      </c>
      <c r="P3060" t="b">
        <v>0</v>
      </c>
      <c r="Q3060">
        <v>3</v>
      </c>
      <c r="R3060" t="b">
        <v>0</v>
      </c>
      <c r="S3060" t="s">
        <v>8303</v>
      </c>
      <c r="T3060" s="5">
        <f t="shared" si="476"/>
        <v>1.6666666666666666E-2</v>
      </c>
      <c r="U3060" s="5">
        <f t="shared" si="477"/>
        <v>1</v>
      </c>
      <c r="V3060" t="str">
        <f t="shared" si="478"/>
        <v>theater</v>
      </c>
      <c r="W3060" t="str">
        <f t="shared" si="479"/>
        <v>spaces</v>
      </c>
      <c r="X3060" s="8">
        <f t="shared" si="470"/>
        <v>2016</v>
      </c>
      <c r="Y3060" s="8">
        <f t="shared" si="471"/>
        <v>3</v>
      </c>
    </row>
    <row r="3061" spans="1:25" ht="19" customHeight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472"/>
        <v>41829.727384259255</v>
      </c>
      <c r="L3061" s="12">
        <f t="shared" si="473"/>
        <v>2014</v>
      </c>
      <c r="M3061" s="12">
        <f t="shared" si="474"/>
        <v>7</v>
      </c>
      <c r="N3061" s="11"/>
      <c r="O3061" s="11">
        <f t="shared" si="475"/>
        <v>41859.727384259255</v>
      </c>
      <c r="P3061" t="b">
        <v>0</v>
      </c>
      <c r="Q3061">
        <v>11</v>
      </c>
      <c r="R3061" t="b">
        <v>0</v>
      </c>
      <c r="S3061" t="s">
        <v>8303</v>
      </c>
      <c r="T3061" s="5">
        <f t="shared" si="476"/>
        <v>3.0066666666666664</v>
      </c>
      <c r="U3061" s="5">
        <f t="shared" si="477"/>
        <v>41</v>
      </c>
      <c r="V3061" t="str">
        <f t="shared" si="478"/>
        <v>theater</v>
      </c>
      <c r="W3061" t="str">
        <f t="shared" si="479"/>
        <v>spaces</v>
      </c>
      <c r="X3061" s="8">
        <f t="shared" si="470"/>
        <v>2014</v>
      </c>
      <c r="Y3061" s="8">
        <f t="shared" si="471"/>
        <v>7</v>
      </c>
    </row>
    <row r="3062" spans="1:25" ht="19" customHeight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472"/>
        <v>42245.066365740735</v>
      </c>
      <c r="L3062" s="12">
        <f t="shared" si="473"/>
        <v>2015</v>
      </c>
      <c r="M3062" s="12">
        <f t="shared" si="474"/>
        <v>8</v>
      </c>
      <c r="N3062" s="11"/>
      <c r="O3062" s="11">
        <f t="shared" si="475"/>
        <v>42275.066365740735</v>
      </c>
      <c r="P3062" t="b">
        <v>0</v>
      </c>
      <c r="Q3062">
        <v>6</v>
      </c>
      <c r="R3062" t="b">
        <v>0</v>
      </c>
      <c r="S3062" t="s">
        <v>8303</v>
      </c>
      <c r="T3062" s="5">
        <f t="shared" si="476"/>
        <v>0.15227272727272728</v>
      </c>
      <c r="U3062" s="5">
        <f t="shared" si="477"/>
        <v>55.833333333333336</v>
      </c>
      <c r="V3062" t="str">
        <f t="shared" si="478"/>
        <v>theater</v>
      </c>
      <c r="W3062" t="str">
        <f t="shared" si="479"/>
        <v>spaces</v>
      </c>
      <c r="X3062" s="8">
        <f t="shared" si="470"/>
        <v>2015</v>
      </c>
      <c r="Y3062" s="8">
        <f t="shared" si="471"/>
        <v>8</v>
      </c>
    </row>
    <row r="3063" spans="1:25" ht="19" customHeight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472"/>
        <v>41834.575787037036</v>
      </c>
      <c r="L3063" s="12">
        <f t="shared" si="473"/>
        <v>2014</v>
      </c>
      <c r="M3063" s="12">
        <f t="shared" si="474"/>
        <v>7</v>
      </c>
      <c r="N3063" s="11"/>
      <c r="O3063" s="11">
        <f t="shared" si="475"/>
        <v>41864.575787037036</v>
      </c>
      <c r="P3063" t="b">
        <v>0</v>
      </c>
      <c r="Q3063">
        <v>0</v>
      </c>
      <c r="R3063" t="b">
        <v>0</v>
      </c>
      <c r="S3063" t="s">
        <v>8303</v>
      </c>
      <c r="T3063" s="5">
        <f t="shared" si="476"/>
        <v>0</v>
      </c>
      <c r="U3063" s="5">
        <f t="shared" si="477"/>
        <v>0</v>
      </c>
      <c r="V3063" t="str">
        <f t="shared" si="478"/>
        <v>theater</v>
      </c>
      <c r="W3063" t="str">
        <f t="shared" si="479"/>
        <v>spaces</v>
      </c>
      <c r="X3063" s="8">
        <f t="shared" si="470"/>
        <v>2014</v>
      </c>
      <c r="Y3063" s="8">
        <f t="shared" si="471"/>
        <v>7</v>
      </c>
    </row>
    <row r="3064" spans="1:25" ht="19" customHeight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472"/>
        <v>42248.3274537037</v>
      </c>
      <c r="L3064" s="12">
        <f t="shared" si="473"/>
        <v>2015</v>
      </c>
      <c r="M3064" s="12">
        <f t="shared" si="474"/>
        <v>9</v>
      </c>
      <c r="N3064" s="11"/>
      <c r="O3064" s="11">
        <f t="shared" si="475"/>
        <v>42277.541666666664</v>
      </c>
      <c r="P3064" t="b">
        <v>0</v>
      </c>
      <c r="Q3064">
        <v>67</v>
      </c>
      <c r="R3064" t="b">
        <v>0</v>
      </c>
      <c r="S3064" t="s">
        <v>8303</v>
      </c>
      <c r="T3064" s="5">
        <f t="shared" si="476"/>
        <v>66.84</v>
      </c>
      <c r="U3064" s="5">
        <f t="shared" si="477"/>
        <v>99.761194029850742</v>
      </c>
      <c r="V3064" t="str">
        <f t="shared" si="478"/>
        <v>theater</v>
      </c>
      <c r="W3064" t="str">
        <f t="shared" si="479"/>
        <v>spaces</v>
      </c>
      <c r="X3064" s="8">
        <f t="shared" si="470"/>
        <v>2015</v>
      </c>
      <c r="Y3064" s="8">
        <f t="shared" si="471"/>
        <v>9</v>
      </c>
    </row>
    <row r="3065" spans="1:25" ht="19" customHeight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472"/>
        <v>42630.714560185188</v>
      </c>
      <c r="L3065" s="12">
        <f t="shared" si="473"/>
        <v>2016</v>
      </c>
      <c r="M3065" s="12">
        <f t="shared" si="474"/>
        <v>9</v>
      </c>
      <c r="N3065" s="11"/>
      <c r="O3065" s="11">
        <f t="shared" si="475"/>
        <v>42665.714560185188</v>
      </c>
      <c r="P3065" t="b">
        <v>0</v>
      </c>
      <c r="Q3065">
        <v>23</v>
      </c>
      <c r="R3065" t="b">
        <v>0</v>
      </c>
      <c r="S3065" t="s">
        <v>8303</v>
      </c>
      <c r="T3065" s="5">
        <f t="shared" si="476"/>
        <v>19.566666666666666</v>
      </c>
      <c r="U3065" s="5">
        <f t="shared" si="477"/>
        <v>25.521739130434781</v>
      </c>
      <c r="V3065" t="str">
        <f t="shared" si="478"/>
        <v>theater</v>
      </c>
      <c r="W3065" t="str">
        <f t="shared" si="479"/>
        <v>spaces</v>
      </c>
      <c r="X3065" s="8">
        <f t="shared" si="470"/>
        <v>2016</v>
      </c>
      <c r="Y3065" s="8">
        <f t="shared" si="471"/>
        <v>9</v>
      </c>
    </row>
    <row r="3066" spans="1:25" ht="19" customHeight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472"/>
        <v>42298.9218287037</v>
      </c>
      <c r="L3066" s="12">
        <f t="shared" si="473"/>
        <v>2015</v>
      </c>
      <c r="M3066" s="12">
        <f t="shared" si="474"/>
        <v>10</v>
      </c>
      <c r="N3066" s="11"/>
      <c r="O3066" s="11">
        <f t="shared" si="475"/>
        <v>42330.082638888889</v>
      </c>
      <c r="P3066" t="b">
        <v>0</v>
      </c>
      <c r="Q3066">
        <v>72</v>
      </c>
      <c r="R3066" t="b">
        <v>0</v>
      </c>
      <c r="S3066" t="s">
        <v>8303</v>
      </c>
      <c r="T3066" s="5">
        <f t="shared" si="476"/>
        <v>11.294666666666666</v>
      </c>
      <c r="U3066" s="5">
        <f t="shared" si="477"/>
        <v>117.65277777777777</v>
      </c>
      <c r="V3066" t="str">
        <f t="shared" si="478"/>
        <v>theater</v>
      </c>
      <c r="W3066" t="str">
        <f t="shared" si="479"/>
        <v>spaces</v>
      </c>
      <c r="X3066" s="8">
        <f t="shared" si="470"/>
        <v>2015</v>
      </c>
      <c r="Y3066" s="8">
        <f t="shared" si="471"/>
        <v>10</v>
      </c>
    </row>
    <row r="3067" spans="1:25" ht="19" customHeight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472"/>
        <v>41824.846898148149</v>
      </c>
      <c r="L3067" s="12">
        <f t="shared" si="473"/>
        <v>2014</v>
      </c>
      <c r="M3067" s="12">
        <f t="shared" si="474"/>
        <v>7</v>
      </c>
      <c r="N3067" s="11"/>
      <c r="O3067" s="11">
        <f t="shared" si="475"/>
        <v>41849.846898148149</v>
      </c>
      <c r="P3067" t="b">
        <v>0</v>
      </c>
      <c r="Q3067">
        <v>2</v>
      </c>
      <c r="R3067" t="b">
        <v>0</v>
      </c>
      <c r="S3067" t="s">
        <v>8303</v>
      </c>
      <c r="T3067" s="5">
        <f t="shared" si="476"/>
        <v>0.04</v>
      </c>
      <c r="U3067" s="5">
        <f t="shared" si="477"/>
        <v>5</v>
      </c>
      <c r="V3067" t="str">
        <f t="shared" si="478"/>
        <v>theater</v>
      </c>
      <c r="W3067" t="str">
        <f t="shared" si="479"/>
        <v>spaces</v>
      </c>
      <c r="X3067" s="8">
        <f t="shared" si="470"/>
        <v>2014</v>
      </c>
      <c r="Y3067" s="8">
        <f t="shared" si="471"/>
        <v>7</v>
      </c>
    </row>
    <row r="3068" spans="1:25" ht="19" customHeight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472"/>
        <v>42531.020104166666</v>
      </c>
      <c r="L3068" s="12">
        <f t="shared" si="473"/>
        <v>2016</v>
      </c>
      <c r="M3068" s="12">
        <f t="shared" si="474"/>
        <v>6</v>
      </c>
      <c r="N3068" s="11"/>
      <c r="O3068" s="11">
        <f t="shared" si="475"/>
        <v>42561.020104166666</v>
      </c>
      <c r="P3068" t="b">
        <v>0</v>
      </c>
      <c r="Q3068">
        <v>15</v>
      </c>
      <c r="R3068" t="b">
        <v>0</v>
      </c>
      <c r="S3068" t="s">
        <v>8303</v>
      </c>
      <c r="T3068" s="5">
        <f t="shared" si="476"/>
        <v>11.985714285714286</v>
      </c>
      <c r="U3068" s="5">
        <f t="shared" si="477"/>
        <v>2796.6666666666665</v>
      </c>
      <c r="V3068" t="str">
        <f t="shared" si="478"/>
        <v>theater</v>
      </c>
      <c r="W3068" t="str">
        <f t="shared" si="479"/>
        <v>spaces</v>
      </c>
      <c r="X3068" s="8">
        <f t="shared" si="470"/>
        <v>2016</v>
      </c>
      <c r="Y3068" s="8">
        <f t="shared" si="471"/>
        <v>6</v>
      </c>
    </row>
    <row r="3069" spans="1:25" ht="19" customHeight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472"/>
        <v>42226.730081018519</v>
      </c>
      <c r="L3069" s="12">
        <f t="shared" si="473"/>
        <v>2015</v>
      </c>
      <c r="M3069" s="12">
        <f t="shared" si="474"/>
        <v>8</v>
      </c>
      <c r="N3069" s="11"/>
      <c r="O3069" s="11">
        <f t="shared" si="475"/>
        <v>42256.730081018519</v>
      </c>
      <c r="P3069" t="b">
        <v>0</v>
      </c>
      <c r="Q3069">
        <v>1</v>
      </c>
      <c r="R3069" t="b">
        <v>0</v>
      </c>
      <c r="S3069" t="s">
        <v>8303</v>
      </c>
      <c r="T3069" s="5">
        <f t="shared" si="476"/>
        <v>2.5</v>
      </c>
      <c r="U3069" s="5">
        <f t="shared" si="477"/>
        <v>200</v>
      </c>
      <c r="V3069" t="str">
        <f t="shared" si="478"/>
        <v>theater</v>
      </c>
      <c r="W3069" t="str">
        <f t="shared" si="479"/>
        <v>spaces</v>
      </c>
      <c r="X3069" s="8">
        <f t="shared" si="470"/>
        <v>2015</v>
      </c>
      <c r="Y3069" s="8">
        <f t="shared" si="471"/>
        <v>8</v>
      </c>
    </row>
    <row r="3070" spans="1:25" ht="19" customHeight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472"/>
        <v>42263.483240740738</v>
      </c>
      <c r="L3070" s="12">
        <f t="shared" si="473"/>
        <v>2015</v>
      </c>
      <c r="M3070" s="12">
        <f t="shared" si="474"/>
        <v>9</v>
      </c>
      <c r="N3070" s="11"/>
      <c r="O3070" s="11">
        <f t="shared" si="475"/>
        <v>42293.483240740738</v>
      </c>
      <c r="P3070" t="b">
        <v>0</v>
      </c>
      <c r="Q3070">
        <v>2</v>
      </c>
      <c r="R3070" t="b">
        <v>0</v>
      </c>
      <c r="S3070" t="s">
        <v>8303</v>
      </c>
      <c r="T3070" s="5">
        <f t="shared" si="476"/>
        <v>6.9999999999999993E-2</v>
      </c>
      <c r="U3070" s="5">
        <f t="shared" si="477"/>
        <v>87.5</v>
      </c>
      <c r="V3070" t="str">
        <f t="shared" si="478"/>
        <v>theater</v>
      </c>
      <c r="W3070" t="str">
        <f t="shared" si="479"/>
        <v>spaces</v>
      </c>
      <c r="X3070" s="8">
        <f t="shared" si="470"/>
        <v>2015</v>
      </c>
      <c r="Y3070" s="8">
        <f t="shared" si="471"/>
        <v>9</v>
      </c>
    </row>
    <row r="3071" spans="1:25" ht="19" customHeight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472"/>
        <v>41957.625393518516</v>
      </c>
      <c r="L3071" s="12">
        <f t="shared" si="473"/>
        <v>2014</v>
      </c>
      <c r="M3071" s="12">
        <f t="shared" si="474"/>
        <v>11</v>
      </c>
      <c r="N3071" s="11"/>
      <c r="O3071" s="11">
        <f t="shared" si="475"/>
        <v>41987.625393518516</v>
      </c>
      <c r="P3071" t="b">
        <v>0</v>
      </c>
      <c r="Q3071">
        <v>7</v>
      </c>
      <c r="R3071" t="b">
        <v>0</v>
      </c>
      <c r="S3071" t="s">
        <v>8303</v>
      </c>
      <c r="T3071" s="5">
        <f t="shared" si="476"/>
        <v>14.099999999999998</v>
      </c>
      <c r="U3071" s="5">
        <f t="shared" si="477"/>
        <v>20.142857142857142</v>
      </c>
      <c r="V3071" t="str">
        <f t="shared" si="478"/>
        <v>theater</v>
      </c>
      <c r="W3071" t="str">
        <f t="shared" si="479"/>
        <v>spaces</v>
      </c>
      <c r="X3071" s="8">
        <f t="shared" si="470"/>
        <v>2014</v>
      </c>
      <c r="Y3071" s="8">
        <f t="shared" si="471"/>
        <v>11</v>
      </c>
    </row>
    <row r="3072" spans="1:25" ht="19" customHeight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472"/>
        <v>42690.525104166663</v>
      </c>
      <c r="L3072" s="12">
        <f t="shared" si="473"/>
        <v>2016</v>
      </c>
      <c r="M3072" s="12">
        <f t="shared" si="474"/>
        <v>11</v>
      </c>
      <c r="N3072" s="11"/>
      <c r="O3072" s="11">
        <f t="shared" si="475"/>
        <v>42711.525104166663</v>
      </c>
      <c r="P3072" t="b">
        <v>0</v>
      </c>
      <c r="Q3072">
        <v>16</v>
      </c>
      <c r="R3072" t="b">
        <v>0</v>
      </c>
      <c r="S3072" t="s">
        <v>8303</v>
      </c>
      <c r="T3072" s="5">
        <f t="shared" si="476"/>
        <v>3.34</v>
      </c>
      <c r="U3072" s="5">
        <f t="shared" si="477"/>
        <v>20.875</v>
      </c>
      <c r="V3072" t="str">
        <f t="shared" si="478"/>
        <v>theater</v>
      </c>
      <c r="W3072" t="str">
        <f t="shared" si="479"/>
        <v>spaces</v>
      </c>
      <c r="X3072" s="8">
        <f t="shared" si="470"/>
        <v>2016</v>
      </c>
      <c r="Y3072" s="8">
        <f t="shared" si="471"/>
        <v>11</v>
      </c>
    </row>
    <row r="3073" spans="1:25" ht="19" customHeight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472"/>
        <v>42097.524085648147</v>
      </c>
      <c r="L3073" s="12">
        <f t="shared" si="473"/>
        <v>2015</v>
      </c>
      <c r="M3073" s="12">
        <f t="shared" si="474"/>
        <v>4</v>
      </c>
      <c r="N3073" s="11"/>
      <c r="O3073" s="11">
        <f t="shared" si="475"/>
        <v>42115.040972222218</v>
      </c>
      <c r="P3073" t="b">
        <v>0</v>
      </c>
      <c r="Q3073">
        <v>117</v>
      </c>
      <c r="R3073" t="b">
        <v>0</v>
      </c>
      <c r="S3073" t="s">
        <v>8303</v>
      </c>
      <c r="T3073" s="5">
        <f t="shared" si="476"/>
        <v>59.774999999999999</v>
      </c>
      <c r="U3073" s="5">
        <f t="shared" si="477"/>
        <v>61.307692307692307</v>
      </c>
      <c r="V3073" t="str">
        <f t="shared" si="478"/>
        <v>theater</v>
      </c>
      <c r="W3073" t="str">
        <f t="shared" si="479"/>
        <v>spaces</v>
      </c>
      <c r="X3073" s="8">
        <f t="shared" si="470"/>
        <v>2015</v>
      </c>
      <c r="Y3073" s="8">
        <f t="shared" si="471"/>
        <v>4</v>
      </c>
    </row>
    <row r="3074" spans="1:25" ht="19" customHeight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si="472"/>
        <v>42658.482199074067</v>
      </c>
      <c r="L3074" s="12">
        <f t="shared" si="473"/>
        <v>2016</v>
      </c>
      <c r="M3074" s="12">
        <f t="shared" si="474"/>
        <v>10</v>
      </c>
      <c r="N3074" s="11"/>
      <c r="O3074" s="11">
        <f t="shared" si="475"/>
        <v>42672.865277777775</v>
      </c>
      <c r="P3074" t="b">
        <v>0</v>
      </c>
      <c r="Q3074">
        <v>2</v>
      </c>
      <c r="R3074" t="b">
        <v>0</v>
      </c>
      <c r="S3074" t="s">
        <v>8303</v>
      </c>
      <c r="T3074" s="5">
        <f t="shared" si="476"/>
        <v>1.6666666666666666E-2</v>
      </c>
      <c r="U3074" s="5">
        <f t="shared" si="477"/>
        <v>1</v>
      </c>
      <c r="V3074" t="str">
        <f t="shared" si="478"/>
        <v>theater</v>
      </c>
      <c r="W3074" t="str">
        <f t="shared" si="479"/>
        <v>spaces</v>
      </c>
      <c r="X3074" s="8">
        <f t="shared" ref="X3074:X3137" si="480">L3074</f>
        <v>2016</v>
      </c>
      <c r="Y3074" s="8">
        <f t="shared" ref="Y3074:Y3137" si="481">M3074</f>
        <v>10</v>
      </c>
    </row>
    <row r="3075" spans="1:25" ht="19" customHeight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ref="K3075:K3138" si="482">(J3075/86400)+25569+(-5/24)</f>
        <v>42111.475694444445</v>
      </c>
      <c r="L3075" s="12">
        <f t="shared" ref="L3075:L3138" si="483">YEAR(K3075)</f>
        <v>2015</v>
      </c>
      <c r="M3075" s="12">
        <f t="shared" ref="M3075:M3138" si="484">MONTH(K3075)</f>
        <v>4</v>
      </c>
      <c r="N3075" s="11"/>
      <c r="O3075" s="11">
        <f t="shared" ref="O3075:O3138" si="485">(I3075/86400)+25569+(-5/24)</f>
        <v>42169.59652777778</v>
      </c>
      <c r="P3075" t="b">
        <v>0</v>
      </c>
      <c r="Q3075">
        <v>7</v>
      </c>
      <c r="R3075" t="b">
        <v>0</v>
      </c>
      <c r="S3075" t="s">
        <v>8303</v>
      </c>
      <c r="T3075" s="5">
        <f t="shared" ref="T3075:T3138" si="486">E3075/D3075*100</f>
        <v>2.3035714285714284E-2</v>
      </c>
      <c r="U3075" s="5">
        <f t="shared" ref="U3075:U3138" si="487">IF(Q3075&gt;0,E3075/Q3075,0)</f>
        <v>92.142857142857139</v>
      </c>
      <c r="V3075" t="str">
        <f t="shared" ref="V3075:V3138" si="488">LEFT(S3075,SEARCH("/",S3075)-1)</f>
        <v>theater</v>
      </c>
      <c r="W3075" t="str">
        <f t="shared" ref="W3075:W3138" si="489">RIGHT($S3075,LEN($S3075)-SEARCH("/",$S3075))</f>
        <v>spaces</v>
      </c>
      <c r="X3075" s="8">
        <f t="shared" si="480"/>
        <v>2015</v>
      </c>
      <c r="Y3075" s="8">
        <f t="shared" si="481"/>
        <v>4</v>
      </c>
    </row>
    <row r="3076" spans="1:25" ht="19" customHeight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482"/>
        <v>42409.362951388888</v>
      </c>
      <c r="L3076" s="12">
        <f t="shared" si="483"/>
        <v>2016</v>
      </c>
      <c r="M3076" s="12">
        <f t="shared" si="484"/>
        <v>2</v>
      </c>
      <c r="N3076" s="11"/>
      <c r="O3076" s="11">
        <f t="shared" si="485"/>
        <v>42439.362951388888</v>
      </c>
      <c r="P3076" t="b">
        <v>0</v>
      </c>
      <c r="Q3076">
        <v>3</v>
      </c>
      <c r="R3076" t="b">
        <v>0</v>
      </c>
      <c r="S3076" t="s">
        <v>8303</v>
      </c>
      <c r="T3076" s="5">
        <f t="shared" si="486"/>
        <v>8.8000000000000009E-2</v>
      </c>
      <c r="U3076" s="5">
        <f t="shared" si="487"/>
        <v>7.333333333333333</v>
      </c>
      <c r="V3076" t="str">
        <f t="shared" si="488"/>
        <v>theater</v>
      </c>
      <c r="W3076" t="str">
        <f t="shared" si="489"/>
        <v>spaces</v>
      </c>
      <c r="X3076" s="8">
        <f t="shared" si="480"/>
        <v>2016</v>
      </c>
      <c r="Y3076" s="8">
        <f t="shared" si="481"/>
        <v>2</v>
      </c>
    </row>
    <row r="3077" spans="1:25" ht="19" customHeight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482"/>
        <v>42550.89398148148</v>
      </c>
      <c r="L3077" s="12">
        <f t="shared" si="483"/>
        <v>2016</v>
      </c>
      <c r="M3077" s="12">
        <f t="shared" si="484"/>
        <v>6</v>
      </c>
      <c r="N3077" s="11"/>
      <c r="O3077" s="11">
        <f t="shared" si="485"/>
        <v>42600.89398148148</v>
      </c>
      <c r="P3077" t="b">
        <v>0</v>
      </c>
      <c r="Q3077">
        <v>20</v>
      </c>
      <c r="R3077" t="b">
        <v>0</v>
      </c>
      <c r="S3077" t="s">
        <v>8303</v>
      </c>
      <c r="T3077" s="5">
        <f t="shared" si="486"/>
        <v>8.64</v>
      </c>
      <c r="U3077" s="5">
        <f t="shared" si="487"/>
        <v>64.8</v>
      </c>
      <c r="V3077" t="str">
        <f t="shared" si="488"/>
        <v>theater</v>
      </c>
      <c r="W3077" t="str">
        <f t="shared" si="489"/>
        <v>spaces</v>
      </c>
      <c r="X3077" s="8">
        <f t="shared" si="480"/>
        <v>2016</v>
      </c>
      <c r="Y3077" s="8">
        <f t="shared" si="481"/>
        <v>6</v>
      </c>
    </row>
    <row r="3078" spans="1:25" ht="19" customHeight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482"/>
        <v>42226.443553240737</v>
      </c>
      <c r="L3078" s="12">
        <f t="shared" si="483"/>
        <v>2015</v>
      </c>
      <c r="M3078" s="12">
        <f t="shared" si="484"/>
        <v>8</v>
      </c>
      <c r="N3078" s="11"/>
      <c r="O3078" s="11">
        <f t="shared" si="485"/>
        <v>42286.443553240737</v>
      </c>
      <c r="P3078" t="b">
        <v>0</v>
      </c>
      <c r="Q3078">
        <v>50</v>
      </c>
      <c r="R3078" t="b">
        <v>0</v>
      </c>
      <c r="S3078" t="s">
        <v>8303</v>
      </c>
      <c r="T3078" s="5">
        <f t="shared" si="486"/>
        <v>15.06</v>
      </c>
      <c r="U3078" s="5">
        <f t="shared" si="487"/>
        <v>30.12</v>
      </c>
      <c r="V3078" t="str">
        <f t="shared" si="488"/>
        <v>theater</v>
      </c>
      <c r="W3078" t="str">
        <f t="shared" si="489"/>
        <v>spaces</v>
      </c>
      <c r="X3078" s="8">
        <f t="shared" si="480"/>
        <v>2015</v>
      </c>
      <c r="Y3078" s="8">
        <f t="shared" si="481"/>
        <v>8</v>
      </c>
    </row>
    <row r="3079" spans="1:25" ht="19" customHeight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482"/>
        <v>42766.74858796296</v>
      </c>
      <c r="L3079" s="12">
        <f t="shared" si="483"/>
        <v>2017</v>
      </c>
      <c r="M3079" s="12">
        <f t="shared" si="484"/>
        <v>1</v>
      </c>
      <c r="N3079" s="11"/>
      <c r="O3079" s="11">
        <f t="shared" si="485"/>
        <v>42796.74858796296</v>
      </c>
      <c r="P3079" t="b">
        <v>0</v>
      </c>
      <c r="Q3079">
        <v>2</v>
      </c>
      <c r="R3079" t="b">
        <v>0</v>
      </c>
      <c r="S3079" t="s">
        <v>8303</v>
      </c>
      <c r="T3079" s="5">
        <f t="shared" si="486"/>
        <v>0.47727272727272729</v>
      </c>
      <c r="U3079" s="5">
        <f t="shared" si="487"/>
        <v>52.5</v>
      </c>
      <c r="V3079" t="str">
        <f t="shared" si="488"/>
        <v>theater</v>
      </c>
      <c r="W3079" t="str">
        <f t="shared" si="489"/>
        <v>spaces</v>
      </c>
      <c r="X3079" s="8">
        <f t="shared" si="480"/>
        <v>2017</v>
      </c>
      <c r="Y3079" s="8">
        <f t="shared" si="481"/>
        <v>1</v>
      </c>
    </row>
    <row r="3080" spans="1:25" ht="19" customHeight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482"/>
        <v>42030.930497685178</v>
      </c>
      <c r="L3080" s="12">
        <f t="shared" si="483"/>
        <v>2015</v>
      </c>
      <c r="M3080" s="12">
        <f t="shared" si="484"/>
        <v>1</v>
      </c>
      <c r="N3080" s="11"/>
      <c r="O3080" s="11">
        <f t="shared" si="485"/>
        <v>42060.930497685178</v>
      </c>
      <c r="P3080" t="b">
        <v>0</v>
      </c>
      <c r="Q3080">
        <v>3</v>
      </c>
      <c r="R3080" t="b">
        <v>0</v>
      </c>
      <c r="S3080" t="s">
        <v>8303</v>
      </c>
      <c r="T3080" s="5">
        <f t="shared" si="486"/>
        <v>0.11833333333333333</v>
      </c>
      <c r="U3080" s="5">
        <f t="shared" si="487"/>
        <v>23.666666666666668</v>
      </c>
      <c r="V3080" t="str">
        <f t="shared" si="488"/>
        <v>theater</v>
      </c>
      <c r="W3080" t="str">
        <f t="shared" si="489"/>
        <v>spaces</v>
      </c>
      <c r="X3080" s="8">
        <f t="shared" si="480"/>
        <v>2015</v>
      </c>
      <c r="Y3080" s="8">
        <f t="shared" si="481"/>
        <v>1</v>
      </c>
    </row>
    <row r="3081" spans="1:25" ht="19" customHeight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482"/>
        <v>42055.50503472222</v>
      </c>
      <c r="L3081" s="12">
        <f t="shared" si="483"/>
        <v>2015</v>
      </c>
      <c r="M3081" s="12">
        <f t="shared" si="484"/>
        <v>2</v>
      </c>
      <c r="N3081" s="11"/>
      <c r="O3081" s="11">
        <f t="shared" si="485"/>
        <v>42085.463368055549</v>
      </c>
      <c r="P3081" t="b">
        <v>0</v>
      </c>
      <c r="Q3081">
        <v>27</v>
      </c>
      <c r="R3081" t="b">
        <v>0</v>
      </c>
      <c r="S3081" t="s">
        <v>8303</v>
      </c>
      <c r="T3081" s="5">
        <f t="shared" si="486"/>
        <v>0.8417399858735245</v>
      </c>
      <c r="U3081" s="5">
        <f t="shared" si="487"/>
        <v>415.77777777777777</v>
      </c>
      <c r="V3081" t="str">
        <f t="shared" si="488"/>
        <v>theater</v>
      </c>
      <c r="W3081" t="str">
        <f t="shared" si="489"/>
        <v>spaces</v>
      </c>
      <c r="X3081" s="8">
        <f t="shared" si="480"/>
        <v>2015</v>
      </c>
      <c r="Y3081" s="8">
        <f t="shared" si="481"/>
        <v>2</v>
      </c>
    </row>
    <row r="3082" spans="1:25" ht="19" customHeight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482"/>
        <v>41939.8199537037</v>
      </c>
      <c r="L3082" s="12">
        <f t="shared" si="483"/>
        <v>2014</v>
      </c>
      <c r="M3082" s="12">
        <f t="shared" si="484"/>
        <v>10</v>
      </c>
      <c r="N3082" s="11"/>
      <c r="O3082" s="11">
        <f t="shared" si="485"/>
        <v>41999.861620370364</v>
      </c>
      <c r="P3082" t="b">
        <v>0</v>
      </c>
      <c r="Q3082">
        <v>7</v>
      </c>
      <c r="R3082" t="b">
        <v>0</v>
      </c>
      <c r="S3082" t="s">
        <v>8303</v>
      </c>
      <c r="T3082" s="5">
        <f t="shared" si="486"/>
        <v>1.8799999999999997E-2</v>
      </c>
      <c r="U3082" s="5">
        <f t="shared" si="487"/>
        <v>53.714285714285715</v>
      </c>
      <c r="V3082" t="str">
        <f t="shared" si="488"/>
        <v>theater</v>
      </c>
      <c r="W3082" t="str">
        <f t="shared" si="489"/>
        <v>spaces</v>
      </c>
      <c r="X3082" s="8">
        <f t="shared" si="480"/>
        <v>2014</v>
      </c>
      <c r="Y3082" s="8">
        <f t="shared" si="481"/>
        <v>10</v>
      </c>
    </row>
    <row r="3083" spans="1:25" ht="19" customHeight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482"/>
        <v>42236.973275462959</v>
      </c>
      <c r="L3083" s="12">
        <f t="shared" si="483"/>
        <v>2015</v>
      </c>
      <c r="M3083" s="12">
        <f t="shared" si="484"/>
        <v>8</v>
      </c>
      <c r="N3083" s="11"/>
      <c r="O3083" s="11">
        <f t="shared" si="485"/>
        <v>42266.973275462959</v>
      </c>
      <c r="P3083" t="b">
        <v>0</v>
      </c>
      <c r="Q3083">
        <v>5</v>
      </c>
      <c r="R3083" t="b">
        <v>0</v>
      </c>
      <c r="S3083" t="s">
        <v>8303</v>
      </c>
      <c r="T3083" s="5">
        <f t="shared" si="486"/>
        <v>0.21029999999999999</v>
      </c>
      <c r="U3083" s="5">
        <f t="shared" si="487"/>
        <v>420.6</v>
      </c>
      <c r="V3083" t="str">
        <f t="shared" si="488"/>
        <v>theater</v>
      </c>
      <c r="W3083" t="str">
        <f t="shared" si="489"/>
        <v>spaces</v>
      </c>
      <c r="X3083" s="8">
        <f t="shared" si="480"/>
        <v>2015</v>
      </c>
      <c r="Y3083" s="8">
        <f t="shared" si="481"/>
        <v>8</v>
      </c>
    </row>
    <row r="3084" spans="1:25" ht="19" customHeight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482"/>
        <v>42293.714652777773</v>
      </c>
      <c r="L3084" s="12">
        <f t="shared" si="483"/>
        <v>2015</v>
      </c>
      <c r="M3084" s="12">
        <f t="shared" si="484"/>
        <v>10</v>
      </c>
      <c r="N3084" s="11"/>
      <c r="O3084" s="11">
        <f t="shared" si="485"/>
        <v>42323.756319444445</v>
      </c>
      <c r="P3084" t="b">
        <v>0</v>
      </c>
      <c r="Q3084">
        <v>0</v>
      </c>
      <c r="R3084" t="b">
        <v>0</v>
      </c>
      <c r="S3084" t="s">
        <v>8303</v>
      </c>
      <c r="T3084" s="5">
        <f t="shared" si="486"/>
        <v>0</v>
      </c>
      <c r="U3084" s="5">
        <f t="shared" si="487"/>
        <v>0</v>
      </c>
      <c r="V3084" t="str">
        <f t="shared" si="488"/>
        <v>theater</v>
      </c>
      <c r="W3084" t="str">
        <f t="shared" si="489"/>
        <v>spaces</v>
      </c>
      <c r="X3084" s="8">
        <f t="shared" si="480"/>
        <v>2015</v>
      </c>
      <c r="Y3084" s="8">
        <f t="shared" si="481"/>
        <v>10</v>
      </c>
    </row>
    <row r="3085" spans="1:25" ht="19" customHeight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482"/>
        <v>41853.355069444442</v>
      </c>
      <c r="L3085" s="12">
        <f t="shared" si="483"/>
        <v>2014</v>
      </c>
      <c r="M3085" s="12">
        <f t="shared" si="484"/>
        <v>8</v>
      </c>
      <c r="N3085" s="11"/>
      <c r="O3085" s="11">
        <f t="shared" si="485"/>
        <v>41883</v>
      </c>
      <c r="P3085" t="b">
        <v>0</v>
      </c>
      <c r="Q3085">
        <v>3</v>
      </c>
      <c r="R3085" t="b">
        <v>0</v>
      </c>
      <c r="S3085" t="s">
        <v>8303</v>
      </c>
      <c r="T3085" s="5">
        <f t="shared" si="486"/>
        <v>0.27999999999999997</v>
      </c>
      <c r="U3085" s="5">
        <f t="shared" si="487"/>
        <v>18.666666666666668</v>
      </c>
      <c r="V3085" t="str">
        <f t="shared" si="488"/>
        <v>theater</v>
      </c>
      <c r="W3085" t="str">
        <f t="shared" si="489"/>
        <v>spaces</v>
      </c>
      <c r="X3085" s="8">
        <f t="shared" si="480"/>
        <v>2014</v>
      </c>
      <c r="Y3085" s="8">
        <f t="shared" si="481"/>
        <v>8</v>
      </c>
    </row>
    <row r="3086" spans="1:25" ht="19" customHeight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482"/>
        <v>42100.515405092585</v>
      </c>
      <c r="L3086" s="12">
        <f t="shared" si="483"/>
        <v>2015</v>
      </c>
      <c r="M3086" s="12">
        <f t="shared" si="484"/>
        <v>4</v>
      </c>
      <c r="N3086" s="11"/>
      <c r="O3086" s="11">
        <f t="shared" si="485"/>
        <v>42129.574999999997</v>
      </c>
      <c r="P3086" t="b">
        <v>0</v>
      </c>
      <c r="Q3086">
        <v>6</v>
      </c>
      <c r="R3086" t="b">
        <v>0</v>
      </c>
      <c r="S3086" t="s">
        <v>8303</v>
      </c>
      <c r="T3086" s="5">
        <f t="shared" si="486"/>
        <v>11.57920670115792</v>
      </c>
      <c r="U3086" s="5">
        <f t="shared" si="487"/>
        <v>78.333333333333329</v>
      </c>
      <c r="V3086" t="str">
        <f t="shared" si="488"/>
        <v>theater</v>
      </c>
      <c r="W3086" t="str">
        <f t="shared" si="489"/>
        <v>spaces</v>
      </c>
      <c r="X3086" s="8">
        <f t="shared" si="480"/>
        <v>2015</v>
      </c>
      <c r="Y3086" s="8">
        <f t="shared" si="481"/>
        <v>4</v>
      </c>
    </row>
    <row r="3087" spans="1:25" ht="19" customHeight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482"/>
        <v>42246.675451388888</v>
      </c>
      <c r="L3087" s="12">
        <f t="shared" si="483"/>
        <v>2015</v>
      </c>
      <c r="M3087" s="12">
        <f t="shared" si="484"/>
        <v>8</v>
      </c>
      <c r="N3087" s="11"/>
      <c r="O3087" s="11">
        <f t="shared" si="485"/>
        <v>42276.675451388888</v>
      </c>
      <c r="P3087" t="b">
        <v>0</v>
      </c>
      <c r="Q3087">
        <v>9</v>
      </c>
      <c r="R3087" t="b">
        <v>0</v>
      </c>
      <c r="S3087" t="s">
        <v>8303</v>
      </c>
      <c r="T3087" s="5">
        <f t="shared" si="486"/>
        <v>2.44</v>
      </c>
      <c r="U3087" s="5">
        <f t="shared" si="487"/>
        <v>67.777777777777771</v>
      </c>
      <c r="V3087" t="str">
        <f t="shared" si="488"/>
        <v>theater</v>
      </c>
      <c r="W3087" t="str">
        <f t="shared" si="489"/>
        <v>spaces</v>
      </c>
      <c r="X3087" s="8">
        <f t="shared" si="480"/>
        <v>2015</v>
      </c>
      <c r="Y3087" s="8">
        <f t="shared" si="481"/>
        <v>8</v>
      </c>
    </row>
    <row r="3088" spans="1:25" ht="19" customHeight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482"/>
        <v>42173.462488425925</v>
      </c>
      <c r="L3088" s="12">
        <f t="shared" si="483"/>
        <v>2015</v>
      </c>
      <c r="M3088" s="12">
        <f t="shared" si="484"/>
        <v>6</v>
      </c>
      <c r="N3088" s="11"/>
      <c r="O3088" s="11">
        <f t="shared" si="485"/>
        <v>42233.462488425925</v>
      </c>
      <c r="P3088" t="b">
        <v>0</v>
      </c>
      <c r="Q3088">
        <v>3</v>
      </c>
      <c r="R3088" t="b">
        <v>0</v>
      </c>
      <c r="S3088" t="s">
        <v>8303</v>
      </c>
      <c r="T3088" s="5">
        <f t="shared" si="486"/>
        <v>0.25</v>
      </c>
      <c r="U3088" s="5">
        <f t="shared" si="487"/>
        <v>16.666666666666668</v>
      </c>
      <c r="V3088" t="str">
        <f t="shared" si="488"/>
        <v>theater</v>
      </c>
      <c r="W3088" t="str">
        <f t="shared" si="489"/>
        <v>spaces</v>
      </c>
      <c r="X3088" s="8">
        <f t="shared" si="480"/>
        <v>2015</v>
      </c>
      <c r="Y3088" s="8">
        <f t="shared" si="481"/>
        <v>6</v>
      </c>
    </row>
    <row r="3089" spans="1:25" ht="19" customHeight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482"/>
        <v>42664.942013888889</v>
      </c>
      <c r="L3089" s="12">
        <f t="shared" si="483"/>
        <v>2016</v>
      </c>
      <c r="M3089" s="12">
        <f t="shared" si="484"/>
        <v>10</v>
      </c>
      <c r="N3089" s="11"/>
      <c r="O3089" s="11">
        <f t="shared" si="485"/>
        <v>42724.983680555553</v>
      </c>
      <c r="P3089" t="b">
        <v>0</v>
      </c>
      <c r="Q3089">
        <v>2</v>
      </c>
      <c r="R3089" t="b">
        <v>0</v>
      </c>
      <c r="S3089" t="s">
        <v>8303</v>
      </c>
      <c r="T3089" s="5">
        <f t="shared" si="486"/>
        <v>0.625</v>
      </c>
      <c r="U3089" s="5">
        <f t="shared" si="487"/>
        <v>62.5</v>
      </c>
      <c r="V3089" t="str">
        <f t="shared" si="488"/>
        <v>theater</v>
      </c>
      <c r="W3089" t="str">
        <f t="shared" si="489"/>
        <v>spaces</v>
      </c>
      <c r="X3089" s="8">
        <f t="shared" si="480"/>
        <v>2016</v>
      </c>
      <c r="Y3089" s="8">
        <f t="shared" si="481"/>
        <v>10</v>
      </c>
    </row>
    <row r="3090" spans="1:25" ht="19" customHeight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482"/>
        <v>41981.363969907405</v>
      </c>
      <c r="L3090" s="12">
        <f t="shared" si="483"/>
        <v>2014</v>
      </c>
      <c r="M3090" s="12">
        <f t="shared" si="484"/>
        <v>12</v>
      </c>
      <c r="N3090" s="11"/>
      <c r="O3090" s="11">
        <f t="shared" si="485"/>
        <v>42012.361805555549</v>
      </c>
      <c r="P3090" t="b">
        <v>0</v>
      </c>
      <c r="Q3090">
        <v>3</v>
      </c>
      <c r="R3090" t="b">
        <v>0</v>
      </c>
      <c r="S3090" t="s">
        <v>8303</v>
      </c>
      <c r="T3090" s="5">
        <f t="shared" si="486"/>
        <v>0.19384615384615383</v>
      </c>
      <c r="U3090" s="5">
        <f t="shared" si="487"/>
        <v>42</v>
      </c>
      <c r="V3090" t="str">
        <f t="shared" si="488"/>
        <v>theater</v>
      </c>
      <c r="W3090" t="str">
        <f t="shared" si="489"/>
        <v>spaces</v>
      </c>
      <c r="X3090" s="8">
        <f t="shared" si="480"/>
        <v>2014</v>
      </c>
      <c r="Y3090" s="8">
        <f t="shared" si="481"/>
        <v>12</v>
      </c>
    </row>
    <row r="3091" spans="1:25" ht="19" customHeight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482"/>
        <v>42528.334293981483</v>
      </c>
      <c r="L3091" s="12">
        <f t="shared" si="483"/>
        <v>2016</v>
      </c>
      <c r="M3091" s="12">
        <f t="shared" si="484"/>
        <v>6</v>
      </c>
      <c r="N3091" s="11"/>
      <c r="O3091" s="11">
        <f t="shared" si="485"/>
        <v>42559.874305555553</v>
      </c>
      <c r="P3091" t="b">
        <v>0</v>
      </c>
      <c r="Q3091">
        <v>45</v>
      </c>
      <c r="R3091" t="b">
        <v>0</v>
      </c>
      <c r="S3091" t="s">
        <v>8303</v>
      </c>
      <c r="T3091" s="5">
        <f t="shared" si="486"/>
        <v>23.416</v>
      </c>
      <c r="U3091" s="5">
        <f t="shared" si="487"/>
        <v>130.0888888888889</v>
      </c>
      <c r="V3091" t="str">
        <f t="shared" si="488"/>
        <v>theater</v>
      </c>
      <c r="W3091" t="str">
        <f t="shared" si="489"/>
        <v>spaces</v>
      </c>
      <c r="X3091" s="8">
        <f t="shared" si="480"/>
        <v>2016</v>
      </c>
      <c r="Y3091" s="8">
        <f t="shared" si="481"/>
        <v>6</v>
      </c>
    </row>
    <row r="3092" spans="1:25" ht="19" customHeight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482"/>
        <v>42065.610474537032</v>
      </c>
      <c r="L3092" s="12">
        <f t="shared" si="483"/>
        <v>2015</v>
      </c>
      <c r="M3092" s="12">
        <f t="shared" si="484"/>
        <v>3</v>
      </c>
      <c r="N3092" s="11"/>
      <c r="O3092" s="11">
        <f t="shared" si="485"/>
        <v>42125.568807870368</v>
      </c>
      <c r="P3092" t="b">
        <v>0</v>
      </c>
      <c r="Q3092">
        <v>9</v>
      </c>
      <c r="R3092" t="b">
        <v>0</v>
      </c>
      <c r="S3092" t="s">
        <v>8303</v>
      </c>
      <c r="T3092" s="5">
        <f t="shared" si="486"/>
        <v>5.0808888888888886</v>
      </c>
      <c r="U3092" s="5">
        <f t="shared" si="487"/>
        <v>1270.2222222222222</v>
      </c>
      <c r="V3092" t="str">
        <f t="shared" si="488"/>
        <v>theater</v>
      </c>
      <c r="W3092" t="str">
        <f t="shared" si="489"/>
        <v>spaces</v>
      </c>
      <c r="X3092" s="8">
        <f t="shared" si="480"/>
        <v>2015</v>
      </c>
      <c r="Y3092" s="8">
        <f t="shared" si="481"/>
        <v>3</v>
      </c>
    </row>
    <row r="3093" spans="1:25" ht="19" customHeight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482"/>
        <v>42566.740081018514</v>
      </c>
      <c r="L3093" s="12">
        <f t="shared" si="483"/>
        <v>2016</v>
      </c>
      <c r="M3093" s="12">
        <f t="shared" si="484"/>
        <v>7</v>
      </c>
      <c r="N3093" s="11"/>
      <c r="O3093" s="11">
        <f t="shared" si="485"/>
        <v>42596.740081018514</v>
      </c>
      <c r="P3093" t="b">
        <v>0</v>
      </c>
      <c r="Q3093">
        <v>9</v>
      </c>
      <c r="R3093" t="b">
        <v>0</v>
      </c>
      <c r="S3093" t="s">
        <v>8303</v>
      </c>
      <c r="T3093" s="5">
        <f t="shared" si="486"/>
        <v>15.920000000000002</v>
      </c>
      <c r="U3093" s="5">
        <f t="shared" si="487"/>
        <v>88.444444444444443</v>
      </c>
      <c r="V3093" t="str">
        <f t="shared" si="488"/>
        <v>theater</v>
      </c>
      <c r="W3093" t="str">
        <f t="shared" si="489"/>
        <v>spaces</v>
      </c>
      <c r="X3093" s="8">
        <f t="shared" si="480"/>
        <v>2016</v>
      </c>
      <c r="Y3093" s="8">
        <f t="shared" si="481"/>
        <v>7</v>
      </c>
    </row>
    <row r="3094" spans="1:25" ht="19" customHeight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482"/>
        <v>42255.41101851852</v>
      </c>
      <c r="L3094" s="12">
        <f t="shared" si="483"/>
        <v>2015</v>
      </c>
      <c r="M3094" s="12">
        <f t="shared" si="484"/>
        <v>9</v>
      </c>
      <c r="N3094" s="11"/>
      <c r="O3094" s="11">
        <f t="shared" si="485"/>
        <v>42292.708333333336</v>
      </c>
      <c r="P3094" t="b">
        <v>0</v>
      </c>
      <c r="Q3094">
        <v>21</v>
      </c>
      <c r="R3094" t="b">
        <v>0</v>
      </c>
      <c r="S3094" t="s">
        <v>8303</v>
      </c>
      <c r="T3094" s="5">
        <f t="shared" si="486"/>
        <v>1.1831900000000002</v>
      </c>
      <c r="U3094" s="5">
        <f t="shared" si="487"/>
        <v>56.342380952380957</v>
      </c>
      <c r="V3094" t="str">
        <f t="shared" si="488"/>
        <v>theater</v>
      </c>
      <c r="W3094" t="str">
        <f t="shared" si="489"/>
        <v>spaces</v>
      </c>
      <c r="X3094" s="8">
        <f t="shared" si="480"/>
        <v>2015</v>
      </c>
      <c r="Y3094" s="8">
        <f t="shared" si="481"/>
        <v>9</v>
      </c>
    </row>
    <row r="3095" spans="1:25" ht="19" customHeight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482"/>
        <v>41760.700706018521</v>
      </c>
      <c r="L3095" s="12">
        <f t="shared" si="483"/>
        <v>2014</v>
      </c>
      <c r="M3095" s="12">
        <f t="shared" si="484"/>
        <v>5</v>
      </c>
      <c r="N3095" s="11"/>
      <c r="O3095" s="11">
        <f t="shared" si="485"/>
        <v>41790.957638888889</v>
      </c>
      <c r="P3095" t="b">
        <v>0</v>
      </c>
      <c r="Q3095">
        <v>17</v>
      </c>
      <c r="R3095" t="b">
        <v>0</v>
      </c>
      <c r="S3095" t="s">
        <v>8303</v>
      </c>
      <c r="T3095" s="5">
        <f t="shared" si="486"/>
        <v>22.75</v>
      </c>
      <c r="U3095" s="5">
        <f t="shared" si="487"/>
        <v>53.529411764705884</v>
      </c>
      <c r="V3095" t="str">
        <f t="shared" si="488"/>
        <v>theater</v>
      </c>
      <c r="W3095" t="str">
        <f t="shared" si="489"/>
        <v>spaces</v>
      </c>
      <c r="X3095" s="8">
        <f t="shared" si="480"/>
        <v>2014</v>
      </c>
      <c r="Y3095" s="8">
        <f t="shared" si="481"/>
        <v>5</v>
      </c>
    </row>
    <row r="3096" spans="1:25" ht="19" customHeight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482"/>
        <v>42207.587453703702</v>
      </c>
      <c r="L3096" s="12">
        <f t="shared" si="483"/>
        <v>2015</v>
      </c>
      <c r="M3096" s="12">
        <f t="shared" si="484"/>
        <v>7</v>
      </c>
      <c r="N3096" s="11"/>
      <c r="O3096" s="11">
        <f t="shared" si="485"/>
        <v>42267.587453703702</v>
      </c>
      <c r="P3096" t="b">
        <v>0</v>
      </c>
      <c r="Q3096">
        <v>1</v>
      </c>
      <c r="R3096" t="b">
        <v>0</v>
      </c>
      <c r="S3096" t="s">
        <v>8303</v>
      </c>
      <c r="T3096" s="5">
        <f t="shared" si="486"/>
        <v>2.5000000000000001E-2</v>
      </c>
      <c r="U3096" s="5">
        <f t="shared" si="487"/>
        <v>25</v>
      </c>
      <c r="V3096" t="str">
        <f t="shared" si="488"/>
        <v>theater</v>
      </c>
      <c r="W3096" t="str">
        <f t="shared" si="489"/>
        <v>spaces</v>
      </c>
      <c r="X3096" s="8">
        <f t="shared" si="480"/>
        <v>2015</v>
      </c>
      <c r="Y3096" s="8">
        <f t="shared" si="481"/>
        <v>7</v>
      </c>
    </row>
    <row r="3097" spans="1:25" ht="19" customHeight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482"/>
        <v>42522.81689814815</v>
      </c>
      <c r="L3097" s="12">
        <f t="shared" si="483"/>
        <v>2016</v>
      </c>
      <c r="M3097" s="12">
        <f t="shared" si="484"/>
        <v>6</v>
      </c>
      <c r="N3097" s="11"/>
      <c r="O3097" s="11">
        <f t="shared" si="485"/>
        <v>42582.81689814815</v>
      </c>
      <c r="P3097" t="b">
        <v>0</v>
      </c>
      <c r="Q3097">
        <v>1</v>
      </c>
      <c r="R3097" t="b">
        <v>0</v>
      </c>
      <c r="S3097" t="s">
        <v>8303</v>
      </c>
      <c r="T3097" s="5">
        <f t="shared" si="486"/>
        <v>0.33512064343163539</v>
      </c>
      <c r="U3097" s="5">
        <f t="shared" si="487"/>
        <v>50</v>
      </c>
      <c r="V3097" t="str">
        <f t="shared" si="488"/>
        <v>theater</v>
      </c>
      <c r="W3097" t="str">
        <f t="shared" si="489"/>
        <v>spaces</v>
      </c>
      <c r="X3097" s="8">
        <f t="shared" si="480"/>
        <v>2016</v>
      </c>
      <c r="Y3097" s="8">
        <f t="shared" si="481"/>
        <v>6</v>
      </c>
    </row>
    <row r="3098" spans="1:25" ht="19" customHeight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482"/>
        <v>42114.617199074077</v>
      </c>
      <c r="L3098" s="12">
        <f t="shared" si="483"/>
        <v>2015</v>
      </c>
      <c r="M3098" s="12">
        <f t="shared" si="484"/>
        <v>4</v>
      </c>
      <c r="N3098" s="11"/>
      <c r="O3098" s="11">
        <f t="shared" si="485"/>
        <v>42144.617199074077</v>
      </c>
      <c r="P3098" t="b">
        <v>0</v>
      </c>
      <c r="Q3098">
        <v>14</v>
      </c>
      <c r="R3098" t="b">
        <v>0</v>
      </c>
      <c r="S3098" t="s">
        <v>8303</v>
      </c>
      <c r="T3098" s="5">
        <f t="shared" si="486"/>
        <v>3.9750000000000001</v>
      </c>
      <c r="U3098" s="5">
        <f t="shared" si="487"/>
        <v>56.785714285714285</v>
      </c>
      <c r="V3098" t="str">
        <f t="shared" si="488"/>
        <v>theater</v>
      </c>
      <c r="W3098" t="str">
        <f t="shared" si="489"/>
        <v>spaces</v>
      </c>
      <c r="X3098" s="8">
        <f t="shared" si="480"/>
        <v>2015</v>
      </c>
      <c r="Y3098" s="8">
        <f t="shared" si="481"/>
        <v>4</v>
      </c>
    </row>
    <row r="3099" spans="1:25" ht="19" customHeight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482"/>
        <v>42629.29515046296</v>
      </c>
      <c r="L3099" s="12">
        <f t="shared" si="483"/>
        <v>2016</v>
      </c>
      <c r="M3099" s="12">
        <f t="shared" si="484"/>
        <v>9</v>
      </c>
      <c r="N3099" s="11"/>
      <c r="O3099" s="11">
        <f t="shared" si="485"/>
        <v>42650.374999999993</v>
      </c>
      <c r="P3099" t="b">
        <v>0</v>
      </c>
      <c r="Q3099">
        <v>42</v>
      </c>
      <c r="R3099" t="b">
        <v>0</v>
      </c>
      <c r="S3099" t="s">
        <v>8303</v>
      </c>
      <c r="T3099" s="5">
        <f t="shared" si="486"/>
        <v>17.150000000000002</v>
      </c>
      <c r="U3099" s="5">
        <f t="shared" si="487"/>
        <v>40.833333333333336</v>
      </c>
      <c r="V3099" t="str">
        <f t="shared" si="488"/>
        <v>theater</v>
      </c>
      <c r="W3099" t="str">
        <f t="shared" si="489"/>
        <v>spaces</v>
      </c>
      <c r="X3099" s="8">
        <f t="shared" si="480"/>
        <v>2016</v>
      </c>
      <c r="Y3099" s="8">
        <f t="shared" si="481"/>
        <v>9</v>
      </c>
    </row>
    <row r="3100" spans="1:25" ht="19" customHeight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482"/>
        <v>42359.58390046296</v>
      </c>
      <c r="L3100" s="12">
        <f t="shared" si="483"/>
        <v>2015</v>
      </c>
      <c r="M3100" s="12">
        <f t="shared" si="484"/>
        <v>12</v>
      </c>
      <c r="N3100" s="11"/>
      <c r="O3100" s="11">
        <f t="shared" si="485"/>
        <v>42407.803472222215</v>
      </c>
      <c r="P3100" t="b">
        <v>0</v>
      </c>
      <c r="Q3100">
        <v>27</v>
      </c>
      <c r="R3100" t="b">
        <v>0</v>
      </c>
      <c r="S3100" t="s">
        <v>8303</v>
      </c>
      <c r="T3100" s="5">
        <f t="shared" si="486"/>
        <v>3.6080041046690612</v>
      </c>
      <c r="U3100" s="5">
        <f t="shared" si="487"/>
        <v>65.111111111111114</v>
      </c>
      <c r="V3100" t="str">
        <f t="shared" si="488"/>
        <v>theater</v>
      </c>
      <c r="W3100" t="str">
        <f t="shared" si="489"/>
        <v>spaces</v>
      </c>
      <c r="X3100" s="8">
        <f t="shared" si="480"/>
        <v>2015</v>
      </c>
      <c r="Y3100" s="8">
        <f t="shared" si="481"/>
        <v>12</v>
      </c>
    </row>
    <row r="3101" spans="1:25" ht="19" customHeight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482"/>
        <v>42381.981377314813</v>
      </c>
      <c r="L3101" s="12">
        <f t="shared" si="483"/>
        <v>2016</v>
      </c>
      <c r="M3101" s="12">
        <f t="shared" si="484"/>
        <v>1</v>
      </c>
      <c r="N3101" s="11"/>
      <c r="O3101" s="11">
        <f t="shared" si="485"/>
        <v>42411.981377314813</v>
      </c>
      <c r="P3101" t="b">
        <v>0</v>
      </c>
      <c r="Q3101">
        <v>5</v>
      </c>
      <c r="R3101" t="b">
        <v>0</v>
      </c>
      <c r="S3101" t="s">
        <v>8303</v>
      </c>
      <c r="T3101" s="5">
        <f t="shared" si="486"/>
        <v>13.900000000000002</v>
      </c>
      <c r="U3101" s="5">
        <f t="shared" si="487"/>
        <v>55.6</v>
      </c>
      <c r="V3101" t="str">
        <f t="shared" si="488"/>
        <v>theater</v>
      </c>
      <c r="W3101" t="str">
        <f t="shared" si="489"/>
        <v>spaces</v>
      </c>
      <c r="X3101" s="8">
        <f t="shared" si="480"/>
        <v>2016</v>
      </c>
      <c r="Y3101" s="8">
        <f t="shared" si="481"/>
        <v>1</v>
      </c>
    </row>
    <row r="3102" spans="1:25" ht="19" customHeight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482"/>
        <v>41902.4140625</v>
      </c>
      <c r="L3102" s="12">
        <f t="shared" si="483"/>
        <v>2014</v>
      </c>
      <c r="M3102" s="12">
        <f t="shared" si="484"/>
        <v>9</v>
      </c>
      <c r="N3102" s="11"/>
      <c r="O3102" s="11">
        <f t="shared" si="485"/>
        <v>41932.4140625</v>
      </c>
      <c r="P3102" t="b">
        <v>0</v>
      </c>
      <c r="Q3102">
        <v>13</v>
      </c>
      <c r="R3102" t="b">
        <v>0</v>
      </c>
      <c r="S3102" t="s">
        <v>8303</v>
      </c>
      <c r="T3102" s="5">
        <f t="shared" si="486"/>
        <v>15.225</v>
      </c>
      <c r="U3102" s="5">
        <f t="shared" si="487"/>
        <v>140.53846153846155</v>
      </c>
      <c r="V3102" t="str">
        <f t="shared" si="488"/>
        <v>theater</v>
      </c>
      <c r="W3102" t="str">
        <f t="shared" si="489"/>
        <v>spaces</v>
      </c>
      <c r="X3102" s="8">
        <f t="shared" si="480"/>
        <v>2014</v>
      </c>
      <c r="Y3102" s="8">
        <f t="shared" si="481"/>
        <v>9</v>
      </c>
    </row>
    <row r="3103" spans="1:25" ht="19" customHeight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482"/>
        <v>42171.175196759257</v>
      </c>
      <c r="L3103" s="12">
        <f t="shared" si="483"/>
        <v>2015</v>
      </c>
      <c r="M3103" s="12">
        <f t="shared" si="484"/>
        <v>6</v>
      </c>
      <c r="N3103" s="11"/>
      <c r="O3103" s="11">
        <f t="shared" si="485"/>
        <v>42201.12222222222</v>
      </c>
      <c r="P3103" t="b">
        <v>0</v>
      </c>
      <c r="Q3103">
        <v>12</v>
      </c>
      <c r="R3103" t="b">
        <v>0</v>
      </c>
      <c r="S3103" t="s">
        <v>8303</v>
      </c>
      <c r="T3103" s="5">
        <f t="shared" si="486"/>
        <v>12</v>
      </c>
      <c r="U3103" s="5">
        <f t="shared" si="487"/>
        <v>25</v>
      </c>
      <c r="V3103" t="str">
        <f t="shared" si="488"/>
        <v>theater</v>
      </c>
      <c r="W3103" t="str">
        <f t="shared" si="489"/>
        <v>spaces</v>
      </c>
      <c r="X3103" s="8">
        <f t="shared" si="480"/>
        <v>2015</v>
      </c>
      <c r="Y3103" s="8">
        <f t="shared" si="481"/>
        <v>6</v>
      </c>
    </row>
    <row r="3104" spans="1:25" ht="19" customHeight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482"/>
        <v>42555.132152777776</v>
      </c>
      <c r="L3104" s="12">
        <f t="shared" si="483"/>
        <v>2016</v>
      </c>
      <c r="M3104" s="12">
        <f t="shared" si="484"/>
        <v>7</v>
      </c>
      <c r="N3104" s="11"/>
      <c r="O3104" s="11">
        <f t="shared" si="485"/>
        <v>42605.132152777776</v>
      </c>
      <c r="P3104" t="b">
        <v>0</v>
      </c>
      <c r="Q3104">
        <v>90</v>
      </c>
      <c r="R3104" t="b">
        <v>0</v>
      </c>
      <c r="S3104" t="s">
        <v>8303</v>
      </c>
      <c r="T3104" s="5">
        <f t="shared" si="486"/>
        <v>39.112499999999997</v>
      </c>
      <c r="U3104" s="5">
        <f t="shared" si="487"/>
        <v>69.533333333333331</v>
      </c>
      <c r="V3104" t="str">
        <f t="shared" si="488"/>
        <v>theater</v>
      </c>
      <c r="W3104" t="str">
        <f t="shared" si="489"/>
        <v>spaces</v>
      </c>
      <c r="X3104" s="8">
        <f t="shared" si="480"/>
        <v>2016</v>
      </c>
      <c r="Y3104" s="8">
        <f t="shared" si="481"/>
        <v>7</v>
      </c>
    </row>
    <row r="3105" spans="1:25" ht="19" customHeight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482"/>
        <v>42106.94798611111</v>
      </c>
      <c r="L3105" s="12">
        <f t="shared" si="483"/>
        <v>2015</v>
      </c>
      <c r="M3105" s="12">
        <f t="shared" si="484"/>
        <v>4</v>
      </c>
      <c r="N3105" s="11"/>
      <c r="O3105" s="11">
        <f t="shared" si="485"/>
        <v>42166.94798611111</v>
      </c>
      <c r="P3105" t="b">
        <v>0</v>
      </c>
      <c r="Q3105">
        <v>2</v>
      </c>
      <c r="R3105" t="b">
        <v>0</v>
      </c>
      <c r="S3105" t="s">
        <v>8303</v>
      </c>
      <c r="T3105" s="5">
        <f t="shared" si="486"/>
        <v>0.26829268292682928</v>
      </c>
      <c r="U3105" s="5">
        <f t="shared" si="487"/>
        <v>5.5</v>
      </c>
      <c r="V3105" t="str">
        <f t="shared" si="488"/>
        <v>theater</v>
      </c>
      <c r="W3105" t="str">
        <f t="shared" si="489"/>
        <v>spaces</v>
      </c>
      <c r="X3105" s="8">
        <f t="shared" si="480"/>
        <v>2015</v>
      </c>
      <c r="Y3105" s="8">
        <f t="shared" si="481"/>
        <v>4</v>
      </c>
    </row>
    <row r="3106" spans="1:25" ht="19" customHeight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482"/>
        <v>42006.70035879629</v>
      </c>
      <c r="L3106" s="12">
        <f t="shared" si="483"/>
        <v>2015</v>
      </c>
      <c r="M3106" s="12">
        <f t="shared" si="484"/>
        <v>1</v>
      </c>
      <c r="N3106" s="11"/>
      <c r="O3106" s="11">
        <f t="shared" si="485"/>
        <v>42037.874999999993</v>
      </c>
      <c r="P3106" t="b">
        <v>0</v>
      </c>
      <c r="Q3106">
        <v>5</v>
      </c>
      <c r="R3106" t="b">
        <v>0</v>
      </c>
      <c r="S3106" t="s">
        <v>8303</v>
      </c>
      <c r="T3106" s="5">
        <f t="shared" si="486"/>
        <v>29.625</v>
      </c>
      <c r="U3106" s="5">
        <f t="shared" si="487"/>
        <v>237</v>
      </c>
      <c r="V3106" t="str">
        <f t="shared" si="488"/>
        <v>theater</v>
      </c>
      <c r="W3106" t="str">
        <f t="shared" si="489"/>
        <v>spaces</v>
      </c>
      <c r="X3106" s="8">
        <f t="shared" si="480"/>
        <v>2015</v>
      </c>
      <c r="Y3106" s="8">
        <f t="shared" si="481"/>
        <v>1</v>
      </c>
    </row>
    <row r="3107" spans="1:25" ht="19" customHeight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482"/>
        <v>41876.510601851849</v>
      </c>
      <c r="L3107" s="12">
        <f t="shared" si="483"/>
        <v>2014</v>
      </c>
      <c r="M3107" s="12">
        <f t="shared" si="484"/>
        <v>8</v>
      </c>
      <c r="N3107" s="11"/>
      <c r="O3107" s="11">
        <f t="shared" si="485"/>
        <v>41931</v>
      </c>
      <c r="P3107" t="b">
        <v>0</v>
      </c>
      <c r="Q3107">
        <v>31</v>
      </c>
      <c r="R3107" t="b">
        <v>0</v>
      </c>
      <c r="S3107" t="s">
        <v>8303</v>
      </c>
      <c r="T3107" s="5">
        <f t="shared" si="486"/>
        <v>42.360992301112063</v>
      </c>
      <c r="U3107" s="5">
        <f t="shared" si="487"/>
        <v>79.870967741935488</v>
      </c>
      <c r="V3107" t="str">
        <f t="shared" si="488"/>
        <v>theater</v>
      </c>
      <c r="W3107" t="str">
        <f t="shared" si="489"/>
        <v>spaces</v>
      </c>
      <c r="X3107" s="8">
        <f t="shared" si="480"/>
        <v>2014</v>
      </c>
      <c r="Y3107" s="8">
        <f t="shared" si="481"/>
        <v>8</v>
      </c>
    </row>
    <row r="3108" spans="1:25" ht="19" customHeight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482"/>
        <v>42241.220787037033</v>
      </c>
      <c r="L3108" s="12">
        <f t="shared" si="483"/>
        <v>2015</v>
      </c>
      <c r="M3108" s="12">
        <f t="shared" si="484"/>
        <v>8</v>
      </c>
      <c r="N3108" s="11"/>
      <c r="O3108" s="11">
        <f t="shared" si="485"/>
        <v>42263.708333333336</v>
      </c>
      <c r="P3108" t="b">
        <v>0</v>
      </c>
      <c r="Q3108">
        <v>4</v>
      </c>
      <c r="R3108" t="b">
        <v>0</v>
      </c>
      <c r="S3108" t="s">
        <v>8303</v>
      </c>
      <c r="T3108" s="5">
        <f t="shared" si="486"/>
        <v>4.1000000000000005</v>
      </c>
      <c r="U3108" s="5">
        <f t="shared" si="487"/>
        <v>10.25</v>
      </c>
      <c r="V3108" t="str">
        <f t="shared" si="488"/>
        <v>theater</v>
      </c>
      <c r="W3108" t="str">
        <f t="shared" si="489"/>
        <v>spaces</v>
      </c>
      <c r="X3108" s="8">
        <f t="shared" si="480"/>
        <v>2015</v>
      </c>
      <c r="Y3108" s="8">
        <f t="shared" si="481"/>
        <v>8</v>
      </c>
    </row>
    <row r="3109" spans="1:25" ht="19" customHeight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482"/>
        <v>42128.605914351851</v>
      </c>
      <c r="L3109" s="12">
        <f t="shared" si="483"/>
        <v>2015</v>
      </c>
      <c r="M3109" s="12">
        <f t="shared" si="484"/>
        <v>5</v>
      </c>
      <c r="N3109" s="11"/>
      <c r="O3109" s="11">
        <f t="shared" si="485"/>
        <v>42135.605914351851</v>
      </c>
      <c r="P3109" t="b">
        <v>0</v>
      </c>
      <c r="Q3109">
        <v>29</v>
      </c>
      <c r="R3109" t="b">
        <v>0</v>
      </c>
      <c r="S3109" t="s">
        <v>8303</v>
      </c>
      <c r="T3109" s="5">
        <f t="shared" si="486"/>
        <v>19.762499999999999</v>
      </c>
      <c r="U3109" s="5">
        <f t="shared" si="487"/>
        <v>272.58620689655174</v>
      </c>
      <c r="V3109" t="str">
        <f t="shared" si="488"/>
        <v>theater</v>
      </c>
      <c r="W3109" t="str">
        <f t="shared" si="489"/>
        <v>spaces</v>
      </c>
      <c r="X3109" s="8">
        <f t="shared" si="480"/>
        <v>2015</v>
      </c>
      <c r="Y3109" s="8">
        <f t="shared" si="481"/>
        <v>5</v>
      </c>
    </row>
    <row r="3110" spans="1:25" ht="19" customHeight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482"/>
        <v>42062.47215277778</v>
      </c>
      <c r="L3110" s="12">
        <f t="shared" si="483"/>
        <v>2015</v>
      </c>
      <c r="M3110" s="12">
        <f t="shared" si="484"/>
        <v>2</v>
      </c>
      <c r="N3110" s="11"/>
      <c r="O3110" s="11">
        <f t="shared" si="485"/>
        <v>42122.430486111109</v>
      </c>
      <c r="P3110" t="b">
        <v>0</v>
      </c>
      <c r="Q3110">
        <v>2</v>
      </c>
      <c r="R3110" t="b">
        <v>0</v>
      </c>
      <c r="S3110" t="s">
        <v>8303</v>
      </c>
      <c r="T3110" s="5">
        <f t="shared" si="486"/>
        <v>5.1999999999999998E-2</v>
      </c>
      <c r="U3110" s="5">
        <f t="shared" si="487"/>
        <v>13</v>
      </c>
      <c r="V3110" t="str">
        <f t="shared" si="488"/>
        <v>theater</v>
      </c>
      <c r="W3110" t="str">
        <f t="shared" si="489"/>
        <v>spaces</v>
      </c>
      <c r="X3110" s="8">
        <f t="shared" si="480"/>
        <v>2015</v>
      </c>
      <c r="Y3110" s="8">
        <f t="shared" si="481"/>
        <v>2</v>
      </c>
    </row>
    <row r="3111" spans="1:25" ht="19" customHeight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482"/>
        <v>41843.916782407403</v>
      </c>
      <c r="L3111" s="12">
        <f t="shared" si="483"/>
        <v>2014</v>
      </c>
      <c r="M3111" s="12">
        <f t="shared" si="484"/>
        <v>7</v>
      </c>
      <c r="N3111" s="11"/>
      <c r="O3111" s="11">
        <f t="shared" si="485"/>
        <v>41878.916782407403</v>
      </c>
      <c r="P3111" t="b">
        <v>0</v>
      </c>
      <c r="Q3111">
        <v>114</v>
      </c>
      <c r="R3111" t="b">
        <v>0</v>
      </c>
      <c r="S3111" t="s">
        <v>8303</v>
      </c>
      <c r="T3111" s="5">
        <f t="shared" si="486"/>
        <v>25.030188679245285</v>
      </c>
      <c r="U3111" s="5">
        <f t="shared" si="487"/>
        <v>58.184210526315788</v>
      </c>
      <c r="V3111" t="str">
        <f t="shared" si="488"/>
        <v>theater</v>
      </c>
      <c r="W3111" t="str">
        <f t="shared" si="489"/>
        <v>spaces</v>
      </c>
      <c r="X3111" s="8">
        <f t="shared" si="480"/>
        <v>2014</v>
      </c>
      <c r="Y3111" s="8">
        <f t="shared" si="481"/>
        <v>7</v>
      </c>
    </row>
    <row r="3112" spans="1:25" ht="19" customHeight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482"/>
        <v>42744.823136574072</v>
      </c>
      <c r="L3112" s="12">
        <f t="shared" si="483"/>
        <v>2017</v>
      </c>
      <c r="M3112" s="12">
        <f t="shared" si="484"/>
        <v>1</v>
      </c>
      <c r="N3112" s="11"/>
      <c r="O3112" s="11">
        <f t="shared" si="485"/>
        <v>42784.823136574072</v>
      </c>
      <c r="P3112" t="b">
        <v>0</v>
      </c>
      <c r="Q3112">
        <v>1</v>
      </c>
      <c r="R3112" t="b">
        <v>0</v>
      </c>
      <c r="S3112" t="s">
        <v>8303</v>
      </c>
      <c r="T3112" s="5">
        <f t="shared" si="486"/>
        <v>0.04</v>
      </c>
      <c r="U3112" s="5">
        <f t="shared" si="487"/>
        <v>10</v>
      </c>
      <c r="V3112" t="str">
        <f t="shared" si="488"/>
        <v>theater</v>
      </c>
      <c r="W3112" t="str">
        <f t="shared" si="489"/>
        <v>spaces</v>
      </c>
      <c r="X3112" s="8">
        <f t="shared" si="480"/>
        <v>2017</v>
      </c>
      <c r="Y3112" s="8">
        <f t="shared" si="481"/>
        <v>1</v>
      </c>
    </row>
    <row r="3113" spans="1:25" ht="19" customHeight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482"/>
        <v>41885.386805555558</v>
      </c>
      <c r="L3113" s="12">
        <f t="shared" si="483"/>
        <v>2014</v>
      </c>
      <c r="M3113" s="12">
        <f t="shared" si="484"/>
        <v>9</v>
      </c>
      <c r="N3113" s="11"/>
      <c r="O3113" s="11">
        <f t="shared" si="485"/>
        <v>41916.386805555558</v>
      </c>
      <c r="P3113" t="b">
        <v>0</v>
      </c>
      <c r="Q3113">
        <v>76</v>
      </c>
      <c r="R3113" t="b">
        <v>0</v>
      </c>
      <c r="S3113" t="s">
        <v>8303</v>
      </c>
      <c r="T3113" s="5">
        <f t="shared" si="486"/>
        <v>26.640000000000004</v>
      </c>
      <c r="U3113" s="5">
        <f t="shared" si="487"/>
        <v>70.10526315789474</v>
      </c>
      <c r="V3113" t="str">
        <f t="shared" si="488"/>
        <v>theater</v>
      </c>
      <c r="W3113" t="str">
        <f t="shared" si="489"/>
        <v>spaces</v>
      </c>
      <c r="X3113" s="8">
        <f t="shared" si="480"/>
        <v>2014</v>
      </c>
      <c r="Y3113" s="8">
        <f t="shared" si="481"/>
        <v>9</v>
      </c>
    </row>
    <row r="3114" spans="1:25" ht="19" customHeight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482"/>
        <v>42614.913587962961</v>
      </c>
      <c r="L3114" s="12">
        <f t="shared" si="483"/>
        <v>2016</v>
      </c>
      <c r="M3114" s="12">
        <f t="shared" si="484"/>
        <v>9</v>
      </c>
      <c r="N3114" s="11"/>
      <c r="O3114" s="11">
        <f t="shared" si="485"/>
        <v>42674.913587962961</v>
      </c>
      <c r="P3114" t="b">
        <v>0</v>
      </c>
      <c r="Q3114">
        <v>9</v>
      </c>
      <c r="R3114" t="b">
        <v>0</v>
      </c>
      <c r="S3114" t="s">
        <v>8303</v>
      </c>
      <c r="T3114" s="5">
        <f t="shared" si="486"/>
        <v>4.7363636363636363</v>
      </c>
      <c r="U3114" s="5">
        <f t="shared" si="487"/>
        <v>57.888888888888886</v>
      </c>
      <c r="V3114" t="str">
        <f t="shared" si="488"/>
        <v>theater</v>
      </c>
      <c r="W3114" t="str">
        <f t="shared" si="489"/>
        <v>spaces</v>
      </c>
      <c r="X3114" s="8">
        <f t="shared" si="480"/>
        <v>2016</v>
      </c>
      <c r="Y3114" s="8">
        <f t="shared" si="481"/>
        <v>9</v>
      </c>
    </row>
    <row r="3115" spans="1:25" ht="19" customHeight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482"/>
        <v>42081.522939814815</v>
      </c>
      <c r="L3115" s="12">
        <f t="shared" si="483"/>
        <v>2015</v>
      </c>
      <c r="M3115" s="12">
        <f t="shared" si="484"/>
        <v>3</v>
      </c>
      <c r="N3115" s="11"/>
      <c r="O3115" s="11">
        <f t="shared" si="485"/>
        <v>42111.522939814815</v>
      </c>
      <c r="P3115" t="b">
        <v>0</v>
      </c>
      <c r="Q3115">
        <v>37</v>
      </c>
      <c r="R3115" t="b">
        <v>0</v>
      </c>
      <c r="S3115" t="s">
        <v>8303</v>
      </c>
      <c r="T3115" s="5">
        <f t="shared" si="486"/>
        <v>4.2435339894712749</v>
      </c>
      <c r="U3115" s="5">
        <f t="shared" si="487"/>
        <v>125.27027027027027</v>
      </c>
      <c r="V3115" t="str">
        <f t="shared" si="488"/>
        <v>theater</v>
      </c>
      <c r="W3115" t="str">
        <f t="shared" si="489"/>
        <v>spaces</v>
      </c>
      <c r="X3115" s="8">
        <f t="shared" si="480"/>
        <v>2015</v>
      </c>
      <c r="Y3115" s="8">
        <f t="shared" si="481"/>
        <v>3</v>
      </c>
    </row>
    <row r="3116" spans="1:25" ht="19" customHeight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482"/>
        <v>41843.42418981481</v>
      </c>
      <c r="L3116" s="12">
        <f t="shared" si="483"/>
        <v>2014</v>
      </c>
      <c r="M3116" s="12">
        <f t="shared" si="484"/>
        <v>7</v>
      </c>
      <c r="N3116" s="11"/>
      <c r="O3116" s="11">
        <f t="shared" si="485"/>
        <v>41903.42418981481</v>
      </c>
      <c r="P3116" t="b">
        <v>0</v>
      </c>
      <c r="Q3116">
        <v>0</v>
      </c>
      <c r="R3116" t="b">
        <v>0</v>
      </c>
      <c r="S3116" t="s">
        <v>8303</v>
      </c>
      <c r="T3116" s="5">
        <f t="shared" si="486"/>
        <v>0</v>
      </c>
      <c r="U3116" s="5">
        <f t="shared" si="487"/>
        <v>0</v>
      </c>
      <c r="V3116" t="str">
        <f t="shared" si="488"/>
        <v>theater</v>
      </c>
      <c r="W3116" t="str">
        <f t="shared" si="489"/>
        <v>spaces</v>
      </c>
      <c r="X3116" s="8">
        <f t="shared" si="480"/>
        <v>2014</v>
      </c>
      <c r="Y3116" s="8">
        <f t="shared" si="481"/>
        <v>7</v>
      </c>
    </row>
    <row r="3117" spans="1:25" ht="19" customHeight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482"/>
        <v>42496.238738425927</v>
      </c>
      <c r="L3117" s="12">
        <f t="shared" si="483"/>
        <v>2016</v>
      </c>
      <c r="M3117" s="12">
        <f t="shared" si="484"/>
        <v>5</v>
      </c>
      <c r="N3117" s="11"/>
      <c r="O3117" s="11">
        <f t="shared" si="485"/>
        <v>42526.238738425927</v>
      </c>
      <c r="P3117" t="b">
        <v>0</v>
      </c>
      <c r="Q3117">
        <v>1</v>
      </c>
      <c r="R3117" t="b">
        <v>0</v>
      </c>
      <c r="S3117" t="s">
        <v>8303</v>
      </c>
      <c r="T3117" s="5">
        <f t="shared" si="486"/>
        <v>3</v>
      </c>
      <c r="U3117" s="5">
        <f t="shared" si="487"/>
        <v>300</v>
      </c>
      <c r="V3117" t="str">
        <f t="shared" si="488"/>
        <v>theater</v>
      </c>
      <c r="W3117" t="str">
        <f t="shared" si="489"/>
        <v>spaces</v>
      </c>
      <c r="X3117" s="8">
        <f t="shared" si="480"/>
        <v>2016</v>
      </c>
      <c r="Y3117" s="8">
        <f t="shared" si="481"/>
        <v>5</v>
      </c>
    </row>
    <row r="3118" spans="1:25" ht="19" customHeight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482"/>
        <v>42081.30700231481</v>
      </c>
      <c r="L3118" s="12">
        <f t="shared" si="483"/>
        <v>2015</v>
      </c>
      <c r="M3118" s="12">
        <f t="shared" si="484"/>
        <v>3</v>
      </c>
      <c r="N3118" s="11"/>
      <c r="O3118" s="11">
        <f t="shared" si="485"/>
        <v>42095.30700231481</v>
      </c>
      <c r="P3118" t="b">
        <v>0</v>
      </c>
      <c r="Q3118">
        <v>10</v>
      </c>
      <c r="R3118" t="b">
        <v>0</v>
      </c>
      <c r="S3118" t="s">
        <v>8303</v>
      </c>
      <c r="T3118" s="5">
        <f t="shared" si="486"/>
        <v>57.333333333333336</v>
      </c>
      <c r="U3118" s="5">
        <f t="shared" si="487"/>
        <v>43</v>
      </c>
      <c r="V3118" t="str">
        <f t="shared" si="488"/>
        <v>theater</v>
      </c>
      <c r="W3118" t="str">
        <f t="shared" si="489"/>
        <v>spaces</v>
      </c>
      <c r="X3118" s="8">
        <f t="shared" si="480"/>
        <v>2015</v>
      </c>
      <c r="Y3118" s="8">
        <f t="shared" si="481"/>
        <v>3</v>
      </c>
    </row>
    <row r="3119" spans="1:25" ht="19" customHeight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482"/>
        <v>42509.166203703702</v>
      </c>
      <c r="L3119" s="12">
        <f t="shared" si="483"/>
        <v>2016</v>
      </c>
      <c r="M3119" s="12">
        <f t="shared" si="484"/>
        <v>5</v>
      </c>
      <c r="N3119" s="11"/>
      <c r="O3119" s="11">
        <f t="shared" si="485"/>
        <v>42517.341666666667</v>
      </c>
      <c r="P3119" t="b">
        <v>0</v>
      </c>
      <c r="Q3119">
        <v>1</v>
      </c>
      <c r="R3119" t="b">
        <v>0</v>
      </c>
      <c r="S3119" t="s">
        <v>8303</v>
      </c>
      <c r="T3119" s="5">
        <f t="shared" si="486"/>
        <v>0.1</v>
      </c>
      <c r="U3119" s="5">
        <f t="shared" si="487"/>
        <v>1</v>
      </c>
      <c r="V3119" t="str">
        <f t="shared" si="488"/>
        <v>theater</v>
      </c>
      <c r="W3119" t="str">
        <f t="shared" si="489"/>
        <v>spaces</v>
      </c>
      <c r="X3119" s="8">
        <f t="shared" si="480"/>
        <v>2016</v>
      </c>
      <c r="Y3119" s="8">
        <f t="shared" si="481"/>
        <v>5</v>
      </c>
    </row>
    <row r="3120" spans="1:25" ht="19" customHeight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482"/>
        <v>42534.441238425927</v>
      </c>
      <c r="L3120" s="12">
        <f t="shared" si="483"/>
        <v>2016</v>
      </c>
      <c r="M3120" s="12">
        <f t="shared" si="484"/>
        <v>6</v>
      </c>
      <c r="N3120" s="11"/>
      <c r="O3120" s="11">
        <f t="shared" si="485"/>
        <v>42553.441238425927</v>
      </c>
      <c r="P3120" t="b">
        <v>0</v>
      </c>
      <c r="Q3120">
        <v>2</v>
      </c>
      <c r="R3120" t="b">
        <v>0</v>
      </c>
      <c r="S3120" t="s">
        <v>8303</v>
      </c>
      <c r="T3120" s="5">
        <f t="shared" si="486"/>
        <v>0.31</v>
      </c>
      <c r="U3120" s="5">
        <f t="shared" si="487"/>
        <v>775</v>
      </c>
      <c r="V3120" t="str">
        <f t="shared" si="488"/>
        <v>theater</v>
      </c>
      <c r="W3120" t="str">
        <f t="shared" si="489"/>
        <v>spaces</v>
      </c>
      <c r="X3120" s="8">
        <f t="shared" si="480"/>
        <v>2016</v>
      </c>
      <c r="Y3120" s="8">
        <f t="shared" si="481"/>
        <v>6</v>
      </c>
    </row>
    <row r="3121" spans="1:25" ht="19" customHeight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482"/>
        <v>42059.837175925924</v>
      </c>
      <c r="L3121" s="12">
        <f t="shared" si="483"/>
        <v>2015</v>
      </c>
      <c r="M3121" s="12">
        <f t="shared" si="484"/>
        <v>2</v>
      </c>
      <c r="N3121" s="11"/>
      <c r="O3121" s="11">
        <f t="shared" si="485"/>
        <v>42089.795509259253</v>
      </c>
      <c r="P3121" t="b">
        <v>0</v>
      </c>
      <c r="Q3121">
        <v>1</v>
      </c>
      <c r="R3121" t="b">
        <v>0</v>
      </c>
      <c r="S3121" t="s">
        <v>8303</v>
      </c>
      <c r="T3121" s="5">
        <f t="shared" si="486"/>
        <v>0.05</v>
      </c>
      <c r="U3121" s="5">
        <f t="shared" si="487"/>
        <v>5</v>
      </c>
      <c r="V3121" t="str">
        <f t="shared" si="488"/>
        <v>theater</v>
      </c>
      <c r="W3121" t="str">
        <f t="shared" si="489"/>
        <v>spaces</v>
      </c>
      <c r="X3121" s="8">
        <f t="shared" si="480"/>
        <v>2015</v>
      </c>
      <c r="Y3121" s="8">
        <f t="shared" si="481"/>
        <v>2</v>
      </c>
    </row>
    <row r="3122" spans="1:25" ht="19" customHeight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482"/>
        <v>42435.733749999992</v>
      </c>
      <c r="L3122" s="12">
        <f t="shared" si="483"/>
        <v>2016</v>
      </c>
      <c r="M3122" s="12">
        <f t="shared" si="484"/>
        <v>3</v>
      </c>
      <c r="N3122" s="11"/>
      <c r="O3122" s="11">
        <f t="shared" si="485"/>
        <v>42495.692083333335</v>
      </c>
      <c r="P3122" t="b">
        <v>0</v>
      </c>
      <c r="Q3122">
        <v>10</v>
      </c>
      <c r="R3122" t="b">
        <v>0</v>
      </c>
      <c r="S3122" t="s">
        <v>8303</v>
      </c>
      <c r="T3122" s="5">
        <f t="shared" si="486"/>
        <v>9.8461538461538465E-3</v>
      </c>
      <c r="U3122" s="5">
        <f t="shared" si="487"/>
        <v>12.8</v>
      </c>
      <c r="V3122" t="str">
        <f t="shared" si="488"/>
        <v>theater</v>
      </c>
      <c r="W3122" t="str">
        <f t="shared" si="489"/>
        <v>spaces</v>
      </c>
      <c r="X3122" s="8">
        <f t="shared" si="480"/>
        <v>2016</v>
      </c>
      <c r="Y3122" s="8">
        <f t="shared" si="481"/>
        <v>3</v>
      </c>
    </row>
    <row r="3123" spans="1:25" ht="19" customHeight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482"/>
        <v>41848.471469907403</v>
      </c>
      <c r="L3123" s="12">
        <f t="shared" si="483"/>
        <v>2014</v>
      </c>
      <c r="M3123" s="12">
        <f t="shared" si="484"/>
        <v>7</v>
      </c>
      <c r="N3123" s="11"/>
      <c r="O3123" s="11">
        <f t="shared" si="485"/>
        <v>41908.471469907403</v>
      </c>
      <c r="P3123" t="b">
        <v>0</v>
      </c>
      <c r="Q3123">
        <v>1</v>
      </c>
      <c r="R3123" t="b">
        <v>0</v>
      </c>
      <c r="S3123" t="s">
        <v>8303</v>
      </c>
      <c r="T3123" s="5">
        <f t="shared" si="486"/>
        <v>0.66666666666666674</v>
      </c>
      <c r="U3123" s="5">
        <f t="shared" si="487"/>
        <v>10</v>
      </c>
      <c r="V3123" t="str">
        <f t="shared" si="488"/>
        <v>theater</v>
      </c>
      <c r="W3123" t="str">
        <f t="shared" si="489"/>
        <v>spaces</v>
      </c>
      <c r="X3123" s="8">
        <f t="shared" si="480"/>
        <v>2014</v>
      </c>
      <c r="Y3123" s="8">
        <f t="shared" si="481"/>
        <v>7</v>
      </c>
    </row>
    <row r="3124" spans="1:25" ht="19" customHeight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482"/>
        <v>42678.723749999997</v>
      </c>
      <c r="L3124" s="12">
        <f t="shared" si="483"/>
        <v>2016</v>
      </c>
      <c r="M3124" s="12">
        <f t="shared" si="484"/>
        <v>11</v>
      </c>
      <c r="N3124" s="11"/>
      <c r="O3124" s="11">
        <f t="shared" si="485"/>
        <v>42683.765416666669</v>
      </c>
      <c r="P3124" t="b">
        <v>0</v>
      </c>
      <c r="Q3124">
        <v>2</v>
      </c>
      <c r="R3124" t="b">
        <v>0</v>
      </c>
      <c r="S3124" t="s">
        <v>8303</v>
      </c>
      <c r="T3124" s="5">
        <f t="shared" si="486"/>
        <v>58.291457286432156</v>
      </c>
      <c r="U3124" s="5">
        <f t="shared" si="487"/>
        <v>58</v>
      </c>
      <c r="V3124" t="str">
        <f t="shared" si="488"/>
        <v>theater</v>
      </c>
      <c r="W3124" t="str">
        <f t="shared" si="489"/>
        <v>spaces</v>
      </c>
      <c r="X3124" s="8">
        <f t="shared" si="480"/>
        <v>2016</v>
      </c>
      <c r="Y3124" s="8">
        <f t="shared" si="481"/>
        <v>11</v>
      </c>
    </row>
    <row r="3125" spans="1:25" ht="19" customHeight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482"/>
        <v>42530.784699074073</v>
      </c>
      <c r="L3125" s="12">
        <f t="shared" si="483"/>
        <v>2016</v>
      </c>
      <c r="M3125" s="12">
        <f t="shared" si="484"/>
        <v>6</v>
      </c>
      <c r="N3125" s="11"/>
      <c r="O3125" s="11">
        <f t="shared" si="485"/>
        <v>42560.784699074073</v>
      </c>
      <c r="P3125" t="b">
        <v>0</v>
      </c>
      <c r="Q3125">
        <v>348</v>
      </c>
      <c r="R3125" t="b">
        <v>0</v>
      </c>
      <c r="S3125" t="s">
        <v>8303</v>
      </c>
      <c r="T3125" s="5">
        <f t="shared" si="486"/>
        <v>68.153599999999997</v>
      </c>
      <c r="U3125" s="5">
        <f t="shared" si="487"/>
        <v>244.80459770114942</v>
      </c>
      <c r="V3125" t="str">
        <f t="shared" si="488"/>
        <v>theater</v>
      </c>
      <c r="W3125" t="str">
        <f t="shared" si="489"/>
        <v>spaces</v>
      </c>
      <c r="X3125" s="8">
        <f t="shared" si="480"/>
        <v>2016</v>
      </c>
      <c r="Y3125" s="8">
        <f t="shared" si="481"/>
        <v>6</v>
      </c>
    </row>
    <row r="3126" spans="1:25" ht="19" customHeight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482"/>
        <v>41977.571770833332</v>
      </c>
      <c r="L3126" s="12">
        <f t="shared" si="483"/>
        <v>2014</v>
      </c>
      <c r="M3126" s="12">
        <f t="shared" si="484"/>
        <v>12</v>
      </c>
      <c r="N3126" s="11"/>
      <c r="O3126" s="11">
        <f t="shared" si="485"/>
        <v>42037.571770833332</v>
      </c>
      <c r="P3126" t="b">
        <v>0</v>
      </c>
      <c r="Q3126">
        <v>4</v>
      </c>
      <c r="R3126" t="b">
        <v>0</v>
      </c>
      <c r="S3126" t="s">
        <v>8303</v>
      </c>
      <c r="T3126" s="5">
        <f t="shared" si="486"/>
        <v>3.2499999999999999E-3</v>
      </c>
      <c r="U3126" s="5">
        <f t="shared" si="487"/>
        <v>6.5</v>
      </c>
      <c r="V3126" t="str">
        <f t="shared" si="488"/>
        <v>theater</v>
      </c>
      <c r="W3126" t="str">
        <f t="shared" si="489"/>
        <v>spaces</v>
      </c>
      <c r="X3126" s="8">
        <f t="shared" si="480"/>
        <v>2014</v>
      </c>
      <c r="Y3126" s="8">
        <f t="shared" si="481"/>
        <v>12</v>
      </c>
    </row>
    <row r="3127" spans="1:25" ht="19" customHeight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482"/>
        <v>42345.998518518514</v>
      </c>
      <c r="L3127" s="12">
        <f t="shared" si="483"/>
        <v>2015</v>
      </c>
      <c r="M3127" s="12">
        <f t="shared" si="484"/>
        <v>12</v>
      </c>
      <c r="N3127" s="11"/>
      <c r="O3127" s="11">
        <f t="shared" si="485"/>
        <v>42375.998518518514</v>
      </c>
      <c r="P3127" t="b">
        <v>0</v>
      </c>
      <c r="Q3127">
        <v>0</v>
      </c>
      <c r="R3127" t="b">
        <v>0</v>
      </c>
      <c r="S3127" t="s">
        <v>8303</v>
      </c>
      <c r="T3127" s="5">
        <f t="shared" si="486"/>
        <v>0</v>
      </c>
      <c r="U3127" s="5">
        <f t="shared" si="487"/>
        <v>0</v>
      </c>
      <c r="V3127" t="str">
        <f t="shared" si="488"/>
        <v>theater</v>
      </c>
      <c r="W3127" t="str">
        <f t="shared" si="489"/>
        <v>spaces</v>
      </c>
      <c r="X3127" s="8">
        <f t="shared" si="480"/>
        <v>2015</v>
      </c>
      <c r="Y3127" s="8">
        <f t="shared" si="481"/>
        <v>12</v>
      </c>
    </row>
    <row r="3128" spans="1:25" ht="19" customHeight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482"/>
        <v>42426.809745370367</v>
      </c>
      <c r="L3128" s="12">
        <f t="shared" si="483"/>
        <v>2016</v>
      </c>
      <c r="M3128" s="12">
        <f t="shared" si="484"/>
        <v>2</v>
      </c>
      <c r="N3128" s="11"/>
      <c r="O3128" s="11">
        <f t="shared" si="485"/>
        <v>42456.768078703702</v>
      </c>
      <c r="P3128" t="b">
        <v>0</v>
      </c>
      <c r="Q3128">
        <v>17</v>
      </c>
      <c r="R3128" t="b">
        <v>0</v>
      </c>
      <c r="S3128" t="s">
        <v>8303</v>
      </c>
      <c r="T3128" s="5">
        <f t="shared" si="486"/>
        <v>4.16</v>
      </c>
      <c r="U3128" s="5">
        <f t="shared" si="487"/>
        <v>61.176470588235297</v>
      </c>
      <c r="V3128" t="str">
        <f t="shared" si="488"/>
        <v>theater</v>
      </c>
      <c r="W3128" t="str">
        <f t="shared" si="489"/>
        <v>spaces</v>
      </c>
      <c r="X3128" s="8">
        <f t="shared" si="480"/>
        <v>2016</v>
      </c>
      <c r="Y3128" s="8">
        <f t="shared" si="481"/>
        <v>2</v>
      </c>
    </row>
    <row r="3129" spans="1:25" ht="19" customHeight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482"/>
        <v>42034.648483796293</v>
      </c>
      <c r="L3129" s="12">
        <f t="shared" si="483"/>
        <v>2015</v>
      </c>
      <c r="M3129" s="12">
        <f t="shared" si="484"/>
        <v>1</v>
      </c>
      <c r="N3129" s="11"/>
      <c r="O3129" s="11">
        <f t="shared" si="485"/>
        <v>42064.648483796293</v>
      </c>
      <c r="P3129" t="b">
        <v>0</v>
      </c>
      <c r="Q3129">
        <v>0</v>
      </c>
      <c r="R3129" t="b">
        <v>0</v>
      </c>
      <c r="S3129" t="s">
        <v>8303</v>
      </c>
      <c r="T3129" s="5">
        <f t="shared" si="486"/>
        <v>0</v>
      </c>
      <c r="U3129" s="5">
        <f t="shared" si="487"/>
        <v>0</v>
      </c>
      <c r="V3129" t="str">
        <f t="shared" si="488"/>
        <v>theater</v>
      </c>
      <c r="W3129" t="str">
        <f t="shared" si="489"/>
        <v>spaces</v>
      </c>
      <c r="X3129" s="8">
        <f t="shared" si="480"/>
        <v>2015</v>
      </c>
      <c r="Y3129" s="8">
        <f t="shared" si="481"/>
        <v>1</v>
      </c>
    </row>
    <row r="3130" spans="1:25" ht="19" customHeight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482"/>
        <v>42780.617372685178</v>
      </c>
      <c r="L3130" s="12">
        <f t="shared" si="483"/>
        <v>2017</v>
      </c>
      <c r="M3130" s="12">
        <f t="shared" si="484"/>
        <v>2</v>
      </c>
      <c r="N3130" s="11"/>
      <c r="O3130" s="11">
        <f t="shared" si="485"/>
        <v>42810.575706018521</v>
      </c>
      <c r="P3130" t="b">
        <v>0</v>
      </c>
      <c r="Q3130">
        <v>117</v>
      </c>
      <c r="R3130" t="b">
        <v>0</v>
      </c>
      <c r="S3130" t="s">
        <v>8271</v>
      </c>
      <c r="T3130" s="5">
        <f t="shared" si="486"/>
        <v>108.60666666666667</v>
      </c>
      <c r="U3130" s="5">
        <f t="shared" si="487"/>
        <v>139.23931623931625</v>
      </c>
      <c r="V3130" t="str">
        <f t="shared" si="488"/>
        <v>theater</v>
      </c>
      <c r="W3130" t="str">
        <f t="shared" si="489"/>
        <v>plays</v>
      </c>
      <c r="X3130" s="8">
        <f t="shared" si="480"/>
        <v>2017</v>
      </c>
      <c r="Y3130" s="8">
        <f t="shared" si="481"/>
        <v>2</v>
      </c>
    </row>
    <row r="3131" spans="1:25" ht="19" customHeight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482"/>
        <v>42803.634479166663</v>
      </c>
      <c r="L3131" s="12">
        <f t="shared" si="483"/>
        <v>2017</v>
      </c>
      <c r="M3131" s="12">
        <f t="shared" si="484"/>
        <v>3</v>
      </c>
      <c r="N3131" s="11"/>
      <c r="O3131" s="11">
        <f t="shared" si="485"/>
        <v>42843.592812499999</v>
      </c>
      <c r="P3131" t="b">
        <v>0</v>
      </c>
      <c r="Q3131">
        <v>1</v>
      </c>
      <c r="R3131" t="b">
        <v>0</v>
      </c>
      <c r="S3131" t="s">
        <v>8271</v>
      </c>
      <c r="T3131" s="5">
        <f t="shared" si="486"/>
        <v>0.8</v>
      </c>
      <c r="U3131" s="5">
        <f t="shared" si="487"/>
        <v>10</v>
      </c>
      <c r="V3131" t="str">
        <f t="shared" si="488"/>
        <v>theater</v>
      </c>
      <c r="W3131" t="str">
        <f t="shared" si="489"/>
        <v>plays</v>
      </c>
      <c r="X3131" s="8">
        <f t="shared" si="480"/>
        <v>2017</v>
      </c>
      <c r="Y3131" s="8">
        <f t="shared" si="481"/>
        <v>3</v>
      </c>
    </row>
    <row r="3132" spans="1:25" ht="19" customHeight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482"/>
        <v>42808.431898148141</v>
      </c>
      <c r="L3132" s="12">
        <f t="shared" si="483"/>
        <v>2017</v>
      </c>
      <c r="M3132" s="12">
        <f t="shared" si="484"/>
        <v>3</v>
      </c>
      <c r="N3132" s="11"/>
      <c r="O3132" s="11">
        <f t="shared" si="485"/>
        <v>42838.999305555553</v>
      </c>
      <c r="P3132" t="b">
        <v>0</v>
      </c>
      <c r="Q3132">
        <v>4</v>
      </c>
      <c r="R3132" t="b">
        <v>0</v>
      </c>
      <c r="S3132" t="s">
        <v>8271</v>
      </c>
      <c r="T3132" s="5">
        <f t="shared" si="486"/>
        <v>3.75</v>
      </c>
      <c r="U3132" s="5">
        <f t="shared" si="487"/>
        <v>93.75</v>
      </c>
      <c r="V3132" t="str">
        <f t="shared" si="488"/>
        <v>theater</v>
      </c>
      <c r="W3132" t="str">
        <f t="shared" si="489"/>
        <v>plays</v>
      </c>
      <c r="X3132" s="8">
        <f t="shared" si="480"/>
        <v>2017</v>
      </c>
      <c r="Y3132" s="8">
        <f t="shared" si="481"/>
        <v>3</v>
      </c>
    </row>
    <row r="3133" spans="1:25" ht="19" customHeight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482"/>
        <v>42803.370891203704</v>
      </c>
      <c r="L3133" s="12">
        <f t="shared" si="483"/>
        <v>2017</v>
      </c>
      <c r="M3133" s="12">
        <f t="shared" si="484"/>
        <v>3</v>
      </c>
      <c r="N3133" s="11"/>
      <c r="O3133" s="11">
        <f t="shared" si="485"/>
        <v>42833.329224537032</v>
      </c>
      <c r="P3133" t="b">
        <v>0</v>
      </c>
      <c r="Q3133">
        <v>12</v>
      </c>
      <c r="R3133" t="b">
        <v>0</v>
      </c>
      <c r="S3133" t="s">
        <v>8271</v>
      </c>
      <c r="T3133" s="5">
        <f t="shared" si="486"/>
        <v>15.731707317073171</v>
      </c>
      <c r="U3133" s="5">
        <f t="shared" si="487"/>
        <v>53.75</v>
      </c>
      <c r="V3133" t="str">
        <f t="shared" si="488"/>
        <v>theater</v>
      </c>
      <c r="W3133" t="str">
        <f t="shared" si="489"/>
        <v>plays</v>
      </c>
      <c r="X3133" s="8">
        <f t="shared" si="480"/>
        <v>2017</v>
      </c>
      <c r="Y3133" s="8">
        <f t="shared" si="481"/>
        <v>3</v>
      </c>
    </row>
    <row r="3134" spans="1:25" ht="19" customHeight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482"/>
        <v>42786.141898148147</v>
      </c>
      <c r="L3134" s="12">
        <f t="shared" si="483"/>
        <v>2017</v>
      </c>
      <c r="M3134" s="12">
        <f t="shared" si="484"/>
        <v>2</v>
      </c>
      <c r="N3134" s="11"/>
      <c r="O3134" s="11">
        <f t="shared" si="485"/>
        <v>42846.100231481476</v>
      </c>
      <c r="P3134" t="b">
        <v>0</v>
      </c>
      <c r="Q3134">
        <v>1</v>
      </c>
      <c r="R3134" t="b">
        <v>0</v>
      </c>
      <c r="S3134" t="s">
        <v>8271</v>
      </c>
      <c r="T3134" s="5">
        <f t="shared" si="486"/>
        <v>3.3333333333333333E-2</v>
      </c>
      <c r="U3134" s="5">
        <f t="shared" si="487"/>
        <v>10</v>
      </c>
      <c r="V3134" t="str">
        <f t="shared" si="488"/>
        <v>theater</v>
      </c>
      <c r="W3134" t="str">
        <f t="shared" si="489"/>
        <v>plays</v>
      </c>
      <c r="X3134" s="8">
        <f t="shared" si="480"/>
        <v>2017</v>
      </c>
      <c r="Y3134" s="8">
        <f t="shared" si="481"/>
        <v>2</v>
      </c>
    </row>
    <row r="3135" spans="1:25" ht="19" customHeight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482"/>
        <v>42788.356874999998</v>
      </c>
      <c r="L3135" s="12">
        <f t="shared" si="483"/>
        <v>2017</v>
      </c>
      <c r="M3135" s="12">
        <f t="shared" si="484"/>
        <v>2</v>
      </c>
      <c r="N3135" s="11"/>
      <c r="O3135" s="11">
        <f t="shared" si="485"/>
        <v>42818.315208333333</v>
      </c>
      <c r="P3135" t="b">
        <v>0</v>
      </c>
      <c r="Q3135">
        <v>16</v>
      </c>
      <c r="R3135" t="b">
        <v>0</v>
      </c>
      <c r="S3135" t="s">
        <v>8271</v>
      </c>
      <c r="T3135" s="5">
        <f t="shared" si="486"/>
        <v>108</v>
      </c>
      <c r="U3135" s="5">
        <f t="shared" si="487"/>
        <v>33.75</v>
      </c>
      <c r="V3135" t="str">
        <f t="shared" si="488"/>
        <v>theater</v>
      </c>
      <c r="W3135" t="str">
        <f t="shared" si="489"/>
        <v>plays</v>
      </c>
      <c r="X3135" s="8">
        <f t="shared" si="480"/>
        <v>2017</v>
      </c>
      <c r="Y3135" s="8">
        <f t="shared" si="481"/>
        <v>2</v>
      </c>
    </row>
    <row r="3136" spans="1:25" ht="19" customHeight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482"/>
        <v>42800.511793981474</v>
      </c>
      <c r="L3136" s="12">
        <f t="shared" si="483"/>
        <v>2017</v>
      </c>
      <c r="M3136" s="12">
        <f t="shared" si="484"/>
        <v>3</v>
      </c>
      <c r="N3136" s="11"/>
      <c r="O3136" s="11">
        <f t="shared" si="485"/>
        <v>42821.470127314817</v>
      </c>
      <c r="P3136" t="b">
        <v>0</v>
      </c>
      <c r="Q3136">
        <v>12</v>
      </c>
      <c r="R3136" t="b">
        <v>0</v>
      </c>
      <c r="S3136" t="s">
        <v>8271</v>
      </c>
      <c r="T3136" s="5">
        <f t="shared" si="486"/>
        <v>22.5</v>
      </c>
      <c r="U3136" s="5">
        <f t="shared" si="487"/>
        <v>18.75</v>
      </c>
      <c r="V3136" t="str">
        <f t="shared" si="488"/>
        <v>theater</v>
      </c>
      <c r="W3136" t="str">
        <f t="shared" si="489"/>
        <v>plays</v>
      </c>
      <c r="X3136" s="8">
        <f t="shared" si="480"/>
        <v>2017</v>
      </c>
      <c r="Y3136" s="8">
        <f t="shared" si="481"/>
        <v>3</v>
      </c>
    </row>
    <row r="3137" spans="1:25" ht="19" customHeight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482"/>
        <v>42806.943530092591</v>
      </c>
      <c r="L3137" s="12">
        <f t="shared" si="483"/>
        <v>2017</v>
      </c>
      <c r="M3137" s="12">
        <f t="shared" si="484"/>
        <v>3</v>
      </c>
      <c r="N3137" s="11"/>
      <c r="O3137" s="11">
        <f t="shared" si="485"/>
        <v>42828.943530092591</v>
      </c>
      <c r="P3137" t="b">
        <v>0</v>
      </c>
      <c r="Q3137">
        <v>7</v>
      </c>
      <c r="R3137" t="b">
        <v>0</v>
      </c>
      <c r="S3137" t="s">
        <v>8271</v>
      </c>
      <c r="T3137" s="5">
        <f t="shared" si="486"/>
        <v>20.849420849420849</v>
      </c>
      <c r="U3137" s="5">
        <f t="shared" si="487"/>
        <v>23.142857142857142</v>
      </c>
      <c r="V3137" t="str">
        <f t="shared" si="488"/>
        <v>theater</v>
      </c>
      <c r="W3137" t="str">
        <f t="shared" si="489"/>
        <v>plays</v>
      </c>
      <c r="X3137" s="8">
        <f t="shared" si="480"/>
        <v>2017</v>
      </c>
      <c r="Y3137" s="8">
        <f t="shared" si="481"/>
        <v>3</v>
      </c>
    </row>
    <row r="3138" spans="1:25" ht="19" customHeight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si="482"/>
        <v>42789.25409722222</v>
      </c>
      <c r="L3138" s="12">
        <f t="shared" si="483"/>
        <v>2017</v>
      </c>
      <c r="M3138" s="12">
        <f t="shared" si="484"/>
        <v>2</v>
      </c>
      <c r="N3138" s="11"/>
      <c r="O3138" s="11">
        <f t="shared" si="485"/>
        <v>42825.749305555553</v>
      </c>
      <c r="P3138" t="b">
        <v>0</v>
      </c>
      <c r="Q3138">
        <v>22</v>
      </c>
      <c r="R3138" t="b">
        <v>0</v>
      </c>
      <c r="S3138" t="s">
        <v>8271</v>
      </c>
      <c r="T3138" s="5">
        <f t="shared" si="486"/>
        <v>127.8</v>
      </c>
      <c r="U3138" s="5">
        <f t="shared" si="487"/>
        <v>29.045454545454547</v>
      </c>
      <c r="V3138" t="str">
        <f t="shared" si="488"/>
        <v>theater</v>
      </c>
      <c r="W3138" t="str">
        <f t="shared" si="489"/>
        <v>plays</v>
      </c>
      <c r="X3138" s="8">
        <f t="shared" ref="X3138:X3201" si="490">L3138</f>
        <v>2017</v>
      </c>
      <c r="Y3138" s="8">
        <f t="shared" ref="Y3138:Y3201" si="491">M3138</f>
        <v>2</v>
      </c>
    </row>
    <row r="3139" spans="1:25" ht="19" customHeight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ref="K3139:K3202" si="492">(J3139/86400)+25569+(-5/24)</f>
        <v>42807.676724537036</v>
      </c>
      <c r="L3139" s="12">
        <f t="shared" ref="L3139:L3202" si="493">YEAR(K3139)</f>
        <v>2017</v>
      </c>
      <c r="M3139" s="12">
        <f t="shared" ref="M3139:M3202" si="494">MONTH(K3139)</f>
        <v>3</v>
      </c>
      <c r="N3139" s="11"/>
      <c r="O3139" s="11">
        <f t="shared" ref="O3139:O3202" si="495">(I3139/86400)+25569+(-5/24)</f>
        <v>42858.591666666667</v>
      </c>
      <c r="P3139" t="b">
        <v>0</v>
      </c>
      <c r="Q3139">
        <v>1</v>
      </c>
      <c r="R3139" t="b">
        <v>0</v>
      </c>
      <c r="S3139" t="s">
        <v>8271</v>
      </c>
      <c r="T3139" s="5">
        <f t="shared" ref="T3139:T3202" si="496">E3139/D3139*100</f>
        <v>3.3333333333333335</v>
      </c>
      <c r="U3139" s="5">
        <f t="shared" ref="U3139:U3202" si="497">IF(Q3139&gt;0,E3139/Q3139,0)</f>
        <v>50</v>
      </c>
      <c r="V3139" t="str">
        <f t="shared" ref="V3139:V3202" si="498">LEFT(S3139,SEARCH("/",S3139)-1)</f>
        <v>theater</v>
      </c>
      <c r="W3139" t="str">
        <f t="shared" ref="W3139:W3202" si="499">RIGHT($S3139,LEN($S3139)-SEARCH("/",$S3139))</f>
        <v>plays</v>
      </c>
      <c r="X3139" s="8">
        <f t="shared" si="490"/>
        <v>2017</v>
      </c>
      <c r="Y3139" s="8">
        <f t="shared" si="491"/>
        <v>3</v>
      </c>
    </row>
    <row r="3140" spans="1:25" ht="19" customHeight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492"/>
        <v>42809.437581018516</v>
      </c>
      <c r="L3140" s="12">
        <f t="shared" si="493"/>
        <v>2017</v>
      </c>
      <c r="M3140" s="12">
        <f t="shared" si="494"/>
        <v>3</v>
      </c>
      <c r="N3140" s="11"/>
      <c r="O3140" s="11">
        <f t="shared" si="495"/>
        <v>42828.437581018516</v>
      </c>
      <c r="P3140" t="b">
        <v>0</v>
      </c>
      <c r="Q3140">
        <v>0</v>
      </c>
      <c r="R3140" t="b">
        <v>0</v>
      </c>
      <c r="S3140" t="s">
        <v>8271</v>
      </c>
      <c r="T3140" s="5">
        <f t="shared" si="496"/>
        <v>0</v>
      </c>
      <c r="U3140" s="5">
        <f t="shared" si="497"/>
        <v>0</v>
      </c>
      <c r="V3140" t="str">
        <f t="shared" si="498"/>
        <v>theater</v>
      </c>
      <c r="W3140" t="str">
        <f t="shared" si="499"/>
        <v>plays</v>
      </c>
      <c r="X3140" s="8">
        <f t="shared" si="490"/>
        <v>2017</v>
      </c>
      <c r="Y3140" s="8">
        <f t="shared" si="491"/>
        <v>3</v>
      </c>
    </row>
    <row r="3141" spans="1:25" ht="19" customHeight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492"/>
        <v>42785.062037037038</v>
      </c>
      <c r="L3141" s="12">
        <f t="shared" si="493"/>
        <v>2017</v>
      </c>
      <c r="M3141" s="12">
        <f t="shared" si="494"/>
        <v>2</v>
      </c>
      <c r="N3141" s="11"/>
      <c r="O3141" s="11">
        <f t="shared" si="495"/>
        <v>42818.981249999997</v>
      </c>
      <c r="P3141" t="b">
        <v>0</v>
      </c>
      <c r="Q3141">
        <v>6</v>
      </c>
      <c r="R3141" t="b">
        <v>0</v>
      </c>
      <c r="S3141" t="s">
        <v>8271</v>
      </c>
      <c r="T3141" s="5">
        <f t="shared" si="496"/>
        <v>5.4</v>
      </c>
      <c r="U3141" s="5">
        <f t="shared" si="497"/>
        <v>450</v>
      </c>
      <c r="V3141" t="str">
        <f t="shared" si="498"/>
        <v>theater</v>
      </c>
      <c r="W3141" t="str">
        <f t="shared" si="499"/>
        <v>plays</v>
      </c>
      <c r="X3141" s="8">
        <f t="shared" si="490"/>
        <v>2017</v>
      </c>
      <c r="Y3141" s="8">
        <f t="shared" si="491"/>
        <v>2</v>
      </c>
    </row>
    <row r="3142" spans="1:25" ht="19" customHeight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492"/>
        <v>42802.510451388887</v>
      </c>
      <c r="L3142" s="12">
        <f t="shared" si="493"/>
        <v>2017</v>
      </c>
      <c r="M3142" s="12">
        <f t="shared" si="494"/>
        <v>3</v>
      </c>
      <c r="N3142" s="11"/>
      <c r="O3142" s="11">
        <f t="shared" si="495"/>
        <v>42832.468784722216</v>
      </c>
      <c r="P3142" t="b">
        <v>0</v>
      </c>
      <c r="Q3142">
        <v>4</v>
      </c>
      <c r="R3142" t="b">
        <v>0</v>
      </c>
      <c r="S3142" t="s">
        <v>8271</v>
      </c>
      <c r="T3142" s="5">
        <f t="shared" si="496"/>
        <v>0.96</v>
      </c>
      <c r="U3142" s="5">
        <f t="shared" si="497"/>
        <v>24</v>
      </c>
      <c r="V3142" t="str">
        <f t="shared" si="498"/>
        <v>theater</v>
      </c>
      <c r="W3142" t="str">
        <f t="shared" si="499"/>
        <v>plays</v>
      </c>
      <c r="X3142" s="8">
        <f t="shared" si="490"/>
        <v>2017</v>
      </c>
      <c r="Y3142" s="8">
        <f t="shared" si="491"/>
        <v>3</v>
      </c>
    </row>
    <row r="3143" spans="1:25" ht="19" customHeight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492"/>
        <v>42800.544999999998</v>
      </c>
      <c r="L3143" s="12">
        <f t="shared" si="493"/>
        <v>2017</v>
      </c>
      <c r="M3143" s="12">
        <f t="shared" si="494"/>
        <v>3</v>
      </c>
      <c r="N3143" s="11"/>
      <c r="O3143" s="11">
        <f t="shared" si="495"/>
        <v>42841.624999999993</v>
      </c>
      <c r="P3143" t="b">
        <v>0</v>
      </c>
      <c r="Q3143">
        <v>8</v>
      </c>
      <c r="R3143" t="b">
        <v>0</v>
      </c>
      <c r="S3143" t="s">
        <v>8271</v>
      </c>
      <c r="T3143" s="5">
        <f t="shared" si="496"/>
        <v>51.6</v>
      </c>
      <c r="U3143" s="5">
        <f t="shared" si="497"/>
        <v>32.25</v>
      </c>
      <c r="V3143" t="str">
        <f t="shared" si="498"/>
        <v>theater</v>
      </c>
      <c r="W3143" t="str">
        <f t="shared" si="499"/>
        <v>plays</v>
      </c>
      <c r="X3143" s="8">
        <f t="shared" si="490"/>
        <v>2017</v>
      </c>
      <c r="Y3143" s="8">
        <f t="shared" si="491"/>
        <v>3</v>
      </c>
    </row>
    <row r="3144" spans="1:25" ht="19" customHeight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492"/>
        <v>42783.304849537039</v>
      </c>
      <c r="L3144" s="12">
        <f t="shared" si="493"/>
        <v>2017</v>
      </c>
      <c r="M3144" s="12">
        <f t="shared" si="494"/>
        <v>2</v>
      </c>
      <c r="N3144" s="11"/>
      <c r="O3144" s="11">
        <f t="shared" si="495"/>
        <v>42813.263182870367</v>
      </c>
      <c r="P3144" t="b">
        <v>0</v>
      </c>
      <c r="Q3144">
        <v>3</v>
      </c>
      <c r="R3144" t="b">
        <v>0</v>
      </c>
      <c r="S3144" t="s">
        <v>8271</v>
      </c>
      <c r="T3144" s="5">
        <f t="shared" si="496"/>
        <v>1.6363636363636365</v>
      </c>
      <c r="U3144" s="5">
        <f t="shared" si="497"/>
        <v>15</v>
      </c>
      <c r="V3144" t="str">
        <f t="shared" si="498"/>
        <v>theater</v>
      </c>
      <c r="W3144" t="str">
        <f t="shared" si="499"/>
        <v>plays</v>
      </c>
      <c r="X3144" s="8">
        <f t="shared" si="490"/>
        <v>2017</v>
      </c>
      <c r="Y3144" s="8">
        <f t="shared" si="491"/>
        <v>2</v>
      </c>
    </row>
    <row r="3145" spans="1:25" ht="19" customHeight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492"/>
        <v>42808.149953703702</v>
      </c>
      <c r="L3145" s="12">
        <f t="shared" si="493"/>
        <v>2017</v>
      </c>
      <c r="M3145" s="12">
        <f t="shared" si="494"/>
        <v>3</v>
      </c>
      <c r="N3145" s="11"/>
      <c r="O3145" s="11">
        <f t="shared" si="495"/>
        <v>42834.149953703702</v>
      </c>
      <c r="P3145" t="b">
        <v>0</v>
      </c>
      <c r="Q3145">
        <v>0</v>
      </c>
      <c r="R3145" t="b">
        <v>0</v>
      </c>
      <c r="S3145" t="s">
        <v>8271</v>
      </c>
      <c r="T3145" s="5">
        <f t="shared" si="496"/>
        <v>0</v>
      </c>
      <c r="U3145" s="5">
        <f t="shared" si="497"/>
        <v>0</v>
      </c>
      <c r="V3145" t="str">
        <f t="shared" si="498"/>
        <v>theater</v>
      </c>
      <c r="W3145" t="str">
        <f t="shared" si="499"/>
        <v>plays</v>
      </c>
      <c r="X3145" s="8">
        <f t="shared" si="490"/>
        <v>2017</v>
      </c>
      <c r="Y3145" s="8">
        <f t="shared" si="491"/>
        <v>3</v>
      </c>
    </row>
    <row r="3146" spans="1:25" ht="19" customHeight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492"/>
        <v>42796.329942129632</v>
      </c>
      <c r="L3146" s="12">
        <f t="shared" si="493"/>
        <v>2017</v>
      </c>
      <c r="M3146" s="12">
        <f t="shared" si="494"/>
        <v>3</v>
      </c>
      <c r="N3146" s="11"/>
      <c r="O3146" s="11">
        <f t="shared" si="495"/>
        <v>42813.041666666664</v>
      </c>
      <c r="P3146" t="b">
        <v>0</v>
      </c>
      <c r="Q3146">
        <v>30</v>
      </c>
      <c r="R3146" t="b">
        <v>0</v>
      </c>
      <c r="S3146" t="s">
        <v>8271</v>
      </c>
      <c r="T3146" s="5">
        <f t="shared" si="496"/>
        <v>75.400000000000006</v>
      </c>
      <c r="U3146" s="5">
        <f t="shared" si="497"/>
        <v>251.33333333333334</v>
      </c>
      <c r="V3146" t="str">
        <f t="shared" si="498"/>
        <v>theater</v>
      </c>
      <c r="W3146" t="str">
        <f t="shared" si="499"/>
        <v>plays</v>
      </c>
      <c r="X3146" s="8">
        <f t="shared" si="490"/>
        <v>2017</v>
      </c>
      <c r="Y3146" s="8">
        <f t="shared" si="491"/>
        <v>3</v>
      </c>
    </row>
    <row r="3147" spans="1:25" ht="19" customHeight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492"/>
        <v>42761.832569444443</v>
      </c>
      <c r="L3147" s="12">
        <f t="shared" si="493"/>
        <v>2017</v>
      </c>
      <c r="M3147" s="12">
        <f t="shared" si="494"/>
        <v>1</v>
      </c>
      <c r="N3147" s="11"/>
      <c r="O3147" s="11">
        <f t="shared" si="495"/>
        <v>42821.790902777771</v>
      </c>
      <c r="P3147" t="b">
        <v>0</v>
      </c>
      <c r="Q3147">
        <v>0</v>
      </c>
      <c r="R3147" t="b">
        <v>0</v>
      </c>
      <c r="S3147" t="s">
        <v>8271</v>
      </c>
      <c r="T3147" s="5">
        <f t="shared" si="496"/>
        <v>0</v>
      </c>
      <c r="U3147" s="5">
        <f t="shared" si="497"/>
        <v>0</v>
      </c>
      <c r="V3147" t="str">
        <f t="shared" si="498"/>
        <v>theater</v>
      </c>
      <c r="W3147" t="str">
        <f t="shared" si="499"/>
        <v>plays</v>
      </c>
      <c r="X3147" s="8">
        <f t="shared" si="490"/>
        <v>2017</v>
      </c>
      <c r="Y3147" s="8">
        <f t="shared" si="491"/>
        <v>1</v>
      </c>
    </row>
    <row r="3148" spans="1:25" ht="19" customHeight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492"/>
        <v>42796.474143518521</v>
      </c>
      <c r="L3148" s="12">
        <f t="shared" si="493"/>
        <v>2017</v>
      </c>
      <c r="M3148" s="12">
        <f t="shared" si="494"/>
        <v>3</v>
      </c>
      <c r="N3148" s="11"/>
      <c r="O3148" s="11">
        <f t="shared" si="495"/>
        <v>42841.432476851849</v>
      </c>
      <c r="P3148" t="b">
        <v>0</v>
      </c>
      <c r="Q3148">
        <v>12</v>
      </c>
      <c r="R3148" t="b">
        <v>0</v>
      </c>
      <c r="S3148" t="s">
        <v>8271</v>
      </c>
      <c r="T3148" s="5">
        <f t="shared" si="496"/>
        <v>10.5</v>
      </c>
      <c r="U3148" s="5">
        <f t="shared" si="497"/>
        <v>437.5</v>
      </c>
      <c r="V3148" t="str">
        <f t="shared" si="498"/>
        <v>theater</v>
      </c>
      <c r="W3148" t="str">
        <f t="shared" si="499"/>
        <v>plays</v>
      </c>
      <c r="X3148" s="8">
        <f t="shared" si="490"/>
        <v>2017</v>
      </c>
      <c r="Y3148" s="8">
        <f t="shared" si="491"/>
        <v>3</v>
      </c>
    </row>
    <row r="3149" spans="1:25" ht="19" customHeight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492"/>
        <v>41909.761053240734</v>
      </c>
      <c r="L3149" s="12">
        <f t="shared" si="493"/>
        <v>2014</v>
      </c>
      <c r="M3149" s="12">
        <f t="shared" si="494"/>
        <v>9</v>
      </c>
      <c r="N3149" s="11"/>
      <c r="O3149" s="11">
        <f t="shared" si="495"/>
        <v>41949.802719907406</v>
      </c>
      <c r="P3149" t="b">
        <v>1</v>
      </c>
      <c r="Q3149">
        <v>213</v>
      </c>
      <c r="R3149" t="b">
        <v>1</v>
      </c>
      <c r="S3149" t="s">
        <v>8271</v>
      </c>
      <c r="T3149" s="5">
        <f t="shared" si="496"/>
        <v>117.52499999999999</v>
      </c>
      <c r="U3149" s="5">
        <f t="shared" si="497"/>
        <v>110.35211267605634</v>
      </c>
      <c r="V3149" t="str">
        <f t="shared" si="498"/>
        <v>theater</v>
      </c>
      <c r="W3149" t="str">
        <f t="shared" si="499"/>
        <v>plays</v>
      </c>
      <c r="X3149" s="8">
        <f t="shared" si="490"/>
        <v>2014</v>
      </c>
      <c r="Y3149" s="8">
        <f t="shared" si="491"/>
        <v>9</v>
      </c>
    </row>
    <row r="3150" spans="1:25" ht="19" customHeight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492"/>
        <v>41891.456990740735</v>
      </c>
      <c r="L3150" s="12">
        <f t="shared" si="493"/>
        <v>2014</v>
      </c>
      <c r="M3150" s="12">
        <f t="shared" si="494"/>
        <v>9</v>
      </c>
      <c r="N3150" s="11"/>
      <c r="O3150" s="11">
        <f t="shared" si="495"/>
        <v>41912.958333333328</v>
      </c>
      <c r="P3150" t="b">
        <v>1</v>
      </c>
      <c r="Q3150">
        <v>57</v>
      </c>
      <c r="R3150" t="b">
        <v>1</v>
      </c>
      <c r="S3150" t="s">
        <v>8271</v>
      </c>
      <c r="T3150" s="5">
        <f t="shared" si="496"/>
        <v>131.16666666666669</v>
      </c>
      <c r="U3150" s="5">
        <f t="shared" si="497"/>
        <v>41.421052631578945</v>
      </c>
      <c r="V3150" t="str">
        <f t="shared" si="498"/>
        <v>theater</v>
      </c>
      <c r="W3150" t="str">
        <f t="shared" si="499"/>
        <v>plays</v>
      </c>
      <c r="X3150" s="8">
        <f t="shared" si="490"/>
        <v>2014</v>
      </c>
      <c r="Y3150" s="8">
        <f t="shared" si="491"/>
        <v>9</v>
      </c>
    </row>
    <row r="3151" spans="1:25" ht="19" customHeight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492"/>
        <v>41225.809027777774</v>
      </c>
      <c r="L3151" s="12">
        <f t="shared" si="493"/>
        <v>2012</v>
      </c>
      <c r="M3151" s="12">
        <f t="shared" si="494"/>
        <v>11</v>
      </c>
      <c r="N3151" s="11"/>
      <c r="O3151" s="11">
        <f t="shared" si="495"/>
        <v>41249.875</v>
      </c>
      <c r="P3151" t="b">
        <v>1</v>
      </c>
      <c r="Q3151">
        <v>25</v>
      </c>
      <c r="R3151" t="b">
        <v>1</v>
      </c>
      <c r="S3151" t="s">
        <v>8271</v>
      </c>
      <c r="T3151" s="5">
        <f t="shared" si="496"/>
        <v>104</v>
      </c>
      <c r="U3151" s="5">
        <f t="shared" si="497"/>
        <v>52</v>
      </c>
      <c r="V3151" t="str">
        <f t="shared" si="498"/>
        <v>theater</v>
      </c>
      <c r="W3151" t="str">
        <f t="shared" si="499"/>
        <v>plays</v>
      </c>
      <c r="X3151" s="8">
        <f t="shared" si="490"/>
        <v>2012</v>
      </c>
      <c r="Y3151" s="8">
        <f t="shared" si="491"/>
        <v>11</v>
      </c>
    </row>
    <row r="3152" spans="1:25" ht="19" customHeight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492"/>
        <v>40478.055590277778</v>
      </c>
      <c r="L3152" s="12">
        <f t="shared" si="493"/>
        <v>2010</v>
      </c>
      <c r="M3152" s="12">
        <f t="shared" si="494"/>
        <v>10</v>
      </c>
      <c r="N3152" s="11"/>
      <c r="O3152" s="11">
        <f t="shared" si="495"/>
        <v>40567.958333333328</v>
      </c>
      <c r="P3152" t="b">
        <v>1</v>
      </c>
      <c r="Q3152">
        <v>104</v>
      </c>
      <c r="R3152" t="b">
        <v>1</v>
      </c>
      <c r="S3152" t="s">
        <v>8271</v>
      </c>
      <c r="T3152" s="5">
        <f t="shared" si="496"/>
        <v>101</v>
      </c>
      <c r="U3152" s="5">
        <f t="shared" si="497"/>
        <v>33.990384615384613</v>
      </c>
      <c r="V3152" t="str">
        <f t="shared" si="498"/>
        <v>theater</v>
      </c>
      <c r="W3152" t="str">
        <f t="shared" si="499"/>
        <v>plays</v>
      </c>
      <c r="X3152" s="8">
        <f t="shared" si="490"/>
        <v>2010</v>
      </c>
      <c r="Y3152" s="8">
        <f t="shared" si="491"/>
        <v>10</v>
      </c>
    </row>
    <row r="3153" spans="1:25" ht="19" customHeight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492"/>
        <v>41862.631643518514</v>
      </c>
      <c r="L3153" s="12">
        <f t="shared" si="493"/>
        <v>2014</v>
      </c>
      <c r="M3153" s="12">
        <f t="shared" si="494"/>
        <v>8</v>
      </c>
      <c r="N3153" s="11"/>
      <c r="O3153" s="11">
        <f t="shared" si="495"/>
        <v>41892.631643518514</v>
      </c>
      <c r="P3153" t="b">
        <v>1</v>
      </c>
      <c r="Q3153">
        <v>34</v>
      </c>
      <c r="R3153" t="b">
        <v>1</v>
      </c>
      <c r="S3153" t="s">
        <v>8271</v>
      </c>
      <c r="T3153" s="5">
        <f t="shared" si="496"/>
        <v>100.4</v>
      </c>
      <c r="U3153" s="5">
        <f t="shared" si="497"/>
        <v>103.35294117647059</v>
      </c>
      <c r="V3153" t="str">
        <f t="shared" si="498"/>
        <v>theater</v>
      </c>
      <c r="W3153" t="str">
        <f t="shared" si="499"/>
        <v>plays</v>
      </c>
      <c r="X3153" s="8">
        <f t="shared" si="490"/>
        <v>2014</v>
      </c>
      <c r="Y3153" s="8">
        <f t="shared" si="491"/>
        <v>8</v>
      </c>
    </row>
    <row r="3154" spans="1:25" ht="19" customHeight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492"/>
        <v>41550.659340277773</v>
      </c>
      <c r="L3154" s="12">
        <f t="shared" si="493"/>
        <v>2013</v>
      </c>
      <c r="M3154" s="12">
        <f t="shared" si="494"/>
        <v>10</v>
      </c>
      <c r="N3154" s="11"/>
      <c r="O3154" s="11">
        <f t="shared" si="495"/>
        <v>41580.659340277773</v>
      </c>
      <c r="P3154" t="b">
        <v>1</v>
      </c>
      <c r="Q3154">
        <v>67</v>
      </c>
      <c r="R3154" t="b">
        <v>1</v>
      </c>
      <c r="S3154" t="s">
        <v>8271</v>
      </c>
      <c r="T3154" s="5">
        <f t="shared" si="496"/>
        <v>105.95454545454545</v>
      </c>
      <c r="U3154" s="5">
        <f t="shared" si="497"/>
        <v>34.791044776119406</v>
      </c>
      <c r="V3154" t="str">
        <f t="shared" si="498"/>
        <v>theater</v>
      </c>
      <c r="W3154" t="str">
        <f t="shared" si="499"/>
        <v>plays</v>
      </c>
      <c r="X3154" s="8">
        <f t="shared" si="490"/>
        <v>2013</v>
      </c>
      <c r="Y3154" s="8">
        <f t="shared" si="491"/>
        <v>10</v>
      </c>
    </row>
    <row r="3155" spans="1:25" ht="19" customHeight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492"/>
        <v>40632.946030092593</v>
      </c>
      <c r="L3155" s="12">
        <f t="shared" si="493"/>
        <v>2011</v>
      </c>
      <c r="M3155" s="12">
        <f t="shared" si="494"/>
        <v>3</v>
      </c>
      <c r="N3155" s="11"/>
      <c r="O3155" s="11">
        <f t="shared" si="495"/>
        <v>40663.999305555553</v>
      </c>
      <c r="P3155" t="b">
        <v>1</v>
      </c>
      <c r="Q3155">
        <v>241</v>
      </c>
      <c r="R3155" t="b">
        <v>1</v>
      </c>
      <c r="S3155" t="s">
        <v>8271</v>
      </c>
      <c r="T3155" s="5">
        <f t="shared" si="496"/>
        <v>335.58333333333337</v>
      </c>
      <c r="U3155" s="5">
        <f t="shared" si="497"/>
        <v>41.773858921161825</v>
      </c>
      <c r="V3155" t="str">
        <f t="shared" si="498"/>
        <v>theater</v>
      </c>
      <c r="W3155" t="str">
        <f t="shared" si="499"/>
        <v>plays</v>
      </c>
      <c r="X3155" s="8">
        <f t="shared" si="490"/>
        <v>2011</v>
      </c>
      <c r="Y3155" s="8">
        <f t="shared" si="491"/>
        <v>3</v>
      </c>
    </row>
    <row r="3156" spans="1:25" ht="19" customHeight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492"/>
        <v>40970.667337962957</v>
      </c>
      <c r="L3156" s="12">
        <f t="shared" si="493"/>
        <v>2012</v>
      </c>
      <c r="M3156" s="12">
        <f t="shared" si="494"/>
        <v>3</v>
      </c>
      <c r="N3156" s="11"/>
      <c r="O3156" s="11">
        <f t="shared" si="495"/>
        <v>41000.625671296293</v>
      </c>
      <c r="P3156" t="b">
        <v>1</v>
      </c>
      <c r="Q3156">
        <v>123</v>
      </c>
      <c r="R3156" t="b">
        <v>1</v>
      </c>
      <c r="S3156" t="s">
        <v>8271</v>
      </c>
      <c r="T3156" s="5">
        <f t="shared" si="496"/>
        <v>112.92857142857142</v>
      </c>
      <c r="U3156" s="5">
        <f t="shared" si="497"/>
        <v>64.268292682926827</v>
      </c>
      <c r="V3156" t="str">
        <f t="shared" si="498"/>
        <v>theater</v>
      </c>
      <c r="W3156" t="str">
        <f t="shared" si="499"/>
        <v>plays</v>
      </c>
      <c r="X3156" s="8">
        <f t="shared" si="490"/>
        <v>2012</v>
      </c>
      <c r="Y3156" s="8">
        <f t="shared" si="491"/>
        <v>3</v>
      </c>
    </row>
    <row r="3157" spans="1:25" ht="19" customHeight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492"/>
        <v>41233.290798611109</v>
      </c>
      <c r="L3157" s="12">
        <f t="shared" si="493"/>
        <v>2012</v>
      </c>
      <c r="M3157" s="12">
        <f t="shared" si="494"/>
        <v>11</v>
      </c>
      <c r="N3157" s="11"/>
      <c r="O3157" s="11">
        <f t="shared" si="495"/>
        <v>41263.290798611109</v>
      </c>
      <c r="P3157" t="b">
        <v>1</v>
      </c>
      <c r="Q3157">
        <v>302</v>
      </c>
      <c r="R3157" t="b">
        <v>1</v>
      </c>
      <c r="S3157" t="s">
        <v>8271</v>
      </c>
      <c r="T3157" s="5">
        <f t="shared" si="496"/>
        <v>188.50460000000001</v>
      </c>
      <c r="U3157" s="5">
        <f t="shared" si="497"/>
        <v>31.209370860927152</v>
      </c>
      <c r="V3157" t="str">
        <f t="shared" si="498"/>
        <v>theater</v>
      </c>
      <c r="W3157" t="str">
        <f t="shared" si="499"/>
        <v>plays</v>
      </c>
      <c r="X3157" s="8">
        <f t="shared" si="490"/>
        <v>2012</v>
      </c>
      <c r="Y3157" s="8">
        <f t="shared" si="491"/>
        <v>11</v>
      </c>
    </row>
    <row r="3158" spans="1:25" ht="19" customHeight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492"/>
        <v>41026.744722222218</v>
      </c>
      <c r="L3158" s="12">
        <f t="shared" si="493"/>
        <v>2012</v>
      </c>
      <c r="M3158" s="12">
        <f t="shared" si="494"/>
        <v>4</v>
      </c>
      <c r="N3158" s="11"/>
      <c r="O3158" s="11">
        <f t="shared" si="495"/>
        <v>41061.744722222218</v>
      </c>
      <c r="P3158" t="b">
        <v>1</v>
      </c>
      <c r="Q3158">
        <v>89</v>
      </c>
      <c r="R3158" t="b">
        <v>1</v>
      </c>
      <c r="S3158" t="s">
        <v>8271</v>
      </c>
      <c r="T3158" s="5">
        <f t="shared" si="496"/>
        <v>101.81818181818181</v>
      </c>
      <c r="U3158" s="5">
        <f t="shared" si="497"/>
        <v>62.921348314606739</v>
      </c>
      <c r="V3158" t="str">
        <f t="shared" si="498"/>
        <v>theater</v>
      </c>
      <c r="W3158" t="str">
        <f t="shared" si="499"/>
        <v>plays</v>
      </c>
      <c r="X3158" s="8">
        <f t="shared" si="490"/>
        <v>2012</v>
      </c>
      <c r="Y3158" s="8">
        <f t="shared" si="491"/>
        <v>4</v>
      </c>
    </row>
    <row r="3159" spans="1:25" ht="19" customHeight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492"/>
        <v>41829.579918981479</v>
      </c>
      <c r="L3159" s="12">
        <f t="shared" si="493"/>
        <v>2014</v>
      </c>
      <c r="M3159" s="12">
        <f t="shared" si="494"/>
        <v>7</v>
      </c>
      <c r="N3159" s="11"/>
      <c r="O3159" s="11">
        <f t="shared" si="495"/>
        <v>41839</v>
      </c>
      <c r="P3159" t="b">
        <v>1</v>
      </c>
      <c r="Q3159">
        <v>41</v>
      </c>
      <c r="R3159" t="b">
        <v>1</v>
      </c>
      <c r="S3159" t="s">
        <v>8271</v>
      </c>
      <c r="T3159" s="5">
        <f t="shared" si="496"/>
        <v>101</v>
      </c>
      <c r="U3159" s="5">
        <f t="shared" si="497"/>
        <v>98.536585365853654</v>
      </c>
      <c r="V3159" t="str">
        <f t="shared" si="498"/>
        <v>theater</v>
      </c>
      <c r="W3159" t="str">
        <f t="shared" si="499"/>
        <v>plays</v>
      </c>
      <c r="X3159" s="8">
        <f t="shared" si="490"/>
        <v>2014</v>
      </c>
      <c r="Y3159" s="8">
        <f t="shared" si="491"/>
        <v>7</v>
      </c>
    </row>
    <row r="3160" spans="1:25" ht="19" customHeight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492"/>
        <v>41447.631388888891</v>
      </c>
      <c r="L3160" s="12">
        <f t="shared" si="493"/>
        <v>2013</v>
      </c>
      <c r="M3160" s="12">
        <f t="shared" si="494"/>
        <v>6</v>
      </c>
      <c r="N3160" s="11"/>
      <c r="O3160" s="11">
        <f t="shared" si="495"/>
        <v>41477.631388888891</v>
      </c>
      <c r="P3160" t="b">
        <v>1</v>
      </c>
      <c r="Q3160">
        <v>69</v>
      </c>
      <c r="R3160" t="b">
        <v>1</v>
      </c>
      <c r="S3160" t="s">
        <v>8271</v>
      </c>
      <c r="T3160" s="5">
        <f t="shared" si="496"/>
        <v>113.99999999999999</v>
      </c>
      <c r="U3160" s="5">
        <f t="shared" si="497"/>
        <v>82.608695652173907</v>
      </c>
      <c r="V3160" t="str">
        <f t="shared" si="498"/>
        <v>theater</v>
      </c>
      <c r="W3160" t="str">
        <f t="shared" si="499"/>
        <v>plays</v>
      </c>
      <c r="X3160" s="8">
        <f t="shared" si="490"/>
        <v>2013</v>
      </c>
      <c r="Y3160" s="8">
        <f t="shared" si="491"/>
        <v>6</v>
      </c>
    </row>
    <row r="3161" spans="1:25" ht="19" customHeight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492"/>
        <v>40883.858344907407</v>
      </c>
      <c r="L3161" s="12">
        <f t="shared" si="493"/>
        <v>2011</v>
      </c>
      <c r="M3161" s="12">
        <f t="shared" si="494"/>
        <v>12</v>
      </c>
      <c r="N3161" s="11"/>
      <c r="O3161" s="11">
        <f t="shared" si="495"/>
        <v>40926.75</v>
      </c>
      <c r="P3161" t="b">
        <v>1</v>
      </c>
      <c r="Q3161">
        <v>52</v>
      </c>
      <c r="R3161" t="b">
        <v>1</v>
      </c>
      <c r="S3161" t="s">
        <v>8271</v>
      </c>
      <c r="T3161" s="5">
        <f t="shared" si="496"/>
        <v>133.48133333333334</v>
      </c>
      <c r="U3161" s="5">
        <f t="shared" si="497"/>
        <v>38.504230769230773</v>
      </c>
      <c r="V3161" t="str">
        <f t="shared" si="498"/>
        <v>theater</v>
      </c>
      <c r="W3161" t="str">
        <f t="shared" si="499"/>
        <v>plays</v>
      </c>
      <c r="X3161" s="8">
        <f t="shared" si="490"/>
        <v>2011</v>
      </c>
      <c r="Y3161" s="8">
        <f t="shared" si="491"/>
        <v>12</v>
      </c>
    </row>
    <row r="3162" spans="1:25" ht="19" customHeight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492"/>
        <v>41841.056562499994</v>
      </c>
      <c r="L3162" s="12">
        <f t="shared" si="493"/>
        <v>2014</v>
      </c>
      <c r="M3162" s="12">
        <f t="shared" si="494"/>
        <v>7</v>
      </c>
      <c r="N3162" s="11"/>
      <c r="O3162" s="11">
        <f t="shared" si="495"/>
        <v>41863.999305555553</v>
      </c>
      <c r="P3162" t="b">
        <v>1</v>
      </c>
      <c r="Q3162">
        <v>57</v>
      </c>
      <c r="R3162" t="b">
        <v>1</v>
      </c>
      <c r="S3162" t="s">
        <v>8271</v>
      </c>
      <c r="T3162" s="5">
        <f t="shared" si="496"/>
        <v>101.53333333333335</v>
      </c>
      <c r="U3162" s="5">
        <f t="shared" si="497"/>
        <v>80.15789473684211</v>
      </c>
      <c r="V3162" t="str">
        <f t="shared" si="498"/>
        <v>theater</v>
      </c>
      <c r="W3162" t="str">
        <f t="shared" si="499"/>
        <v>plays</v>
      </c>
      <c r="X3162" s="8">
        <f t="shared" si="490"/>
        <v>2014</v>
      </c>
      <c r="Y3162" s="8">
        <f t="shared" si="491"/>
        <v>7</v>
      </c>
    </row>
    <row r="3163" spans="1:25" ht="19" customHeight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492"/>
        <v>41897.327800925923</v>
      </c>
      <c r="L3163" s="12">
        <f t="shared" si="493"/>
        <v>2014</v>
      </c>
      <c r="M3163" s="12">
        <f t="shared" si="494"/>
        <v>9</v>
      </c>
      <c r="N3163" s="11"/>
      <c r="O3163" s="11">
        <f t="shared" si="495"/>
        <v>41927.327800925923</v>
      </c>
      <c r="P3163" t="b">
        <v>1</v>
      </c>
      <c r="Q3163">
        <v>74</v>
      </c>
      <c r="R3163" t="b">
        <v>1</v>
      </c>
      <c r="S3163" t="s">
        <v>8271</v>
      </c>
      <c r="T3163" s="5">
        <f t="shared" si="496"/>
        <v>105.1</v>
      </c>
      <c r="U3163" s="5">
        <f t="shared" si="497"/>
        <v>28.405405405405407</v>
      </c>
      <c r="V3163" t="str">
        <f t="shared" si="498"/>
        <v>theater</v>
      </c>
      <c r="W3163" t="str">
        <f t="shared" si="499"/>
        <v>plays</v>
      </c>
      <c r="X3163" s="8">
        <f t="shared" si="490"/>
        <v>2014</v>
      </c>
      <c r="Y3163" s="8">
        <f t="shared" si="491"/>
        <v>9</v>
      </c>
    </row>
    <row r="3164" spans="1:25" ht="19" customHeight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492"/>
        <v>41799.47756944444</v>
      </c>
      <c r="L3164" s="12">
        <f t="shared" si="493"/>
        <v>2014</v>
      </c>
      <c r="M3164" s="12">
        <f t="shared" si="494"/>
        <v>6</v>
      </c>
      <c r="N3164" s="11"/>
      <c r="O3164" s="11">
        <f t="shared" si="495"/>
        <v>41826.875</v>
      </c>
      <c r="P3164" t="b">
        <v>1</v>
      </c>
      <c r="Q3164">
        <v>63</v>
      </c>
      <c r="R3164" t="b">
        <v>1</v>
      </c>
      <c r="S3164" t="s">
        <v>8271</v>
      </c>
      <c r="T3164" s="5">
        <f t="shared" si="496"/>
        <v>127.15</v>
      </c>
      <c r="U3164" s="5">
        <f t="shared" si="497"/>
        <v>80.730158730158735</v>
      </c>
      <c r="V3164" t="str">
        <f t="shared" si="498"/>
        <v>theater</v>
      </c>
      <c r="W3164" t="str">
        <f t="shared" si="499"/>
        <v>plays</v>
      </c>
      <c r="X3164" s="8">
        <f t="shared" si="490"/>
        <v>2014</v>
      </c>
      <c r="Y3164" s="8">
        <f t="shared" si="491"/>
        <v>6</v>
      </c>
    </row>
    <row r="3165" spans="1:25" ht="19" customHeight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492"/>
        <v>41775.545428240737</v>
      </c>
      <c r="L3165" s="12">
        <f t="shared" si="493"/>
        <v>2014</v>
      </c>
      <c r="M3165" s="12">
        <f t="shared" si="494"/>
        <v>5</v>
      </c>
      <c r="N3165" s="11"/>
      <c r="O3165" s="11">
        <f t="shared" si="495"/>
        <v>41805.545428240737</v>
      </c>
      <c r="P3165" t="b">
        <v>1</v>
      </c>
      <c r="Q3165">
        <v>72</v>
      </c>
      <c r="R3165" t="b">
        <v>1</v>
      </c>
      <c r="S3165" t="s">
        <v>8271</v>
      </c>
      <c r="T3165" s="5">
        <f t="shared" si="496"/>
        <v>111.15384615384616</v>
      </c>
      <c r="U3165" s="5">
        <f t="shared" si="497"/>
        <v>200.69444444444446</v>
      </c>
      <c r="V3165" t="str">
        <f t="shared" si="498"/>
        <v>theater</v>
      </c>
      <c r="W3165" t="str">
        <f t="shared" si="499"/>
        <v>plays</v>
      </c>
      <c r="X3165" s="8">
        <f t="shared" si="490"/>
        <v>2014</v>
      </c>
      <c r="Y3165" s="8">
        <f t="shared" si="491"/>
        <v>5</v>
      </c>
    </row>
    <row r="3166" spans="1:25" ht="19" customHeight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492"/>
        <v>41766.597395833327</v>
      </c>
      <c r="L3166" s="12">
        <f t="shared" si="493"/>
        <v>2014</v>
      </c>
      <c r="M3166" s="12">
        <f t="shared" si="494"/>
        <v>5</v>
      </c>
      <c r="N3166" s="11"/>
      <c r="O3166" s="11">
        <f t="shared" si="495"/>
        <v>41799.597395833327</v>
      </c>
      <c r="P3166" t="b">
        <v>1</v>
      </c>
      <c r="Q3166">
        <v>71</v>
      </c>
      <c r="R3166" t="b">
        <v>1</v>
      </c>
      <c r="S3166" t="s">
        <v>8271</v>
      </c>
      <c r="T3166" s="5">
        <f t="shared" si="496"/>
        <v>106.76</v>
      </c>
      <c r="U3166" s="5">
        <f t="shared" si="497"/>
        <v>37.591549295774648</v>
      </c>
      <c r="V3166" t="str">
        <f t="shared" si="498"/>
        <v>theater</v>
      </c>
      <c r="W3166" t="str">
        <f t="shared" si="499"/>
        <v>plays</v>
      </c>
      <c r="X3166" s="8">
        <f t="shared" si="490"/>
        <v>2014</v>
      </c>
      <c r="Y3166" s="8">
        <f t="shared" si="491"/>
        <v>5</v>
      </c>
    </row>
    <row r="3167" spans="1:25" ht="19" customHeight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492"/>
        <v>40643.950925925921</v>
      </c>
      <c r="L3167" s="12">
        <f t="shared" si="493"/>
        <v>2011</v>
      </c>
      <c r="M3167" s="12">
        <f t="shared" si="494"/>
        <v>4</v>
      </c>
      <c r="N3167" s="11"/>
      <c r="O3167" s="11">
        <f t="shared" si="495"/>
        <v>40665.957638888889</v>
      </c>
      <c r="P3167" t="b">
        <v>1</v>
      </c>
      <c r="Q3167">
        <v>21</v>
      </c>
      <c r="R3167" t="b">
        <v>1</v>
      </c>
      <c r="S3167" t="s">
        <v>8271</v>
      </c>
      <c r="T3167" s="5">
        <f t="shared" si="496"/>
        <v>162.66666666666666</v>
      </c>
      <c r="U3167" s="5">
        <f t="shared" si="497"/>
        <v>58.095238095238095</v>
      </c>
      <c r="V3167" t="str">
        <f t="shared" si="498"/>
        <v>theater</v>
      </c>
      <c r="W3167" t="str">
        <f t="shared" si="499"/>
        <v>plays</v>
      </c>
      <c r="X3167" s="8">
        <f t="shared" si="490"/>
        <v>2011</v>
      </c>
      <c r="Y3167" s="8">
        <f t="shared" si="491"/>
        <v>4</v>
      </c>
    </row>
    <row r="3168" spans="1:25" ht="19" customHeight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492"/>
        <v>41940.483252314814</v>
      </c>
      <c r="L3168" s="12">
        <f t="shared" si="493"/>
        <v>2014</v>
      </c>
      <c r="M3168" s="12">
        <f t="shared" si="494"/>
        <v>10</v>
      </c>
      <c r="N3168" s="11"/>
      <c r="O3168" s="11">
        <f t="shared" si="495"/>
        <v>41969.124305555553</v>
      </c>
      <c r="P3168" t="b">
        <v>1</v>
      </c>
      <c r="Q3168">
        <v>930</v>
      </c>
      <c r="R3168" t="b">
        <v>1</v>
      </c>
      <c r="S3168" t="s">
        <v>8271</v>
      </c>
      <c r="T3168" s="5">
        <f t="shared" si="496"/>
        <v>160.22808571428573</v>
      </c>
      <c r="U3168" s="5">
        <f t="shared" si="497"/>
        <v>60.300892473118282</v>
      </c>
      <c r="V3168" t="str">
        <f t="shared" si="498"/>
        <v>theater</v>
      </c>
      <c r="W3168" t="str">
        <f t="shared" si="499"/>
        <v>plays</v>
      </c>
      <c r="X3168" s="8">
        <f t="shared" si="490"/>
        <v>2014</v>
      </c>
      <c r="Y3168" s="8">
        <f t="shared" si="491"/>
        <v>10</v>
      </c>
    </row>
    <row r="3169" spans="1:25" ht="19" customHeight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492"/>
        <v>41838.967372685183</v>
      </c>
      <c r="L3169" s="12">
        <f t="shared" si="493"/>
        <v>2014</v>
      </c>
      <c r="M3169" s="12">
        <f t="shared" si="494"/>
        <v>7</v>
      </c>
      <c r="N3169" s="11"/>
      <c r="O3169" s="11">
        <f t="shared" si="495"/>
        <v>41852.967372685183</v>
      </c>
      <c r="P3169" t="b">
        <v>1</v>
      </c>
      <c r="Q3169">
        <v>55</v>
      </c>
      <c r="R3169" t="b">
        <v>1</v>
      </c>
      <c r="S3169" t="s">
        <v>8271</v>
      </c>
      <c r="T3169" s="5">
        <f t="shared" si="496"/>
        <v>116.16666666666666</v>
      </c>
      <c r="U3169" s="5">
        <f t="shared" si="497"/>
        <v>63.363636363636367</v>
      </c>
      <c r="V3169" t="str">
        <f t="shared" si="498"/>
        <v>theater</v>
      </c>
      <c r="W3169" t="str">
        <f t="shared" si="499"/>
        <v>plays</v>
      </c>
      <c r="X3169" s="8">
        <f t="shared" si="490"/>
        <v>2014</v>
      </c>
      <c r="Y3169" s="8">
        <f t="shared" si="491"/>
        <v>7</v>
      </c>
    </row>
    <row r="3170" spans="1:25" ht="19" customHeight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492"/>
        <v>41771.897604166668</v>
      </c>
      <c r="L3170" s="12">
        <f t="shared" si="493"/>
        <v>2014</v>
      </c>
      <c r="M3170" s="12">
        <f t="shared" si="494"/>
        <v>5</v>
      </c>
      <c r="N3170" s="11"/>
      <c r="O3170" s="11">
        <f t="shared" si="495"/>
        <v>41803.708333333328</v>
      </c>
      <c r="P3170" t="b">
        <v>1</v>
      </c>
      <c r="Q3170">
        <v>61</v>
      </c>
      <c r="R3170" t="b">
        <v>1</v>
      </c>
      <c r="S3170" t="s">
        <v>8271</v>
      </c>
      <c r="T3170" s="5">
        <f t="shared" si="496"/>
        <v>124.2</v>
      </c>
      <c r="U3170" s="5">
        <f t="shared" si="497"/>
        <v>50.901639344262293</v>
      </c>
      <c r="V3170" t="str">
        <f t="shared" si="498"/>
        <v>theater</v>
      </c>
      <c r="W3170" t="str">
        <f t="shared" si="499"/>
        <v>plays</v>
      </c>
      <c r="X3170" s="8">
        <f t="shared" si="490"/>
        <v>2014</v>
      </c>
      <c r="Y3170" s="8">
        <f t="shared" si="491"/>
        <v>5</v>
      </c>
    </row>
    <row r="3171" spans="1:25" ht="19" customHeight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492"/>
        <v>41591.529641203699</v>
      </c>
      <c r="L3171" s="12">
        <f t="shared" si="493"/>
        <v>2013</v>
      </c>
      <c r="M3171" s="12">
        <f t="shared" si="494"/>
        <v>11</v>
      </c>
      <c r="N3171" s="11"/>
      <c r="O3171" s="11">
        <f t="shared" si="495"/>
        <v>41620.999305555553</v>
      </c>
      <c r="P3171" t="b">
        <v>1</v>
      </c>
      <c r="Q3171">
        <v>82</v>
      </c>
      <c r="R3171" t="b">
        <v>1</v>
      </c>
      <c r="S3171" t="s">
        <v>8271</v>
      </c>
      <c r="T3171" s="5">
        <f t="shared" si="496"/>
        <v>103.01249999999999</v>
      </c>
      <c r="U3171" s="5">
        <f t="shared" si="497"/>
        <v>100.5</v>
      </c>
      <c r="V3171" t="str">
        <f t="shared" si="498"/>
        <v>theater</v>
      </c>
      <c r="W3171" t="str">
        <f t="shared" si="499"/>
        <v>plays</v>
      </c>
      <c r="X3171" s="8">
        <f t="shared" si="490"/>
        <v>2013</v>
      </c>
      <c r="Y3171" s="8">
        <f t="shared" si="491"/>
        <v>11</v>
      </c>
    </row>
    <row r="3172" spans="1:25" ht="19" customHeight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492"/>
        <v>41788.872037037036</v>
      </c>
      <c r="L3172" s="12">
        <f t="shared" si="493"/>
        <v>2014</v>
      </c>
      <c r="M3172" s="12">
        <f t="shared" si="494"/>
        <v>5</v>
      </c>
      <c r="N3172" s="11"/>
      <c r="O3172" s="11">
        <f t="shared" si="495"/>
        <v>41821.958333333328</v>
      </c>
      <c r="P3172" t="b">
        <v>1</v>
      </c>
      <c r="Q3172">
        <v>71</v>
      </c>
      <c r="R3172" t="b">
        <v>1</v>
      </c>
      <c r="S3172" t="s">
        <v>8271</v>
      </c>
      <c r="T3172" s="5">
        <f t="shared" si="496"/>
        <v>112.25</v>
      </c>
      <c r="U3172" s="5">
        <f t="shared" si="497"/>
        <v>31.619718309859156</v>
      </c>
      <c r="V3172" t="str">
        <f t="shared" si="498"/>
        <v>theater</v>
      </c>
      <c r="W3172" t="str">
        <f t="shared" si="499"/>
        <v>plays</v>
      </c>
      <c r="X3172" s="8">
        <f t="shared" si="490"/>
        <v>2014</v>
      </c>
      <c r="Y3172" s="8">
        <f t="shared" si="491"/>
        <v>5</v>
      </c>
    </row>
    <row r="3173" spans="1:25" ht="19" customHeight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492"/>
        <v>42466.399976851848</v>
      </c>
      <c r="L3173" s="12">
        <f t="shared" si="493"/>
        <v>2016</v>
      </c>
      <c r="M3173" s="12">
        <f t="shared" si="494"/>
        <v>4</v>
      </c>
      <c r="N3173" s="11"/>
      <c r="O3173" s="11">
        <f t="shared" si="495"/>
        <v>42496.399976851848</v>
      </c>
      <c r="P3173" t="b">
        <v>1</v>
      </c>
      <c r="Q3173">
        <v>117</v>
      </c>
      <c r="R3173" t="b">
        <v>1</v>
      </c>
      <c r="S3173" t="s">
        <v>8271</v>
      </c>
      <c r="T3173" s="5">
        <f t="shared" si="496"/>
        <v>108.8142857142857</v>
      </c>
      <c r="U3173" s="5">
        <f t="shared" si="497"/>
        <v>65.102564102564102</v>
      </c>
      <c r="V3173" t="str">
        <f t="shared" si="498"/>
        <v>theater</v>
      </c>
      <c r="W3173" t="str">
        <f t="shared" si="499"/>
        <v>plays</v>
      </c>
      <c r="X3173" s="8">
        <f t="shared" si="490"/>
        <v>2016</v>
      </c>
      <c r="Y3173" s="8">
        <f t="shared" si="491"/>
        <v>4</v>
      </c>
    </row>
    <row r="3174" spans="1:25" ht="19" customHeight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492"/>
        <v>40923.521620370368</v>
      </c>
      <c r="L3174" s="12">
        <f t="shared" si="493"/>
        <v>2012</v>
      </c>
      <c r="M3174" s="12">
        <f t="shared" si="494"/>
        <v>1</v>
      </c>
      <c r="N3174" s="11"/>
      <c r="O3174" s="11">
        <f t="shared" si="495"/>
        <v>40953.521620370368</v>
      </c>
      <c r="P3174" t="b">
        <v>1</v>
      </c>
      <c r="Q3174">
        <v>29</v>
      </c>
      <c r="R3174" t="b">
        <v>1</v>
      </c>
      <c r="S3174" t="s">
        <v>8271</v>
      </c>
      <c r="T3174" s="5">
        <f t="shared" si="496"/>
        <v>114.99999999999999</v>
      </c>
      <c r="U3174" s="5">
        <f t="shared" si="497"/>
        <v>79.310344827586206</v>
      </c>
      <c r="V3174" t="str">
        <f t="shared" si="498"/>
        <v>theater</v>
      </c>
      <c r="W3174" t="str">
        <f t="shared" si="499"/>
        <v>plays</v>
      </c>
      <c r="X3174" s="8">
        <f t="shared" si="490"/>
        <v>2012</v>
      </c>
      <c r="Y3174" s="8">
        <f t="shared" si="491"/>
        <v>1</v>
      </c>
    </row>
    <row r="3175" spans="1:25" ht="19" customHeight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492"/>
        <v>41878.670046296298</v>
      </c>
      <c r="L3175" s="12">
        <f t="shared" si="493"/>
        <v>2014</v>
      </c>
      <c r="M3175" s="12">
        <f t="shared" si="494"/>
        <v>8</v>
      </c>
      <c r="N3175" s="11"/>
      <c r="O3175" s="11">
        <f t="shared" si="495"/>
        <v>41908.670046296298</v>
      </c>
      <c r="P3175" t="b">
        <v>1</v>
      </c>
      <c r="Q3175">
        <v>74</v>
      </c>
      <c r="R3175" t="b">
        <v>1</v>
      </c>
      <c r="S3175" t="s">
        <v>8271</v>
      </c>
      <c r="T3175" s="5">
        <f t="shared" si="496"/>
        <v>103</v>
      </c>
      <c r="U3175" s="5">
        <f t="shared" si="497"/>
        <v>139.18918918918919</v>
      </c>
      <c r="V3175" t="str">
        <f t="shared" si="498"/>
        <v>theater</v>
      </c>
      <c r="W3175" t="str">
        <f t="shared" si="499"/>
        <v>plays</v>
      </c>
      <c r="X3175" s="8">
        <f t="shared" si="490"/>
        <v>2014</v>
      </c>
      <c r="Y3175" s="8">
        <f t="shared" si="491"/>
        <v>8</v>
      </c>
    </row>
    <row r="3176" spans="1:25" ht="19" customHeight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492"/>
        <v>41862.656342592592</v>
      </c>
      <c r="L3176" s="12">
        <f t="shared" si="493"/>
        <v>2014</v>
      </c>
      <c r="M3176" s="12">
        <f t="shared" si="494"/>
        <v>8</v>
      </c>
      <c r="N3176" s="11"/>
      <c r="O3176" s="11">
        <f t="shared" si="495"/>
        <v>41876.656342592592</v>
      </c>
      <c r="P3176" t="b">
        <v>1</v>
      </c>
      <c r="Q3176">
        <v>23</v>
      </c>
      <c r="R3176" t="b">
        <v>1</v>
      </c>
      <c r="S3176" t="s">
        <v>8271</v>
      </c>
      <c r="T3176" s="5">
        <f t="shared" si="496"/>
        <v>101.13333333333334</v>
      </c>
      <c r="U3176" s="5">
        <f t="shared" si="497"/>
        <v>131.91304347826087</v>
      </c>
      <c r="V3176" t="str">
        <f t="shared" si="498"/>
        <v>theater</v>
      </c>
      <c r="W3176" t="str">
        <f t="shared" si="499"/>
        <v>plays</v>
      </c>
      <c r="X3176" s="8">
        <f t="shared" si="490"/>
        <v>2014</v>
      </c>
      <c r="Y3176" s="8">
        <f t="shared" si="491"/>
        <v>8</v>
      </c>
    </row>
    <row r="3177" spans="1:25" ht="19" customHeight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492"/>
        <v>40531.678553240738</v>
      </c>
      <c r="L3177" s="12">
        <f t="shared" si="493"/>
        <v>2010</v>
      </c>
      <c r="M3177" s="12">
        <f t="shared" si="494"/>
        <v>12</v>
      </c>
      <c r="N3177" s="11"/>
      <c r="O3177" s="11">
        <f t="shared" si="495"/>
        <v>40591.678553240738</v>
      </c>
      <c r="P3177" t="b">
        <v>1</v>
      </c>
      <c r="Q3177">
        <v>60</v>
      </c>
      <c r="R3177" t="b">
        <v>1</v>
      </c>
      <c r="S3177" t="s">
        <v>8271</v>
      </c>
      <c r="T3177" s="5">
        <f t="shared" si="496"/>
        <v>109.55999999999999</v>
      </c>
      <c r="U3177" s="5">
        <f t="shared" si="497"/>
        <v>91.3</v>
      </c>
      <c r="V3177" t="str">
        <f t="shared" si="498"/>
        <v>theater</v>
      </c>
      <c r="W3177" t="str">
        <f t="shared" si="499"/>
        <v>plays</v>
      </c>
      <c r="X3177" s="8">
        <f t="shared" si="490"/>
        <v>2010</v>
      </c>
      <c r="Y3177" s="8">
        <f t="shared" si="491"/>
        <v>12</v>
      </c>
    </row>
    <row r="3178" spans="1:25" ht="19" customHeight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492"/>
        <v>41477.722581018512</v>
      </c>
      <c r="L3178" s="12">
        <f t="shared" si="493"/>
        <v>2013</v>
      </c>
      <c r="M3178" s="12">
        <f t="shared" si="494"/>
        <v>7</v>
      </c>
      <c r="N3178" s="11"/>
      <c r="O3178" s="11">
        <f t="shared" si="495"/>
        <v>41504.416666666664</v>
      </c>
      <c r="P3178" t="b">
        <v>1</v>
      </c>
      <c r="Q3178">
        <v>55</v>
      </c>
      <c r="R3178" t="b">
        <v>1</v>
      </c>
      <c r="S3178" t="s">
        <v>8271</v>
      </c>
      <c r="T3178" s="5">
        <f t="shared" si="496"/>
        <v>114.8421052631579</v>
      </c>
      <c r="U3178" s="5">
        <f t="shared" si="497"/>
        <v>39.672727272727272</v>
      </c>
      <c r="V3178" t="str">
        <f t="shared" si="498"/>
        <v>theater</v>
      </c>
      <c r="W3178" t="str">
        <f t="shared" si="499"/>
        <v>plays</v>
      </c>
      <c r="X3178" s="8">
        <f t="shared" si="490"/>
        <v>2013</v>
      </c>
      <c r="Y3178" s="8">
        <f t="shared" si="491"/>
        <v>7</v>
      </c>
    </row>
    <row r="3179" spans="1:25" ht="19" customHeight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492"/>
        <v>41781.458437499998</v>
      </c>
      <c r="L3179" s="12">
        <f t="shared" si="493"/>
        <v>2014</v>
      </c>
      <c r="M3179" s="12">
        <f t="shared" si="494"/>
        <v>5</v>
      </c>
      <c r="N3179" s="11"/>
      <c r="O3179" s="11">
        <f t="shared" si="495"/>
        <v>41811.458437499998</v>
      </c>
      <c r="P3179" t="b">
        <v>1</v>
      </c>
      <c r="Q3179">
        <v>51</v>
      </c>
      <c r="R3179" t="b">
        <v>1</v>
      </c>
      <c r="S3179" t="s">
        <v>8271</v>
      </c>
      <c r="T3179" s="5">
        <f t="shared" si="496"/>
        <v>117.39999999999999</v>
      </c>
      <c r="U3179" s="5">
        <f t="shared" si="497"/>
        <v>57.549019607843135</v>
      </c>
      <c r="V3179" t="str">
        <f t="shared" si="498"/>
        <v>theater</v>
      </c>
      <c r="W3179" t="str">
        <f t="shared" si="499"/>
        <v>plays</v>
      </c>
      <c r="X3179" s="8">
        <f t="shared" si="490"/>
        <v>2014</v>
      </c>
      <c r="Y3179" s="8">
        <f t="shared" si="491"/>
        <v>5</v>
      </c>
    </row>
    <row r="3180" spans="1:25" ht="19" customHeight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492"/>
        <v>41806.396701388883</v>
      </c>
      <c r="L3180" s="12">
        <f t="shared" si="493"/>
        <v>2014</v>
      </c>
      <c r="M3180" s="12">
        <f t="shared" si="494"/>
        <v>6</v>
      </c>
      <c r="N3180" s="11"/>
      <c r="O3180" s="11">
        <f t="shared" si="495"/>
        <v>41836.396701388883</v>
      </c>
      <c r="P3180" t="b">
        <v>1</v>
      </c>
      <c r="Q3180">
        <v>78</v>
      </c>
      <c r="R3180" t="b">
        <v>1</v>
      </c>
      <c r="S3180" t="s">
        <v>8271</v>
      </c>
      <c r="T3180" s="5">
        <f t="shared" si="496"/>
        <v>171.73333333333335</v>
      </c>
      <c r="U3180" s="5">
        <f t="shared" si="497"/>
        <v>33.025641025641029</v>
      </c>
      <c r="V3180" t="str">
        <f t="shared" si="498"/>
        <v>theater</v>
      </c>
      <c r="W3180" t="str">
        <f t="shared" si="499"/>
        <v>plays</v>
      </c>
      <c r="X3180" s="8">
        <f t="shared" si="490"/>
        <v>2014</v>
      </c>
      <c r="Y3180" s="8">
        <f t="shared" si="491"/>
        <v>6</v>
      </c>
    </row>
    <row r="3181" spans="1:25" ht="19" customHeight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492"/>
        <v>41375.49387731481</v>
      </c>
      <c r="L3181" s="12">
        <f t="shared" si="493"/>
        <v>2013</v>
      </c>
      <c r="M3181" s="12">
        <f t="shared" si="494"/>
        <v>4</v>
      </c>
      <c r="N3181" s="11"/>
      <c r="O3181" s="11">
        <f t="shared" si="495"/>
        <v>41400.49387731481</v>
      </c>
      <c r="P3181" t="b">
        <v>1</v>
      </c>
      <c r="Q3181">
        <v>62</v>
      </c>
      <c r="R3181" t="b">
        <v>1</v>
      </c>
      <c r="S3181" t="s">
        <v>8271</v>
      </c>
      <c r="T3181" s="5">
        <f t="shared" si="496"/>
        <v>114.16238095238094</v>
      </c>
      <c r="U3181" s="5">
        <f t="shared" si="497"/>
        <v>77.335806451612896</v>
      </c>
      <c r="V3181" t="str">
        <f t="shared" si="498"/>
        <v>theater</v>
      </c>
      <c r="W3181" t="str">
        <f t="shared" si="499"/>
        <v>plays</v>
      </c>
      <c r="X3181" s="8">
        <f t="shared" si="490"/>
        <v>2013</v>
      </c>
      <c r="Y3181" s="8">
        <f t="shared" si="491"/>
        <v>4</v>
      </c>
    </row>
    <row r="3182" spans="1:25" ht="19" customHeight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492"/>
        <v>41780.204270833332</v>
      </c>
      <c r="L3182" s="12">
        <f t="shared" si="493"/>
        <v>2014</v>
      </c>
      <c r="M3182" s="12">
        <f t="shared" si="494"/>
        <v>5</v>
      </c>
      <c r="N3182" s="11"/>
      <c r="O3182" s="11">
        <f t="shared" si="495"/>
        <v>41810.204270833332</v>
      </c>
      <c r="P3182" t="b">
        <v>1</v>
      </c>
      <c r="Q3182">
        <v>45</v>
      </c>
      <c r="R3182" t="b">
        <v>1</v>
      </c>
      <c r="S3182" t="s">
        <v>8271</v>
      </c>
      <c r="T3182" s="5">
        <f t="shared" si="496"/>
        <v>119.75</v>
      </c>
      <c r="U3182" s="5">
        <f t="shared" si="497"/>
        <v>31.933333333333334</v>
      </c>
      <c r="V3182" t="str">
        <f t="shared" si="498"/>
        <v>theater</v>
      </c>
      <c r="W3182" t="str">
        <f t="shared" si="499"/>
        <v>plays</v>
      </c>
      <c r="X3182" s="8">
        <f t="shared" si="490"/>
        <v>2014</v>
      </c>
      <c r="Y3182" s="8">
        <f t="shared" si="491"/>
        <v>5</v>
      </c>
    </row>
    <row r="3183" spans="1:25" ht="19" customHeight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492"/>
        <v>41779.101701388885</v>
      </c>
      <c r="L3183" s="12">
        <f t="shared" si="493"/>
        <v>2014</v>
      </c>
      <c r="M3183" s="12">
        <f t="shared" si="494"/>
        <v>5</v>
      </c>
      <c r="N3183" s="11"/>
      <c r="O3183" s="11">
        <f t="shared" si="495"/>
        <v>41805.458333333328</v>
      </c>
      <c r="P3183" t="b">
        <v>1</v>
      </c>
      <c r="Q3183">
        <v>15</v>
      </c>
      <c r="R3183" t="b">
        <v>1</v>
      </c>
      <c r="S3183" t="s">
        <v>8271</v>
      </c>
      <c r="T3183" s="5">
        <f t="shared" si="496"/>
        <v>109.00000000000001</v>
      </c>
      <c r="U3183" s="5">
        <f t="shared" si="497"/>
        <v>36.333333333333336</v>
      </c>
      <c r="V3183" t="str">
        <f t="shared" si="498"/>
        <v>theater</v>
      </c>
      <c r="W3183" t="str">
        <f t="shared" si="499"/>
        <v>plays</v>
      </c>
      <c r="X3183" s="8">
        <f t="shared" si="490"/>
        <v>2014</v>
      </c>
      <c r="Y3183" s="8">
        <f t="shared" si="491"/>
        <v>5</v>
      </c>
    </row>
    <row r="3184" spans="1:25" ht="19" customHeight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492"/>
        <v>40883.740983796291</v>
      </c>
      <c r="L3184" s="12">
        <f t="shared" si="493"/>
        <v>2011</v>
      </c>
      <c r="M3184" s="12">
        <f t="shared" si="494"/>
        <v>12</v>
      </c>
      <c r="N3184" s="11"/>
      <c r="O3184" s="11">
        <f t="shared" si="495"/>
        <v>40939.5</v>
      </c>
      <c r="P3184" t="b">
        <v>1</v>
      </c>
      <c r="Q3184">
        <v>151</v>
      </c>
      <c r="R3184" t="b">
        <v>1</v>
      </c>
      <c r="S3184" t="s">
        <v>8271</v>
      </c>
      <c r="T3184" s="5">
        <f t="shared" si="496"/>
        <v>100.88571428571429</v>
      </c>
      <c r="U3184" s="5">
        <f t="shared" si="497"/>
        <v>46.768211920529801</v>
      </c>
      <c r="V3184" t="str">
        <f t="shared" si="498"/>
        <v>theater</v>
      </c>
      <c r="W3184" t="str">
        <f t="shared" si="499"/>
        <v>plays</v>
      </c>
      <c r="X3184" s="8">
        <f t="shared" si="490"/>
        <v>2011</v>
      </c>
      <c r="Y3184" s="8">
        <f t="shared" si="491"/>
        <v>12</v>
      </c>
    </row>
    <row r="3185" spans="1:25" ht="19" customHeight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492"/>
        <v>41491.586446759255</v>
      </c>
      <c r="L3185" s="12">
        <f t="shared" si="493"/>
        <v>2013</v>
      </c>
      <c r="M3185" s="12">
        <f t="shared" si="494"/>
        <v>8</v>
      </c>
      <c r="N3185" s="11"/>
      <c r="O3185" s="11">
        <f t="shared" si="495"/>
        <v>41509.586446759255</v>
      </c>
      <c r="P3185" t="b">
        <v>1</v>
      </c>
      <c r="Q3185">
        <v>68</v>
      </c>
      <c r="R3185" t="b">
        <v>1</v>
      </c>
      <c r="S3185" t="s">
        <v>8271</v>
      </c>
      <c r="T3185" s="5">
        <f t="shared" si="496"/>
        <v>109.00000000000001</v>
      </c>
      <c r="U3185" s="5">
        <f t="shared" si="497"/>
        <v>40.073529411764703</v>
      </c>
      <c r="V3185" t="str">
        <f t="shared" si="498"/>
        <v>theater</v>
      </c>
      <c r="W3185" t="str">
        <f t="shared" si="499"/>
        <v>plays</v>
      </c>
      <c r="X3185" s="8">
        <f t="shared" si="490"/>
        <v>2013</v>
      </c>
      <c r="Y3185" s="8">
        <f t="shared" si="491"/>
        <v>8</v>
      </c>
    </row>
    <row r="3186" spans="1:25" ht="19" customHeight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492"/>
        <v>41791.785081018512</v>
      </c>
      <c r="L3186" s="12">
        <f t="shared" si="493"/>
        <v>2014</v>
      </c>
      <c r="M3186" s="12">
        <f t="shared" si="494"/>
        <v>6</v>
      </c>
      <c r="N3186" s="11"/>
      <c r="O3186" s="11">
        <f t="shared" si="495"/>
        <v>41821.785081018512</v>
      </c>
      <c r="P3186" t="b">
        <v>1</v>
      </c>
      <c r="Q3186">
        <v>46</v>
      </c>
      <c r="R3186" t="b">
        <v>1</v>
      </c>
      <c r="S3186" t="s">
        <v>8271</v>
      </c>
      <c r="T3186" s="5">
        <f t="shared" si="496"/>
        <v>107.20930232558139</v>
      </c>
      <c r="U3186" s="5">
        <f t="shared" si="497"/>
        <v>100.21739130434783</v>
      </c>
      <c r="V3186" t="str">
        <f t="shared" si="498"/>
        <v>theater</v>
      </c>
      <c r="W3186" t="str">
        <f t="shared" si="499"/>
        <v>plays</v>
      </c>
      <c r="X3186" s="8">
        <f t="shared" si="490"/>
        <v>2014</v>
      </c>
      <c r="Y3186" s="8">
        <f t="shared" si="491"/>
        <v>6</v>
      </c>
    </row>
    <row r="3187" spans="1:25" ht="19" customHeight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492"/>
        <v>41829.768993055557</v>
      </c>
      <c r="L3187" s="12">
        <f t="shared" si="493"/>
        <v>2014</v>
      </c>
      <c r="M3187" s="12">
        <f t="shared" si="494"/>
        <v>7</v>
      </c>
      <c r="N3187" s="11"/>
      <c r="O3187" s="11">
        <f t="shared" si="495"/>
        <v>41836.768993055557</v>
      </c>
      <c r="P3187" t="b">
        <v>1</v>
      </c>
      <c r="Q3187">
        <v>24</v>
      </c>
      <c r="R3187" t="b">
        <v>1</v>
      </c>
      <c r="S3187" t="s">
        <v>8271</v>
      </c>
      <c r="T3187" s="5">
        <f t="shared" si="496"/>
        <v>100</v>
      </c>
      <c r="U3187" s="5">
        <f t="shared" si="497"/>
        <v>41.666666666666664</v>
      </c>
      <c r="V3187" t="str">
        <f t="shared" si="498"/>
        <v>theater</v>
      </c>
      <c r="W3187" t="str">
        <f t="shared" si="499"/>
        <v>plays</v>
      </c>
      <c r="X3187" s="8">
        <f t="shared" si="490"/>
        <v>2014</v>
      </c>
      <c r="Y3187" s="8">
        <f t="shared" si="491"/>
        <v>7</v>
      </c>
    </row>
    <row r="3188" spans="1:25" ht="19" customHeight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492"/>
        <v>41868.715717592589</v>
      </c>
      <c r="L3188" s="12">
        <f t="shared" si="493"/>
        <v>2014</v>
      </c>
      <c r="M3188" s="12">
        <f t="shared" si="494"/>
        <v>8</v>
      </c>
      <c r="N3188" s="11"/>
      <c r="O3188" s="11">
        <f t="shared" si="495"/>
        <v>41898.666666666664</v>
      </c>
      <c r="P3188" t="b">
        <v>1</v>
      </c>
      <c r="Q3188">
        <v>70</v>
      </c>
      <c r="R3188" t="b">
        <v>1</v>
      </c>
      <c r="S3188" t="s">
        <v>8271</v>
      </c>
      <c r="T3188" s="5">
        <f t="shared" si="496"/>
        <v>102.18750000000001</v>
      </c>
      <c r="U3188" s="5">
        <f t="shared" si="497"/>
        <v>46.714285714285715</v>
      </c>
      <c r="V3188" t="str">
        <f t="shared" si="498"/>
        <v>theater</v>
      </c>
      <c r="W3188" t="str">
        <f t="shared" si="499"/>
        <v>plays</v>
      </c>
      <c r="X3188" s="8">
        <f t="shared" si="490"/>
        <v>2014</v>
      </c>
      <c r="Y3188" s="8">
        <f t="shared" si="491"/>
        <v>8</v>
      </c>
    </row>
    <row r="3189" spans="1:25" ht="19" customHeight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492"/>
        <v>41835.458020833328</v>
      </c>
      <c r="L3189" s="12">
        <f t="shared" si="493"/>
        <v>2014</v>
      </c>
      <c r="M3189" s="12">
        <f t="shared" si="494"/>
        <v>7</v>
      </c>
      <c r="N3189" s="11"/>
      <c r="O3189" s="11">
        <f t="shared" si="495"/>
        <v>41855.458020833328</v>
      </c>
      <c r="P3189" t="b">
        <v>1</v>
      </c>
      <c r="Q3189">
        <v>244</v>
      </c>
      <c r="R3189" t="b">
        <v>1</v>
      </c>
      <c r="S3189" t="s">
        <v>8271</v>
      </c>
      <c r="T3189" s="5">
        <f t="shared" si="496"/>
        <v>116.29333333333334</v>
      </c>
      <c r="U3189" s="5">
        <f t="shared" si="497"/>
        <v>71.491803278688522</v>
      </c>
      <c r="V3189" t="str">
        <f t="shared" si="498"/>
        <v>theater</v>
      </c>
      <c r="W3189" t="str">
        <f t="shared" si="499"/>
        <v>plays</v>
      </c>
      <c r="X3189" s="8">
        <f t="shared" si="490"/>
        <v>2014</v>
      </c>
      <c r="Y3189" s="8">
        <f t="shared" si="491"/>
        <v>7</v>
      </c>
    </row>
    <row r="3190" spans="1:25" ht="19" customHeight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492"/>
        <v>42144.207199074073</v>
      </c>
      <c r="L3190" s="12">
        <f t="shared" si="493"/>
        <v>2015</v>
      </c>
      <c r="M3190" s="12">
        <f t="shared" si="494"/>
        <v>5</v>
      </c>
      <c r="N3190" s="11"/>
      <c r="O3190" s="11">
        <f t="shared" si="495"/>
        <v>42165.207199074073</v>
      </c>
      <c r="P3190" t="b">
        <v>0</v>
      </c>
      <c r="Q3190">
        <v>9</v>
      </c>
      <c r="R3190" t="b">
        <v>0</v>
      </c>
      <c r="S3190" t="s">
        <v>8305</v>
      </c>
      <c r="T3190" s="5">
        <f t="shared" si="496"/>
        <v>65</v>
      </c>
      <c r="U3190" s="5">
        <f t="shared" si="497"/>
        <v>14.444444444444445</v>
      </c>
      <c r="V3190" t="str">
        <f t="shared" si="498"/>
        <v>theater</v>
      </c>
      <c r="W3190" t="str">
        <f t="shared" si="499"/>
        <v>musical</v>
      </c>
      <c r="X3190" s="8">
        <f t="shared" si="490"/>
        <v>2015</v>
      </c>
      <c r="Y3190" s="8">
        <f t="shared" si="491"/>
        <v>5</v>
      </c>
    </row>
    <row r="3191" spans="1:25" ht="19" customHeight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492"/>
        <v>42118.138101851851</v>
      </c>
      <c r="L3191" s="12">
        <f t="shared" si="493"/>
        <v>2015</v>
      </c>
      <c r="M3191" s="12">
        <f t="shared" si="494"/>
        <v>4</v>
      </c>
      <c r="N3191" s="11"/>
      <c r="O3191" s="11">
        <f t="shared" si="495"/>
        <v>42148.138101851851</v>
      </c>
      <c r="P3191" t="b">
        <v>0</v>
      </c>
      <c r="Q3191">
        <v>19</v>
      </c>
      <c r="R3191" t="b">
        <v>0</v>
      </c>
      <c r="S3191" t="s">
        <v>8305</v>
      </c>
      <c r="T3191" s="5">
        <f t="shared" si="496"/>
        <v>12.327272727272726</v>
      </c>
      <c r="U3191" s="5">
        <f t="shared" si="497"/>
        <v>356.84210526315792</v>
      </c>
      <c r="V3191" t="str">
        <f t="shared" si="498"/>
        <v>theater</v>
      </c>
      <c r="W3191" t="str">
        <f t="shared" si="499"/>
        <v>musical</v>
      </c>
      <c r="X3191" s="8">
        <f t="shared" si="490"/>
        <v>2015</v>
      </c>
      <c r="Y3191" s="8">
        <f t="shared" si="491"/>
        <v>4</v>
      </c>
    </row>
    <row r="3192" spans="1:25" ht="19" customHeight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492"/>
        <v>42682.942997685182</v>
      </c>
      <c r="L3192" s="12">
        <f t="shared" si="493"/>
        <v>2016</v>
      </c>
      <c r="M3192" s="12">
        <f t="shared" si="494"/>
        <v>11</v>
      </c>
      <c r="N3192" s="11"/>
      <c r="O3192" s="11">
        <f t="shared" si="495"/>
        <v>42712.984664351847</v>
      </c>
      <c r="P3192" t="b">
        <v>0</v>
      </c>
      <c r="Q3192">
        <v>0</v>
      </c>
      <c r="R3192" t="b">
        <v>0</v>
      </c>
      <c r="S3192" t="s">
        <v>8305</v>
      </c>
      <c r="T3192" s="5">
        <f t="shared" si="496"/>
        <v>0</v>
      </c>
      <c r="U3192" s="5">
        <f t="shared" si="497"/>
        <v>0</v>
      </c>
      <c r="V3192" t="str">
        <f t="shared" si="498"/>
        <v>theater</v>
      </c>
      <c r="W3192" t="str">
        <f t="shared" si="499"/>
        <v>musical</v>
      </c>
      <c r="X3192" s="8">
        <f t="shared" si="490"/>
        <v>2016</v>
      </c>
      <c r="Y3192" s="8">
        <f t="shared" si="491"/>
        <v>11</v>
      </c>
    </row>
    <row r="3193" spans="1:25" ht="19" customHeight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492"/>
        <v>42538.547094907401</v>
      </c>
      <c r="L3193" s="12">
        <f t="shared" si="493"/>
        <v>2016</v>
      </c>
      <c r="M3193" s="12">
        <f t="shared" si="494"/>
        <v>6</v>
      </c>
      <c r="N3193" s="11"/>
      <c r="O3193" s="11">
        <f t="shared" si="495"/>
        <v>42598.547094907401</v>
      </c>
      <c r="P3193" t="b">
        <v>0</v>
      </c>
      <c r="Q3193">
        <v>4</v>
      </c>
      <c r="R3193" t="b">
        <v>0</v>
      </c>
      <c r="S3193" t="s">
        <v>8305</v>
      </c>
      <c r="T3193" s="5">
        <f t="shared" si="496"/>
        <v>4.0266666666666664</v>
      </c>
      <c r="U3193" s="5">
        <f t="shared" si="497"/>
        <v>37.75</v>
      </c>
      <c r="V3193" t="str">
        <f t="shared" si="498"/>
        <v>theater</v>
      </c>
      <c r="W3193" t="str">
        <f t="shared" si="499"/>
        <v>musical</v>
      </c>
      <c r="X3193" s="8">
        <f t="shared" si="490"/>
        <v>2016</v>
      </c>
      <c r="Y3193" s="8">
        <f t="shared" si="491"/>
        <v>6</v>
      </c>
    </row>
    <row r="3194" spans="1:25" ht="19" customHeight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492"/>
        <v>42018.732164351844</v>
      </c>
      <c r="L3194" s="12">
        <f t="shared" si="493"/>
        <v>2015</v>
      </c>
      <c r="M3194" s="12">
        <f t="shared" si="494"/>
        <v>1</v>
      </c>
      <c r="N3194" s="11"/>
      <c r="O3194" s="11">
        <f t="shared" si="495"/>
        <v>42063.708333333336</v>
      </c>
      <c r="P3194" t="b">
        <v>0</v>
      </c>
      <c r="Q3194">
        <v>8</v>
      </c>
      <c r="R3194" t="b">
        <v>0</v>
      </c>
      <c r="S3194" t="s">
        <v>8305</v>
      </c>
      <c r="T3194" s="5">
        <f t="shared" si="496"/>
        <v>1.02</v>
      </c>
      <c r="U3194" s="5">
        <f t="shared" si="497"/>
        <v>12.75</v>
      </c>
      <c r="V3194" t="str">
        <f t="shared" si="498"/>
        <v>theater</v>
      </c>
      <c r="W3194" t="str">
        <f t="shared" si="499"/>
        <v>musical</v>
      </c>
      <c r="X3194" s="8">
        <f t="shared" si="490"/>
        <v>2015</v>
      </c>
      <c r="Y3194" s="8">
        <f t="shared" si="491"/>
        <v>1</v>
      </c>
    </row>
    <row r="3195" spans="1:25" ht="19" customHeight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492"/>
        <v>42010.759907407402</v>
      </c>
      <c r="L3195" s="12">
        <f t="shared" si="493"/>
        <v>2015</v>
      </c>
      <c r="M3195" s="12">
        <f t="shared" si="494"/>
        <v>1</v>
      </c>
      <c r="N3195" s="11"/>
      <c r="O3195" s="11">
        <f t="shared" si="495"/>
        <v>42055.759907407402</v>
      </c>
      <c r="P3195" t="b">
        <v>0</v>
      </c>
      <c r="Q3195">
        <v>24</v>
      </c>
      <c r="R3195" t="b">
        <v>0</v>
      </c>
      <c r="S3195" t="s">
        <v>8305</v>
      </c>
      <c r="T3195" s="5">
        <f t="shared" si="496"/>
        <v>11.74</v>
      </c>
      <c r="U3195" s="5">
        <f t="shared" si="497"/>
        <v>24.458333333333332</v>
      </c>
      <c r="V3195" t="str">
        <f t="shared" si="498"/>
        <v>theater</v>
      </c>
      <c r="W3195" t="str">
        <f t="shared" si="499"/>
        <v>musical</v>
      </c>
      <c r="X3195" s="8">
        <f t="shared" si="490"/>
        <v>2015</v>
      </c>
      <c r="Y3195" s="8">
        <f t="shared" si="491"/>
        <v>1</v>
      </c>
    </row>
    <row r="3196" spans="1:25" ht="19" customHeight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492"/>
        <v>42181.854143518511</v>
      </c>
      <c r="L3196" s="12">
        <f t="shared" si="493"/>
        <v>2015</v>
      </c>
      <c r="M3196" s="12">
        <f t="shared" si="494"/>
        <v>6</v>
      </c>
      <c r="N3196" s="11"/>
      <c r="O3196" s="11">
        <f t="shared" si="495"/>
        <v>42211.854143518511</v>
      </c>
      <c r="P3196" t="b">
        <v>0</v>
      </c>
      <c r="Q3196">
        <v>0</v>
      </c>
      <c r="R3196" t="b">
        <v>0</v>
      </c>
      <c r="S3196" t="s">
        <v>8305</v>
      </c>
      <c r="T3196" s="5">
        <f t="shared" si="496"/>
        <v>0</v>
      </c>
      <c r="U3196" s="5">
        <f t="shared" si="497"/>
        <v>0</v>
      </c>
      <c r="V3196" t="str">
        <f t="shared" si="498"/>
        <v>theater</v>
      </c>
      <c r="W3196" t="str">
        <f t="shared" si="499"/>
        <v>musical</v>
      </c>
      <c r="X3196" s="8">
        <f t="shared" si="490"/>
        <v>2015</v>
      </c>
      <c r="Y3196" s="8">
        <f t="shared" si="491"/>
        <v>6</v>
      </c>
    </row>
    <row r="3197" spans="1:25" ht="19" customHeight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492"/>
        <v>42017.385902777773</v>
      </c>
      <c r="L3197" s="12">
        <f t="shared" si="493"/>
        <v>2015</v>
      </c>
      <c r="M3197" s="12">
        <f t="shared" si="494"/>
        <v>1</v>
      </c>
      <c r="N3197" s="11"/>
      <c r="O3197" s="11">
        <f t="shared" si="495"/>
        <v>42047.385902777773</v>
      </c>
      <c r="P3197" t="b">
        <v>0</v>
      </c>
      <c r="Q3197">
        <v>39</v>
      </c>
      <c r="R3197" t="b">
        <v>0</v>
      </c>
      <c r="S3197" t="s">
        <v>8305</v>
      </c>
      <c r="T3197" s="5">
        <f t="shared" si="496"/>
        <v>59.142857142857139</v>
      </c>
      <c r="U3197" s="5">
        <f t="shared" si="497"/>
        <v>53.07692307692308</v>
      </c>
      <c r="V3197" t="str">
        <f t="shared" si="498"/>
        <v>theater</v>
      </c>
      <c r="W3197" t="str">
        <f t="shared" si="499"/>
        <v>musical</v>
      </c>
      <c r="X3197" s="8">
        <f t="shared" si="490"/>
        <v>2015</v>
      </c>
      <c r="Y3197" s="8">
        <f t="shared" si="491"/>
        <v>1</v>
      </c>
    </row>
    <row r="3198" spans="1:25" ht="19" customHeight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492"/>
        <v>42157.389756944445</v>
      </c>
      <c r="L3198" s="12">
        <f t="shared" si="493"/>
        <v>2015</v>
      </c>
      <c r="M3198" s="12">
        <f t="shared" si="494"/>
        <v>6</v>
      </c>
      <c r="N3198" s="11"/>
      <c r="O3198" s="11">
        <f t="shared" si="495"/>
        <v>42217.374999999993</v>
      </c>
      <c r="P3198" t="b">
        <v>0</v>
      </c>
      <c r="Q3198">
        <v>6</v>
      </c>
      <c r="R3198" t="b">
        <v>0</v>
      </c>
      <c r="S3198" t="s">
        <v>8305</v>
      </c>
      <c r="T3198" s="5">
        <f t="shared" si="496"/>
        <v>0.06</v>
      </c>
      <c r="U3198" s="5">
        <f t="shared" si="497"/>
        <v>300</v>
      </c>
      <c r="V3198" t="str">
        <f t="shared" si="498"/>
        <v>theater</v>
      </c>
      <c r="W3198" t="str">
        <f t="shared" si="499"/>
        <v>musical</v>
      </c>
      <c r="X3198" s="8">
        <f t="shared" si="490"/>
        <v>2015</v>
      </c>
      <c r="Y3198" s="8">
        <f t="shared" si="491"/>
        <v>6</v>
      </c>
    </row>
    <row r="3199" spans="1:25" ht="19" customHeight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492"/>
        <v>42009.28493055555</v>
      </c>
      <c r="L3199" s="12">
        <f t="shared" si="493"/>
        <v>2015</v>
      </c>
      <c r="M3199" s="12">
        <f t="shared" si="494"/>
        <v>1</v>
      </c>
      <c r="N3199" s="11"/>
      <c r="O3199" s="11">
        <f t="shared" si="495"/>
        <v>42039.28493055555</v>
      </c>
      <c r="P3199" t="b">
        <v>0</v>
      </c>
      <c r="Q3199">
        <v>4</v>
      </c>
      <c r="R3199" t="b">
        <v>0</v>
      </c>
      <c r="S3199" t="s">
        <v>8305</v>
      </c>
      <c r="T3199" s="5">
        <f t="shared" si="496"/>
        <v>11.450000000000001</v>
      </c>
      <c r="U3199" s="5">
        <f t="shared" si="497"/>
        <v>286.25</v>
      </c>
      <c r="V3199" t="str">
        <f t="shared" si="498"/>
        <v>theater</v>
      </c>
      <c r="W3199" t="str">
        <f t="shared" si="499"/>
        <v>musical</v>
      </c>
      <c r="X3199" s="8">
        <f t="shared" si="490"/>
        <v>2015</v>
      </c>
      <c r="Y3199" s="8">
        <f t="shared" si="491"/>
        <v>1</v>
      </c>
    </row>
    <row r="3200" spans="1:25" ht="19" customHeight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492"/>
        <v>42013.216168981475</v>
      </c>
      <c r="L3200" s="12">
        <f t="shared" si="493"/>
        <v>2015</v>
      </c>
      <c r="M3200" s="12">
        <f t="shared" si="494"/>
        <v>1</v>
      </c>
      <c r="N3200" s="11"/>
      <c r="O3200" s="11">
        <f t="shared" si="495"/>
        <v>42051.216168981475</v>
      </c>
      <c r="P3200" t="b">
        <v>0</v>
      </c>
      <c r="Q3200">
        <v>3</v>
      </c>
      <c r="R3200" t="b">
        <v>0</v>
      </c>
      <c r="S3200" t="s">
        <v>8305</v>
      </c>
      <c r="T3200" s="5">
        <f t="shared" si="496"/>
        <v>0.36666666666666664</v>
      </c>
      <c r="U3200" s="5">
        <f t="shared" si="497"/>
        <v>36.666666666666664</v>
      </c>
      <c r="V3200" t="str">
        <f t="shared" si="498"/>
        <v>theater</v>
      </c>
      <c r="W3200" t="str">
        <f t="shared" si="499"/>
        <v>musical</v>
      </c>
      <c r="X3200" s="8">
        <f t="shared" si="490"/>
        <v>2015</v>
      </c>
      <c r="Y3200" s="8">
        <f t="shared" si="491"/>
        <v>1</v>
      </c>
    </row>
    <row r="3201" spans="1:25" ht="19" customHeight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492"/>
        <v>41858.553449074076</v>
      </c>
      <c r="L3201" s="12">
        <f t="shared" si="493"/>
        <v>2014</v>
      </c>
      <c r="M3201" s="12">
        <f t="shared" si="494"/>
        <v>8</v>
      </c>
      <c r="N3201" s="11"/>
      <c r="O3201" s="11">
        <f t="shared" si="495"/>
        <v>41888.666666666664</v>
      </c>
      <c r="P3201" t="b">
        <v>0</v>
      </c>
      <c r="Q3201">
        <v>53</v>
      </c>
      <c r="R3201" t="b">
        <v>0</v>
      </c>
      <c r="S3201" t="s">
        <v>8305</v>
      </c>
      <c r="T3201" s="5">
        <f t="shared" si="496"/>
        <v>52.16</v>
      </c>
      <c r="U3201" s="5">
        <f t="shared" si="497"/>
        <v>49.20754716981132</v>
      </c>
      <c r="V3201" t="str">
        <f t="shared" si="498"/>
        <v>theater</v>
      </c>
      <c r="W3201" t="str">
        <f t="shared" si="499"/>
        <v>musical</v>
      </c>
      <c r="X3201" s="8">
        <f t="shared" si="490"/>
        <v>2014</v>
      </c>
      <c r="Y3201" s="8">
        <f t="shared" si="491"/>
        <v>8</v>
      </c>
    </row>
    <row r="3202" spans="1:25" ht="19" customHeight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si="492"/>
        <v>42460.112280092588</v>
      </c>
      <c r="L3202" s="12">
        <f t="shared" si="493"/>
        <v>2016</v>
      </c>
      <c r="M3202" s="12">
        <f t="shared" si="494"/>
        <v>3</v>
      </c>
      <c r="N3202" s="11"/>
      <c r="O3202" s="11">
        <f t="shared" si="495"/>
        <v>42490.023611111108</v>
      </c>
      <c r="P3202" t="b">
        <v>0</v>
      </c>
      <c r="Q3202">
        <v>1</v>
      </c>
      <c r="R3202" t="b">
        <v>0</v>
      </c>
      <c r="S3202" t="s">
        <v>8305</v>
      </c>
      <c r="T3202" s="5">
        <f t="shared" si="496"/>
        <v>2E-3</v>
      </c>
      <c r="U3202" s="5">
        <f t="shared" si="497"/>
        <v>1</v>
      </c>
      <c r="V3202" t="str">
        <f t="shared" si="498"/>
        <v>theater</v>
      </c>
      <c r="W3202" t="str">
        <f t="shared" si="499"/>
        <v>musical</v>
      </c>
      <c r="X3202" s="8">
        <f t="shared" ref="X3202:X3265" si="500">L3202</f>
        <v>2016</v>
      </c>
      <c r="Y3202" s="8">
        <f t="shared" ref="Y3202:Y3265" si="501">M3202</f>
        <v>3</v>
      </c>
    </row>
    <row r="3203" spans="1:25" ht="19" customHeight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ref="K3203:K3266" si="502">(J3203/86400)+25569+(-5/24)</f>
        <v>41861.558761574073</v>
      </c>
      <c r="L3203" s="12">
        <f t="shared" ref="L3203:L3266" si="503">YEAR(K3203)</f>
        <v>2014</v>
      </c>
      <c r="M3203" s="12">
        <f t="shared" ref="M3203:M3266" si="504">MONTH(K3203)</f>
        <v>8</v>
      </c>
      <c r="N3203" s="11"/>
      <c r="O3203" s="11">
        <f t="shared" ref="O3203:O3266" si="505">(I3203/86400)+25569+(-5/24)</f>
        <v>41882.558761574073</v>
      </c>
      <c r="P3203" t="b">
        <v>0</v>
      </c>
      <c r="Q3203">
        <v>2</v>
      </c>
      <c r="R3203" t="b">
        <v>0</v>
      </c>
      <c r="S3203" t="s">
        <v>8305</v>
      </c>
      <c r="T3203" s="5">
        <f t="shared" ref="T3203:T3266" si="506">E3203/D3203*100</f>
        <v>1.25</v>
      </c>
      <c r="U3203" s="5">
        <f t="shared" ref="U3203:U3266" si="507">IF(Q3203&gt;0,E3203/Q3203,0)</f>
        <v>12.5</v>
      </c>
      <c r="V3203" t="str">
        <f t="shared" ref="V3203:V3266" si="508">LEFT(S3203,SEARCH("/",S3203)-1)</f>
        <v>theater</v>
      </c>
      <c r="W3203" t="str">
        <f t="shared" ref="W3203:W3266" si="509">RIGHT($S3203,LEN($S3203)-SEARCH("/",$S3203))</f>
        <v>musical</v>
      </c>
      <c r="X3203" s="8">
        <f t="shared" si="500"/>
        <v>2014</v>
      </c>
      <c r="Y3203" s="8">
        <f t="shared" si="501"/>
        <v>8</v>
      </c>
    </row>
    <row r="3204" spans="1:25" ht="19" customHeight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502"/>
        <v>42293.645208333335</v>
      </c>
      <c r="L3204" s="12">
        <f t="shared" si="503"/>
        <v>2015</v>
      </c>
      <c r="M3204" s="12">
        <f t="shared" si="504"/>
        <v>10</v>
      </c>
      <c r="N3204" s="11"/>
      <c r="O3204" s="11">
        <f t="shared" si="505"/>
        <v>42352.040972222218</v>
      </c>
      <c r="P3204" t="b">
        <v>0</v>
      </c>
      <c r="Q3204">
        <v>25</v>
      </c>
      <c r="R3204" t="b">
        <v>0</v>
      </c>
      <c r="S3204" t="s">
        <v>8305</v>
      </c>
      <c r="T3204" s="5">
        <f t="shared" si="506"/>
        <v>54.52</v>
      </c>
      <c r="U3204" s="5">
        <f t="shared" si="507"/>
        <v>109.04</v>
      </c>
      <c r="V3204" t="str">
        <f t="shared" si="508"/>
        <v>theater</v>
      </c>
      <c r="W3204" t="str">
        <f t="shared" si="509"/>
        <v>musical</v>
      </c>
      <c r="X3204" s="8">
        <f t="shared" si="500"/>
        <v>2015</v>
      </c>
      <c r="Y3204" s="8">
        <f t="shared" si="501"/>
        <v>10</v>
      </c>
    </row>
    <row r="3205" spans="1:25" ht="19" customHeight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502"/>
        <v>42242.780347222222</v>
      </c>
      <c r="L3205" s="12">
        <f t="shared" si="503"/>
        <v>2015</v>
      </c>
      <c r="M3205" s="12">
        <f t="shared" si="504"/>
        <v>8</v>
      </c>
      <c r="N3205" s="11"/>
      <c r="O3205" s="11">
        <f t="shared" si="505"/>
        <v>42272.780347222222</v>
      </c>
      <c r="P3205" t="b">
        <v>0</v>
      </c>
      <c r="Q3205">
        <v>6</v>
      </c>
      <c r="R3205" t="b">
        <v>0</v>
      </c>
      <c r="S3205" t="s">
        <v>8305</v>
      </c>
      <c r="T3205" s="5">
        <f t="shared" si="506"/>
        <v>25</v>
      </c>
      <c r="U3205" s="5">
        <f t="shared" si="507"/>
        <v>41.666666666666664</v>
      </c>
      <c r="V3205" t="str">
        <f t="shared" si="508"/>
        <v>theater</v>
      </c>
      <c r="W3205" t="str">
        <f t="shared" si="509"/>
        <v>musical</v>
      </c>
      <c r="X3205" s="8">
        <f t="shared" si="500"/>
        <v>2015</v>
      </c>
      <c r="Y3205" s="8">
        <f t="shared" si="501"/>
        <v>8</v>
      </c>
    </row>
    <row r="3206" spans="1:25" ht="19" customHeight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502"/>
        <v>42172.477766203701</v>
      </c>
      <c r="L3206" s="12">
        <f t="shared" si="503"/>
        <v>2015</v>
      </c>
      <c r="M3206" s="12">
        <f t="shared" si="504"/>
        <v>6</v>
      </c>
      <c r="N3206" s="11"/>
      <c r="O3206" s="11">
        <f t="shared" si="505"/>
        <v>42202.468055555553</v>
      </c>
      <c r="P3206" t="b">
        <v>0</v>
      </c>
      <c r="Q3206">
        <v>0</v>
      </c>
      <c r="R3206" t="b">
        <v>0</v>
      </c>
      <c r="S3206" t="s">
        <v>8305</v>
      </c>
      <c r="T3206" s="5">
        <f t="shared" si="506"/>
        <v>0</v>
      </c>
      <c r="U3206" s="5">
        <f t="shared" si="507"/>
        <v>0</v>
      </c>
      <c r="V3206" t="str">
        <f t="shared" si="508"/>
        <v>theater</v>
      </c>
      <c r="W3206" t="str">
        <f t="shared" si="509"/>
        <v>musical</v>
      </c>
      <c r="X3206" s="8">
        <f t="shared" si="500"/>
        <v>2015</v>
      </c>
      <c r="Y3206" s="8">
        <f t="shared" si="501"/>
        <v>6</v>
      </c>
    </row>
    <row r="3207" spans="1:25" ht="19" customHeight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502"/>
        <v>42095.166342592587</v>
      </c>
      <c r="L3207" s="12">
        <f t="shared" si="503"/>
        <v>2015</v>
      </c>
      <c r="M3207" s="12">
        <f t="shared" si="504"/>
        <v>4</v>
      </c>
      <c r="N3207" s="11"/>
      <c r="O3207" s="11">
        <f t="shared" si="505"/>
        <v>42125.166342592587</v>
      </c>
      <c r="P3207" t="b">
        <v>0</v>
      </c>
      <c r="Q3207">
        <v>12</v>
      </c>
      <c r="R3207" t="b">
        <v>0</v>
      </c>
      <c r="S3207" t="s">
        <v>8305</v>
      </c>
      <c r="T3207" s="5">
        <f t="shared" si="506"/>
        <v>3.4125000000000001</v>
      </c>
      <c r="U3207" s="5">
        <f t="shared" si="507"/>
        <v>22.75</v>
      </c>
      <c r="V3207" t="str">
        <f t="shared" si="508"/>
        <v>theater</v>
      </c>
      <c r="W3207" t="str">
        <f t="shared" si="509"/>
        <v>musical</v>
      </c>
      <c r="X3207" s="8">
        <f t="shared" si="500"/>
        <v>2015</v>
      </c>
      <c r="Y3207" s="8">
        <f t="shared" si="501"/>
        <v>4</v>
      </c>
    </row>
    <row r="3208" spans="1:25" ht="19" customHeight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502"/>
        <v>42236.067719907405</v>
      </c>
      <c r="L3208" s="12">
        <f t="shared" si="503"/>
        <v>2015</v>
      </c>
      <c r="M3208" s="12">
        <f t="shared" si="504"/>
        <v>8</v>
      </c>
      <c r="N3208" s="11"/>
      <c r="O3208" s="11">
        <f t="shared" si="505"/>
        <v>42266.067719907405</v>
      </c>
      <c r="P3208" t="b">
        <v>0</v>
      </c>
      <c r="Q3208">
        <v>0</v>
      </c>
      <c r="R3208" t="b">
        <v>0</v>
      </c>
      <c r="S3208" t="s">
        <v>8305</v>
      </c>
      <c r="T3208" s="5">
        <f t="shared" si="506"/>
        <v>0</v>
      </c>
      <c r="U3208" s="5">
        <f t="shared" si="507"/>
        <v>0</v>
      </c>
      <c r="V3208" t="str">
        <f t="shared" si="508"/>
        <v>theater</v>
      </c>
      <c r="W3208" t="str">
        <f t="shared" si="509"/>
        <v>musical</v>
      </c>
      <c r="X3208" s="8">
        <f t="shared" si="500"/>
        <v>2015</v>
      </c>
      <c r="Y3208" s="8">
        <f t="shared" si="501"/>
        <v>8</v>
      </c>
    </row>
    <row r="3209" spans="1:25" ht="19" customHeight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502"/>
        <v>42057.069525462961</v>
      </c>
      <c r="L3209" s="12">
        <f t="shared" si="503"/>
        <v>2015</v>
      </c>
      <c r="M3209" s="12">
        <f t="shared" si="504"/>
        <v>2</v>
      </c>
      <c r="N3209" s="11"/>
      <c r="O3209" s="11">
        <f t="shared" si="505"/>
        <v>42117.027858796289</v>
      </c>
      <c r="P3209" t="b">
        <v>0</v>
      </c>
      <c r="Q3209">
        <v>36</v>
      </c>
      <c r="R3209" t="b">
        <v>0</v>
      </c>
      <c r="S3209" t="s">
        <v>8305</v>
      </c>
      <c r="T3209" s="5">
        <f t="shared" si="506"/>
        <v>46.36363636363636</v>
      </c>
      <c r="U3209" s="5">
        <f t="shared" si="507"/>
        <v>70.833333333333329</v>
      </c>
      <c r="V3209" t="str">
        <f t="shared" si="508"/>
        <v>theater</v>
      </c>
      <c r="W3209" t="str">
        <f t="shared" si="509"/>
        <v>musical</v>
      </c>
      <c r="X3209" s="8">
        <f t="shared" si="500"/>
        <v>2015</v>
      </c>
      <c r="Y3209" s="8">
        <f t="shared" si="501"/>
        <v>2</v>
      </c>
    </row>
    <row r="3210" spans="1:25" ht="19" customHeight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502"/>
        <v>41827.396724537037</v>
      </c>
      <c r="L3210" s="12">
        <f t="shared" si="503"/>
        <v>2014</v>
      </c>
      <c r="M3210" s="12">
        <f t="shared" si="504"/>
        <v>7</v>
      </c>
      <c r="N3210" s="11"/>
      <c r="O3210" s="11">
        <f t="shared" si="505"/>
        <v>41848.396724537037</v>
      </c>
      <c r="P3210" t="b">
        <v>1</v>
      </c>
      <c r="Q3210">
        <v>82</v>
      </c>
      <c r="R3210" t="b">
        <v>1</v>
      </c>
      <c r="S3210" t="s">
        <v>8271</v>
      </c>
      <c r="T3210" s="5">
        <f t="shared" si="506"/>
        <v>103.49999999999999</v>
      </c>
      <c r="U3210" s="5">
        <f t="shared" si="507"/>
        <v>63.109756097560975</v>
      </c>
      <c r="V3210" t="str">
        <f t="shared" si="508"/>
        <v>theater</v>
      </c>
      <c r="W3210" t="str">
        <f t="shared" si="509"/>
        <v>plays</v>
      </c>
      <c r="X3210" s="8">
        <f t="shared" si="500"/>
        <v>2014</v>
      </c>
      <c r="Y3210" s="8">
        <f t="shared" si="501"/>
        <v>7</v>
      </c>
    </row>
    <row r="3211" spans="1:25" ht="19" customHeight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502"/>
        <v>41778.42891203703</v>
      </c>
      <c r="L3211" s="12">
        <f t="shared" si="503"/>
        <v>2014</v>
      </c>
      <c r="M3211" s="12">
        <f t="shared" si="504"/>
        <v>5</v>
      </c>
      <c r="N3211" s="11"/>
      <c r="O3211" s="11">
        <f t="shared" si="505"/>
        <v>41810.75</v>
      </c>
      <c r="P3211" t="b">
        <v>1</v>
      </c>
      <c r="Q3211">
        <v>226</v>
      </c>
      <c r="R3211" t="b">
        <v>1</v>
      </c>
      <c r="S3211" t="s">
        <v>8271</v>
      </c>
      <c r="T3211" s="5">
        <f t="shared" si="506"/>
        <v>119.32315789473684</v>
      </c>
      <c r="U3211" s="5">
        <f t="shared" si="507"/>
        <v>50.157964601769912</v>
      </c>
      <c r="V3211" t="str">
        <f t="shared" si="508"/>
        <v>theater</v>
      </c>
      <c r="W3211" t="str">
        <f t="shared" si="509"/>
        <v>plays</v>
      </c>
      <c r="X3211" s="8">
        <f t="shared" si="500"/>
        <v>2014</v>
      </c>
      <c r="Y3211" s="8">
        <f t="shared" si="501"/>
        <v>5</v>
      </c>
    </row>
    <row r="3212" spans="1:25" ht="19" customHeight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502"/>
        <v>41013.728229166663</v>
      </c>
      <c r="L3212" s="12">
        <f t="shared" si="503"/>
        <v>2012</v>
      </c>
      <c r="M3212" s="12">
        <f t="shared" si="504"/>
        <v>4</v>
      </c>
      <c r="N3212" s="11"/>
      <c r="O3212" s="11">
        <f t="shared" si="505"/>
        <v>41060.957638888889</v>
      </c>
      <c r="P3212" t="b">
        <v>1</v>
      </c>
      <c r="Q3212">
        <v>60</v>
      </c>
      <c r="R3212" t="b">
        <v>1</v>
      </c>
      <c r="S3212" t="s">
        <v>8271</v>
      </c>
      <c r="T3212" s="5">
        <f t="shared" si="506"/>
        <v>125.76666666666667</v>
      </c>
      <c r="U3212" s="5">
        <f t="shared" si="507"/>
        <v>62.883333333333333</v>
      </c>
      <c r="V3212" t="str">
        <f t="shared" si="508"/>
        <v>theater</v>
      </c>
      <c r="W3212" t="str">
        <f t="shared" si="509"/>
        <v>plays</v>
      </c>
      <c r="X3212" s="8">
        <f t="shared" si="500"/>
        <v>2012</v>
      </c>
      <c r="Y3212" s="8">
        <f t="shared" si="501"/>
        <v>4</v>
      </c>
    </row>
    <row r="3213" spans="1:25" ht="19" customHeight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502"/>
        <v>41834.378240740734</v>
      </c>
      <c r="L3213" s="12">
        <f t="shared" si="503"/>
        <v>2014</v>
      </c>
      <c r="M3213" s="12">
        <f t="shared" si="504"/>
        <v>7</v>
      </c>
      <c r="N3213" s="11"/>
      <c r="O3213" s="11">
        <f t="shared" si="505"/>
        <v>41865.875</v>
      </c>
      <c r="P3213" t="b">
        <v>1</v>
      </c>
      <c r="Q3213">
        <v>322</v>
      </c>
      <c r="R3213" t="b">
        <v>1</v>
      </c>
      <c r="S3213" t="s">
        <v>8271</v>
      </c>
      <c r="T3213" s="5">
        <f t="shared" si="506"/>
        <v>119.74347826086958</v>
      </c>
      <c r="U3213" s="5">
        <f t="shared" si="507"/>
        <v>85.531055900621112</v>
      </c>
      <c r="V3213" t="str">
        <f t="shared" si="508"/>
        <v>theater</v>
      </c>
      <c r="W3213" t="str">
        <f t="shared" si="509"/>
        <v>plays</v>
      </c>
      <c r="X3213" s="8">
        <f t="shared" si="500"/>
        <v>2014</v>
      </c>
      <c r="Y3213" s="8">
        <f t="shared" si="501"/>
        <v>7</v>
      </c>
    </row>
    <row r="3214" spans="1:25" ht="19" customHeight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502"/>
        <v>41829.587395833332</v>
      </c>
      <c r="L3214" s="12">
        <f t="shared" si="503"/>
        <v>2014</v>
      </c>
      <c r="M3214" s="12">
        <f t="shared" si="504"/>
        <v>7</v>
      </c>
      <c r="N3214" s="11"/>
      <c r="O3214" s="11">
        <f t="shared" si="505"/>
        <v>41859.587395833332</v>
      </c>
      <c r="P3214" t="b">
        <v>1</v>
      </c>
      <c r="Q3214">
        <v>94</v>
      </c>
      <c r="R3214" t="b">
        <v>1</v>
      </c>
      <c r="S3214" t="s">
        <v>8271</v>
      </c>
      <c r="T3214" s="5">
        <f t="shared" si="506"/>
        <v>126.25</v>
      </c>
      <c r="U3214" s="5">
        <f t="shared" si="507"/>
        <v>53.723404255319146</v>
      </c>
      <c r="V3214" t="str">
        <f t="shared" si="508"/>
        <v>theater</v>
      </c>
      <c r="W3214" t="str">
        <f t="shared" si="509"/>
        <v>plays</v>
      </c>
      <c r="X3214" s="8">
        <f t="shared" si="500"/>
        <v>2014</v>
      </c>
      <c r="Y3214" s="8">
        <f t="shared" si="501"/>
        <v>7</v>
      </c>
    </row>
    <row r="3215" spans="1:25" ht="19" customHeight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502"/>
        <v>42171.555081018516</v>
      </c>
      <c r="L3215" s="12">
        <f t="shared" si="503"/>
        <v>2015</v>
      </c>
      <c r="M3215" s="12">
        <f t="shared" si="504"/>
        <v>6</v>
      </c>
      <c r="N3215" s="11"/>
      <c r="O3215" s="11">
        <f t="shared" si="505"/>
        <v>42211.555081018516</v>
      </c>
      <c r="P3215" t="b">
        <v>1</v>
      </c>
      <c r="Q3215">
        <v>47</v>
      </c>
      <c r="R3215" t="b">
        <v>1</v>
      </c>
      <c r="S3215" t="s">
        <v>8271</v>
      </c>
      <c r="T3215" s="5">
        <f t="shared" si="506"/>
        <v>100.11666666666667</v>
      </c>
      <c r="U3215" s="5">
        <f t="shared" si="507"/>
        <v>127.80851063829788</v>
      </c>
      <c r="V3215" t="str">
        <f t="shared" si="508"/>
        <v>theater</v>
      </c>
      <c r="W3215" t="str">
        <f t="shared" si="509"/>
        <v>plays</v>
      </c>
      <c r="X3215" s="8">
        <f t="shared" si="500"/>
        <v>2015</v>
      </c>
      <c r="Y3215" s="8">
        <f t="shared" si="501"/>
        <v>6</v>
      </c>
    </row>
    <row r="3216" spans="1:25" ht="19" customHeight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502"/>
        <v>42337.584178240737</v>
      </c>
      <c r="L3216" s="12">
        <f t="shared" si="503"/>
        <v>2015</v>
      </c>
      <c r="M3216" s="12">
        <f t="shared" si="504"/>
        <v>11</v>
      </c>
      <c r="N3216" s="11"/>
      <c r="O3216" s="11">
        <f t="shared" si="505"/>
        <v>42374.788194444445</v>
      </c>
      <c r="P3216" t="b">
        <v>1</v>
      </c>
      <c r="Q3216">
        <v>115</v>
      </c>
      <c r="R3216" t="b">
        <v>1</v>
      </c>
      <c r="S3216" t="s">
        <v>8271</v>
      </c>
      <c r="T3216" s="5">
        <f t="shared" si="506"/>
        <v>102.13333333333334</v>
      </c>
      <c r="U3216" s="5">
        <f t="shared" si="507"/>
        <v>106.57391304347826</v>
      </c>
      <c r="V3216" t="str">
        <f t="shared" si="508"/>
        <v>theater</v>
      </c>
      <c r="W3216" t="str">
        <f t="shared" si="509"/>
        <v>plays</v>
      </c>
      <c r="X3216" s="8">
        <f t="shared" si="500"/>
        <v>2015</v>
      </c>
      <c r="Y3216" s="8">
        <f t="shared" si="501"/>
        <v>11</v>
      </c>
    </row>
    <row r="3217" spans="1:25" ht="19" customHeight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502"/>
        <v>42219.456840277773</v>
      </c>
      <c r="L3217" s="12">
        <f t="shared" si="503"/>
        <v>2015</v>
      </c>
      <c r="M3217" s="12">
        <f t="shared" si="504"/>
        <v>8</v>
      </c>
      <c r="N3217" s="11"/>
      <c r="O3217" s="11">
        <f t="shared" si="505"/>
        <v>42256.957638888889</v>
      </c>
      <c r="P3217" t="b">
        <v>1</v>
      </c>
      <c r="Q3217">
        <v>134</v>
      </c>
      <c r="R3217" t="b">
        <v>1</v>
      </c>
      <c r="S3217" t="s">
        <v>8271</v>
      </c>
      <c r="T3217" s="5">
        <f t="shared" si="506"/>
        <v>100.35142857142858</v>
      </c>
      <c r="U3217" s="5">
        <f t="shared" si="507"/>
        <v>262.11194029850748</v>
      </c>
      <c r="V3217" t="str">
        <f t="shared" si="508"/>
        <v>theater</v>
      </c>
      <c r="W3217" t="str">
        <f t="shared" si="509"/>
        <v>plays</v>
      </c>
      <c r="X3217" s="8">
        <f t="shared" si="500"/>
        <v>2015</v>
      </c>
      <c r="Y3217" s="8">
        <f t="shared" si="501"/>
        <v>8</v>
      </c>
    </row>
    <row r="3218" spans="1:25" ht="19" customHeight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502"/>
        <v>42165.254293981481</v>
      </c>
      <c r="L3218" s="12">
        <f t="shared" si="503"/>
        <v>2015</v>
      </c>
      <c r="M3218" s="12">
        <f t="shared" si="504"/>
        <v>6</v>
      </c>
      <c r="N3218" s="11"/>
      <c r="O3218" s="11">
        <f t="shared" si="505"/>
        <v>42196.395833333336</v>
      </c>
      <c r="P3218" t="b">
        <v>1</v>
      </c>
      <c r="Q3218">
        <v>35</v>
      </c>
      <c r="R3218" t="b">
        <v>1</v>
      </c>
      <c r="S3218" t="s">
        <v>8271</v>
      </c>
      <c r="T3218" s="5">
        <f t="shared" si="506"/>
        <v>100.05</v>
      </c>
      <c r="U3218" s="5">
        <f t="shared" si="507"/>
        <v>57.171428571428571</v>
      </c>
      <c r="V3218" t="str">
        <f t="shared" si="508"/>
        <v>theater</v>
      </c>
      <c r="W3218" t="str">
        <f t="shared" si="509"/>
        <v>plays</v>
      </c>
      <c r="X3218" s="8">
        <f t="shared" si="500"/>
        <v>2015</v>
      </c>
      <c r="Y3218" s="8">
        <f t="shared" si="501"/>
        <v>6</v>
      </c>
    </row>
    <row r="3219" spans="1:25" ht="19" customHeight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502"/>
        <v>42648.337777777771</v>
      </c>
      <c r="L3219" s="12">
        <f t="shared" si="503"/>
        <v>2016</v>
      </c>
      <c r="M3219" s="12">
        <f t="shared" si="504"/>
        <v>10</v>
      </c>
      <c r="N3219" s="11"/>
      <c r="O3219" s="11">
        <f t="shared" si="505"/>
        <v>42678.337777777771</v>
      </c>
      <c r="P3219" t="b">
        <v>1</v>
      </c>
      <c r="Q3219">
        <v>104</v>
      </c>
      <c r="R3219" t="b">
        <v>1</v>
      </c>
      <c r="S3219" t="s">
        <v>8271</v>
      </c>
      <c r="T3219" s="5">
        <f t="shared" si="506"/>
        <v>116.02222222222223</v>
      </c>
      <c r="U3219" s="5">
        <f t="shared" si="507"/>
        <v>50.20192307692308</v>
      </c>
      <c r="V3219" t="str">
        <f t="shared" si="508"/>
        <v>theater</v>
      </c>
      <c r="W3219" t="str">
        <f t="shared" si="509"/>
        <v>plays</v>
      </c>
      <c r="X3219" s="8">
        <f t="shared" si="500"/>
        <v>2016</v>
      </c>
      <c r="Y3219" s="8">
        <f t="shared" si="501"/>
        <v>10</v>
      </c>
    </row>
    <row r="3220" spans="1:25" ht="19" customHeight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502"/>
        <v>41970.793819444443</v>
      </c>
      <c r="L3220" s="12">
        <f t="shared" si="503"/>
        <v>2014</v>
      </c>
      <c r="M3220" s="12">
        <f t="shared" si="504"/>
        <v>11</v>
      </c>
      <c r="N3220" s="11"/>
      <c r="O3220" s="11">
        <f t="shared" si="505"/>
        <v>42003.791666666664</v>
      </c>
      <c r="P3220" t="b">
        <v>1</v>
      </c>
      <c r="Q3220">
        <v>184</v>
      </c>
      <c r="R3220" t="b">
        <v>1</v>
      </c>
      <c r="S3220" t="s">
        <v>8271</v>
      </c>
      <c r="T3220" s="5">
        <f t="shared" si="506"/>
        <v>102.1</v>
      </c>
      <c r="U3220" s="5">
        <f t="shared" si="507"/>
        <v>66.586956521739125</v>
      </c>
      <c r="V3220" t="str">
        <f t="shared" si="508"/>
        <v>theater</v>
      </c>
      <c r="W3220" t="str">
        <f t="shared" si="509"/>
        <v>plays</v>
      </c>
      <c r="X3220" s="8">
        <f t="shared" si="500"/>
        <v>2014</v>
      </c>
      <c r="Y3220" s="8">
        <f t="shared" si="501"/>
        <v>11</v>
      </c>
    </row>
    <row r="3221" spans="1:25" ht="19" customHeight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502"/>
        <v>42050.77484953704</v>
      </c>
      <c r="L3221" s="12">
        <f t="shared" si="503"/>
        <v>2015</v>
      </c>
      <c r="M3221" s="12">
        <f t="shared" si="504"/>
        <v>2</v>
      </c>
      <c r="N3221" s="11"/>
      <c r="O3221" s="11">
        <f t="shared" si="505"/>
        <v>42085.733182870368</v>
      </c>
      <c r="P3221" t="b">
        <v>1</v>
      </c>
      <c r="Q3221">
        <v>119</v>
      </c>
      <c r="R3221" t="b">
        <v>1</v>
      </c>
      <c r="S3221" t="s">
        <v>8271</v>
      </c>
      <c r="T3221" s="5">
        <f t="shared" si="506"/>
        <v>100.11000000000001</v>
      </c>
      <c r="U3221" s="5">
        <f t="shared" si="507"/>
        <v>168.25210084033614</v>
      </c>
      <c r="V3221" t="str">
        <f t="shared" si="508"/>
        <v>theater</v>
      </c>
      <c r="W3221" t="str">
        <f t="shared" si="509"/>
        <v>plays</v>
      </c>
      <c r="X3221" s="8">
        <f t="shared" si="500"/>
        <v>2015</v>
      </c>
      <c r="Y3221" s="8">
        <f t="shared" si="501"/>
        <v>2</v>
      </c>
    </row>
    <row r="3222" spans="1:25" ht="19" customHeight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502"/>
        <v>42772.625046296293</v>
      </c>
      <c r="L3222" s="12">
        <f t="shared" si="503"/>
        <v>2017</v>
      </c>
      <c r="M3222" s="12">
        <f t="shared" si="504"/>
        <v>2</v>
      </c>
      <c r="N3222" s="11"/>
      <c r="O3222" s="11">
        <f t="shared" si="505"/>
        <v>42806.666666666664</v>
      </c>
      <c r="P3222" t="b">
        <v>1</v>
      </c>
      <c r="Q3222">
        <v>59</v>
      </c>
      <c r="R3222" t="b">
        <v>1</v>
      </c>
      <c r="S3222" t="s">
        <v>8271</v>
      </c>
      <c r="T3222" s="5">
        <f t="shared" si="506"/>
        <v>100.84</v>
      </c>
      <c r="U3222" s="5">
        <f t="shared" si="507"/>
        <v>256.37288135593218</v>
      </c>
      <c r="V3222" t="str">
        <f t="shared" si="508"/>
        <v>theater</v>
      </c>
      <c r="W3222" t="str">
        <f t="shared" si="509"/>
        <v>plays</v>
      </c>
      <c r="X3222" s="8">
        <f t="shared" si="500"/>
        <v>2017</v>
      </c>
      <c r="Y3222" s="8">
        <f t="shared" si="501"/>
        <v>2</v>
      </c>
    </row>
    <row r="3223" spans="1:25" ht="19" customHeight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502"/>
        <v>42155.488460648143</v>
      </c>
      <c r="L3223" s="12">
        <f t="shared" si="503"/>
        <v>2015</v>
      </c>
      <c r="M3223" s="12">
        <f t="shared" si="504"/>
        <v>5</v>
      </c>
      <c r="N3223" s="11"/>
      <c r="O3223" s="11">
        <f t="shared" si="505"/>
        <v>42190.488460648143</v>
      </c>
      <c r="P3223" t="b">
        <v>1</v>
      </c>
      <c r="Q3223">
        <v>113</v>
      </c>
      <c r="R3223" t="b">
        <v>1</v>
      </c>
      <c r="S3223" t="s">
        <v>8271</v>
      </c>
      <c r="T3223" s="5">
        <f t="shared" si="506"/>
        <v>103.42499999999998</v>
      </c>
      <c r="U3223" s="5">
        <f t="shared" si="507"/>
        <v>36.610619469026545</v>
      </c>
      <c r="V3223" t="str">
        <f t="shared" si="508"/>
        <v>theater</v>
      </c>
      <c r="W3223" t="str">
        <f t="shared" si="509"/>
        <v>plays</v>
      </c>
      <c r="X3223" s="8">
        <f t="shared" si="500"/>
        <v>2015</v>
      </c>
      <c r="Y3223" s="8">
        <f t="shared" si="501"/>
        <v>5</v>
      </c>
    </row>
    <row r="3224" spans="1:25" ht="19" customHeight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502"/>
        <v>42270.373807870368</v>
      </c>
      <c r="L3224" s="12">
        <f t="shared" si="503"/>
        <v>2015</v>
      </c>
      <c r="M3224" s="12">
        <f t="shared" si="504"/>
        <v>9</v>
      </c>
      <c r="N3224" s="11"/>
      <c r="O3224" s="11">
        <f t="shared" si="505"/>
        <v>42301.686805555553</v>
      </c>
      <c r="P3224" t="b">
        <v>1</v>
      </c>
      <c r="Q3224">
        <v>84</v>
      </c>
      <c r="R3224" t="b">
        <v>1</v>
      </c>
      <c r="S3224" t="s">
        <v>8271</v>
      </c>
      <c r="T3224" s="5">
        <f t="shared" si="506"/>
        <v>124.8</v>
      </c>
      <c r="U3224" s="5">
        <f t="shared" si="507"/>
        <v>37.142857142857146</v>
      </c>
      <c r="V3224" t="str">
        <f t="shared" si="508"/>
        <v>theater</v>
      </c>
      <c r="W3224" t="str">
        <f t="shared" si="509"/>
        <v>plays</v>
      </c>
      <c r="X3224" s="8">
        <f t="shared" si="500"/>
        <v>2015</v>
      </c>
      <c r="Y3224" s="8">
        <f t="shared" si="501"/>
        <v>9</v>
      </c>
    </row>
    <row r="3225" spans="1:25" ht="19" customHeight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502"/>
        <v>42206.627037037033</v>
      </c>
      <c r="L3225" s="12">
        <f t="shared" si="503"/>
        <v>2015</v>
      </c>
      <c r="M3225" s="12">
        <f t="shared" si="504"/>
        <v>7</v>
      </c>
      <c r="N3225" s="11"/>
      <c r="O3225" s="11">
        <f t="shared" si="505"/>
        <v>42236.627037037033</v>
      </c>
      <c r="P3225" t="b">
        <v>1</v>
      </c>
      <c r="Q3225">
        <v>74</v>
      </c>
      <c r="R3225" t="b">
        <v>1</v>
      </c>
      <c r="S3225" t="s">
        <v>8271</v>
      </c>
      <c r="T3225" s="5">
        <f t="shared" si="506"/>
        <v>109.51612903225806</v>
      </c>
      <c r="U3225" s="5">
        <f t="shared" si="507"/>
        <v>45.878378378378379</v>
      </c>
      <c r="V3225" t="str">
        <f t="shared" si="508"/>
        <v>theater</v>
      </c>
      <c r="W3225" t="str">
        <f t="shared" si="509"/>
        <v>plays</v>
      </c>
      <c r="X3225" s="8">
        <f t="shared" si="500"/>
        <v>2015</v>
      </c>
      <c r="Y3225" s="8">
        <f t="shared" si="501"/>
        <v>7</v>
      </c>
    </row>
    <row r="3226" spans="1:25" ht="19" customHeight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502"/>
        <v>42697.642511574071</v>
      </c>
      <c r="L3226" s="12">
        <f t="shared" si="503"/>
        <v>2016</v>
      </c>
      <c r="M3226" s="12">
        <f t="shared" si="504"/>
        <v>11</v>
      </c>
      <c r="N3226" s="11"/>
      <c r="O3226" s="11">
        <f t="shared" si="505"/>
        <v>42744.999999999993</v>
      </c>
      <c r="P3226" t="b">
        <v>1</v>
      </c>
      <c r="Q3226">
        <v>216</v>
      </c>
      <c r="R3226" t="b">
        <v>1</v>
      </c>
      <c r="S3226" t="s">
        <v>8271</v>
      </c>
      <c r="T3226" s="5">
        <f t="shared" si="506"/>
        <v>102.03333333333333</v>
      </c>
      <c r="U3226" s="5">
        <f t="shared" si="507"/>
        <v>141.71296296296296</v>
      </c>
      <c r="V3226" t="str">
        <f t="shared" si="508"/>
        <v>theater</v>
      </c>
      <c r="W3226" t="str">
        <f t="shared" si="509"/>
        <v>plays</v>
      </c>
      <c r="X3226" s="8">
        <f t="shared" si="500"/>
        <v>2016</v>
      </c>
      <c r="Y3226" s="8">
        <f t="shared" si="501"/>
        <v>11</v>
      </c>
    </row>
    <row r="3227" spans="1:25" ht="19" customHeight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502"/>
        <v>42503.351134259261</v>
      </c>
      <c r="L3227" s="12">
        <f t="shared" si="503"/>
        <v>2016</v>
      </c>
      <c r="M3227" s="12">
        <f t="shared" si="504"/>
        <v>5</v>
      </c>
      <c r="N3227" s="11"/>
      <c r="O3227" s="11">
        <f t="shared" si="505"/>
        <v>42524.666666666664</v>
      </c>
      <c r="P3227" t="b">
        <v>1</v>
      </c>
      <c r="Q3227">
        <v>39</v>
      </c>
      <c r="R3227" t="b">
        <v>1</v>
      </c>
      <c r="S3227" t="s">
        <v>8271</v>
      </c>
      <c r="T3227" s="5">
        <f t="shared" si="506"/>
        <v>102.35000000000001</v>
      </c>
      <c r="U3227" s="5">
        <f t="shared" si="507"/>
        <v>52.487179487179489</v>
      </c>
      <c r="V3227" t="str">
        <f t="shared" si="508"/>
        <v>theater</v>
      </c>
      <c r="W3227" t="str">
        <f t="shared" si="509"/>
        <v>plays</v>
      </c>
      <c r="X3227" s="8">
        <f t="shared" si="500"/>
        <v>2016</v>
      </c>
      <c r="Y3227" s="8">
        <f t="shared" si="501"/>
        <v>5</v>
      </c>
    </row>
    <row r="3228" spans="1:25" ht="19" customHeight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502"/>
        <v>42277.375138888885</v>
      </c>
      <c r="L3228" s="12">
        <f t="shared" si="503"/>
        <v>2015</v>
      </c>
      <c r="M3228" s="12">
        <f t="shared" si="504"/>
        <v>9</v>
      </c>
      <c r="N3228" s="11"/>
      <c r="O3228" s="11">
        <f t="shared" si="505"/>
        <v>42307.375138888885</v>
      </c>
      <c r="P3228" t="b">
        <v>1</v>
      </c>
      <c r="Q3228">
        <v>21</v>
      </c>
      <c r="R3228" t="b">
        <v>1</v>
      </c>
      <c r="S3228" t="s">
        <v>8271</v>
      </c>
      <c r="T3228" s="5">
        <f t="shared" si="506"/>
        <v>104.16666666666667</v>
      </c>
      <c r="U3228" s="5">
        <f t="shared" si="507"/>
        <v>59.523809523809526</v>
      </c>
      <c r="V3228" t="str">
        <f t="shared" si="508"/>
        <v>theater</v>
      </c>
      <c r="W3228" t="str">
        <f t="shared" si="509"/>
        <v>plays</v>
      </c>
      <c r="X3228" s="8">
        <f t="shared" si="500"/>
        <v>2015</v>
      </c>
      <c r="Y3228" s="8">
        <f t="shared" si="501"/>
        <v>9</v>
      </c>
    </row>
    <row r="3229" spans="1:25" ht="19" customHeight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502"/>
        <v>42722.674027777779</v>
      </c>
      <c r="L3229" s="12">
        <f t="shared" si="503"/>
        <v>2016</v>
      </c>
      <c r="M3229" s="12">
        <f t="shared" si="504"/>
        <v>12</v>
      </c>
      <c r="N3229" s="11"/>
      <c r="O3229" s="11">
        <f t="shared" si="505"/>
        <v>42752.674027777779</v>
      </c>
      <c r="P3229" t="b">
        <v>0</v>
      </c>
      <c r="Q3229">
        <v>30</v>
      </c>
      <c r="R3229" t="b">
        <v>1</v>
      </c>
      <c r="S3229" t="s">
        <v>8271</v>
      </c>
      <c r="T3229" s="5">
        <f t="shared" si="506"/>
        <v>125</v>
      </c>
      <c r="U3229" s="5">
        <f t="shared" si="507"/>
        <v>50</v>
      </c>
      <c r="V3229" t="str">
        <f t="shared" si="508"/>
        <v>theater</v>
      </c>
      <c r="W3229" t="str">
        <f t="shared" si="509"/>
        <v>plays</v>
      </c>
      <c r="X3229" s="8">
        <f t="shared" si="500"/>
        <v>2016</v>
      </c>
      <c r="Y3229" s="8">
        <f t="shared" si="501"/>
        <v>12</v>
      </c>
    </row>
    <row r="3230" spans="1:25" ht="19" customHeight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502"/>
        <v>42323.500972222224</v>
      </c>
      <c r="L3230" s="12">
        <f t="shared" si="503"/>
        <v>2015</v>
      </c>
      <c r="M3230" s="12">
        <f t="shared" si="504"/>
        <v>11</v>
      </c>
      <c r="N3230" s="11"/>
      <c r="O3230" s="11">
        <f t="shared" si="505"/>
        <v>42354.999305555553</v>
      </c>
      <c r="P3230" t="b">
        <v>1</v>
      </c>
      <c r="Q3230">
        <v>37</v>
      </c>
      <c r="R3230" t="b">
        <v>1</v>
      </c>
      <c r="S3230" t="s">
        <v>8271</v>
      </c>
      <c r="T3230" s="5">
        <f t="shared" si="506"/>
        <v>102.34285714285714</v>
      </c>
      <c r="U3230" s="5">
        <f t="shared" si="507"/>
        <v>193.62162162162161</v>
      </c>
      <c r="V3230" t="str">
        <f t="shared" si="508"/>
        <v>theater</v>
      </c>
      <c r="W3230" t="str">
        <f t="shared" si="509"/>
        <v>plays</v>
      </c>
      <c r="X3230" s="8">
        <f t="shared" si="500"/>
        <v>2015</v>
      </c>
      <c r="Y3230" s="8">
        <f t="shared" si="501"/>
        <v>11</v>
      </c>
    </row>
    <row r="3231" spans="1:25" ht="19" customHeight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502"/>
        <v>41933.083310185182</v>
      </c>
      <c r="L3231" s="12">
        <f t="shared" si="503"/>
        <v>2014</v>
      </c>
      <c r="M3231" s="12">
        <f t="shared" si="504"/>
        <v>10</v>
      </c>
      <c r="N3231" s="11"/>
      <c r="O3231" s="11">
        <f t="shared" si="505"/>
        <v>41963.124976851854</v>
      </c>
      <c r="P3231" t="b">
        <v>1</v>
      </c>
      <c r="Q3231">
        <v>202</v>
      </c>
      <c r="R3231" t="b">
        <v>1</v>
      </c>
      <c r="S3231" t="s">
        <v>8271</v>
      </c>
      <c r="T3231" s="5">
        <f t="shared" si="506"/>
        <v>107.86500000000001</v>
      </c>
      <c r="U3231" s="5">
        <f t="shared" si="507"/>
        <v>106.79702970297029</v>
      </c>
      <c r="V3231" t="str">
        <f t="shared" si="508"/>
        <v>theater</v>
      </c>
      <c r="W3231" t="str">
        <f t="shared" si="509"/>
        <v>plays</v>
      </c>
      <c r="X3231" s="8">
        <f t="shared" si="500"/>
        <v>2014</v>
      </c>
      <c r="Y3231" s="8">
        <f t="shared" si="501"/>
        <v>10</v>
      </c>
    </row>
    <row r="3232" spans="1:25" ht="19" customHeight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502"/>
        <v>41897.959791666661</v>
      </c>
      <c r="L3232" s="12">
        <f t="shared" si="503"/>
        <v>2014</v>
      </c>
      <c r="M3232" s="12">
        <f t="shared" si="504"/>
        <v>9</v>
      </c>
      <c r="N3232" s="11"/>
      <c r="O3232" s="11">
        <f t="shared" si="505"/>
        <v>41912.957638888889</v>
      </c>
      <c r="P3232" t="b">
        <v>1</v>
      </c>
      <c r="Q3232">
        <v>37</v>
      </c>
      <c r="R3232" t="b">
        <v>1</v>
      </c>
      <c r="S3232" t="s">
        <v>8271</v>
      </c>
      <c r="T3232" s="5">
        <f t="shared" si="506"/>
        <v>109.88461538461539</v>
      </c>
      <c r="U3232" s="5">
        <f t="shared" si="507"/>
        <v>77.21621621621621</v>
      </c>
      <c r="V3232" t="str">
        <f t="shared" si="508"/>
        <v>theater</v>
      </c>
      <c r="W3232" t="str">
        <f t="shared" si="509"/>
        <v>plays</v>
      </c>
      <c r="X3232" s="8">
        <f t="shared" si="500"/>
        <v>2014</v>
      </c>
      <c r="Y3232" s="8">
        <f t="shared" si="501"/>
        <v>9</v>
      </c>
    </row>
    <row r="3233" spans="1:25" ht="19" customHeight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502"/>
        <v>42446.735497685186</v>
      </c>
      <c r="L3233" s="12">
        <f t="shared" si="503"/>
        <v>2016</v>
      </c>
      <c r="M3233" s="12">
        <f t="shared" si="504"/>
        <v>3</v>
      </c>
      <c r="N3233" s="11"/>
      <c r="O3233" s="11">
        <f t="shared" si="505"/>
        <v>42476.735497685186</v>
      </c>
      <c r="P3233" t="b">
        <v>0</v>
      </c>
      <c r="Q3233">
        <v>28</v>
      </c>
      <c r="R3233" t="b">
        <v>1</v>
      </c>
      <c r="S3233" t="s">
        <v>8271</v>
      </c>
      <c r="T3233" s="5">
        <f t="shared" si="506"/>
        <v>161</v>
      </c>
      <c r="U3233" s="5">
        <f t="shared" si="507"/>
        <v>57.5</v>
      </c>
      <c r="V3233" t="str">
        <f t="shared" si="508"/>
        <v>theater</v>
      </c>
      <c r="W3233" t="str">
        <f t="shared" si="509"/>
        <v>plays</v>
      </c>
      <c r="X3233" s="8">
        <f t="shared" si="500"/>
        <v>2016</v>
      </c>
      <c r="Y3233" s="8">
        <f t="shared" si="501"/>
        <v>3</v>
      </c>
    </row>
    <row r="3234" spans="1:25" ht="19" customHeight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502"/>
        <v>42463.605520833335</v>
      </c>
      <c r="L3234" s="12">
        <f t="shared" si="503"/>
        <v>2016</v>
      </c>
      <c r="M3234" s="12">
        <f t="shared" si="504"/>
        <v>4</v>
      </c>
      <c r="N3234" s="11"/>
      <c r="O3234" s="11">
        <f t="shared" si="505"/>
        <v>42493.957638888889</v>
      </c>
      <c r="P3234" t="b">
        <v>1</v>
      </c>
      <c r="Q3234">
        <v>26</v>
      </c>
      <c r="R3234" t="b">
        <v>1</v>
      </c>
      <c r="S3234" t="s">
        <v>8271</v>
      </c>
      <c r="T3234" s="5">
        <f t="shared" si="506"/>
        <v>131.20000000000002</v>
      </c>
      <c r="U3234" s="5">
        <f t="shared" si="507"/>
        <v>50.46153846153846</v>
      </c>
      <c r="V3234" t="str">
        <f t="shared" si="508"/>
        <v>theater</v>
      </c>
      <c r="W3234" t="str">
        <f t="shared" si="509"/>
        <v>plays</v>
      </c>
      <c r="X3234" s="8">
        <f t="shared" si="500"/>
        <v>2016</v>
      </c>
      <c r="Y3234" s="8">
        <f t="shared" si="501"/>
        <v>4</v>
      </c>
    </row>
    <row r="3235" spans="1:25" ht="19" customHeight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502"/>
        <v>42766.596701388888</v>
      </c>
      <c r="L3235" s="12">
        <f t="shared" si="503"/>
        <v>2017</v>
      </c>
      <c r="M3235" s="12">
        <f t="shared" si="504"/>
        <v>1</v>
      </c>
      <c r="N3235" s="11"/>
      <c r="O3235" s="11">
        <f t="shared" si="505"/>
        <v>42796.596701388888</v>
      </c>
      <c r="P3235" t="b">
        <v>0</v>
      </c>
      <c r="Q3235">
        <v>61</v>
      </c>
      <c r="R3235" t="b">
        <v>1</v>
      </c>
      <c r="S3235" t="s">
        <v>8271</v>
      </c>
      <c r="T3235" s="5">
        <f t="shared" si="506"/>
        <v>118.8</v>
      </c>
      <c r="U3235" s="5">
        <f t="shared" si="507"/>
        <v>97.377049180327873</v>
      </c>
      <c r="V3235" t="str">
        <f t="shared" si="508"/>
        <v>theater</v>
      </c>
      <c r="W3235" t="str">
        <f t="shared" si="509"/>
        <v>plays</v>
      </c>
      <c r="X3235" s="8">
        <f t="shared" si="500"/>
        <v>2017</v>
      </c>
      <c r="Y3235" s="8">
        <f t="shared" si="501"/>
        <v>1</v>
      </c>
    </row>
    <row r="3236" spans="1:25" ht="19" customHeight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502"/>
        <v>42734.581111111103</v>
      </c>
      <c r="L3236" s="12">
        <f t="shared" si="503"/>
        <v>2016</v>
      </c>
      <c r="M3236" s="12">
        <f t="shared" si="504"/>
        <v>12</v>
      </c>
      <c r="N3236" s="11"/>
      <c r="O3236" s="11">
        <f t="shared" si="505"/>
        <v>42767.771527777775</v>
      </c>
      <c r="P3236" t="b">
        <v>0</v>
      </c>
      <c r="Q3236">
        <v>115</v>
      </c>
      <c r="R3236" t="b">
        <v>1</v>
      </c>
      <c r="S3236" t="s">
        <v>8271</v>
      </c>
      <c r="T3236" s="5">
        <f t="shared" si="506"/>
        <v>100.39275000000001</v>
      </c>
      <c r="U3236" s="5">
        <f t="shared" si="507"/>
        <v>34.91921739130435</v>
      </c>
      <c r="V3236" t="str">
        <f t="shared" si="508"/>
        <v>theater</v>
      </c>
      <c r="W3236" t="str">
        <f t="shared" si="509"/>
        <v>plays</v>
      </c>
      <c r="X3236" s="8">
        <f t="shared" si="500"/>
        <v>2016</v>
      </c>
      <c r="Y3236" s="8">
        <f t="shared" si="501"/>
        <v>12</v>
      </c>
    </row>
    <row r="3237" spans="1:25" ht="19" customHeight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502"/>
        <v>42522.139479166661</v>
      </c>
      <c r="L3237" s="12">
        <f t="shared" si="503"/>
        <v>2016</v>
      </c>
      <c r="M3237" s="12">
        <f t="shared" si="504"/>
        <v>6</v>
      </c>
      <c r="N3237" s="11"/>
      <c r="O3237" s="11">
        <f t="shared" si="505"/>
        <v>42552.139479166661</v>
      </c>
      <c r="P3237" t="b">
        <v>1</v>
      </c>
      <c r="Q3237">
        <v>181</v>
      </c>
      <c r="R3237" t="b">
        <v>1</v>
      </c>
      <c r="S3237" t="s">
        <v>8271</v>
      </c>
      <c r="T3237" s="5">
        <f t="shared" si="506"/>
        <v>103.20666666666666</v>
      </c>
      <c r="U3237" s="5">
        <f t="shared" si="507"/>
        <v>85.530386740331494</v>
      </c>
      <c r="V3237" t="str">
        <f t="shared" si="508"/>
        <v>theater</v>
      </c>
      <c r="W3237" t="str">
        <f t="shared" si="509"/>
        <v>plays</v>
      </c>
      <c r="X3237" s="8">
        <f t="shared" si="500"/>
        <v>2016</v>
      </c>
      <c r="Y3237" s="8">
        <f t="shared" si="501"/>
        <v>6</v>
      </c>
    </row>
    <row r="3238" spans="1:25" ht="19" customHeight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502"/>
        <v>42702.708715277775</v>
      </c>
      <c r="L3238" s="12">
        <f t="shared" si="503"/>
        <v>2016</v>
      </c>
      <c r="M3238" s="12">
        <f t="shared" si="504"/>
        <v>11</v>
      </c>
      <c r="N3238" s="11"/>
      <c r="O3238" s="11">
        <f t="shared" si="505"/>
        <v>42732.708715277775</v>
      </c>
      <c r="P3238" t="b">
        <v>0</v>
      </c>
      <c r="Q3238">
        <v>110</v>
      </c>
      <c r="R3238" t="b">
        <v>1</v>
      </c>
      <c r="S3238" t="s">
        <v>8271</v>
      </c>
      <c r="T3238" s="5">
        <f t="shared" si="506"/>
        <v>100.6</v>
      </c>
      <c r="U3238" s="5">
        <f t="shared" si="507"/>
        <v>182.90909090909091</v>
      </c>
      <c r="V3238" t="str">
        <f t="shared" si="508"/>
        <v>theater</v>
      </c>
      <c r="W3238" t="str">
        <f t="shared" si="509"/>
        <v>plays</v>
      </c>
      <c r="X3238" s="8">
        <f t="shared" si="500"/>
        <v>2016</v>
      </c>
      <c r="Y3238" s="8">
        <f t="shared" si="501"/>
        <v>11</v>
      </c>
    </row>
    <row r="3239" spans="1:25" ht="19" customHeight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502"/>
        <v>42252.266018518516</v>
      </c>
      <c r="L3239" s="12">
        <f t="shared" si="503"/>
        <v>2015</v>
      </c>
      <c r="M3239" s="12">
        <f t="shared" si="504"/>
        <v>9</v>
      </c>
      <c r="N3239" s="11"/>
      <c r="O3239" s="11">
        <f t="shared" si="505"/>
        <v>42275.957638888889</v>
      </c>
      <c r="P3239" t="b">
        <v>1</v>
      </c>
      <c r="Q3239">
        <v>269</v>
      </c>
      <c r="R3239" t="b">
        <v>1</v>
      </c>
      <c r="S3239" t="s">
        <v>8271</v>
      </c>
      <c r="T3239" s="5">
        <f t="shared" si="506"/>
        <v>100.78754285714287</v>
      </c>
      <c r="U3239" s="5">
        <f t="shared" si="507"/>
        <v>131.13620817843866</v>
      </c>
      <c r="V3239" t="str">
        <f t="shared" si="508"/>
        <v>theater</v>
      </c>
      <c r="W3239" t="str">
        <f t="shared" si="509"/>
        <v>plays</v>
      </c>
      <c r="X3239" s="8">
        <f t="shared" si="500"/>
        <v>2015</v>
      </c>
      <c r="Y3239" s="8">
        <f t="shared" si="501"/>
        <v>9</v>
      </c>
    </row>
    <row r="3240" spans="1:25" ht="19" customHeight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502"/>
        <v>42156.302060185182</v>
      </c>
      <c r="L3240" s="12">
        <f t="shared" si="503"/>
        <v>2015</v>
      </c>
      <c r="M3240" s="12">
        <f t="shared" si="504"/>
        <v>6</v>
      </c>
      <c r="N3240" s="11"/>
      <c r="O3240" s="11">
        <f t="shared" si="505"/>
        <v>42186.302060185182</v>
      </c>
      <c r="P3240" t="b">
        <v>1</v>
      </c>
      <c r="Q3240">
        <v>79</v>
      </c>
      <c r="R3240" t="b">
        <v>1</v>
      </c>
      <c r="S3240" t="s">
        <v>8271</v>
      </c>
      <c r="T3240" s="5">
        <f t="shared" si="506"/>
        <v>112.32142857142857</v>
      </c>
      <c r="U3240" s="5">
        <f t="shared" si="507"/>
        <v>39.810126582278478</v>
      </c>
      <c r="V3240" t="str">
        <f t="shared" si="508"/>
        <v>theater</v>
      </c>
      <c r="W3240" t="str">
        <f t="shared" si="509"/>
        <v>plays</v>
      </c>
      <c r="X3240" s="8">
        <f t="shared" si="500"/>
        <v>2015</v>
      </c>
      <c r="Y3240" s="8">
        <f t="shared" si="501"/>
        <v>6</v>
      </c>
    </row>
    <row r="3241" spans="1:25" ht="19" customHeight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502"/>
        <v>42277.880706018514</v>
      </c>
      <c r="L3241" s="12">
        <f t="shared" si="503"/>
        <v>2015</v>
      </c>
      <c r="M3241" s="12">
        <f t="shared" si="504"/>
        <v>9</v>
      </c>
      <c r="N3241" s="11"/>
      <c r="O3241" s="11">
        <f t="shared" si="505"/>
        <v>42302.790972222218</v>
      </c>
      <c r="P3241" t="b">
        <v>1</v>
      </c>
      <c r="Q3241">
        <v>104</v>
      </c>
      <c r="R3241" t="b">
        <v>1</v>
      </c>
      <c r="S3241" t="s">
        <v>8271</v>
      </c>
      <c r="T3241" s="5">
        <f t="shared" si="506"/>
        <v>105.91914022517912</v>
      </c>
      <c r="U3241" s="5">
        <f t="shared" si="507"/>
        <v>59.701730769230764</v>
      </c>
      <c r="V3241" t="str">
        <f t="shared" si="508"/>
        <v>theater</v>
      </c>
      <c r="W3241" t="str">
        <f t="shared" si="509"/>
        <v>plays</v>
      </c>
      <c r="X3241" s="8">
        <f t="shared" si="500"/>
        <v>2015</v>
      </c>
      <c r="Y3241" s="8">
        <f t="shared" si="501"/>
        <v>9</v>
      </c>
    </row>
    <row r="3242" spans="1:25" ht="19" customHeight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502"/>
        <v>42754.485509259255</v>
      </c>
      <c r="L3242" s="12">
        <f t="shared" si="503"/>
        <v>2017</v>
      </c>
      <c r="M3242" s="12">
        <f t="shared" si="504"/>
        <v>1</v>
      </c>
      <c r="N3242" s="11"/>
      <c r="O3242" s="11">
        <f t="shared" si="505"/>
        <v>42782.749999999993</v>
      </c>
      <c r="P3242" t="b">
        <v>0</v>
      </c>
      <c r="Q3242">
        <v>34</v>
      </c>
      <c r="R3242" t="b">
        <v>1</v>
      </c>
      <c r="S3242" t="s">
        <v>8271</v>
      </c>
      <c r="T3242" s="5">
        <f t="shared" si="506"/>
        <v>100.56666666666668</v>
      </c>
      <c r="U3242" s="5">
        <f t="shared" si="507"/>
        <v>88.735294117647058</v>
      </c>
      <c r="V3242" t="str">
        <f t="shared" si="508"/>
        <v>theater</v>
      </c>
      <c r="W3242" t="str">
        <f t="shared" si="509"/>
        <v>plays</v>
      </c>
      <c r="X3242" s="8">
        <f t="shared" si="500"/>
        <v>2017</v>
      </c>
      <c r="Y3242" s="8">
        <f t="shared" si="501"/>
        <v>1</v>
      </c>
    </row>
    <row r="3243" spans="1:25" ht="19" customHeight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502"/>
        <v>41893.116550925923</v>
      </c>
      <c r="L3243" s="12">
        <f t="shared" si="503"/>
        <v>2014</v>
      </c>
      <c r="M3243" s="12">
        <f t="shared" si="504"/>
        <v>9</v>
      </c>
      <c r="N3243" s="11"/>
      <c r="O3243" s="11">
        <f t="shared" si="505"/>
        <v>41926.082638888889</v>
      </c>
      <c r="P3243" t="b">
        <v>1</v>
      </c>
      <c r="Q3243">
        <v>167</v>
      </c>
      <c r="R3243" t="b">
        <v>1</v>
      </c>
      <c r="S3243" t="s">
        <v>8271</v>
      </c>
      <c r="T3243" s="5">
        <f t="shared" si="506"/>
        <v>115.30588235294117</v>
      </c>
      <c r="U3243" s="5">
        <f t="shared" si="507"/>
        <v>58.688622754491021</v>
      </c>
      <c r="V3243" t="str">
        <f t="shared" si="508"/>
        <v>theater</v>
      </c>
      <c r="W3243" t="str">
        <f t="shared" si="509"/>
        <v>plays</v>
      </c>
      <c r="X3243" s="8">
        <f t="shared" si="500"/>
        <v>2014</v>
      </c>
      <c r="Y3243" s="8">
        <f t="shared" si="501"/>
        <v>9</v>
      </c>
    </row>
    <row r="3244" spans="1:25" ht="19" customHeight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502"/>
        <v>41871.547361111108</v>
      </c>
      <c r="L3244" s="12">
        <f t="shared" si="503"/>
        <v>2014</v>
      </c>
      <c r="M3244" s="12">
        <f t="shared" si="504"/>
        <v>8</v>
      </c>
      <c r="N3244" s="11"/>
      <c r="O3244" s="11">
        <f t="shared" si="505"/>
        <v>41901.547361111108</v>
      </c>
      <c r="P3244" t="b">
        <v>1</v>
      </c>
      <c r="Q3244">
        <v>183</v>
      </c>
      <c r="R3244" t="b">
        <v>1</v>
      </c>
      <c r="S3244" t="s">
        <v>8271</v>
      </c>
      <c r="T3244" s="5">
        <f t="shared" si="506"/>
        <v>127.30419999999999</v>
      </c>
      <c r="U3244" s="5">
        <f t="shared" si="507"/>
        <v>69.56513661202186</v>
      </c>
      <c r="V3244" t="str">
        <f t="shared" si="508"/>
        <v>theater</v>
      </c>
      <c r="W3244" t="str">
        <f t="shared" si="509"/>
        <v>plays</v>
      </c>
      <c r="X3244" s="8">
        <f t="shared" si="500"/>
        <v>2014</v>
      </c>
      <c r="Y3244" s="8">
        <f t="shared" si="501"/>
        <v>8</v>
      </c>
    </row>
    <row r="3245" spans="1:25" ht="19" customHeight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502"/>
        <v>42261.888449074067</v>
      </c>
      <c r="L3245" s="12">
        <f t="shared" si="503"/>
        <v>2015</v>
      </c>
      <c r="M3245" s="12">
        <f t="shared" si="504"/>
        <v>9</v>
      </c>
      <c r="N3245" s="11"/>
      <c r="O3245" s="11">
        <f t="shared" si="505"/>
        <v>42285.791666666664</v>
      </c>
      <c r="P3245" t="b">
        <v>1</v>
      </c>
      <c r="Q3245">
        <v>71</v>
      </c>
      <c r="R3245" t="b">
        <v>1</v>
      </c>
      <c r="S3245" t="s">
        <v>8271</v>
      </c>
      <c r="T3245" s="5">
        <f t="shared" si="506"/>
        <v>102.83750000000001</v>
      </c>
      <c r="U3245" s="5">
        <f t="shared" si="507"/>
        <v>115.87323943661971</v>
      </c>
      <c r="V3245" t="str">
        <f t="shared" si="508"/>
        <v>theater</v>
      </c>
      <c r="W3245" t="str">
        <f t="shared" si="509"/>
        <v>plays</v>
      </c>
      <c r="X3245" s="8">
        <f t="shared" si="500"/>
        <v>2015</v>
      </c>
      <c r="Y3245" s="8">
        <f t="shared" si="501"/>
        <v>9</v>
      </c>
    </row>
    <row r="3246" spans="1:25" ht="19" customHeight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502"/>
        <v>42675.485902777778</v>
      </c>
      <c r="L3246" s="12">
        <f t="shared" si="503"/>
        <v>2016</v>
      </c>
      <c r="M3246" s="12">
        <f t="shared" si="504"/>
        <v>11</v>
      </c>
      <c r="N3246" s="11"/>
      <c r="O3246" s="11">
        <f t="shared" si="505"/>
        <v>42705.527569444443</v>
      </c>
      <c r="P3246" t="b">
        <v>0</v>
      </c>
      <c r="Q3246">
        <v>69</v>
      </c>
      <c r="R3246" t="b">
        <v>1</v>
      </c>
      <c r="S3246" t="s">
        <v>8271</v>
      </c>
      <c r="T3246" s="5">
        <f t="shared" si="506"/>
        <v>102.9375</v>
      </c>
      <c r="U3246" s="5">
        <f t="shared" si="507"/>
        <v>23.869565217391305</v>
      </c>
      <c r="V3246" t="str">
        <f t="shared" si="508"/>
        <v>theater</v>
      </c>
      <c r="W3246" t="str">
        <f t="shared" si="509"/>
        <v>plays</v>
      </c>
      <c r="X3246" s="8">
        <f t="shared" si="500"/>
        <v>2016</v>
      </c>
      <c r="Y3246" s="8">
        <f t="shared" si="501"/>
        <v>11</v>
      </c>
    </row>
    <row r="3247" spans="1:25" ht="19" customHeight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502"/>
        <v>42135.391874999994</v>
      </c>
      <c r="L3247" s="12">
        <f t="shared" si="503"/>
        <v>2015</v>
      </c>
      <c r="M3247" s="12">
        <f t="shared" si="504"/>
        <v>5</v>
      </c>
      <c r="N3247" s="11"/>
      <c r="O3247" s="11">
        <f t="shared" si="505"/>
        <v>42166.874999999993</v>
      </c>
      <c r="P3247" t="b">
        <v>0</v>
      </c>
      <c r="Q3247">
        <v>270</v>
      </c>
      <c r="R3247" t="b">
        <v>1</v>
      </c>
      <c r="S3247" t="s">
        <v>8271</v>
      </c>
      <c r="T3247" s="5">
        <f t="shared" si="506"/>
        <v>104.3047619047619</v>
      </c>
      <c r="U3247" s="5">
        <f t="shared" si="507"/>
        <v>81.125925925925927</v>
      </c>
      <c r="V3247" t="str">
        <f t="shared" si="508"/>
        <v>theater</v>
      </c>
      <c r="W3247" t="str">
        <f t="shared" si="509"/>
        <v>plays</v>
      </c>
      <c r="X3247" s="8">
        <f t="shared" si="500"/>
        <v>2015</v>
      </c>
      <c r="Y3247" s="8">
        <f t="shared" si="501"/>
        <v>5</v>
      </c>
    </row>
    <row r="3248" spans="1:25" ht="19" customHeight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502"/>
        <v>42230.263888888883</v>
      </c>
      <c r="L3248" s="12">
        <f t="shared" si="503"/>
        <v>2015</v>
      </c>
      <c r="M3248" s="12">
        <f t="shared" si="504"/>
        <v>8</v>
      </c>
      <c r="N3248" s="11"/>
      <c r="O3248" s="11">
        <f t="shared" si="505"/>
        <v>42258.957638888889</v>
      </c>
      <c r="P3248" t="b">
        <v>1</v>
      </c>
      <c r="Q3248">
        <v>193</v>
      </c>
      <c r="R3248" t="b">
        <v>1</v>
      </c>
      <c r="S3248" t="s">
        <v>8271</v>
      </c>
      <c r="T3248" s="5">
        <f t="shared" si="506"/>
        <v>111.22000000000001</v>
      </c>
      <c r="U3248" s="5">
        <f t="shared" si="507"/>
        <v>57.626943005181346</v>
      </c>
      <c r="V3248" t="str">
        <f t="shared" si="508"/>
        <v>theater</v>
      </c>
      <c r="W3248" t="str">
        <f t="shared" si="509"/>
        <v>plays</v>
      </c>
      <c r="X3248" s="8">
        <f t="shared" si="500"/>
        <v>2015</v>
      </c>
      <c r="Y3248" s="8">
        <f t="shared" si="501"/>
        <v>8</v>
      </c>
    </row>
    <row r="3249" spans="1:25" ht="19" customHeight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502"/>
        <v>42167.22583333333</v>
      </c>
      <c r="L3249" s="12">
        <f t="shared" si="503"/>
        <v>2015</v>
      </c>
      <c r="M3249" s="12">
        <f t="shared" si="504"/>
        <v>6</v>
      </c>
      <c r="N3249" s="11"/>
      <c r="O3249" s="11">
        <f t="shared" si="505"/>
        <v>42197.22583333333</v>
      </c>
      <c r="P3249" t="b">
        <v>1</v>
      </c>
      <c r="Q3249">
        <v>57</v>
      </c>
      <c r="R3249" t="b">
        <v>1</v>
      </c>
      <c r="S3249" t="s">
        <v>8271</v>
      </c>
      <c r="T3249" s="5">
        <f t="shared" si="506"/>
        <v>105.86</v>
      </c>
      <c r="U3249" s="5">
        <f t="shared" si="507"/>
        <v>46.429824561403507</v>
      </c>
      <c r="V3249" t="str">
        <f t="shared" si="508"/>
        <v>theater</v>
      </c>
      <c r="W3249" t="str">
        <f t="shared" si="509"/>
        <v>plays</v>
      </c>
      <c r="X3249" s="8">
        <f t="shared" si="500"/>
        <v>2015</v>
      </c>
      <c r="Y3249" s="8">
        <f t="shared" si="501"/>
        <v>6</v>
      </c>
    </row>
    <row r="3250" spans="1:25" ht="19" customHeight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502"/>
        <v>42068.68005787037</v>
      </c>
      <c r="L3250" s="12">
        <f t="shared" si="503"/>
        <v>2015</v>
      </c>
      <c r="M3250" s="12">
        <f t="shared" si="504"/>
        <v>3</v>
      </c>
      <c r="N3250" s="11"/>
      <c r="O3250" s="11">
        <f t="shared" si="505"/>
        <v>42098.638391203705</v>
      </c>
      <c r="P3250" t="b">
        <v>1</v>
      </c>
      <c r="Q3250">
        <v>200</v>
      </c>
      <c r="R3250" t="b">
        <v>1</v>
      </c>
      <c r="S3250" t="s">
        <v>8271</v>
      </c>
      <c r="T3250" s="5">
        <f t="shared" si="506"/>
        <v>100.79166666666666</v>
      </c>
      <c r="U3250" s="5">
        <f t="shared" si="507"/>
        <v>60.475000000000001</v>
      </c>
      <c r="V3250" t="str">
        <f t="shared" si="508"/>
        <v>theater</v>
      </c>
      <c r="W3250" t="str">
        <f t="shared" si="509"/>
        <v>plays</v>
      </c>
      <c r="X3250" s="8">
        <f t="shared" si="500"/>
        <v>2015</v>
      </c>
      <c r="Y3250" s="8">
        <f t="shared" si="501"/>
        <v>3</v>
      </c>
    </row>
    <row r="3251" spans="1:25" ht="19" customHeight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502"/>
        <v>42145.538356481477</v>
      </c>
      <c r="L3251" s="12">
        <f t="shared" si="503"/>
        <v>2015</v>
      </c>
      <c r="M3251" s="12">
        <f t="shared" si="504"/>
        <v>5</v>
      </c>
      <c r="N3251" s="11"/>
      <c r="O3251" s="11">
        <f t="shared" si="505"/>
        <v>42175.538356481477</v>
      </c>
      <c r="P3251" t="b">
        <v>1</v>
      </c>
      <c r="Q3251">
        <v>88</v>
      </c>
      <c r="R3251" t="b">
        <v>1</v>
      </c>
      <c r="S3251" t="s">
        <v>8271</v>
      </c>
      <c r="T3251" s="5">
        <f t="shared" si="506"/>
        <v>104.92727272727274</v>
      </c>
      <c r="U3251" s="5">
        <f t="shared" si="507"/>
        <v>65.579545454545453</v>
      </c>
      <c r="V3251" t="str">
        <f t="shared" si="508"/>
        <v>theater</v>
      </c>
      <c r="W3251" t="str">
        <f t="shared" si="509"/>
        <v>plays</v>
      </c>
      <c r="X3251" s="8">
        <f t="shared" si="500"/>
        <v>2015</v>
      </c>
      <c r="Y3251" s="8">
        <f t="shared" si="501"/>
        <v>5</v>
      </c>
    </row>
    <row r="3252" spans="1:25" ht="19" customHeight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502"/>
        <v>41918.533842592587</v>
      </c>
      <c r="L3252" s="12">
        <f t="shared" si="503"/>
        <v>2014</v>
      </c>
      <c r="M3252" s="12">
        <f t="shared" si="504"/>
        <v>10</v>
      </c>
      <c r="N3252" s="11"/>
      <c r="O3252" s="11">
        <f t="shared" si="505"/>
        <v>41948.575509259259</v>
      </c>
      <c r="P3252" t="b">
        <v>1</v>
      </c>
      <c r="Q3252">
        <v>213</v>
      </c>
      <c r="R3252" t="b">
        <v>1</v>
      </c>
      <c r="S3252" t="s">
        <v>8271</v>
      </c>
      <c r="T3252" s="5">
        <f t="shared" si="506"/>
        <v>101.55199999999999</v>
      </c>
      <c r="U3252" s="5">
        <f t="shared" si="507"/>
        <v>119.1924882629108</v>
      </c>
      <c r="V3252" t="str">
        <f t="shared" si="508"/>
        <v>theater</v>
      </c>
      <c r="W3252" t="str">
        <f t="shared" si="509"/>
        <v>plays</v>
      </c>
      <c r="X3252" s="8">
        <f t="shared" si="500"/>
        <v>2014</v>
      </c>
      <c r="Y3252" s="8">
        <f t="shared" si="501"/>
        <v>10</v>
      </c>
    </row>
    <row r="3253" spans="1:25" ht="19" customHeight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502"/>
        <v>42146.52275462963</v>
      </c>
      <c r="L3253" s="12">
        <f t="shared" si="503"/>
        <v>2015</v>
      </c>
      <c r="M3253" s="12">
        <f t="shared" si="504"/>
        <v>5</v>
      </c>
      <c r="N3253" s="11"/>
      <c r="O3253" s="11">
        <f t="shared" si="505"/>
        <v>42176.52275462963</v>
      </c>
      <c r="P3253" t="b">
        <v>1</v>
      </c>
      <c r="Q3253">
        <v>20</v>
      </c>
      <c r="R3253" t="b">
        <v>1</v>
      </c>
      <c r="S3253" t="s">
        <v>8271</v>
      </c>
      <c r="T3253" s="5">
        <f t="shared" si="506"/>
        <v>110.73333333333333</v>
      </c>
      <c r="U3253" s="5">
        <f t="shared" si="507"/>
        <v>83.05</v>
      </c>
      <c r="V3253" t="str">
        <f t="shared" si="508"/>
        <v>theater</v>
      </c>
      <c r="W3253" t="str">
        <f t="shared" si="509"/>
        <v>plays</v>
      </c>
      <c r="X3253" s="8">
        <f t="shared" si="500"/>
        <v>2015</v>
      </c>
      <c r="Y3253" s="8">
        <f t="shared" si="501"/>
        <v>5</v>
      </c>
    </row>
    <row r="3254" spans="1:25" ht="19" customHeight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502"/>
        <v>42590.264351851853</v>
      </c>
      <c r="L3254" s="12">
        <f t="shared" si="503"/>
        <v>2016</v>
      </c>
      <c r="M3254" s="12">
        <f t="shared" si="504"/>
        <v>8</v>
      </c>
      <c r="N3254" s="11"/>
      <c r="O3254" s="11">
        <f t="shared" si="505"/>
        <v>42620.264351851853</v>
      </c>
      <c r="P3254" t="b">
        <v>1</v>
      </c>
      <c r="Q3254">
        <v>50</v>
      </c>
      <c r="R3254" t="b">
        <v>1</v>
      </c>
      <c r="S3254" t="s">
        <v>8271</v>
      </c>
      <c r="T3254" s="5">
        <f t="shared" si="506"/>
        <v>127.82222222222221</v>
      </c>
      <c r="U3254" s="5">
        <f t="shared" si="507"/>
        <v>57.52</v>
      </c>
      <c r="V3254" t="str">
        <f t="shared" si="508"/>
        <v>theater</v>
      </c>
      <c r="W3254" t="str">
        <f t="shared" si="509"/>
        <v>plays</v>
      </c>
      <c r="X3254" s="8">
        <f t="shared" si="500"/>
        <v>2016</v>
      </c>
      <c r="Y3254" s="8">
        <f t="shared" si="501"/>
        <v>8</v>
      </c>
    </row>
    <row r="3255" spans="1:25" ht="19" customHeight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502"/>
        <v>42602.368379629632</v>
      </c>
      <c r="L3255" s="12">
        <f t="shared" si="503"/>
        <v>2016</v>
      </c>
      <c r="M3255" s="12">
        <f t="shared" si="504"/>
        <v>8</v>
      </c>
      <c r="N3255" s="11"/>
      <c r="O3255" s="11">
        <f t="shared" si="505"/>
        <v>42620.947916666664</v>
      </c>
      <c r="P3255" t="b">
        <v>1</v>
      </c>
      <c r="Q3255">
        <v>115</v>
      </c>
      <c r="R3255" t="b">
        <v>1</v>
      </c>
      <c r="S3255" t="s">
        <v>8271</v>
      </c>
      <c r="T3255" s="5">
        <f t="shared" si="506"/>
        <v>101.82500000000002</v>
      </c>
      <c r="U3255" s="5">
        <f t="shared" si="507"/>
        <v>177.08695652173913</v>
      </c>
      <c r="V3255" t="str">
        <f t="shared" si="508"/>
        <v>theater</v>
      </c>
      <c r="W3255" t="str">
        <f t="shared" si="509"/>
        <v>plays</v>
      </c>
      <c r="X3255" s="8">
        <f t="shared" si="500"/>
        <v>2016</v>
      </c>
      <c r="Y3255" s="8">
        <f t="shared" si="501"/>
        <v>8</v>
      </c>
    </row>
    <row r="3256" spans="1:25" ht="19" customHeight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502"/>
        <v>42058.877418981479</v>
      </c>
      <c r="L3256" s="12">
        <f t="shared" si="503"/>
        <v>2015</v>
      </c>
      <c r="M3256" s="12">
        <f t="shared" si="504"/>
        <v>2</v>
      </c>
      <c r="N3256" s="11"/>
      <c r="O3256" s="11">
        <f t="shared" si="505"/>
        <v>42088.835752314808</v>
      </c>
      <c r="P3256" t="b">
        <v>1</v>
      </c>
      <c r="Q3256">
        <v>186</v>
      </c>
      <c r="R3256" t="b">
        <v>1</v>
      </c>
      <c r="S3256" t="s">
        <v>8271</v>
      </c>
      <c r="T3256" s="5">
        <f t="shared" si="506"/>
        <v>101.25769230769231</v>
      </c>
      <c r="U3256" s="5">
        <f t="shared" si="507"/>
        <v>70.771505376344081</v>
      </c>
      <c r="V3256" t="str">
        <f t="shared" si="508"/>
        <v>theater</v>
      </c>
      <c r="W3256" t="str">
        <f t="shared" si="509"/>
        <v>plays</v>
      </c>
      <c r="X3256" s="8">
        <f t="shared" si="500"/>
        <v>2015</v>
      </c>
      <c r="Y3256" s="8">
        <f t="shared" si="501"/>
        <v>2</v>
      </c>
    </row>
    <row r="3257" spans="1:25" ht="19" customHeight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502"/>
        <v>41889.559895833328</v>
      </c>
      <c r="L3257" s="12">
        <f t="shared" si="503"/>
        <v>2014</v>
      </c>
      <c r="M3257" s="12">
        <f t="shared" si="504"/>
        <v>9</v>
      </c>
      <c r="N3257" s="11"/>
      <c r="O3257" s="11">
        <f t="shared" si="505"/>
        <v>41919.559895833328</v>
      </c>
      <c r="P3257" t="b">
        <v>1</v>
      </c>
      <c r="Q3257">
        <v>18</v>
      </c>
      <c r="R3257" t="b">
        <v>1</v>
      </c>
      <c r="S3257" t="s">
        <v>8271</v>
      </c>
      <c r="T3257" s="5">
        <f t="shared" si="506"/>
        <v>175</v>
      </c>
      <c r="U3257" s="5">
        <f t="shared" si="507"/>
        <v>29.166666666666668</v>
      </c>
      <c r="V3257" t="str">
        <f t="shared" si="508"/>
        <v>theater</v>
      </c>
      <c r="W3257" t="str">
        <f t="shared" si="509"/>
        <v>plays</v>
      </c>
      <c r="X3257" s="8">
        <f t="shared" si="500"/>
        <v>2014</v>
      </c>
      <c r="Y3257" s="8">
        <f t="shared" si="501"/>
        <v>9</v>
      </c>
    </row>
    <row r="3258" spans="1:25" ht="19" customHeight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502"/>
        <v>42144.365474537037</v>
      </c>
      <c r="L3258" s="12">
        <f t="shared" si="503"/>
        <v>2015</v>
      </c>
      <c r="M3258" s="12">
        <f t="shared" si="504"/>
        <v>5</v>
      </c>
      <c r="N3258" s="11"/>
      <c r="O3258" s="11">
        <f t="shared" si="505"/>
        <v>42165.957638888889</v>
      </c>
      <c r="P3258" t="b">
        <v>1</v>
      </c>
      <c r="Q3258">
        <v>176</v>
      </c>
      <c r="R3258" t="b">
        <v>1</v>
      </c>
      <c r="S3258" t="s">
        <v>8271</v>
      </c>
      <c r="T3258" s="5">
        <f t="shared" si="506"/>
        <v>128.06</v>
      </c>
      <c r="U3258" s="5">
        <f t="shared" si="507"/>
        <v>72.76136363636364</v>
      </c>
      <c r="V3258" t="str">
        <f t="shared" si="508"/>
        <v>theater</v>
      </c>
      <c r="W3258" t="str">
        <f t="shared" si="509"/>
        <v>plays</v>
      </c>
      <c r="X3258" s="8">
        <f t="shared" si="500"/>
        <v>2015</v>
      </c>
      <c r="Y3258" s="8">
        <f t="shared" si="501"/>
        <v>5</v>
      </c>
    </row>
    <row r="3259" spans="1:25" ht="19" customHeight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502"/>
        <v>42758.351296296292</v>
      </c>
      <c r="L3259" s="12">
        <f t="shared" si="503"/>
        <v>2017</v>
      </c>
      <c r="M3259" s="12">
        <f t="shared" si="504"/>
        <v>1</v>
      </c>
      <c r="N3259" s="11"/>
      <c r="O3259" s="11">
        <f t="shared" si="505"/>
        <v>42788.351296296292</v>
      </c>
      <c r="P3259" t="b">
        <v>0</v>
      </c>
      <c r="Q3259">
        <v>41</v>
      </c>
      <c r="R3259" t="b">
        <v>1</v>
      </c>
      <c r="S3259" t="s">
        <v>8271</v>
      </c>
      <c r="T3259" s="5">
        <f t="shared" si="506"/>
        <v>106.29949999999999</v>
      </c>
      <c r="U3259" s="5">
        <f t="shared" si="507"/>
        <v>51.853414634146333</v>
      </c>
      <c r="V3259" t="str">
        <f t="shared" si="508"/>
        <v>theater</v>
      </c>
      <c r="W3259" t="str">
        <f t="shared" si="509"/>
        <v>plays</v>
      </c>
      <c r="X3259" s="8">
        <f t="shared" si="500"/>
        <v>2017</v>
      </c>
      <c r="Y3259" s="8">
        <f t="shared" si="501"/>
        <v>1</v>
      </c>
    </row>
    <row r="3260" spans="1:25" ht="19" customHeight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502"/>
        <v>41982.678946759253</v>
      </c>
      <c r="L3260" s="12">
        <f t="shared" si="503"/>
        <v>2014</v>
      </c>
      <c r="M3260" s="12">
        <f t="shared" si="504"/>
        <v>12</v>
      </c>
      <c r="N3260" s="11"/>
      <c r="O3260" s="11">
        <f t="shared" si="505"/>
        <v>42012.678946759253</v>
      </c>
      <c r="P3260" t="b">
        <v>1</v>
      </c>
      <c r="Q3260">
        <v>75</v>
      </c>
      <c r="R3260" t="b">
        <v>1</v>
      </c>
      <c r="S3260" t="s">
        <v>8271</v>
      </c>
      <c r="T3260" s="5">
        <f t="shared" si="506"/>
        <v>105.21428571428571</v>
      </c>
      <c r="U3260" s="5">
        <f t="shared" si="507"/>
        <v>98.2</v>
      </c>
      <c r="V3260" t="str">
        <f t="shared" si="508"/>
        <v>theater</v>
      </c>
      <c r="W3260" t="str">
        <f t="shared" si="509"/>
        <v>plays</v>
      </c>
      <c r="X3260" s="8">
        <f t="shared" si="500"/>
        <v>2014</v>
      </c>
      <c r="Y3260" s="8">
        <f t="shared" si="501"/>
        <v>12</v>
      </c>
    </row>
    <row r="3261" spans="1:25" ht="19" customHeight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502"/>
        <v>42614.552604166667</v>
      </c>
      <c r="L3261" s="12">
        <f t="shared" si="503"/>
        <v>2016</v>
      </c>
      <c r="M3261" s="12">
        <f t="shared" si="504"/>
        <v>9</v>
      </c>
      <c r="N3261" s="11"/>
      <c r="O3261" s="11">
        <f t="shared" si="505"/>
        <v>42643.957638888889</v>
      </c>
      <c r="P3261" t="b">
        <v>1</v>
      </c>
      <c r="Q3261">
        <v>97</v>
      </c>
      <c r="R3261" t="b">
        <v>1</v>
      </c>
      <c r="S3261" t="s">
        <v>8271</v>
      </c>
      <c r="T3261" s="5">
        <f t="shared" si="506"/>
        <v>106.16782608695652</v>
      </c>
      <c r="U3261" s="5">
        <f t="shared" si="507"/>
        <v>251.7381443298969</v>
      </c>
      <c r="V3261" t="str">
        <f t="shared" si="508"/>
        <v>theater</v>
      </c>
      <c r="W3261" t="str">
        <f t="shared" si="509"/>
        <v>plays</v>
      </c>
      <c r="X3261" s="8">
        <f t="shared" si="500"/>
        <v>2016</v>
      </c>
      <c r="Y3261" s="8">
        <f t="shared" si="501"/>
        <v>9</v>
      </c>
    </row>
    <row r="3262" spans="1:25" ht="19" customHeight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502"/>
        <v>42303.464328703696</v>
      </c>
      <c r="L3262" s="12">
        <f t="shared" si="503"/>
        <v>2015</v>
      </c>
      <c r="M3262" s="12">
        <f t="shared" si="504"/>
        <v>10</v>
      </c>
      <c r="N3262" s="11"/>
      <c r="O3262" s="11">
        <f t="shared" si="505"/>
        <v>42338.505995370368</v>
      </c>
      <c r="P3262" t="b">
        <v>1</v>
      </c>
      <c r="Q3262">
        <v>73</v>
      </c>
      <c r="R3262" t="b">
        <v>1</v>
      </c>
      <c r="S3262" t="s">
        <v>8271</v>
      </c>
      <c r="T3262" s="5">
        <f t="shared" si="506"/>
        <v>109.24000000000001</v>
      </c>
      <c r="U3262" s="5">
        <f t="shared" si="507"/>
        <v>74.821917808219183</v>
      </c>
      <c r="V3262" t="str">
        <f t="shared" si="508"/>
        <v>theater</v>
      </c>
      <c r="W3262" t="str">
        <f t="shared" si="509"/>
        <v>plays</v>
      </c>
      <c r="X3262" s="8">
        <f t="shared" si="500"/>
        <v>2015</v>
      </c>
      <c r="Y3262" s="8">
        <f t="shared" si="501"/>
        <v>10</v>
      </c>
    </row>
    <row r="3263" spans="1:25" ht="19" customHeight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502"/>
        <v>42171.517083333332</v>
      </c>
      <c r="L3263" s="12">
        <f t="shared" si="503"/>
        <v>2015</v>
      </c>
      <c r="M3263" s="12">
        <f t="shared" si="504"/>
        <v>6</v>
      </c>
      <c r="N3263" s="11"/>
      <c r="O3263" s="11">
        <f t="shared" si="505"/>
        <v>42201.517083333332</v>
      </c>
      <c r="P3263" t="b">
        <v>1</v>
      </c>
      <c r="Q3263">
        <v>49</v>
      </c>
      <c r="R3263" t="b">
        <v>1</v>
      </c>
      <c r="S3263" t="s">
        <v>8271</v>
      </c>
      <c r="T3263" s="5">
        <f t="shared" si="506"/>
        <v>100.45454545454547</v>
      </c>
      <c r="U3263" s="5">
        <f t="shared" si="507"/>
        <v>67.65306122448979</v>
      </c>
      <c r="V3263" t="str">
        <f t="shared" si="508"/>
        <v>theater</v>
      </c>
      <c r="W3263" t="str">
        <f t="shared" si="509"/>
        <v>plays</v>
      </c>
      <c r="X3263" s="8">
        <f t="shared" si="500"/>
        <v>2015</v>
      </c>
      <c r="Y3263" s="8">
        <f t="shared" si="501"/>
        <v>6</v>
      </c>
    </row>
    <row r="3264" spans="1:25" ht="19" customHeight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502"/>
        <v>41964.107199074067</v>
      </c>
      <c r="L3264" s="12">
        <f t="shared" si="503"/>
        <v>2014</v>
      </c>
      <c r="M3264" s="12">
        <f t="shared" si="504"/>
        <v>11</v>
      </c>
      <c r="N3264" s="11"/>
      <c r="O3264" s="11">
        <f t="shared" si="505"/>
        <v>41994.958333333336</v>
      </c>
      <c r="P3264" t="b">
        <v>1</v>
      </c>
      <c r="Q3264">
        <v>134</v>
      </c>
      <c r="R3264" t="b">
        <v>1</v>
      </c>
      <c r="S3264" t="s">
        <v>8271</v>
      </c>
      <c r="T3264" s="5">
        <f t="shared" si="506"/>
        <v>103.04098360655738</v>
      </c>
      <c r="U3264" s="5">
        <f t="shared" si="507"/>
        <v>93.81343283582089</v>
      </c>
      <c r="V3264" t="str">
        <f t="shared" si="508"/>
        <v>theater</v>
      </c>
      <c r="W3264" t="str">
        <f t="shared" si="509"/>
        <v>plays</v>
      </c>
      <c r="X3264" s="8">
        <f t="shared" si="500"/>
        <v>2014</v>
      </c>
      <c r="Y3264" s="8">
        <f t="shared" si="501"/>
        <v>11</v>
      </c>
    </row>
    <row r="3265" spans="1:25" ht="19" customHeight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502"/>
        <v>42284.30773148148</v>
      </c>
      <c r="L3265" s="12">
        <f t="shared" si="503"/>
        <v>2015</v>
      </c>
      <c r="M3265" s="12">
        <f t="shared" si="504"/>
        <v>10</v>
      </c>
      <c r="N3265" s="11"/>
      <c r="O3265" s="11">
        <f t="shared" si="505"/>
        <v>42307.666666666664</v>
      </c>
      <c r="P3265" t="b">
        <v>1</v>
      </c>
      <c r="Q3265">
        <v>68</v>
      </c>
      <c r="R3265" t="b">
        <v>1</v>
      </c>
      <c r="S3265" t="s">
        <v>8271</v>
      </c>
      <c r="T3265" s="5">
        <f t="shared" si="506"/>
        <v>112.1664</v>
      </c>
      <c r="U3265" s="5">
        <f t="shared" si="507"/>
        <v>41.237647058823526</v>
      </c>
      <c r="V3265" t="str">
        <f t="shared" si="508"/>
        <v>theater</v>
      </c>
      <c r="W3265" t="str">
        <f t="shared" si="509"/>
        <v>plays</v>
      </c>
      <c r="X3265" s="8">
        <f t="shared" si="500"/>
        <v>2015</v>
      </c>
      <c r="Y3265" s="8">
        <f t="shared" si="501"/>
        <v>10</v>
      </c>
    </row>
    <row r="3266" spans="1:25" ht="19" customHeight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si="502"/>
        <v>42016.591874999998</v>
      </c>
      <c r="L3266" s="12">
        <f t="shared" si="503"/>
        <v>2015</v>
      </c>
      <c r="M3266" s="12">
        <f t="shared" si="504"/>
        <v>1</v>
      </c>
      <c r="N3266" s="11"/>
      <c r="O3266" s="11">
        <f t="shared" si="505"/>
        <v>42032.708333333336</v>
      </c>
      <c r="P3266" t="b">
        <v>1</v>
      </c>
      <c r="Q3266">
        <v>49</v>
      </c>
      <c r="R3266" t="b">
        <v>1</v>
      </c>
      <c r="S3266" t="s">
        <v>8271</v>
      </c>
      <c r="T3266" s="5">
        <f t="shared" si="506"/>
        <v>103</v>
      </c>
      <c r="U3266" s="5">
        <f t="shared" si="507"/>
        <v>52.551020408163268</v>
      </c>
      <c r="V3266" t="str">
        <f t="shared" si="508"/>
        <v>theater</v>
      </c>
      <c r="W3266" t="str">
        <f t="shared" si="509"/>
        <v>plays</v>
      </c>
      <c r="X3266" s="8">
        <f t="shared" ref="X3266:X3329" si="510">L3266</f>
        <v>2015</v>
      </c>
      <c r="Y3266" s="8">
        <f t="shared" ref="Y3266:Y3329" si="511">M3266</f>
        <v>1</v>
      </c>
    </row>
    <row r="3267" spans="1:25" ht="19" customHeight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ref="K3267:K3330" si="512">(J3267/86400)+25569+(-5/24)</f>
        <v>42311.503645833327</v>
      </c>
      <c r="L3267" s="12">
        <f t="shared" ref="L3267:L3330" si="513">YEAR(K3267)</f>
        <v>2015</v>
      </c>
      <c r="M3267" s="12">
        <f t="shared" ref="M3267:M3330" si="514">MONTH(K3267)</f>
        <v>11</v>
      </c>
      <c r="N3267" s="11"/>
      <c r="O3267" s="11">
        <f t="shared" ref="O3267:O3330" si="515">(I3267/86400)+25569+(-5/24)</f>
        <v>42341.499999999993</v>
      </c>
      <c r="P3267" t="b">
        <v>1</v>
      </c>
      <c r="Q3267">
        <v>63</v>
      </c>
      <c r="R3267" t="b">
        <v>1</v>
      </c>
      <c r="S3267" t="s">
        <v>8271</v>
      </c>
      <c r="T3267" s="5">
        <f t="shared" ref="T3267:T3330" si="516">E3267/D3267*100</f>
        <v>164</v>
      </c>
      <c r="U3267" s="5">
        <f t="shared" ref="U3267:U3330" si="517">IF(Q3267&gt;0,E3267/Q3267,0)</f>
        <v>70.285714285714292</v>
      </c>
      <c r="V3267" t="str">
        <f t="shared" ref="V3267:V3330" si="518">LEFT(S3267,SEARCH("/",S3267)-1)</f>
        <v>theater</v>
      </c>
      <c r="W3267" t="str">
        <f t="shared" ref="W3267:W3330" si="519">RIGHT($S3267,LEN($S3267)-SEARCH("/",$S3267))</f>
        <v>plays</v>
      </c>
      <c r="X3267" s="8">
        <f t="shared" si="510"/>
        <v>2015</v>
      </c>
      <c r="Y3267" s="8">
        <f t="shared" si="511"/>
        <v>11</v>
      </c>
    </row>
    <row r="3268" spans="1:25" ht="19" customHeight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512"/>
        <v>42136.327800925923</v>
      </c>
      <c r="L3268" s="12">
        <f t="shared" si="513"/>
        <v>2015</v>
      </c>
      <c r="M3268" s="12">
        <f t="shared" si="514"/>
        <v>5</v>
      </c>
      <c r="N3268" s="11"/>
      <c r="O3268" s="11">
        <f t="shared" si="515"/>
        <v>42167.666666666664</v>
      </c>
      <c r="P3268" t="b">
        <v>1</v>
      </c>
      <c r="Q3268">
        <v>163</v>
      </c>
      <c r="R3268" t="b">
        <v>1</v>
      </c>
      <c r="S3268" t="s">
        <v>8271</v>
      </c>
      <c r="T3268" s="5">
        <f t="shared" si="516"/>
        <v>131.28333333333333</v>
      </c>
      <c r="U3268" s="5">
        <f t="shared" si="517"/>
        <v>48.325153374233132</v>
      </c>
      <c r="V3268" t="str">
        <f t="shared" si="518"/>
        <v>theater</v>
      </c>
      <c r="W3268" t="str">
        <f t="shared" si="519"/>
        <v>plays</v>
      </c>
      <c r="X3268" s="8">
        <f t="shared" si="510"/>
        <v>2015</v>
      </c>
      <c r="Y3268" s="8">
        <f t="shared" si="511"/>
        <v>5</v>
      </c>
    </row>
    <row r="3269" spans="1:25" ht="19" customHeight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512"/>
        <v>42172.549305555549</v>
      </c>
      <c r="L3269" s="12">
        <f t="shared" si="513"/>
        <v>2015</v>
      </c>
      <c r="M3269" s="12">
        <f t="shared" si="514"/>
        <v>6</v>
      </c>
      <c r="N3269" s="11"/>
      <c r="O3269" s="11">
        <f t="shared" si="515"/>
        <v>42202.549305555549</v>
      </c>
      <c r="P3269" t="b">
        <v>1</v>
      </c>
      <c r="Q3269">
        <v>288</v>
      </c>
      <c r="R3269" t="b">
        <v>1</v>
      </c>
      <c r="S3269" t="s">
        <v>8271</v>
      </c>
      <c r="T3269" s="5">
        <f t="shared" si="516"/>
        <v>102.1</v>
      </c>
      <c r="U3269" s="5">
        <f t="shared" si="517"/>
        <v>53.177083333333336</v>
      </c>
      <c r="V3269" t="str">
        <f t="shared" si="518"/>
        <v>theater</v>
      </c>
      <c r="W3269" t="str">
        <f t="shared" si="519"/>
        <v>plays</v>
      </c>
      <c r="X3269" s="8">
        <f t="shared" si="510"/>
        <v>2015</v>
      </c>
      <c r="Y3269" s="8">
        <f t="shared" si="511"/>
        <v>6</v>
      </c>
    </row>
    <row r="3270" spans="1:25" ht="19" customHeight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512"/>
        <v>42590.695925925924</v>
      </c>
      <c r="L3270" s="12">
        <f t="shared" si="513"/>
        <v>2016</v>
      </c>
      <c r="M3270" s="12">
        <f t="shared" si="514"/>
        <v>8</v>
      </c>
      <c r="N3270" s="11"/>
      <c r="O3270" s="11">
        <f t="shared" si="515"/>
        <v>42606.695925925924</v>
      </c>
      <c r="P3270" t="b">
        <v>1</v>
      </c>
      <c r="Q3270">
        <v>42</v>
      </c>
      <c r="R3270" t="b">
        <v>1</v>
      </c>
      <c r="S3270" t="s">
        <v>8271</v>
      </c>
      <c r="T3270" s="5">
        <f t="shared" si="516"/>
        <v>128</v>
      </c>
      <c r="U3270" s="5">
        <f t="shared" si="517"/>
        <v>60.952380952380949</v>
      </c>
      <c r="V3270" t="str">
        <f t="shared" si="518"/>
        <v>theater</v>
      </c>
      <c r="W3270" t="str">
        <f t="shared" si="519"/>
        <v>plays</v>
      </c>
      <c r="X3270" s="8">
        <f t="shared" si="510"/>
        <v>2016</v>
      </c>
      <c r="Y3270" s="8">
        <f t="shared" si="511"/>
        <v>8</v>
      </c>
    </row>
    <row r="3271" spans="1:25" ht="19" customHeight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512"/>
        <v>42137.187465277777</v>
      </c>
      <c r="L3271" s="12">
        <f t="shared" si="513"/>
        <v>2015</v>
      </c>
      <c r="M3271" s="12">
        <f t="shared" si="514"/>
        <v>5</v>
      </c>
      <c r="N3271" s="11"/>
      <c r="O3271" s="11">
        <f t="shared" si="515"/>
        <v>42171.249999999993</v>
      </c>
      <c r="P3271" t="b">
        <v>1</v>
      </c>
      <c r="Q3271">
        <v>70</v>
      </c>
      <c r="R3271" t="b">
        <v>1</v>
      </c>
      <c r="S3271" t="s">
        <v>8271</v>
      </c>
      <c r="T3271" s="5">
        <f t="shared" si="516"/>
        <v>101.49999999999999</v>
      </c>
      <c r="U3271" s="5">
        <f t="shared" si="517"/>
        <v>116</v>
      </c>
      <c r="V3271" t="str">
        <f t="shared" si="518"/>
        <v>theater</v>
      </c>
      <c r="W3271" t="str">
        <f t="shared" si="519"/>
        <v>plays</v>
      </c>
      <c r="X3271" s="8">
        <f t="shared" si="510"/>
        <v>2015</v>
      </c>
      <c r="Y3271" s="8">
        <f t="shared" si="511"/>
        <v>5</v>
      </c>
    </row>
    <row r="3272" spans="1:25" ht="19" customHeight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512"/>
        <v>42167.324826388889</v>
      </c>
      <c r="L3272" s="12">
        <f t="shared" si="513"/>
        <v>2015</v>
      </c>
      <c r="M3272" s="12">
        <f t="shared" si="514"/>
        <v>6</v>
      </c>
      <c r="N3272" s="11"/>
      <c r="O3272" s="11">
        <f t="shared" si="515"/>
        <v>42197.324826388889</v>
      </c>
      <c r="P3272" t="b">
        <v>1</v>
      </c>
      <c r="Q3272">
        <v>30</v>
      </c>
      <c r="R3272" t="b">
        <v>1</v>
      </c>
      <c r="S3272" t="s">
        <v>8271</v>
      </c>
      <c r="T3272" s="5">
        <f t="shared" si="516"/>
        <v>101.66666666666666</v>
      </c>
      <c r="U3272" s="5">
        <f t="shared" si="517"/>
        <v>61</v>
      </c>
      <c r="V3272" t="str">
        <f t="shared" si="518"/>
        <v>theater</v>
      </c>
      <c r="W3272" t="str">
        <f t="shared" si="519"/>
        <v>plays</v>
      </c>
      <c r="X3272" s="8">
        <f t="shared" si="510"/>
        <v>2015</v>
      </c>
      <c r="Y3272" s="8">
        <f t="shared" si="511"/>
        <v>6</v>
      </c>
    </row>
    <row r="3273" spans="1:25" ht="19" customHeight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512"/>
        <v>41915.22887731481</v>
      </c>
      <c r="L3273" s="12">
        <f t="shared" si="513"/>
        <v>2014</v>
      </c>
      <c r="M3273" s="12">
        <f t="shared" si="514"/>
        <v>10</v>
      </c>
      <c r="N3273" s="11"/>
      <c r="O3273" s="11">
        <f t="shared" si="515"/>
        <v>41945.270543981482</v>
      </c>
      <c r="P3273" t="b">
        <v>1</v>
      </c>
      <c r="Q3273">
        <v>51</v>
      </c>
      <c r="R3273" t="b">
        <v>1</v>
      </c>
      <c r="S3273" t="s">
        <v>8271</v>
      </c>
      <c r="T3273" s="5">
        <f t="shared" si="516"/>
        <v>130</v>
      </c>
      <c r="U3273" s="5">
        <f t="shared" si="517"/>
        <v>38.235294117647058</v>
      </c>
      <c r="V3273" t="str">
        <f t="shared" si="518"/>
        <v>theater</v>
      </c>
      <c r="W3273" t="str">
        <f t="shared" si="519"/>
        <v>plays</v>
      </c>
      <c r="X3273" s="8">
        <f t="shared" si="510"/>
        <v>2014</v>
      </c>
      <c r="Y3273" s="8">
        <f t="shared" si="511"/>
        <v>10</v>
      </c>
    </row>
    <row r="3274" spans="1:25" ht="19" customHeight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512"/>
        <v>42284.291770833333</v>
      </c>
      <c r="L3274" s="12">
        <f t="shared" si="513"/>
        <v>2015</v>
      </c>
      <c r="M3274" s="12">
        <f t="shared" si="514"/>
        <v>10</v>
      </c>
      <c r="N3274" s="11"/>
      <c r="O3274" s="11">
        <f t="shared" si="515"/>
        <v>42314.333437499998</v>
      </c>
      <c r="P3274" t="b">
        <v>1</v>
      </c>
      <c r="Q3274">
        <v>145</v>
      </c>
      <c r="R3274" t="b">
        <v>1</v>
      </c>
      <c r="S3274" t="s">
        <v>8271</v>
      </c>
      <c r="T3274" s="5">
        <f t="shared" si="516"/>
        <v>154.43</v>
      </c>
      <c r="U3274" s="5">
        <f t="shared" si="517"/>
        <v>106.50344827586207</v>
      </c>
      <c r="V3274" t="str">
        <f t="shared" si="518"/>
        <v>theater</v>
      </c>
      <c r="W3274" t="str">
        <f t="shared" si="519"/>
        <v>plays</v>
      </c>
      <c r="X3274" s="8">
        <f t="shared" si="510"/>
        <v>2015</v>
      </c>
      <c r="Y3274" s="8">
        <f t="shared" si="511"/>
        <v>10</v>
      </c>
    </row>
    <row r="3275" spans="1:25" ht="19" customHeight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512"/>
        <v>42611.5930787037</v>
      </c>
      <c r="L3275" s="12">
        <f t="shared" si="513"/>
        <v>2016</v>
      </c>
      <c r="M3275" s="12">
        <f t="shared" si="514"/>
        <v>8</v>
      </c>
      <c r="N3275" s="11"/>
      <c r="O3275" s="11">
        <f t="shared" si="515"/>
        <v>42627.583333333336</v>
      </c>
      <c r="P3275" t="b">
        <v>1</v>
      </c>
      <c r="Q3275">
        <v>21</v>
      </c>
      <c r="R3275" t="b">
        <v>1</v>
      </c>
      <c r="S3275" t="s">
        <v>8271</v>
      </c>
      <c r="T3275" s="5">
        <f t="shared" si="516"/>
        <v>107.4</v>
      </c>
      <c r="U3275" s="5">
        <f t="shared" si="517"/>
        <v>204.57142857142858</v>
      </c>
      <c r="V3275" t="str">
        <f t="shared" si="518"/>
        <v>theater</v>
      </c>
      <c r="W3275" t="str">
        <f t="shared" si="519"/>
        <v>plays</v>
      </c>
      <c r="X3275" s="8">
        <f t="shared" si="510"/>
        <v>2016</v>
      </c>
      <c r="Y3275" s="8">
        <f t="shared" si="511"/>
        <v>8</v>
      </c>
    </row>
    <row r="3276" spans="1:25" ht="19" customHeight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512"/>
        <v>42400.496203703697</v>
      </c>
      <c r="L3276" s="12">
        <f t="shared" si="513"/>
        <v>2016</v>
      </c>
      <c r="M3276" s="12">
        <f t="shared" si="514"/>
        <v>1</v>
      </c>
      <c r="N3276" s="11"/>
      <c r="O3276" s="11">
        <f t="shared" si="515"/>
        <v>42444.666666666664</v>
      </c>
      <c r="P3276" t="b">
        <v>1</v>
      </c>
      <c r="Q3276">
        <v>286</v>
      </c>
      <c r="R3276" t="b">
        <v>1</v>
      </c>
      <c r="S3276" t="s">
        <v>8271</v>
      </c>
      <c r="T3276" s="5">
        <f t="shared" si="516"/>
        <v>101.32258064516128</v>
      </c>
      <c r="U3276" s="5">
        <f t="shared" si="517"/>
        <v>54.912587412587413</v>
      </c>
      <c r="V3276" t="str">
        <f t="shared" si="518"/>
        <v>theater</v>
      </c>
      <c r="W3276" t="str">
        <f t="shared" si="519"/>
        <v>plays</v>
      </c>
      <c r="X3276" s="8">
        <f t="shared" si="510"/>
        <v>2016</v>
      </c>
      <c r="Y3276" s="8">
        <f t="shared" si="511"/>
        <v>1</v>
      </c>
    </row>
    <row r="3277" spans="1:25" ht="19" customHeight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512"/>
        <v>42017.672118055554</v>
      </c>
      <c r="L3277" s="12">
        <f t="shared" si="513"/>
        <v>2015</v>
      </c>
      <c r="M3277" s="12">
        <f t="shared" si="514"/>
        <v>1</v>
      </c>
      <c r="N3277" s="11"/>
      <c r="O3277" s="11">
        <f t="shared" si="515"/>
        <v>42043.979166666664</v>
      </c>
      <c r="P3277" t="b">
        <v>1</v>
      </c>
      <c r="Q3277">
        <v>12</v>
      </c>
      <c r="R3277" t="b">
        <v>1</v>
      </c>
      <c r="S3277" t="s">
        <v>8271</v>
      </c>
      <c r="T3277" s="5">
        <f t="shared" si="516"/>
        <v>100.27777777777777</v>
      </c>
      <c r="U3277" s="5">
        <f t="shared" si="517"/>
        <v>150.41666666666666</v>
      </c>
      <c r="V3277" t="str">
        <f t="shared" si="518"/>
        <v>theater</v>
      </c>
      <c r="W3277" t="str">
        <f t="shared" si="519"/>
        <v>plays</v>
      </c>
      <c r="X3277" s="8">
        <f t="shared" si="510"/>
        <v>2015</v>
      </c>
      <c r="Y3277" s="8">
        <f t="shared" si="511"/>
        <v>1</v>
      </c>
    </row>
    <row r="3278" spans="1:25" ht="19" customHeight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512"/>
        <v>42426.741655092592</v>
      </c>
      <c r="L3278" s="12">
        <f t="shared" si="513"/>
        <v>2016</v>
      </c>
      <c r="M3278" s="12">
        <f t="shared" si="514"/>
        <v>2</v>
      </c>
      <c r="N3278" s="11"/>
      <c r="O3278" s="11">
        <f t="shared" si="515"/>
        <v>42460.957638888889</v>
      </c>
      <c r="P3278" t="b">
        <v>1</v>
      </c>
      <c r="Q3278">
        <v>100</v>
      </c>
      <c r="R3278" t="b">
        <v>1</v>
      </c>
      <c r="S3278" t="s">
        <v>8271</v>
      </c>
      <c r="T3278" s="5">
        <f t="shared" si="516"/>
        <v>116.84444444444443</v>
      </c>
      <c r="U3278" s="5">
        <f t="shared" si="517"/>
        <v>52.58</v>
      </c>
      <c r="V3278" t="str">
        <f t="shared" si="518"/>
        <v>theater</v>
      </c>
      <c r="W3278" t="str">
        <f t="shared" si="519"/>
        <v>plays</v>
      </c>
      <c r="X3278" s="8">
        <f t="shared" si="510"/>
        <v>2016</v>
      </c>
      <c r="Y3278" s="8">
        <f t="shared" si="511"/>
        <v>2</v>
      </c>
    </row>
    <row r="3279" spans="1:25" ht="19" customHeight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512"/>
        <v>41931.474606481475</v>
      </c>
      <c r="L3279" s="12">
        <f t="shared" si="513"/>
        <v>2014</v>
      </c>
      <c r="M3279" s="12">
        <f t="shared" si="514"/>
        <v>10</v>
      </c>
      <c r="N3279" s="11"/>
      <c r="O3279" s="11">
        <f t="shared" si="515"/>
        <v>41961.516273148147</v>
      </c>
      <c r="P3279" t="b">
        <v>1</v>
      </c>
      <c r="Q3279">
        <v>100</v>
      </c>
      <c r="R3279" t="b">
        <v>1</v>
      </c>
      <c r="S3279" t="s">
        <v>8271</v>
      </c>
      <c r="T3279" s="5">
        <f t="shared" si="516"/>
        <v>108.60000000000001</v>
      </c>
      <c r="U3279" s="5">
        <f t="shared" si="517"/>
        <v>54.3</v>
      </c>
      <c r="V3279" t="str">
        <f t="shared" si="518"/>
        <v>theater</v>
      </c>
      <c r="W3279" t="str">
        <f t="shared" si="519"/>
        <v>plays</v>
      </c>
      <c r="X3279" s="8">
        <f t="shared" si="510"/>
        <v>2014</v>
      </c>
      <c r="Y3279" s="8">
        <f t="shared" si="511"/>
        <v>10</v>
      </c>
    </row>
    <row r="3280" spans="1:25" ht="19" customHeight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512"/>
        <v>42124.640081018515</v>
      </c>
      <c r="L3280" s="12">
        <f t="shared" si="513"/>
        <v>2015</v>
      </c>
      <c r="M3280" s="12">
        <f t="shared" si="514"/>
        <v>4</v>
      </c>
      <c r="N3280" s="11"/>
      <c r="O3280" s="11">
        <f t="shared" si="515"/>
        <v>42154.640081018515</v>
      </c>
      <c r="P3280" t="b">
        <v>1</v>
      </c>
      <c r="Q3280">
        <v>34</v>
      </c>
      <c r="R3280" t="b">
        <v>1</v>
      </c>
      <c r="S3280" t="s">
        <v>8271</v>
      </c>
      <c r="T3280" s="5">
        <f t="shared" si="516"/>
        <v>103.4</v>
      </c>
      <c r="U3280" s="5">
        <f t="shared" si="517"/>
        <v>76.029411764705884</v>
      </c>
      <c r="V3280" t="str">
        <f t="shared" si="518"/>
        <v>theater</v>
      </c>
      <c r="W3280" t="str">
        <f t="shared" si="519"/>
        <v>plays</v>
      </c>
      <c r="X3280" s="8">
        <f t="shared" si="510"/>
        <v>2015</v>
      </c>
      <c r="Y3280" s="8">
        <f t="shared" si="511"/>
        <v>4</v>
      </c>
    </row>
    <row r="3281" spans="1:25" ht="19" customHeight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512"/>
        <v>42430.894201388888</v>
      </c>
      <c r="L3281" s="12">
        <f t="shared" si="513"/>
        <v>2016</v>
      </c>
      <c r="M3281" s="12">
        <f t="shared" si="514"/>
        <v>3</v>
      </c>
      <c r="N3281" s="11"/>
      <c r="O3281" s="11">
        <f t="shared" si="515"/>
        <v>42460.852534722224</v>
      </c>
      <c r="P3281" t="b">
        <v>0</v>
      </c>
      <c r="Q3281">
        <v>63</v>
      </c>
      <c r="R3281" t="b">
        <v>1</v>
      </c>
      <c r="S3281" t="s">
        <v>8271</v>
      </c>
      <c r="T3281" s="5">
        <f t="shared" si="516"/>
        <v>114.27586206896552</v>
      </c>
      <c r="U3281" s="5">
        <f t="shared" si="517"/>
        <v>105.2063492063492</v>
      </c>
      <c r="V3281" t="str">
        <f t="shared" si="518"/>
        <v>theater</v>
      </c>
      <c r="W3281" t="str">
        <f t="shared" si="519"/>
        <v>plays</v>
      </c>
      <c r="X3281" s="8">
        <f t="shared" si="510"/>
        <v>2016</v>
      </c>
      <c r="Y3281" s="8">
        <f t="shared" si="511"/>
        <v>3</v>
      </c>
    </row>
    <row r="3282" spans="1:25" ht="19" customHeight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512"/>
        <v>42121.548587962963</v>
      </c>
      <c r="L3282" s="12">
        <f t="shared" si="513"/>
        <v>2015</v>
      </c>
      <c r="M3282" s="12">
        <f t="shared" si="514"/>
        <v>4</v>
      </c>
      <c r="N3282" s="11"/>
      <c r="O3282" s="11">
        <f t="shared" si="515"/>
        <v>42155.999999999993</v>
      </c>
      <c r="P3282" t="b">
        <v>0</v>
      </c>
      <c r="Q3282">
        <v>30</v>
      </c>
      <c r="R3282" t="b">
        <v>1</v>
      </c>
      <c r="S3282" t="s">
        <v>8271</v>
      </c>
      <c r="T3282" s="5">
        <f t="shared" si="516"/>
        <v>103</v>
      </c>
      <c r="U3282" s="5">
        <f t="shared" si="517"/>
        <v>68.666666666666671</v>
      </c>
      <c r="V3282" t="str">
        <f t="shared" si="518"/>
        <v>theater</v>
      </c>
      <c r="W3282" t="str">
        <f t="shared" si="519"/>
        <v>plays</v>
      </c>
      <c r="X3282" s="8">
        <f t="shared" si="510"/>
        <v>2015</v>
      </c>
      <c r="Y3282" s="8">
        <f t="shared" si="511"/>
        <v>4</v>
      </c>
    </row>
    <row r="3283" spans="1:25" ht="19" customHeight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512"/>
        <v>42218.811400462961</v>
      </c>
      <c r="L3283" s="12">
        <f t="shared" si="513"/>
        <v>2015</v>
      </c>
      <c r="M3283" s="12">
        <f t="shared" si="514"/>
        <v>8</v>
      </c>
      <c r="N3283" s="11"/>
      <c r="O3283" s="11">
        <f t="shared" si="515"/>
        <v>42248.811400462961</v>
      </c>
      <c r="P3283" t="b">
        <v>0</v>
      </c>
      <c r="Q3283">
        <v>47</v>
      </c>
      <c r="R3283" t="b">
        <v>1</v>
      </c>
      <c r="S3283" t="s">
        <v>8271</v>
      </c>
      <c r="T3283" s="5">
        <f t="shared" si="516"/>
        <v>121.6</v>
      </c>
      <c r="U3283" s="5">
        <f t="shared" si="517"/>
        <v>129.36170212765958</v>
      </c>
      <c r="V3283" t="str">
        <f t="shared" si="518"/>
        <v>theater</v>
      </c>
      <c r="W3283" t="str">
        <f t="shared" si="519"/>
        <v>plays</v>
      </c>
      <c r="X3283" s="8">
        <f t="shared" si="510"/>
        <v>2015</v>
      </c>
      <c r="Y3283" s="8">
        <f t="shared" si="511"/>
        <v>8</v>
      </c>
    </row>
    <row r="3284" spans="1:25" ht="19" customHeight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512"/>
        <v>42444.985972222225</v>
      </c>
      <c r="L3284" s="12">
        <f t="shared" si="513"/>
        <v>2016</v>
      </c>
      <c r="M3284" s="12">
        <f t="shared" si="514"/>
        <v>3</v>
      </c>
      <c r="N3284" s="11"/>
      <c r="O3284" s="11">
        <f t="shared" si="515"/>
        <v>42488.985972222225</v>
      </c>
      <c r="P3284" t="b">
        <v>0</v>
      </c>
      <c r="Q3284">
        <v>237</v>
      </c>
      <c r="R3284" t="b">
        <v>1</v>
      </c>
      <c r="S3284" t="s">
        <v>8271</v>
      </c>
      <c r="T3284" s="5">
        <f t="shared" si="516"/>
        <v>102.6467741935484</v>
      </c>
      <c r="U3284" s="5">
        <f t="shared" si="517"/>
        <v>134.26371308016877</v>
      </c>
      <c r="V3284" t="str">
        <f t="shared" si="518"/>
        <v>theater</v>
      </c>
      <c r="W3284" t="str">
        <f t="shared" si="519"/>
        <v>plays</v>
      </c>
      <c r="X3284" s="8">
        <f t="shared" si="510"/>
        <v>2016</v>
      </c>
      <c r="Y3284" s="8">
        <f t="shared" si="511"/>
        <v>3</v>
      </c>
    </row>
    <row r="3285" spans="1:25" ht="19" customHeight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512"/>
        <v>42379.535856481474</v>
      </c>
      <c r="L3285" s="12">
        <f t="shared" si="513"/>
        <v>2016</v>
      </c>
      <c r="M3285" s="12">
        <f t="shared" si="514"/>
        <v>1</v>
      </c>
      <c r="N3285" s="11"/>
      <c r="O3285" s="11">
        <f t="shared" si="515"/>
        <v>42410.666666666664</v>
      </c>
      <c r="P3285" t="b">
        <v>0</v>
      </c>
      <c r="Q3285">
        <v>47</v>
      </c>
      <c r="R3285" t="b">
        <v>1</v>
      </c>
      <c r="S3285" t="s">
        <v>8271</v>
      </c>
      <c r="T3285" s="5">
        <f t="shared" si="516"/>
        <v>104.75000000000001</v>
      </c>
      <c r="U3285" s="5">
        <f t="shared" si="517"/>
        <v>17.829787234042552</v>
      </c>
      <c r="V3285" t="str">
        <f t="shared" si="518"/>
        <v>theater</v>
      </c>
      <c r="W3285" t="str">
        <f t="shared" si="519"/>
        <v>plays</v>
      </c>
      <c r="X3285" s="8">
        <f t="shared" si="510"/>
        <v>2016</v>
      </c>
      <c r="Y3285" s="8">
        <f t="shared" si="511"/>
        <v>1</v>
      </c>
    </row>
    <row r="3286" spans="1:25" ht="19" customHeight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512"/>
        <v>42380.676539351851</v>
      </c>
      <c r="L3286" s="12">
        <f t="shared" si="513"/>
        <v>2016</v>
      </c>
      <c r="M3286" s="12">
        <f t="shared" si="514"/>
        <v>1</v>
      </c>
      <c r="N3286" s="11"/>
      <c r="O3286" s="11">
        <f t="shared" si="515"/>
        <v>42398.040972222218</v>
      </c>
      <c r="P3286" t="b">
        <v>0</v>
      </c>
      <c r="Q3286">
        <v>15</v>
      </c>
      <c r="R3286" t="b">
        <v>1</v>
      </c>
      <c r="S3286" t="s">
        <v>8271</v>
      </c>
      <c r="T3286" s="5">
        <f t="shared" si="516"/>
        <v>101.6</v>
      </c>
      <c r="U3286" s="5">
        <f t="shared" si="517"/>
        <v>203.2</v>
      </c>
      <c r="V3286" t="str">
        <f t="shared" si="518"/>
        <v>theater</v>
      </c>
      <c r="W3286" t="str">
        <f t="shared" si="519"/>
        <v>plays</v>
      </c>
      <c r="X3286" s="8">
        <f t="shared" si="510"/>
        <v>2016</v>
      </c>
      <c r="Y3286" s="8">
        <f t="shared" si="511"/>
        <v>1</v>
      </c>
    </row>
    <row r="3287" spans="1:25" ht="19" customHeight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512"/>
        <v>42762.734097222223</v>
      </c>
      <c r="L3287" s="12">
        <f t="shared" si="513"/>
        <v>2017</v>
      </c>
      <c r="M3287" s="12">
        <f t="shared" si="514"/>
        <v>1</v>
      </c>
      <c r="N3287" s="11"/>
      <c r="O3287" s="11">
        <f t="shared" si="515"/>
        <v>42793.999999999993</v>
      </c>
      <c r="P3287" t="b">
        <v>0</v>
      </c>
      <c r="Q3287">
        <v>81</v>
      </c>
      <c r="R3287" t="b">
        <v>1</v>
      </c>
      <c r="S3287" t="s">
        <v>8271</v>
      </c>
      <c r="T3287" s="5">
        <f t="shared" si="516"/>
        <v>112.10242048409683</v>
      </c>
      <c r="U3287" s="5">
        <f t="shared" si="517"/>
        <v>69.18518518518519</v>
      </c>
      <c r="V3287" t="str">
        <f t="shared" si="518"/>
        <v>theater</v>
      </c>
      <c r="W3287" t="str">
        <f t="shared" si="519"/>
        <v>plays</v>
      </c>
      <c r="X3287" s="8">
        <f t="shared" si="510"/>
        <v>2017</v>
      </c>
      <c r="Y3287" s="8">
        <f t="shared" si="511"/>
        <v>1</v>
      </c>
    </row>
    <row r="3288" spans="1:25" ht="19" customHeight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512"/>
        <v>42567.631736111107</v>
      </c>
      <c r="L3288" s="12">
        <f t="shared" si="513"/>
        <v>2016</v>
      </c>
      <c r="M3288" s="12">
        <f t="shared" si="514"/>
        <v>7</v>
      </c>
      <c r="N3288" s="11"/>
      <c r="O3288" s="11">
        <f t="shared" si="515"/>
        <v>42597.631736111107</v>
      </c>
      <c r="P3288" t="b">
        <v>0</v>
      </c>
      <c r="Q3288">
        <v>122</v>
      </c>
      <c r="R3288" t="b">
        <v>1</v>
      </c>
      <c r="S3288" t="s">
        <v>8271</v>
      </c>
      <c r="T3288" s="5">
        <f t="shared" si="516"/>
        <v>101.76666666666667</v>
      </c>
      <c r="U3288" s="5">
        <f t="shared" si="517"/>
        <v>125.12295081967213</v>
      </c>
      <c r="V3288" t="str">
        <f t="shared" si="518"/>
        <v>theater</v>
      </c>
      <c r="W3288" t="str">
        <f t="shared" si="519"/>
        <v>plays</v>
      </c>
      <c r="X3288" s="8">
        <f t="shared" si="510"/>
        <v>2016</v>
      </c>
      <c r="Y3288" s="8">
        <f t="shared" si="511"/>
        <v>7</v>
      </c>
    </row>
    <row r="3289" spans="1:25" ht="19" customHeight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512"/>
        <v>42311.541990740741</v>
      </c>
      <c r="L3289" s="12">
        <f t="shared" si="513"/>
        <v>2015</v>
      </c>
      <c r="M3289" s="12">
        <f t="shared" si="514"/>
        <v>11</v>
      </c>
      <c r="N3289" s="11"/>
      <c r="O3289" s="11">
        <f t="shared" si="515"/>
        <v>42336.541990740741</v>
      </c>
      <c r="P3289" t="b">
        <v>0</v>
      </c>
      <c r="Q3289">
        <v>34</v>
      </c>
      <c r="R3289" t="b">
        <v>1</v>
      </c>
      <c r="S3289" t="s">
        <v>8271</v>
      </c>
      <c r="T3289" s="5">
        <f t="shared" si="516"/>
        <v>100</v>
      </c>
      <c r="U3289" s="5">
        <f t="shared" si="517"/>
        <v>73.529411764705884</v>
      </c>
      <c r="V3289" t="str">
        <f t="shared" si="518"/>
        <v>theater</v>
      </c>
      <c r="W3289" t="str">
        <f t="shared" si="519"/>
        <v>plays</v>
      </c>
      <c r="X3289" s="8">
        <f t="shared" si="510"/>
        <v>2015</v>
      </c>
      <c r="Y3289" s="8">
        <f t="shared" si="511"/>
        <v>11</v>
      </c>
    </row>
    <row r="3290" spans="1:25" ht="19" customHeight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512"/>
        <v>42505.566145833327</v>
      </c>
      <c r="L3290" s="12">
        <f t="shared" si="513"/>
        <v>2016</v>
      </c>
      <c r="M3290" s="12">
        <f t="shared" si="514"/>
        <v>5</v>
      </c>
      <c r="N3290" s="11"/>
      <c r="O3290" s="11">
        <f t="shared" si="515"/>
        <v>42541.749999999993</v>
      </c>
      <c r="P3290" t="b">
        <v>0</v>
      </c>
      <c r="Q3290">
        <v>207</v>
      </c>
      <c r="R3290" t="b">
        <v>1</v>
      </c>
      <c r="S3290" t="s">
        <v>8271</v>
      </c>
      <c r="T3290" s="5">
        <f t="shared" si="516"/>
        <v>100.26489999999998</v>
      </c>
      <c r="U3290" s="5">
        <f t="shared" si="517"/>
        <v>48.437149758454105</v>
      </c>
      <c r="V3290" t="str">
        <f t="shared" si="518"/>
        <v>theater</v>
      </c>
      <c r="W3290" t="str">
        <f t="shared" si="519"/>
        <v>plays</v>
      </c>
      <c r="X3290" s="8">
        <f t="shared" si="510"/>
        <v>2016</v>
      </c>
      <c r="Y3290" s="8">
        <f t="shared" si="511"/>
        <v>5</v>
      </c>
    </row>
    <row r="3291" spans="1:25" ht="19" customHeight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512"/>
        <v>42758.159745370365</v>
      </c>
      <c r="L3291" s="12">
        <f t="shared" si="513"/>
        <v>2017</v>
      </c>
      <c r="M3291" s="12">
        <f t="shared" si="514"/>
        <v>1</v>
      </c>
      <c r="N3291" s="11"/>
      <c r="O3291" s="11">
        <f t="shared" si="515"/>
        <v>42786.159745370365</v>
      </c>
      <c r="P3291" t="b">
        <v>0</v>
      </c>
      <c r="Q3291">
        <v>25</v>
      </c>
      <c r="R3291" t="b">
        <v>1</v>
      </c>
      <c r="S3291" t="s">
        <v>8271</v>
      </c>
      <c r="T3291" s="5">
        <f t="shared" si="516"/>
        <v>133.04200000000003</v>
      </c>
      <c r="U3291" s="5">
        <f t="shared" si="517"/>
        <v>26.608400000000003</v>
      </c>
      <c r="V3291" t="str">
        <f t="shared" si="518"/>
        <v>theater</v>
      </c>
      <c r="W3291" t="str">
        <f t="shared" si="519"/>
        <v>plays</v>
      </c>
      <c r="X3291" s="8">
        <f t="shared" si="510"/>
        <v>2017</v>
      </c>
      <c r="Y3291" s="8">
        <f t="shared" si="511"/>
        <v>1</v>
      </c>
    </row>
    <row r="3292" spans="1:25" ht="19" customHeight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512"/>
        <v>42775.306608796294</v>
      </c>
      <c r="L3292" s="12">
        <f t="shared" si="513"/>
        <v>2017</v>
      </c>
      <c r="M3292" s="12">
        <f t="shared" si="514"/>
        <v>2</v>
      </c>
      <c r="N3292" s="11"/>
      <c r="O3292" s="11">
        <f t="shared" si="515"/>
        <v>42805.306608796294</v>
      </c>
      <c r="P3292" t="b">
        <v>0</v>
      </c>
      <c r="Q3292">
        <v>72</v>
      </c>
      <c r="R3292" t="b">
        <v>1</v>
      </c>
      <c r="S3292" t="s">
        <v>8271</v>
      </c>
      <c r="T3292" s="5">
        <f t="shared" si="516"/>
        <v>121.2</v>
      </c>
      <c r="U3292" s="5">
        <f t="shared" si="517"/>
        <v>33.666666666666664</v>
      </c>
      <c r="V3292" t="str">
        <f t="shared" si="518"/>
        <v>theater</v>
      </c>
      <c r="W3292" t="str">
        <f t="shared" si="519"/>
        <v>plays</v>
      </c>
      <c r="X3292" s="8">
        <f t="shared" si="510"/>
        <v>2017</v>
      </c>
      <c r="Y3292" s="8">
        <f t="shared" si="511"/>
        <v>2</v>
      </c>
    </row>
    <row r="3293" spans="1:25" ht="19" customHeight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512"/>
        <v>42232.494212962956</v>
      </c>
      <c r="L3293" s="12">
        <f t="shared" si="513"/>
        <v>2015</v>
      </c>
      <c r="M3293" s="12">
        <f t="shared" si="514"/>
        <v>8</v>
      </c>
      <c r="N3293" s="11"/>
      <c r="O3293" s="11">
        <f t="shared" si="515"/>
        <v>42263.957638888889</v>
      </c>
      <c r="P3293" t="b">
        <v>0</v>
      </c>
      <c r="Q3293">
        <v>14</v>
      </c>
      <c r="R3293" t="b">
        <v>1</v>
      </c>
      <c r="S3293" t="s">
        <v>8271</v>
      </c>
      <c r="T3293" s="5">
        <f t="shared" si="516"/>
        <v>113.99999999999999</v>
      </c>
      <c r="U3293" s="5">
        <f t="shared" si="517"/>
        <v>40.714285714285715</v>
      </c>
      <c r="V3293" t="str">
        <f t="shared" si="518"/>
        <v>theater</v>
      </c>
      <c r="W3293" t="str">
        <f t="shared" si="519"/>
        <v>plays</v>
      </c>
      <c r="X3293" s="8">
        <f t="shared" si="510"/>
        <v>2015</v>
      </c>
      <c r="Y3293" s="8">
        <f t="shared" si="511"/>
        <v>8</v>
      </c>
    </row>
    <row r="3294" spans="1:25" ht="19" customHeight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512"/>
        <v>42282.561898148146</v>
      </c>
      <c r="L3294" s="12">
        <f t="shared" si="513"/>
        <v>2015</v>
      </c>
      <c r="M3294" s="12">
        <f t="shared" si="514"/>
        <v>10</v>
      </c>
      <c r="N3294" s="11"/>
      <c r="O3294" s="11">
        <f t="shared" si="515"/>
        <v>42342.603564814817</v>
      </c>
      <c r="P3294" t="b">
        <v>0</v>
      </c>
      <c r="Q3294">
        <v>15</v>
      </c>
      <c r="R3294" t="b">
        <v>1</v>
      </c>
      <c r="S3294" t="s">
        <v>8271</v>
      </c>
      <c r="T3294" s="5">
        <f t="shared" si="516"/>
        <v>286.13861386138615</v>
      </c>
      <c r="U3294" s="5">
        <f t="shared" si="517"/>
        <v>19.266666666666666</v>
      </c>
      <c r="V3294" t="str">
        <f t="shared" si="518"/>
        <v>theater</v>
      </c>
      <c r="W3294" t="str">
        <f t="shared" si="519"/>
        <v>plays</v>
      </c>
      <c r="X3294" s="8">
        <f t="shared" si="510"/>
        <v>2015</v>
      </c>
      <c r="Y3294" s="8">
        <f t="shared" si="511"/>
        <v>10</v>
      </c>
    </row>
    <row r="3295" spans="1:25" ht="19" customHeight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512"/>
        <v>42768.217037037037</v>
      </c>
      <c r="L3295" s="12">
        <f t="shared" si="513"/>
        <v>2017</v>
      </c>
      <c r="M3295" s="12">
        <f t="shared" si="514"/>
        <v>2</v>
      </c>
      <c r="N3295" s="11"/>
      <c r="O3295" s="11">
        <f t="shared" si="515"/>
        <v>42798.217037037037</v>
      </c>
      <c r="P3295" t="b">
        <v>0</v>
      </c>
      <c r="Q3295">
        <v>91</v>
      </c>
      <c r="R3295" t="b">
        <v>1</v>
      </c>
      <c r="S3295" t="s">
        <v>8271</v>
      </c>
      <c r="T3295" s="5">
        <f t="shared" si="516"/>
        <v>170.44444444444446</v>
      </c>
      <c r="U3295" s="5">
        <f t="shared" si="517"/>
        <v>84.285714285714292</v>
      </c>
      <c r="V3295" t="str">
        <f t="shared" si="518"/>
        <v>theater</v>
      </c>
      <c r="W3295" t="str">
        <f t="shared" si="519"/>
        <v>plays</v>
      </c>
      <c r="X3295" s="8">
        <f t="shared" si="510"/>
        <v>2017</v>
      </c>
      <c r="Y3295" s="8">
        <f t="shared" si="511"/>
        <v>2</v>
      </c>
    </row>
    <row r="3296" spans="1:25" ht="19" customHeight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512"/>
        <v>42141.33280092592</v>
      </c>
      <c r="L3296" s="12">
        <f t="shared" si="513"/>
        <v>2015</v>
      </c>
      <c r="M3296" s="12">
        <f t="shared" si="514"/>
        <v>5</v>
      </c>
      <c r="N3296" s="11"/>
      <c r="O3296" s="11">
        <f t="shared" si="515"/>
        <v>42171.33280092592</v>
      </c>
      <c r="P3296" t="b">
        <v>0</v>
      </c>
      <c r="Q3296">
        <v>24</v>
      </c>
      <c r="R3296" t="b">
        <v>1</v>
      </c>
      <c r="S3296" t="s">
        <v>8271</v>
      </c>
      <c r="T3296" s="5">
        <f t="shared" si="516"/>
        <v>118.33333333333333</v>
      </c>
      <c r="U3296" s="5">
        <f t="shared" si="517"/>
        <v>29.583333333333332</v>
      </c>
      <c r="V3296" t="str">
        <f t="shared" si="518"/>
        <v>theater</v>
      </c>
      <c r="W3296" t="str">
        <f t="shared" si="519"/>
        <v>plays</v>
      </c>
      <c r="X3296" s="8">
        <f t="shared" si="510"/>
        <v>2015</v>
      </c>
      <c r="Y3296" s="8">
        <f t="shared" si="511"/>
        <v>5</v>
      </c>
    </row>
    <row r="3297" spans="1:25" ht="19" customHeight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512"/>
        <v>42609.234131944446</v>
      </c>
      <c r="L3297" s="12">
        <f t="shared" si="513"/>
        <v>2016</v>
      </c>
      <c r="M3297" s="12">
        <f t="shared" si="514"/>
        <v>8</v>
      </c>
      <c r="N3297" s="11"/>
      <c r="O3297" s="11">
        <f t="shared" si="515"/>
        <v>42639.234131944446</v>
      </c>
      <c r="P3297" t="b">
        <v>0</v>
      </c>
      <c r="Q3297">
        <v>27</v>
      </c>
      <c r="R3297" t="b">
        <v>1</v>
      </c>
      <c r="S3297" t="s">
        <v>8271</v>
      </c>
      <c r="T3297" s="5">
        <f t="shared" si="516"/>
        <v>102.85857142857142</v>
      </c>
      <c r="U3297" s="5">
        <f t="shared" si="517"/>
        <v>26.667037037037037</v>
      </c>
      <c r="V3297" t="str">
        <f t="shared" si="518"/>
        <v>theater</v>
      </c>
      <c r="W3297" t="str">
        <f t="shared" si="519"/>
        <v>plays</v>
      </c>
      <c r="X3297" s="8">
        <f t="shared" si="510"/>
        <v>2016</v>
      </c>
      <c r="Y3297" s="8">
        <f t="shared" si="511"/>
        <v>8</v>
      </c>
    </row>
    <row r="3298" spans="1:25" ht="19" customHeight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512"/>
        <v>42309.54828703704</v>
      </c>
      <c r="L3298" s="12">
        <f t="shared" si="513"/>
        <v>2015</v>
      </c>
      <c r="M3298" s="12">
        <f t="shared" si="514"/>
        <v>11</v>
      </c>
      <c r="N3298" s="11"/>
      <c r="O3298" s="11">
        <f t="shared" si="515"/>
        <v>42330.708333333336</v>
      </c>
      <c r="P3298" t="b">
        <v>0</v>
      </c>
      <c r="Q3298">
        <v>47</v>
      </c>
      <c r="R3298" t="b">
        <v>1</v>
      </c>
      <c r="S3298" t="s">
        <v>8271</v>
      </c>
      <c r="T3298" s="5">
        <f t="shared" si="516"/>
        <v>144.06666666666666</v>
      </c>
      <c r="U3298" s="5">
        <f t="shared" si="517"/>
        <v>45.978723404255319</v>
      </c>
      <c r="V3298" t="str">
        <f t="shared" si="518"/>
        <v>theater</v>
      </c>
      <c r="W3298" t="str">
        <f t="shared" si="519"/>
        <v>plays</v>
      </c>
      <c r="X3298" s="8">
        <f t="shared" si="510"/>
        <v>2015</v>
      </c>
      <c r="Y3298" s="8">
        <f t="shared" si="511"/>
        <v>11</v>
      </c>
    </row>
    <row r="3299" spans="1:25" ht="19" customHeight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512"/>
        <v>42193.563148148147</v>
      </c>
      <c r="L3299" s="12">
        <f t="shared" si="513"/>
        <v>2015</v>
      </c>
      <c r="M3299" s="12">
        <f t="shared" si="514"/>
        <v>7</v>
      </c>
      <c r="N3299" s="11"/>
      <c r="O3299" s="11">
        <f t="shared" si="515"/>
        <v>42212.749305555553</v>
      </c>
      <c r="P3299" t="b">
        <v>0</v>
      </c>
      <c r="Q3299">
        <v>44</v>
      </c>
      <c r="R3299" t="b">
        <v>1</v>
      </c>
      <c r="S3299" t="s">
        <v>8271</v>
      </c>
      <c r="T3299" s="5">
        <f t="shared" si="516"/>
        <v>100.07272727272726</v>
      </c>
      <c r="U3299" s="5">
        <f t="shared" si="517"/>
        <v>125.09090909090909</v>
      </c>
      <c r="V3299" t="str">
        <f t="shared" si="518"/>
        <v>theater</v>
      </c>
      <c r="W3299" t="str">
        <f t="shared" si="519"/>
        <v>plays</v>
      </c>
      <c r="X3299" s="8">
        <f t="shared" si="510"/>
        <v>2015</v>
      </c>
      <c r="Y3299" s="8">
        <f t="shared" si="511"/>
        <v>7</v>
      </c>
    </row>
    <row r="3300" spans="1:25" ht="19" customHeight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512"/>
        <v>42239.749629629623</v>
      </c>
      <c r="L3300" s="12">
        <f t="shared" si="513"/>
        <v>2015</v>
      </c>
      <c r="M3300" s="12">
        <f t="shared" si="514"/>
        <v>8</v>
      </c>
      <c r="N3300" s="11"/>
      <c r="O3300" s="11">
        <f t="shared" si="515"/>
        <v>42259.791666666664</v>
      </c>
      <c r="P3300" t="b">
        <v>0</v>
      </c>
      <c r="Q3300">
        <v>72</v>
      </c>
      <c r="R3300" t="b">
        <v>1</v>
      </c>
      <c r="S3300" t="s">
        <v>8271</v>
      </c>
      <c r="T3300" s="5">
        <f t="shared" si="516"/>
        <v>101.73</v>
      </c>
      <c r="U3300" s="5">
        <f t="shared" si="517"/>
        <v>141.29166666666666</v>
      </c>
      <c r="V3300" t="str">
        <f t="shared" si="518"/>
        <v>theater</v>
      </c>
      <c r="W3300" t="str">
        <f t="shared" si="519"/>
        <v>plays</v>
      </c>
      <c r="X3300" s="8">
        <f t="shared" si="510"/>
        <v>2015</v>
      </c>
      <c r="Y3300" s="8">
        <f t="shared" si="511"/>
        <v>8</v>
      </c>
    </row>
    <row r="3301" spans="1:25" ht="19" customHeight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512"/>
        <v>42261.709062499998</v>
      </c>
      <c r="L3301" s="12">
        <f t="shared" si="513"/>
        <v>2015</v>
      </c>
      <c r="M3301" s="12">
        <f t="shared" si="514"/>
        <v>9</v>
      </c>
      <c r="N3301" s="11"/>
      <c r="O3301" s="11">
        <f t="shared" si="515"/>
        <v>42291.709062499998</v>
      </c>
      <c r="P3301" t="b">
        <v>0</v>
      </c>
      <c r="Q3301">
        <v>63</v>
      </c>
      <c r="R3301" t="b">
        <v>1</v>
      </c>
      <c r="S3301" t="s">
        <v>8271</v>
      </c>
      <c r="T3301" s="5">
        <f t="shared" si="516"/>
        <v>116.19999999999999</v>
      </c>
      <c r="U3301" s="5">
        <f t="shared" si="517"/>
        <v>55.333333333333336</v>
      </c>
      <c r="V3301" t="str">
        <f t="shared" si="518"/>
        <v>theater</v>
      </c>
      <c r="W3301" t="str">
        <f t="shared" si="519"/>
        <v>plays</v>
      </c>
      <c r="X3301" s="8">
        <f t="shared" si="510"/>
        <v>2015</v>
      </c>
      <c r="Y3301" s="8">
        <f t="shared" si="511"/>
        <v>9</v>
      </c>
    </row>
    <row r="3302" spans="1:25" ht="19" customHeight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512"/>
        <v>42102.535439814812</v>
      </c>
      <c r="L3302" s="12">
        <f t="shared" si="513"/>
        <v>2015</v>
      </c>
      <c r="M3302" s="12">
        <f t="shared" si="514"/>
        <v>4</v>
      </c>
      <c r="N3302" s="11"/>
      <c r="O3302" s="11">
        <f t="shared" si="515"/>
        <v>42123.535439814812</v>
      </c>
      <c r="P3302" t="b">
        <v>0</v>
      </c>
      <c r="Q3302">
        <v>88</v>
      </c>
      <c r="R3302" t="b">
        <v>1</v>
      </c>
      <c r="S3302" t="s">
        <v>8271</v>
      </c>
      <c r="T3302" s="5">
        <f t="shared" si="516"/>
        <v>136.16666666666666</v>
      </c>
      <c r="U3302" s="5">
        <f t="shared" si="517"/>
        <v>46.420454545454547</v>
      </c>
      <c r="V3302" t="str">
        <f t="shared" si="518"/>
        <v>theater</v>
      </c>
      <c r="W3302" t="str">
        <f t="shared" si="519"/>
        <v>plays</v>
      </c>
      <c r="X3302" s="8">
        <f t="shared" si="510"/>
        <v>2015</v>
      </c>
      <c r="Y3302" s="8">
        <f t="shared" si="511"/>
        <v>4</v>
      </c>
    </row>
    <row r="3303" spans="1:25" ht="19" customHeight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512"/>
        <v>42538.527499999997</v>
      </c>
      <c r="L3303" s="12">
        <f t="shared" si="513"/>
        <v>2016</v>
      </c>
      <c r="M3303" s="12">
        <f t="shared" si="514"/>
        <v>6</v>
      </c>
      <c r="N3303" s="11"/>
      <c r="O3303" s="11">
        <f t="shared" si="515"/>
        <v>42583.082638888889</v>
      </c>
      <c r="P3303" t="b">
        <v>0</v>
      </c>
      <c r="Q3303">
        <v>70</v>
      </c>
      <c r="R3303" t="b">
        <v>1</v>
      </c>
      <c r="S3303" t="s">
        <v>8271</v>
      </c>
      <c r="T3303" s="5">
        <f t="shared" si="516"/>
        <v>133.46666666666667</v>
      </c>
      <c r="U3303" s="5">
        <f t="shared" si="517"/>
        <v>57.2</v>
      </c>
      <c r="V3303" t="str">
        <f t="shared" si="518"/>
        <v>theater</v>
      </c>
      <c r="W3303" t="str">
        <f t="shared" si="519"/>
        <v>plays</v>
      </c>
      <c r="X3303" s="8">
        <f t="shared" si="510"/>
        <v>2016</v>
      </c>
      <c r="Y3303" s="8">
        <f t="shared" si="511"/>
        <v>6</v>
      </c>
    </row>
    <row r="3304" spans="1:25" ht="19" customHeight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512"/>
        <v>42681.143240740734</v>
      </c>
      <c r="L3304" s="12">
        <f t="shared" si="513"/>
        <v>2016</v>
      </c>
      <c r="M3304" s="12">
        <f t="shared" si="514"/>
        <v>11</v>
      </c>
      <c r="N3304" s="11"/>
      <c r="O3304" s="11">
        <f t="shared" si="515"/>
        <v>42711.143240740734</v>
      </c>
      <c r="P3304" t="b">
        <v>0</v>
      </c>
      <c r="Q3304">
        <v>50</v>
      </c>
      <c r="R3304" t="b">
        <v>1</v>
      </c>
      <c r="S3304" t="s">
        <v>8271</v>
      </c>
      <c r="T3304" s="5">
        <f t="shared" si="516"/>
        <v>103.39285714285715</v>
      </c>
      <c r="U3304" s="5">
        <f t="shared" si="517"/>
        <v>173.7</v>
      </c>
      <c r="V3304" t="str">
        <f t="shared" si="518"/>
        <v>theater</v>
      </c>
      <c r="W3304" t="str">
        <f t="shared" si="519"/>
        <v>plays</v>
      </c>
      <c r="X3304" s="8">
        <f t="shared" si="510"/>
        <v>2016</v>
      </c>
      <c r="Y3304" s="8">
        <f t="shared" si="511"/>
        <v>11</v>
      </c>
    </row>
    <row r="3305" spans="1:25" ht="19" customHeight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512"/>
        <v>42056.443101851844</v>
      </c>
      <c r="L3305" s="12">
        <f t="shared" si="513"/>
        <v>2015</v>
      </c>
      <c r="M3305" s="12">
        <f t="shared" si="514"/>
        <v>2</v>
      </c>
      <c r="N3305" s="11"/>
      <c r="O3305" s="11">
        <f t="shared" si="515"/>
        <v>42091.401435185187</v>
      </c>
      <c r="P3305" t="b">
        <v>0</v>
      </c>
      <c r="Q3305">
        <v>35</v>
      </c>
      <c r="R3305" t="b">
        <v>1</v>
      </c>
      <c r="S3305" t="s">
        <v>8271</v>
      </c>
      <c r="T3305" s="5">
        <f t="shared" si="516"/>
        <v>115.88888888888889</v>
      </c>
      <c r="U3305" s="5">
        <f t="shared" si="517"/>
        <v>59.6</v>
      </c>
      <c r="V3305" t="str">
        <f t="shared" si="518"/>
        <v>theater</v>
      </c>
      <c r="W3305" t="str">
        <f t="shared" si="519"/>
        <v>plays</v>
      </c>
      <c r="X3305" s="8">
        <f t="shared" si="510"/>
        <v>2015</v>
      </c>
      <c r="Y3305" s="8">
        <f t="shared" si="511"/>
        <v>2</v>
      </c>
    </row>
    <row r="3306" spans="1:25" ht="19" customHeight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512"/>
        <v>42696.41611111111</v>
      </c>
      <c r="L3306" s="12">
        <f t="shared" si="513"/>
        <v>2016</v>
      </c>
      <c r="M3306" s="12">
        <f t="shared" si="514"/>
        <v>11</v>
      </c>
      <c r="N3306" s="11"/>
      <c r="O3306" s="11">
        <f t="shared" si="515"/>
        <v>42726.41611111111</v>
      </c>
      <c r="P3306" t="b">
        <v>0</v>
      </c>
      <c r="Q3306">
        <v>175</v>
      </c>
      <c r="R3306" t="b">
        <v>1</v>
      </c>
      <c r="S3306" t="s">
        <v>8271</v>
      </c>
      <c r="T3306" s="5">
        <f t="shared" si="516"/>
        <v>104.51666666666665</v>
      </c>
      <c r="U3306" s="5">
        <f t="shared" si="517"/>
        <v>89.585714285714289</v>
      </c>
      <c r="V3306" t="str">
        <f t="shared" si="518"/>
        <v>theater</v>
      </c>
      <c r="W3306" t="str">
        <f t="shared" si="519"/>
        <v>plays</v>
      </c>
      <c r="X3306" s="8">
        <f t="shared" si="510"/>
        <v>2016</v>
      </c>
      <c r="Y3306" s="8">
        <f t="shared" si="511"/>
        <v>11</v>
      </c>
    </row>
    <row r="3307" spans="1:25" ht="19" customHeight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512"/>
        <v>42186.647546296292</v>
      </c>
      <c r="L3307" s="12">
        <f t="shared" si="513"/>
        <v>2015</v>
      </c>
      <c r="M3307" s="12">
        <f t="shared" si="514"/>
        <v>7</v>
      </c>
      <c r="N3307" s="11"/>
      <c r="O3307" s="11">
        <f t="shared" si="515"/>
        <v>42216.647546296292</v>
      </c>
      <c r="P3307" t="b">
        <v>0</v>
      </c>
      <c r="Q3307">
        <v>20</v>
      </c>
      <c r="R3307" t="b">
        <v>1</v>
      </c>
      <c r="S3307" t="s">
        <v>8271</v>
      </c>
      <c r="T3307" s="5">
        <f t="shared" si="516"/>
        <v>102.02500000000001</v>
      </c>
      <c r="U3307" s="5">
        <f t="shared" si="517"/>
        <v>204.05</v>
      </c>
      <c r="V3307" t="str">
        <f t="shared" si="518"/>
        <v>theater</v>
      </c>
      <c r="W3307" t="str">
        <f t="shared" si="519"/>
        <v>plays</v>
      </c>
      <c r="X3307" s="8">
        <f t="shared" si="510"/>
        <v>2015</v>
      </c>
      <c r="Y3307" s="8">
        <f t="shared" si="511"/>
        <v>7</v>
      </c>
    </row>
    <row r="3308" spans="1:25" ht="19" customHeight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512"/>
        <v>42493.010902777773</v>
      </c>
      <c r="L3308" s="12">
        <f t="shared" si="513"/>
        <v>2016</v>
      </c>
      <c r="M3308" s="12">
        <f t="shared" si="514"/>
        <v>5</v>
      </c>
      <c r="N3308" s="11"/>
      <c r="O3308" s="11">
        <f t="shared" si="515"/>
        <v>42530.916666666664</v>
      </c>
      <c r="P3308" t="b">
        <v>0</v>
      </c>
      <c r="Q3308">
        <v>54</v>
      </c>
      <c r="R3308" t="b">
        <v>1</v>
      </c>
      <c r="S3308" t="s">
        <v>8271</v>
      </c>
      <c r="T3308" s="5">
        <f t="shared" si="516"/>
        <v>175.33333333333334</v>
      </c>
      <c r="U3308" s="5">
        <f t="shared" si="517"/>
        <v>48.703703703703702</v>
      </c>
      <c r="V3308" t="str">
        <f t="shared" si="518"/>
        <v>theater</v>
      </c>
      <c r="W3308" t="str">
        <f t="shared" si="519"/>
        <v>plays</v>
      </c>
      <c r="X3308" s="8">
        <f t="shared" si="510"/>
        <v>2016</v>
      </c>
      <c r="Y3308" s="8">
        <f t="shared" si="511"/>
        <v>5</v>
      </c>
    </row>
    <row r="3309" spans="1:25" ht="19" customHeight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512"/>
        <v>42474.848831018513</v>
      </c>
      <c r="L3309" s="12">
        <f t="shared" si="513"/>
        <v>2016</v>
      </c>
      <c r="M3309" s="12">
        <f t="shared" si="514"/>
        <v>4</v>
      </c>
      <c r="N3309" s="11"/>
      <c r="O3309" s="11">
        <f t="shared" si="515"/>
        <v>42504.848831018513</v>
      </c>
      <c r="P3309" t="b">
        <v>0</v>
      </c>
      <c r="Q3309">
        <v>20</v>
      </c>
      <c r="R3309" t="b">
        <v>1</v>
      </c>
      <c r="S3309" t="s">
        <v>8271</v>
      </c>
      <c r="T3309" s="5">
        <f t="shared" si="516"/>
        <v>106.67999999999999</v>
      </c>
      <c r="U3309" s="5">
        <f t="shared" si="517"/>
        <v>53.339999999999996</v>
      </c>
      <c r="V3309" t="str">
        <f t="shared" si="518"/>
        <v>theater</v>
      </c>
      <c r="W3309" t="str">
        <f t="shared" si="519"/>
        <v>plays</v>
      </c>
      <c r="X3309" s="8">
        <f t="shared" si="510"/>
        <v>2016</v>
      </c>
      <c r="Y3309" s="8">
        <f t="shared" si="511"/>
        <v>4</v>
      </c>
    </row>
    <row r="3310" spans="1:25" ht="19" customHeight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512"/>
        <v>42452.668576388889</v>
      </c>
      <c r="L3310" s="12">
        <f t="shared" si="513"/>
        <v>2016</v>
      </c>
      <c r="M3310" s="12">
        <f t="shared" si="514"/>
        <v>3</v>
      </c>
      <c r="N3310" s="11"/>
      <c r="O3310" s="11">
        <f t="shared" si="515"/>
        <v>42473.668576388889</v>
      </c>
      <c r="P3310" t="b">
        <v>0</v>
      </c>
      <c r="Q3310">
        <v>57</v>
      </c>
      <c r="R3310" t="b">
        <v>1</v>
      </c>
      <c r="S3310" t="s">
        <v>8271</v>
      </c>
      <c r="T3310" s="5">
        <f t="shared" si="516"/>
        <v>122.28571428571429</v>
      </c>
      <c r="U3310" s="5">
        <f t="shared" si="517"/>
        <v>75.087719298245617</v>
      </c>
      <c r="V3310" t="str">
        <f t="shared" si="518"/>
        <v>theater</v>
      </c>
      <c r="W3310" t="str">
        <f t="shared" si="519"/>
        <v>plays</v>
      </c>
      <c r="X3310" s="8">
        <f t="shared" si="510"/>
        <v>2016</v>
      </c>
      <c r="Y3310" s="8">
        <f t="shared" si="511"/>
        <v>3</v>
      </c>
    </row>
    <row r="3311" spans="1:25" ht="19" customHeight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512"/>
        <v>42628.441874999997</v>
      </c>
      <c r="L3311" s="12">
        <f t="shared" si="513"/>
        <v>2016</v>
      </c>
      <c r="M3311" s="12">
        <f t="shared" si="514"/>
        <v>9</v>
      </c>
      <c r="N3311" s="11"/>
      <c r="O3311" s="11">
        <f t="shared" si="515"/>
        <v>42659.441874999997</v>
      </c>
      <c r="P3311" t="b">
        <v>0</v>
      </c>
      <c r="Q3311">
        <v>31</v>
      </c>
      <c r="R3311" t="b">
        <v>1</v>
      </c>
      <c r="S3311" t="s">
        <v>8271</v>
      </c>
      <c r="T3311" s="5">
        <f t="shared" si="516"/>
        <v>159.42857142857144</v>
      </c>
      <c r="U3311" s="5">
        <f t="shared" si="517"/>
        <v>18</v>
      </c>
      <c r="V3311" t="str">
        <f t="shared" si="518"/>
        <v>theater</v>
      </c>
      <c r="W3311" t="str">
        <f t="shared" si="519"/>
        <v>plays</v>
      </c>
      <c r="X3311" s="8">
        <f t="shared" si="510"/>
        <v>2016</v>
      </c>
      <c r="Y3311" s="8">
        <f t="shared" si="511"/>
        <v>9</v>
      </c>
    </row>
    <row r="3312" spans="1:25" ht="19" customHeight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512"/>
        <v>42253.720196759255</v>
      </c>
      <c r="L3312" s="12">
        <f t="shared" si="513"/>
        <v>2015</v>
      </c>
      <c r="M3312" s="12">
        <f t="shared" si="514"/>
        <v>9</v>
      </c>
      <c r="N3312" s="11"/>
      <c r="O3312" s="11">
        <f t="shared" si="515"/>
        <v>42283.720196759255</v>
      </c>
      <c r="P3312" t="b">
        <v>0</v>
      </c>
      <c r="Q3312">
        <v>31</v>
      </c>
      <c r="R3312" t="b">
        <v>1</v>
      </c>
      <c r="S3312" t="s">
        <v>8271</v>
      </c>
      <c r="T3312" s="5">
        <f t="shared" si="516"/>
        <v>100.07692307692308</v>
      </c>
      <c r="U3312" s="5">
        <f t="shared" si="517"/>
        <v>209.83870967741936</v>
      </c>
      <c r="V3312" t="str">
        <f t="shared" si="518"/>
        <v>theater</v>
      </c>
      <c r="W3312" t="str">
        <f t="shared" si="519"/>
        <v>plays</v>
      </c>
      <c r="X3312" s="8">
        <f t="shared" si="510"/>
        <v>2015</v>
      </c>
      <c r="Y3312" s="8">
        <f t="shared" si="511"/>
        <v>9</v>
      </c>
    </row>
    <row r="3313" spans="1:25" ht="19" customHeight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512"/>
        <v>42264.083449074074</v>
      </c>
      <c r="L3313" s="12">
        <f t="shared" si="513"/>
        <v>2015</v>
      </c>
      <c r="M3313" s="12">
        <f t="shared" si="514"/>
        <v>9</v>
      </c>
      <c r="N3313" s="11"/>
      <c r="O3313" s="11">
        <f t="shared" si="515"/>
        <v>42294.083449074074</v>
      </c>
      <c r="P3313" t="b">
        <v>0</v>
      </c>
      <c r="Q3313">
        <v>45</v>
      </c>
      <c r="R3313" t="b">
        <v>1</v>
      </c>
      <c r="S3313" t="s">
        <v>8271</v>
      </c>
      <c r="T3313" s="5">
        <f t="shared" si="516"/>
        <v>109.84</v>
      </c>
      <c r="U3313" s="5">
        <f t="shared" si="517"/>
        <v>61.022222222222226</v>
      </c>
      <c r="V3313" t="str">
        <f t="shared" si="518"/>
        <v>theater</v>
      </c>
      <c r="W3313" t="str">
        <f t="shared" si="519"/>
        <v>plays</v>
      </c>
      <c r="X3313" s="8">
        <f t="shared" si="510"/>
        <v>2015</v>
      </c>
      <c r="Y3313" s="8">
        <f t="shared" si="511"/>
        <v>9</v>
      </c>
    </row>
    <row r="3314" spans="1:25" ht="19" customHeight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512"/>
        <v>42664.601226851846</v>
      </c>
      <c r="L3314" s="12">
        <f t="shared" si="513"/>
        <v>2016</v>
      </c>
      <c r="M3314" s="12">
        <f t="shared" si="514"/>
        <v>10</v>
      </c>
      <c r="N3314" s="11"/>
      <c r="O3314" s="11">
        <f t="shared" si="515"/>
        <v>42685.708333333336</v>
      </c>
      <c r="P3314" t="b">
        <v>0</v>
      </c>
      <c r="Q3314">
        <v>41</v>
      </c>
      <c r="R3314" t="b">
        <v>1</v>
      </c>
      <c r="S3314" t="s">
        <v>8271</v>
      </c>
      <c r="T3314" s="5">
        <f t="shared" si="516"/>
        <v>100.03999999999999</v>
      </c>
      <c r="U3314" s="5">
        <f t="shared" si="517"/>
        <v>61</v>
      </c>
      <c r="V3314" t="str">
        <f t="shared" si="518"/>
        <v>theater</v>
      </c>
      <c r="W3314" t="str">
        <f t="shared" si="519"/>
        <v>plays</v>
      </c>
      <c r="X3314" s="8">
        <f t="shared" si="510"/>
        <v>2016</v>
      </c>
      <c r="Y3314" s="8">
        <f t="shared" si="511"/>
        <v>10</v>
      </c>
    </row>
    <row r="3315" spans="1:25" ht="19" customHeight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512"/>
        <v>42382.036076388882</v>
      </c>
      <c r="L3315" s="12">
        <f t="shared" si="513"/>
        <v>2016</v>
      </c>
      <c r="M3315" s="12">
        <f t="shared" si="514"/>
        <v>1</v>
      </c>
      <c r="N3315" s="11"/>
      <c r="O3315" s="11">
        <f t="shared" si="515"/>
        <v>42395.833333333336</v>
      </c>
      <c r="P3315" t="b">
        <v>0</v>
      </c>
      <c r="Q3315">
        <v>29</v>
      </c>
      <c r="R3315" t="b">
        <v>1</v>
      </c>
      <c r="S3315" t="s">
        <v>8271</v>
      </c>
      <c r="T3315" s="5">
        <f t="shared" si="516"/>
        <v>116.05000000000001</v>
      </c>
      <c r="U3315" s="5">
        <f t="shared" si="517"/>
        <v>80.034482758620683</v>
      </c>
      <c r="V3315" t="str">
        <f t="shared" si="518"/>
        <v>theater</v>
      </c>
      <c r="W3315" t="str">
        <f t="shared" si="519"/>
        <v>plays</v>
      </c>
      <c r="X3315" s="8">
        <f t="shared" si="510"/>
        <v>2016</v>
      </c>
      <c r="Y3315" s="8">
        <f t="shared" si="511"/>
        <v>1</v>
      </c>
    </row>
    <row r="3316" spans="1:25" ht="19" customHeight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512"/>
        <v>42105.059155092589</v>
      </c>
      <c r="L3316" s="12">
        <f t="shared" si="513"/>
        <v>2015</v>
      </c>
      <c r="M3316" s="12">
        <f t="shared" si="514"/>
        <v>4</v>
      </c>
      <c r="N3316" s="11"/>
      <c r="O3316" s="11">
        <f t="shared" si="515"/>
        <v>42132.628472222219</v>
      </c>
      <c r="P3316" t="b">
        <v>0</v>
      </c>
      <c r="Q3316">
        <v>58</v>
      </c>
      <c r="R3316" t="b">
        <v>1</v>
      </c>
      <c r="S3316" t="s">
        <v>8271</v>
      </c>
      <c r="T3316" s="5">
        <f t="shared" si="516"/>
        <v>210.75</v>
      </c>
      <c r="U3316" s="5">
        <f t="shared" si="517"/>
        <v>29.068965517241381</v>
      </c>
      <c r="V3316" t="str">
        <f t="shared" si="518"/>
        <v>theater</v>
      </c>
      <c r="W3316" t="str">
        <f t="shared" si="519"/>
        <v>plays</v>
      </c>
      <c r="X3316" s="8">
        <f t="shared" si="510"/>
        <v>2015</v>
      </c>
      <c r="Y3316" s="8">
        <f t="shared" si="511"/>
        <v>4</v>
      </c>
    </row>
    <row r="3317" spans="1:25" ht="19" customHeight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512"/>
        <v>42466.09538194444</v>
      </c>
      <c r="L3317" s="12">
        <f t="shared" si="513"/>
        <v>2016</v>
      </c>
      <c r="M3317" s="12">
        <f t="shared" si="514"/>
        <v>4</v>
      </c>
      <c r="N3317" s="11"/>
      <c r="O3317" s="11">
        <f t="shared" si="515"/>
        <v>42496.09538194444</v>
      </c>
      <c r="P3317" t="b">
        <v>0</v>
      </c>
      <c r="Q3317">
        <v>89</v>
      </c>
      <c r="R3317" t="b">
        <v>1</v>
      </c>
      <c r="S3317" t="s">
        <v>8271</v>
      </c>
      <c r="T3317" s="5">
        <f t="shared" si="516"/>
        <v>110.00000000000001</v>
      </c>
      <c r="U3317" s="5">
        <f t="shared" si="517"/>
        <v>49.438202247191015</v>
      </c>
      <c r="V3317" t="str">
        <f t="shared" si="518"/>
        <v>theater</v>
      </c>
      <c r="W3317" t="str">
        <f t="shared" si="519"/>
        <v>plays</v>
      </c>
      <c r="X3317" s="8">
        <f t="shared" si="510"/>
        <v>2016</v>
      </c>
      <c r="Y3317" s="8">
        <f t="shared" si="511"/>
        <v>4</v>
      </c>
    </row>
    <row r="3318" spans="1:25" ht="19" customHeight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512"/>
        <v>41826.662905092591</v>
      </c>
      <c r="L3318" s="12">
        <f t="shared" si="513"/>
        <v>2014</v>
      </c>
      <c r="M3318" s="12">
        <f t="shared" si="514"/>
        <v>7</v>
      </c>
      <c r="N3318" s="11"/>
      <c r="O3318" s="11">
        <f t="shared" si="515"/>
        <v>41859.370833333327</v>
      </c>
      <c r="P3318" t="b">
        <v>0</v>
      </c>
      <c r="Q3318">
        <v>125</v>
      </c>
      <c r="R3318" t="b">
        <v>1</v>
      </c>
      <c r="S3318" t="s">
        <v>8271</v>
      </c>
      <c r="T3318" s="5">
        <f t="shared" si="516"/>
        <v>100.08673425918037</v>
      </c>
      <c r="U3318" s="5">
        <f t="shared" si="517"/>
        <v>93.977440000000001</v>
      </c>
      <c r="V3318" t="str">
        <f t="shared" si="518"/>
        <v>theater</v>
      </c>
      <c r="W3318" t="str">
        <f t="shared" si="519"/>
        <v>plays</v>
      </c>
      <c r="X3318" s="8">
        <f t="shared" si="510"/>
        <v>2014</v>
      </c>
      <c r="Y3318" s="8">
        <f t="shared" si="511"/>
        <v>7</v>
      </c>
    </row>
    <row r="3319" spans="1:25" ht="19" customHeight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512"/>
        <v>42498.831296296295</v>
      </c>
      <c r="L3319" s="12">
        <f t="shared" si="513"/>
        <v>2016</v>
      </c>
      <c r="M3319" s="12">
        <f t="shared" si="514"/>
        <v>5</v>
      </c>
      <c r="N3319" s="11"/>
      <c r="O3319" s="11">
        <f t="shared" si="515"/>
        <v>42528.831296296295</v>
      </c>
      <c r="P3319" t="b">
        <v>0</v>
      </c>
      <c r="Q3319">
        <v>18</v>
      </c>
      <c r="R3319" t="b">
        <v>1</v>
      </c>
      <c r="S3319" t="s">
        <v>8271</v>
      </c>
      <c r="T3319" s="5">
        <f t="shared" si="516"/>
        <v>106.19047619047619</v>
      </c>
      <c r="U3319" s="5">
        <f t="shared" si="517"/>
        <v>61.944444444444443</v>
      </c>
      <c r="V3319" t="str">
        <f t="shared" si="518"/>
        <v>theater</v>
      </c>
      <c r="W3319" t="str">
        <f t="shared" si="519"/>
        <v>plays</v>
      </c>
      <c r="X3319" s="8">
        <f t="shared" si="510"/>
        <v>2016</v>
      </c>
      <c r="Y3319" s="8">
        <f t="shared" si="511"/>
        <v>5</v>
      </c>
    </row>
    <row r="3320" spans="1:25" ht="19" customHeight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512"/>
        <v>42431.093668981477</v>
      </c>
      <c r="L3320" s="12">
        <f t="shared" si="513"/>
        <v>2016</v>
      </c>
      <c r="M3320" s="12">
        <f t="shared" si="514"/>
        <v>3</v>
      </c>
      <c r="N3320" s="11"/>
      <c r="O3320" s="11">
        <f t="shared" si="515"/>
        <v>42470.895833333336</v>
      </c>
      <c r="P3320" t="b">
        <v>0</v>
      </c>
      <c r="Q3320">
        <v>32</v>
      </c>
      <c r="R3320" t="b">
        <v>1</v>
      </c>
      <c r="S3320" t="s">
        <v>8271</v>
      </c>
      <c r="T3320" s="5">
        <f t="shared" si="516"/>
        <v>125.6</v>
      </c>
      <c r="U3320" s="5">
        <f t="shared" si="517"/>
        <v>78.5</v>
      </c>
      <c r="V3320" t="str">
        <f t="shared" si="518"/>
        <v>theater</v>
      </c>
      <c r="W3320" t="str">
        <f t="shared" si="519"/>
        <v>plays</v>
      </c>
      <c r="X3320" s="8">
        <f t="shared" si="510"/>
        <v>2016</v>
      </c>
      <c r="Y3320" s="8">
        <f t="shared" si="511"/>
        <v>3</v>
      </c>
    </row>
    <row r="3321" spans="1:25" ht="19" customHeight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512"/>
        <v>41990.377152777779</v>
      </c>
      <c r="L3321" s="12">
        <f t="shared" si="513"/>
        <v>2014</v>
      </c>
      <c r="M3321" s="12">
        <f t="shared" si="514"/>
        <v>12</v>
      </c>
      <c r="N3321" s="11"/>
      <c r="O3321" s="11">
        <f t="shared" si="515"/>
        <v>42035.377152777779</v>
      </c>
      <c r="P3321" t="b">
        <v>0</v>
      </c>
      <c r="Q3321">
        <v>16</v>
      </c>
      <c r="R3321" t="b">
        <v>1</v>
      </c>
      <c r="S3321" t="s">
        <v>8271</v>
      </c>
      <c r="T3321" s="5">
        <f t="shared" si="516"/>
        <v>108</v>
      </c>
      <c r="U3321" s="5">
        <f t="shared" si="517"/>
        <v>33.75</v>
      </c>
      <c r="V3321" t="str">
        <f t="shared" si="518"/>
        <v>theater</v>
      </c>
      <c r="W3321" t="str">
        <f t="shared" si="519"/>
        <v>plays</v>
      </c>
      <c r="X3321" s="8">
        <f t="shared" si="510"/>
        <v>2014</v>
      </c>
      <c r="Y3321" s="8">
        <f t="shared" si="511"/>
        <v>12</v>
      </c>
    </row>
    <row r="3322" spans="1:25" ht="19" customHeight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512"/>
        <v>42512.837465277778</v>
      </c>
      <c r="L3322" s="12">
        <f t="shared" si="513"/>
        <v>2016</v>
      </c>
      <c r="M3322" s="12">
        <f t="shared" si="514"/>
        <v>5</v>
      </c>
      <c r="N3322" s="11"/>
      <c r="O3322" s="11">
        <f t="shared" si="515"/>
        <v>42542.837465277778</v>
      </c>
      <c r="P3322" t="b">
        <v>0</v>
      </c>
      <c r="Q3322">
        <v>38</v>
      </c>
      <c r="R3322" t="b">
        <v>1</v>
      </c>
      <c r="S3322" t="s">
        <v>8271</v>
      </c>
      <c r="T3322" s="5">
        <f t="shared" si="516"/>
        <v>101</v>
      </c>
      <c r="U3322" s="5">
        <f t="shared" si="517"/>
        <v>66.44736842105263</v>
      </c>
      <c r="V3322" t="str">
        <f t="shared" si="518"/>
        <v>theater</v>
      </c>
      <c r="W3322" t="str">
        <f t="shared" si="519"/>
        <v>plays</v>
      </c>
      <c r="X3322" s="8">
        <f t="shared" si="510"/>
        <v>2016</v>
      </c>
      <c r="Y3322" s="8">
        <f t="shared" si="511"/>
        <v>5</v>
      </c>
    </row>
    <row r="3323" spans="1:25" ht="19" customHeight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512"/>
        <v>41913.891956018517</v>
      </c>
      <c r="L3323" s="12">
        <f t="shared" si="513"/>
        <v>2014</v>
      </c>
      <c r="M3323" s="12">
        <f t="shared" si="514"/>
        <v>10</v>
      </c>
      <c r="N3323" s="11"/>
      <c r="O3323" s="11">
        <f t="shared" si="515"/>
        <v>41927.957638888889</v>
      </c>
      <c r="P3323" t="b">
        <v>0</v>
      </c>
      <c r="Q3323">
        <v>15</v>
      </c>
      <c r="R3323" t="b">
        <v>1</v>
      </c>
      <c r="S3323" t="s">
        <v>8271</v>
      </c>
      <c r="T3323" s="5">
        <f t="shared" si="516"/>
        <v>107.4</v>
      </c>
      <c r="U3323" s="5">
        <f t="shared" si="517"/>
        <v>35.799999999999997</v>
      </c>
      <c r="V3323" t="str">
        <f t="shared" si="518"/>
        <v>theater</v>
      </c>
      <c r="W3323" t="str">
        <f t="shared" si="519"/>
        <v>plays</v>
      </c>
      <c r="X3323" s="8">
        <f t="shared" si="510"/>
        <v>2014</v>
      </c>
      <c r="Y3323" s="8">
        <f t="shared" si="511"/>
        <v>10</v>
      </c>
    </row>
    <row r="3324" spans="1:25" ht="19" customHeight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512"/>
        <v>42520.802037037036</v>
      </c>
      <c r="L3324" s="12">
        <f t="shared" si="513"/>
        <v>2016</v>
      </c>
      <c r="M3324" s="12">
        <f t="shared" si="514"/>
        <v>5</v>
      </c>
      <c r="N3324" s="11"/>
      <c r="O3324" s="11">
        <f t="shared" si="515"/>
        <v>42542.954861111109</v>
      </c>
      <c r="P3324" t="b">
        <v>0</v>
      </c>
      <c r="Q3324">
        <v>23</v>
      </c>
      <c r="R3324" t="b">
        <v>1</v>
      </c>
      <c r="S3324" t="s">
        <v>8271</v>
      </c>
      <c r="T3324" s="5">
        <f t="shared" si="516"/>
        <v>101.51515151515152</v>
      </c>
      <c r="U3324" s="5">
        <f t="shared" si="517"/>
        <v>145.65217391304347</v>
      </c>
      <c r="V3324" t="str">
        <f t="shared" si="518"/>
        <v>theater</v>
      </c>
      <c r="W3324" t="str">
        <f t="shared" si="519"/>
        <v>plays</v>
      </c>
      <c r="X3324" s="8">
        <f t="shared" si="510"/>
        <v>2016</v>
      </c>
      <c r="Y3324" s="8">
        <f t="shared" si="511"/>
        <v>5</v>
      </c>
    </row>
    <row r="3325" spans="1:25" ht="19" customHeight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512"/>
        <v>42608.157499999994</v>
      </c>
      <c r="L3325" s="12">
        <f t="shared" si="513"/>
        <v>2016</v>
      </c>
      <c r="M3325" s="12">
        <f t="shared" si="514"/>
        <v>8</v>
      </c>
      <c r="N3325" s="11"/>
      <c r="O3325" s="11">
        <f t="shared" si="515"/>
        <v>42638.157499999994</v>
      </c>
      <c r="P3325" t="b">
        <v>0</v>
      </c>
      <c r="Q3325">
        <v>49</v>
      </c>
      <c r="R3325" t="b">
        <v>1</v>
      </c>
      <c r="S3325" t="s">
        <v>8271</v>
      </c>
      <c r="T3325" s="5">
        <f t="shared" si="516"/>
        <v>125.89999999999999</v>
      </c>
      <c r="U3325" s="5">
        <f t="shared" si="517"/>
        <v>25.693877551020407</v>
      </c>
      <c r="V3325" t="str">
        <f t="shared" si="518"/>
        <v>theater</v>
      </c>
      <c r="W3325" t="str">
        <f t="shared" si="519"/>
        <v>plays</v>
      </c>
      <c r="X3325" s="8">
        <f t="shared" si="510"/>
        <v>2016</v>
      </c>
      <c r="Y3325" s="8">
        <f t="shared" si="511"/>
        <v>8</v>
      </c>
    </row>
    <row r="3326" spans="1:25" ht="19" customHeight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512"/>
        <v>42512.374884259254</v>
      </c>
      <c r="L3326" s="12">
        <f t="shared" si="513"/>
        <v>2016</v>
      </c>
      <c r="M3326" s="12">
        <f t="shared" si="514"/>
        <v>5</v>
      </c>
      <c r="N3326" s="11"/>
      <c r="O3326" s="11">
        <f t="shared" si="515"/>
        <v>42526.374884259254</v>
      </c>
      <c r="P3326" t="b">
        <v>0</v>
      </c>
      <c r="Q3326">
        <v>10</v>
      </c>
      <c r="R3326" t="b">
        <v>1</v>
      </c>
      <c r="S3326" t="s">
        <v>8271</v>
      </c>
      <c r="T3326" s="5">
        <f t="shared" si="516"/>
        <v>101.66666666666666</v>
      </c>
      <c r="U3326" s="5">
        <f t="shared" si="517"/>
        <v>152.5</v>
      </c>
      <c r="V3326" t="str">
        <f t="shared" si="518"/>
        <v>theater</v>
      </c>
      <c r="W3326" t="str">
        <f t="shared" si="519"/>
        <v>plays</v>
      </c>
      <c r="X3326" s="8">
        <f t="shared" si="510"/>
        <v>2016</v>
      </c>
      <c r="Y3326" s="8">
        <f t="shared" si="511"/>
        <v>5</v>
      </c>
    </row>
    <row r="3327" spans="1:25" ht="19" customHeight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512"/>
        <v>42064.577280092592</v>
      </c>
      <c r="L3327" s="12">
        <f t="shared" si="513"/>
        <v>2015</v>
      </c>
      <c r="M3327" s="12">
        <f t="shared" si="514"/>
        <v>3</v>
      </c>
      <c r="N3327" s="11"/>
      <c r="O3327" s="11">
        <f t="shared" si="515"/>
        <v>42099.535613425927</v>
      </c>
      <c r="P3327" t="b">
        <v>0</v>
      </c>
      <c r="Q3327">
        <v>15</v>
      </c>
      <c r="R3327" t="b">
        <v>1</v>
      </c>
      <c r="S3327" t="s">
        <v>8271</v>
      </c>
      <c r="T3327" s="5">
        <f t="shared" si="516"/>
        <v>112.5</v>
      </c>
      <c r="U3327" s="5">
        <f t="shared" si="517"/>
        <v>30</v>
      </c>
      <c r="V3327" t="str">
        <f t="shared" si="518"/>
        <v>theater</v>
      </c>
      <c r="W3327" t="str">
        <f t="shared" si="519"/>
        <v>plays</v>
      </c>
      <c r="X3327" s="8">
        <f t="shared" si="510"/>
        <v>2015</v>
      </c>
      <c r="Y3327" s="8">
        <f t="shared" si="511"/>
        <v>3</v>
      </c>
    </row>
    <row r="3328" spans="1:25" ht="19" customHeight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512"/>
        <v>42041.505844907406</v>
      </c>
      <c r="L3328" s="12">
        <f t="shared" si="513"/>
        <v>2015</v>
      </c>
      <c r="M3328" s="12">
        <f t="shared" si="514"/>
        <v>2</v>
      </c>
      <c r="N3328" s="11"/>
      <c r="O3328" s="11">
        <f t="shared" si="515"/>
        <v>42071.464178240734</v>
      </c>
      <c r="P3328" t="b">
        <v>0</v>
      </c>
      <c r="Q3328">
        <v>57</v>
      </c>
      <c r="R3328" t="b">
        <v>1</v>
      </c>
      <c r="S3328" t="s">
        <v>8271</v>
      </c>
      <c r="T3328" s="5">
        <f t="shared" si="516"/>
        <v>101.375</v>
      </c>
      <c r="U3328" s="5">
        <f t="shared" si="517"/>
        <v>142.28070175438597</v>
      </c>
      <c r="V3328" t="str">
        <f t="shared" si="518"/>
        <v>theater</v>
      </c>
      <c r="W3328" t="str">
        <f t="shared" si="519"/>
        <v>plays</v>
      </c>
      <c r="X3328" s="8">
        <f t="shared" si="510"/>
        <v>2015</v>
      </c>
      <c r="Y3328" s="8">
        <f t="shared" si="511"/>
        <v>2</v>
      </c>
    </row>
    <row r="3329" spans="1:25" ht="19" customHeight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512"/>
        <v>42468.166273148141</v>
      </c>
      <c r="L3329" s="12">
        <f t="shared" si="513"/>
        <v>2016</v>
      </c>
      <c r="M3329" s="12">
        <f t="shared" si="514"/>
        <v>4</v>
      </c>
      <c r="N3329" s="11"/>
      <c r="O3329" s="11">
        <f t="shared" si="515"/>
        <v>42498.166273148141</v>
      </c>
      <c r="P3329" t="b">
        <v>0</v>
      </c>
      <c r="Q3329">
        <v>33</v>
      </c>
      <c r="R3329" t="b">
        <v>1</v>
      </c>
      <c r="S3329" t="s">
        <v>8271</v>
      </c>
      <c r="T3329" s="5">
        <f t="shared" si="516"/>
        <v>101.25</v>
      </c>
      <c r="U3329" s="5">
        <f t="shared" si="517"/>
        <v>24.545454545454547</v>
      </c>
      <c r="V3329" t="str">
        <f t="shared" si="518"/>
        <v>theater</v>
      </c>
      <c r="W3329" t="str">
        <f t="shared" si="519"/>
        <v>plays</v>
      </c>
      <c r="X3329" s="8">
        <f t="shared" si="510"/>
        <v>2016</v>
      </c>
      <c r="Y3329" s="8">
        <f t="shared" si="511"/>
        <v>4</v>
      </c>
    </row>
    <row r="3330" spans="1:25" ht="19" customHeight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si="512"/>
        <v>41822.366701388884</v>
      </c>
      <c r="L3330" s="12">
        <f t="shared" si="513"/>
        <v>2014</v>
      </c>
      <c r="M3330" s="12">
        <f t="shared" si="514"/>
        <v>7</v>
      </c>
      <c r="N3330" s="11"/>
      <c r="O3330" s="11">
        <f t="shared" si="515"/>
        <v>41824.833333333328</v>
      </c>
      <c r="P3330" t="b">
        <v>0</v>
      </c>
      <c r="Q3330">
        <v>9</v>
      </c>
      <c r="R3330" t="b">
        <v>1</v>
      </c>
      <c r="S3330" t="s">
        <v>8271</v>
      </c>
      <c r="T3330" s="5">
        <f t="shared" si="516"/>
        <v>146.38888888888889</v>
      </c>
      <c r="U3330" s="5">
        <f t="shared" si="517"/>
        <v>292.77777777777777</v>
      </c>
      <c r="V3330" t="str">
        <f t="shared" si="518"/>
        <v>theater</v>
      </c>
      <c r="W3330" t="str">
        <f t="shared" si="519"/>
        <v>plays</v>
      </c>
      <c r="X3330" s="8">
        <f t="shared" ref="X3330:X3393" si="520">L3330</f>
        <v>2014</v>
      </c>
      <c r="Y3330" s="8">
        <f t="shared" ref="Y3330:Y3393" si="521">M3330</f>
        <v>7</v>
      </c>
    </row>
    <row r="3331" spans="1:25" ht="19" customHeight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ref="K3331:K3394" si="522">(J3331/86400)+25569+(-5/24)</f>
        <v>41837.114675925921</v>
      </c>
      <c r="L3331" s="12">
        <f t="shared" ref="L3331:L3394" si="523">YEAR(K3331)</f>
        <v>2014</v>
      </c>
      <c r="M3331" s="12">
        <f t="shared" ref="M3331:M3394" si="524">MONTH(K3331)</f>
        <v>7</v>
      </c>
      <c r="N3331" s="11"/>
      <c r="O3331" s="11">
        <f t="shared" ref="O3331:O3394" si="525">(I3331/86400)+25569+(-5/24)</f>
        <v>41847.75</v>
      </c>
      <c r="P3331" t="b">
        <v>0</v>
      </c>
      <c r="Q3331">
        <v>26</v>
      </c>
      <c r="R3331" t="b">
        <v>1</v>
      </c>
      <c r="S3331" t="s">
        <v>8271</v>
      </c>
      <c r="T3331" s="5">
        <f t="shared" ref="T3331:T3394" si="526">E3331/D3331*100</f>
        <v>116.8</v>
      </c>
      <c r="U3331" s="5">
        <f t="shared" ref="U3331:U3394" si="527">IF(Q3331&gt;0,E3331/Q3331,0)</f>
        <v>44.92307692307692</v>
      </c>
      <c r="V3331" t="str">
        <f t="shared" ref="V3331:V3394" si="528">LEFT(S3331,SEARCH("/",S3331)-1)</f>
        <v>theater</v>
      </c>
      <c r="W3331" t="str">
        <f t="shared" ref="W3331:W3394" si="529">RIGHT($S3331,LEN($S3331)-SEARCH("/",$S3331))</f>
        <v>plays</v>
      </c>
      <c r="X3331" s="8">
        <f t="shared" si="520"/>
        <v>2014</v>
      </c>
      <c r="Y3331" s="8">
        <f t="shared" si="521"/>
        <v>7</v>
      </c>
    </row>
    <row r="3332" spans="1:25" ht="19" customHeight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522"/>
        <v>42065.679027777776</v>
      </c>
      <c r="L3332" s="12">
        <f t="shared" si="523"/>
        <v>2015</v>
      </c>
      <c r="M3332" s="12">
        <f t="shared" si="524"/>
        <v>3</v>
      </c>
      <c r="N3332" s="11"/>
      <c r="O3332" s="11">
        <f t="shared" si="525"/>
        <v>42095.637361111112</v>
      </c>
      <c r="P3332" t="b">
        <v>0</v>
      </c>
      <c r="Q3332">
        <v>69</v>
      </c>
      <c r="R3332" t="b">
        <v>1</v>
      </c>
      <c r="S3332" t="s">
        <v>8271</v>
      </c>
      <c r="T3332" s="5">
        <f t="shared" si="526"/>
        <v>106.26666666666667</v>
      </c>
      <c r="U3332" s="5">
        <f t="shared" si="527"/>
        <v>23.10144927536232</v>
      </c>
      <c r="V3332" t="str">
        <f t="shared" si="528"/>
        <v>theater</v>
      </c>
      <c r="W3332" t="str">
        <f t="shared" si="529"/>
        <v>plays</v>
      </c>
      <c r="X3332" s="8">
        <f t="shared" si="520"/>
        <v>2015</v>
      </c>
      <c r="Y3332" s="8">
        <f t="shared" si="521"/>
        <v>3</v>
      </c>
    </row>
    <row r="3333" spans="1:25" ht="19" customHeight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522"/>
        <v>42248.48942129629</v>
      </c>
      <c r="L3333" s="12">
        <f t="shared" si="523"/>
        <v>2015</v>
      </c>
      <c r="M3333" s="12">
        <f t="shared" si="524"/>
        <v>9</v>
      </c>
      <c r="N3333" s="11"/>
      <c r="O3333" s="11">
        <f t="shared" si="525"/>
        <v>42283.48942129629</v>
      </c>
      <c r="P3333" t="b">
        <v>0</v>
      </c>
      <c r="Q3333">
        <v>65</v>
      </c>
      <c r="R3333" t="b">
        <v>1</v>
      </c>
      <c r="S3333" t="s">
        <v>8271</v>
      </c>
      <c r="T3333" s="5">
        <f t="shared" si="526"/>
        <v>104.52</v>
      </c>
      <c r="U3333" s="5">
        <f t="shared" si="527"/>
        <v>80.400000000000006</v>
      </c>
      <c r="V3333" t="str">
        <f t="shared" si="528"/>
        <v>theater</v>
      </c>
      <c r="W3333" t="str">
        <f t="shared" si="529"/>
        <v>plays</v>
      </c>
      <c r="X3333" s="8">
        <f t="shared" si="520"/>
        <v>2015</v>
      </c>
      <c r="Y3333" s="8">
        <f t="shared" si="521"/>
        <v>9</v>
      </c>
    </row>
    <row r="3334" spans="1:25" ht="19" customHeight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522"/>
        <v>41809.651967592588</v>
      </c>
      <c r="L3334" s="12">
        <f t="shared" si="523"/>
        <v>2014</v>
      </c>
      <c r="M3334" s="12">
        <f t="shared" si="524"/>
        <v>6</v>
      </c>
      <c r="N3334" s="11"/>
      <c r="O3334" s="11">
        <f t="shared" si="525"/>
        <v>41839.651967592588</v>
      </c>
      <c r="P3334" t="b">
        <v>0</v>
      </c>
      <c r="Q3334">
        <v>83</v>
      </c>
      <c r="R3334" t="b">
        <v>1</v>
      </c>
      <c r="S3334" t="s">
        <v>8271</v>
      </c>
      <c r="T3334" s="5">
        <f t="shared" si="526"/>
        <v>100</v>
      </c>
      <c r="U3334" s="5">
        <f t="shared" si="527"/>
        <v>72.289156626506028</v>
      </c>
      <c r="V3334" t="str">
        <f t="shared" si="528"/>
        <v>theater</v>
      </c>
      <c r="W3334" t="str">
        <f t="shared" si="529"/>
        <v>plays</v>
      </c>
      <c r="X3334" s="8">
        <f t="shared" si="520"/>
        <v>2014</v>
      </c>
      <c r="Y3334" s="8">
        <f t="shared" si="521"/>
        <v>6</v>
      </c>
    </row>
    <row r="3335" spans="1:25" ht="19" customHeight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522"/>
        <v>42148.468518518515</v>
      </c>
      <c r="L3335" s="12">
        <f t="shared" si="523"/>
        <v>2015</v>
      </c>
      <c r="M3335" s="12">
        <f t="shared" si="524"/>
        <v>5</v>
      </c>
      <c r="N3335" s="11"/>
      <c r="O3335" s="11">
        <f t="shared" si="525"/>
        <v>42170.468518518515</v>
      </c>
      <c r="P3335" t="b">
        <v>0</v>
      </c>
      <c r="Q3335">
        <v>111</v>
      </c>
      <c r="R3335" t="b">
        <v>1</v>
      </c>
      <c r="S3335" t="s">
        <v>8271</v>
      </c>
      <c r="T3335" s="5">
        <f t="shared" si="526"/>
        <v>104.57142857142858</v>
      </c>
      <c r="U3335" s="5">
        <f t="shared" si="527"/>
        <v>32.972972972972975</v>
      </c>
      <c r="V3335" t="str">
        <f t="shared" si="528"/>
        <v>theater</v>
      </c>
      <c r="W3335" t="str">
        <f t="shared" si="529"/>
        <v>plays</v>
      </c>
      <c r="X3335" s="8">
        <f t="shared" si="520"/>
        <v>2015</v>
      </c>
      <c r="Y3335" s="8">
        <f t="shared" si="521"/>
        <v>5</v>
      </c>
    </row>
    <row r="3336" spans="1:25" ht="19" customHeight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522"/>
        <v>42185.312754629624</v>
      </c>
      <c r="L3336" s="12">
        <f t="shared" si="523"/>
        <v>2015</v>
      </c>
      <c r="M3336" s="12">
        <f t="shared" si="524"/>
        <v>6</v>
      </c>
      <c r="N3336" s="11"/>
      <c r="O3336" s="11">
        <f t="shared" si="525"/>
        <v>42215.312754629624</v>
      </c>
      <c r="P3336" t="b">
        <v>0</v>
      </c>
      <c r="Q3336">
        <v>46</v>
      </c>
      <c r="R3336" t="b">
        <v>1</v>
      </c>
      <c r="S3336" t="s">
        <v>8271</v>
      </c>
      <c r="T3336" s="5">
        <f t="shared" si="526"/>
        <v>138.62051149573753</v>
      </c>
      <c r="U3336" s="5">
        <f t="shared" si="527"/>
        <v>116.65217391304348</v>
      </c>
      <c r="V3336" t="str">
        <f t="shared" si="528"/>
        <v>theater</v>
      </c>
      <c r="W3336" t="str">
        <f t="shared" si="529"/>
        <v>plays</v>
      </c>
      <c r="X3336" s="8">
        <f t="shared" si="520"/>
        <v>2015</v>
      </c>
      <c r="Y3336" s="8">
        <f t="shared" si="521"/>
        <v>6</v>
      </c>
    </row>
    <row r="3337" spans="1:25" ht="19" customHeight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522"/>
        <v>41827.465810185182</v>
      </c>
      <c r="L3337" s="12">
        <f t="shared" si="523"/>
        <v>2014</v>
      </c>
      <c r="M3337" s="12">
        <f t="shared" si="524"/>
        <v>7</v>
      </c>
      <c r="N3337" s="11"/>
      <c r="O3337" s="11">
        <f t="shared" si="525"/>
        <v>41854.75</v>
      </c>
      <c r="P3337" t="b">
        <v>0</v>
      </c>
      <c r="Q3337">
        <v>63</v>
      </c>
      <c r="R3337" t="b">
        <v>1</v>
      </c>
      <c r="S3337" t="s">
        <v>8271</v>
      </c>
      <c r="T3337" s="5">
        <f t="shared" si="526"/>
        <v>100.32000000000001</v>
      </c>
      <c r="U3337" s="5">
        <f t="shared" si="527"/>
        <v>79.61904761904762</v>
      </c>
      <c r="V3337" t="str">
        <f t="shared" si="528"/>
        <v>theater</v>
      </c>
      <c r="W3337" t="str">
        <f t="shared" si="529"/>
        <v>plays</v>
      </c>
      <c r="X3337" s="8">
        <f t="shared" si="520"/>
        <v>2014</v>
      </c>
      <c r="Y3337" s="8">
        <f t="shared" si="521"/>
        <v>7</v>
      </c>
    </row>
    <row r="3338" spans="1:25" ht="19" customHeight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522"/>
        <v>42437.190347222218</v>
      </c>
      <c r="L3338" s="12">
        <f t="shared" si="523"/>
        <v>2016</v>
      </c>
      <c r="M3338" s="12">
        <f t="shared" si="524"/>
        <v>3</v>
      </c>
      <c r="N3338" s="11"/>
      <c r="O3338" s="11">
        <f t="shared" si="525"/>
        <v>42465.148680555554</v>
      </c>
      <c r="P3338" t="b">
        <v>0</v>
      </c>
      <c r="Q3338">
        <v>9</v>
      </c>
      <c r="R3338" t="b">
        <v>1</v>
      </c>
      <c r="S3338" t="s">
        <v>8271</v>
      </c>
      <c r="T3338" s="5">
        <f t="shared" si="526"/>
        <v>100</v>
      </c>
      <c r="U3338" s="5">
        <f t="shared" si="527"/>
        <v>27.777777777777779</v>
      </c>
      <c r="V3338" t="str">
        <f t="shared" si="528"/>
        <v>theater</v>
      </c>
      <c r="W3338" t="str">
        <f t="shared" si="529"/>
        <v>plays</v>
      </c>
      <c r="X3338" s="8">
        <f t="shared" si="520"/>
        <v>2016</v>
      </c>
      <c r="Y3338" s="8">
        <f t="shared" si="521"/>
        <v>3</v>
      </c>
    </row>
    <row r="3339" spans="1:25" ht="19" customHeight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522"/>
        <v>41901.073692129627</v>
      </c>
      <c r="L3339" s="12">
        <f t="shared" si="523"/>
        <v>2014</v>
      </c>
      <c r="M3339" s="12">
        <f t="shared" si="524"/>
        <v>9</v>
      </c>
      <c r="N3339" s="11"/>
      <c r="O3339" s="11">
        <f t="shared" si="525"/>
        <v>41922.666666666664</v>
      </c>
      <c r="P3339" t="b">
        <v>0</v>
      </c>
      <c r="Q3339">
        <v>34</v>
      </c>
      <c r="R3339" t="b">
        <v>1</v>
      </c>
      <c r="S3339" t="s">
        <v>8271</v>
      </c>
      <c r="T3339" s="5">
        <f t="shared" si="526"/>
        <v>110.2</v>
      </c>
      <c r="U3339" s="5">
        <f t="shared" si="527"/>
        <v>81.029411764705884</v>
      </c>
      <c r="V3339" t="str">
        <f t="shared" si="528"/>
        <v>theater</v>
      </c>
      <c r="W3339" t="str">
        <f t="shared" si="529"/>
        <v>plays</v>
      </c>
      <c r="X3339" s="8">
        <f t="shared" si="520"/>
        <v>2014</v>
      </c>
      <c r="Y3339" s="8">
        <f t="shared" si="521"/>
        <v>9</v>
      </c>
    </row>
    <row r="3340" spans="1:25" ht="19" customHeight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522"/>
        <v>42769.366666666661</v>
      </c>
      <c r="L3340" s="12">
        <f t="shared" si="523"/>
        <v>2017</v>
      </c>
      <c r="M3340" s="12">
        <f t="shared" si="524"/>
        <v>2</v>
      </c>
      <c r="N3340" s="11"/>
      <c r="O3340" s="11">
        <f t="shared" si="525"/>
        <v>42790.366666666661</v>
      </c>
      <c r="P3340" t="b">
        <v>0</v>
      </c>
      <c r="Q3340">
        <v>112</v>
      </c>
      <c r="R3340" t="b">
        <v>1</v>
      </c>
      <c r="S3340" t="s">
        <v>8271</v>
      </c>
      <c r="T3340" s="5">
        <f t="shared" si="526"/>
        <v>102.18</v>
      </c>
      <c r="U3340" s="5">
        <f t="shared" si="527"/>
        <v>136.84821428571428</v>
      </c>
      <c r="V3340" t="str">
        <f t="shared" si="528"/>
        <v>theater</v>
      </c>
      <c r="W3340" t="str">
        <f t="shared" si="529"/>
        <v>plays</v>
      </c>
      <c r="X3340" s="8">
        <f t="shared" si="520"/>
        <v>2017</v>
      </c>
      <c r="Y3340" s="8">
        <f t="shared" si="521"/>
        <v>2</v>
      </c>
    </row>
    <row r="3341" spans="1:25" ht="19" customHeight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522"/>
        <v>42549.457384259258</v>
      </c>
      <c r="L3341" s="12">
        <f t="shared" si="523"/>
        <v>2016</v>
      </c>
      <c r="M3341" s="12">
        <f t="shared" si="524"/>
        <v>6</v>
      </c>
      <c r="N3341" s="11"/>
      <c r="O3341" s="11">
        <f t="shared" si="525"/>
        <v>42579.457384259258</v>
      </c>
      <c r="P3341" t="b">
        <v>0</v>
      </c>
      <c r="Q3341">
        <v>47</v>
      </c>
      <c r="R3341" t="b">
        <v>1</v>
      </c>
      <c r="S3341" t="s">
        <v>8271</v>
      </c>
      <c r="T3341" s="5">
        <f t="shared" si="526"/>
        <v>104.35000000000001</v>
      </c>
      <c r="U3341" s="5">
        <f t="shared" si="527"/>
        <v>177.61702127659575</v>
      </c>
      <c r="V3341" t="str">
        <f t="shared" si="528"/>
        <v>theater</v>
      </c>
      <c r="W3341" t="str">
        <f t="shared" si="529"/>
        <v>plays</v>
      </c>
      <c r="X3341" s="8">
        <f t="shared" si="520"/>
        <v>2016</v>
      </c>
      <c r="Y3341" s="8">
        <f t="shared" si="521"/>
        <v>6</v>
      </c>
    </row>
    <row r="3342" spans="1:25" ht="19" customHeight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522"/>
        <v>42685.765671296293</v>
      </c>
      <c r="L3342" s="12">
        <f t="shared" si="523"/>
        <v>2016</v>
      </c>
      <c r="M3342" s="12">
        <f t="shared" si="524"/>
        <v>11</v>
      </c>
      <c r="N3342" s="11"/>
      <c r="O3342" s="11">
        <f t="shared" si="525"/>
        <v>42710.765671296293</v>
      </c>
      <c r="P3342" t="b">
        <v>0</v>
      </c>
      <c r="Q3342">
        <v>38</v>
      </c>
      <c r="R3342" t="b">
        <v>1</v>
      </c>
      <c r="S3342" t="s">
        <v>8271</v>
      </c>
      <c r="T3342" s="5">
        <f t="shared" si="526"/>
        <v>138.16666666666666</v>
      </c>
      <c r="U3342" s="5">
        <f t="shared" si="527"/>
        <v>109.07894736842105</v>
      </c>
      <c r="V3342" t="str">
        <f t="shared" si="528"/>
        <v>theater</v>
      </c>
      <c r="W3342" t="str">
        <f t="shared" si="529"/>
        <v>plays</v>
      </c>
      <c r="X3342" s="8">
        <f t="shared" si="520"/>
        <v>2016</v>
      </c>
      <c r="Y3342" s="8">
        <f t="shared" si="521"/>
        <v>11</v>
      </c>
    </row>
    <row r="3343" spans="1:25" ht="19" customHeight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522"/>
        <v>42510.590520833335</v>
      </c>
      <c r="L3343" s="12">
        <f t="shared" si="523"/>
        <v>2016</v>
      </c>
      <c r="M3343" s="12">
        <f t="shared" si="524"/>
        <v>5</v>
      </c>
      <c r="N3343" s="11"/>
      <c r="O3343" s="11">
        <f t="shared" si="525"/>
        <v>42533.499999999993</v>
      </c>
      <c r="P3343" t="b">
        <v>0</v>
      </c>
      <c r="Q3343">
        <v>28</v>
      </c>
      <c r="R3343" t="b">
        <v>1</v>
      </c>
      <c r="S3343" t="s">
        <v>8271</v>
      </c>
      <c r="T3343" s="5">
        <f t="shared" si="526"/>
        <v>100</v>
      </c>
      <c r="U3343" s="5">
        <f t="shared" si="527"/>
        <v>119.64285714285714</v>
      </c>
      <c r="V3343" t="str">
        <f t="shared" si="528"/>
        <v>theater</v>
      </c>
      <c r="W3343" t="str">
        <f t="shared" si="529"/>
        <v>plays</v>
      </c>
      <c r="X3343" s="8">
        <f t="shared" si="520"/>
        <v>2016</v>
      </c>
      <c r="Y3343" s="8">
        <f t="shared" si="521"/>
        <v>5</v>
      </c>
    </row>
    <row r="3344" spans="1:25" ht="19" customHeight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522"/>
        <v>42062.088078703702</v>
      </c>
      <c r="L3344" s="12">
        <f t="shared" si="523"/>
        <v>2015</v>
      </c>
      <c r="M3344" s="12">
        <f t="shared" si="524"/>
        <v>2</v>
      </c>
      <c r="N3344" s="11"/>
      <c r="O3344" s="11">
        <f t="shared" si="525"/>
        <v>42094.999305555553</v>
      </c>
      <c r="P3344" t="b">
        <v>0</v>
      </c>
      <c r="Q3344">
        <v>78</v>
      </c>
      <c r="R3344" t="b">
        <v>1</v>
      </c>
      <c r="S3344" t="s">
        <v>8271</v>
      </c>
      <c r="T3344" s="5">
        <f t="shared" si="526"/>
        <v>101.66666666666666</v>
      </c>
      <c r="U3344" s="5">
        <f t="shared" si="527"/>
        <v>78.205128205128204</v>
      </c>
      <c r="V3344" t="str">
        <f t="shared" si="528"/>
        <v>theater</v>
      </c>
      <c r="W3344" t="str">
        <f t="shared" si="529"/>
        <v>plays</v>
      </c>
      <c r="X3344" s="8">
        <f t="shared" si="520"/>
        <v>2015</v>
      </c>
      <c r="Y3344" s="8">
        <f t="shared" si="521"/>
        <v>2</v>
      </c>
    </row>
    <row r="3345" spans="1:25" ht="19" customHeight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522"/>
        <v>42452.708148148151</v>
      </c>
      <c r="L3345" s="12">
        <f t="shared" si="523"/>
        <v>2016</v>
      </c>
      <c r="M3345" s="12">
        <f t="shared" si="524"/>
        <v>3</v>
      </c>
      <c r="N3345" s="11"/>
      <c r="O3345" s="11">
        <f t="shared" si="525"/>
        <v>42473.345833333333</v>
      </c>
      <c r="P3345" t="b">
        <v>0</v>
      </c>
      <c r="Q3345">
        <v>23</v>
      </c>
      <c r="R3345" t="b">
        <v>1</v>
      </c>
      <c r="S3345" t="s">
        <v>8271</v>
      </c>
      <c r="T3345" s="5">
        <f t="shared" si="526"/>
        <v>171.42857142857142</v>
      </c>
      <c r="U3345" s="5">
        <f t="shared" si="527"/>
        <v>52.173913043478258</v>
      </c>
      <c r="V3345" t="str">
        <f t="shared" si="528"/>
        <v>theater</v>
      </c>
      <c r="W3345" t="str">
        <f t="shared" si="529"/>
        <v>plays</v>
      </c>
      <c r="X3345" s="8">
        <f t="shared" si="520"/>
        <v>2016</v>
      </c>
      <c r="Y3345" s="8">
        <f t="shared" si="521"/>
        <v>3</v>
      </c>
    </row>
    <row r="3346" spans="1:25" ht="19" customHeight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522"/>
        <v>41850.991817129623</v>
      </c>
      <c r="L3346" s="12">
        <f t="shared" si="523"/>
        <v>2014</v>
      </c>
      <c r="M3346" s="12">
        <f t="shared" si="524"/>
        <v>7</v>
      </c>
      <c r="N3346" s="11"/>
      <c r="O3346" s="11">
        <f t="shared" si="525"/>
        <v>41880.991817129623</v>
      </c>
      <c r="P3346" t="b">
        <v>0</v>
      </c>
      <c r="Q3346">
        <v>40</v>
      </c>
      <c r="R3346" t="b">
        <v>1</v>
      </c>
      <c r="S3346" t="s">
        <v>8271</v>
      </c>
      <c r="T3346" s="5">
        <f t="shared" si="526"/>
        <v>101.44444444444444</v>
      </c>
      <c r="U3346" s="5">
        <f t="shared" si="527"/>
        <v>114.125</v>
      </c>
      <c r="V3346" t="str">
        <f t="shared" si="528"/>
        <v>theater</v>
      </c>
      <c r="W3346" t="str">
        <f t="shared" si="529"/>
        <v>plays</v>
      </c>
      <c r="X3346" s="8">
        <f t="shared" si="520"/>
        <v>2014</v>
      </c>
      <c r="Y3346" s="8">
        <f t="shared" si="521"/>
        <v>7</v>
      </c>
    </row>
    <row r="3347" spans="1:25" ht="19" customHeight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522"/>
        <v>42052.897777777776</v>
      </c>
      <c r="L3347" s="12">
        <f t="shared" si="523"/>
        <v>2015</v>
      </c>
      <c r="M3347" s="12">
        <f t="shared" si="524"/>
        <v>2</v>
      </c>
      <c r="N3347" s="11"/>
      <c r="O3347" s="11">
        <f t="shared" si="525"/>
        <v>42111.817361111105</v>
      </c>
      <c r="P3347" t="b">
        <v>0</v>
      </c>
      <c r="Q3347">
        <v>13</v>
      </c>
      <c r="R3347" t="b">
        <v>1</v>
      </c>
      <c r="S3347" t="s">
        <v>8271</v>
      </c>
      <c r="T3347" s="5">
        <f t="shared" si="526"/>
        <v>130</v>
      </c>
      <c r="U3347" s="5">
        <f t="shared" si="527"/>
        <v>50</v>
      </c>
      <c r="V3347" t="str">
        <f t="shared" si="528"/>
        <v>theater</v>
      </c>
      <c r="W3347" t="str">
        <f t="shared" si="529"/>
        <v>plays</v>
      </c>
      <c r="X3347" s="8">
        <f t="shared" si="520"/>
        <v>2015</v>
      </c>
      <c r="Y3347" s="8">
        <f t="shared" si="521"/>
        <v>2</v>
      </c>
    </row>
    <row r="3348" spans="1:25" ht="19" customHeight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522"/>
        <v>42053.816087962965</v>
      </c>
      <c r="L3348" s="12">
        <f t="shared" si="523"/>
        <v>2015</v>
      </c>
      <c r="M3348" s="12">
        <f t="shared" si="524"/>
        <v>2</v>
      </c>
      <c r="N3348" s="11"/>
      <c r="O3348" s="11">
        <f t="shared" si="525"/>
        <v>42060.816087962965</v>
      </c>
      <c r="P3348" t="b">
        <v>0</v>
      </c>
      <c r="Q3348">
        <v>18</v>
      </c>
      <c r="R3348" t="b">
        <v>1</v>
      </c>
      <c r="S3348" t="s">
        <v>8271</v>
      </c>
      <c r="T3348" s="5">
        <f t="shared" si="526"/>
        <v>110.00000000000001</v>
      </c>
      <c r="U3348" s="5">
        <f t="shared" si="527"/>
        <v>91.666666666666671</v>
      </c>
      <c r="V3348" t="str">
        <f t="shared" si="528"/>
        <v>theater</v>
      </c>
      <c r="W3348" t="str">
        <f t="shared" si="529"/>
        <v>plays</v>
      </c>
      <c r="X3348" s="8">
        <f t="shared" si="520"/>
        <v>2015</v>
      </c>
      <c r="Y3348" s="8">
        <f t="shared" si="521"/>
        <v>2</v>
      </c>
    </row>
    <row r="3349" spans="1:25" ht="19" customHeight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522"/>
        <v>42484.343217592592</v>
      </c>
      <c r="L3349" s="12">
        <f t="shared" si="523"/>
        <v>2016</v>
      </c>
      <c r="M3349" s="12">
        <f t="shared" si="524"/>
        <v>4</v>
      </c>
      <c r="N3349" s="11"/>
      <c r="O3349" s="11">
        <f t="shared" si="525"/>
        <v>42498.666666666664</v>
      </c>
      <c r="P3349" t="b">
        <v>0</v>
      </c>
      <c r="Q3349">
        <v>22</v>
      </c>
      <c r="R3349" t="b">
        <v>1</v>
      </c>
      <c r="S3349" t="s">
        <v>8271</v>
      </c>
      <c r="T3349" s="5">
        <f t="shared" si="526"/>
        <v>119.44999999999999</v>
      </c>
      <c r="U3349" s="5">
        <f t="shared" si="527"/>
        <v>108.59090909090909</v>
      </c>
      <c r="V3349" t="str">
        <f t="shared" si="528"/>
        <v>theater</v>
      </c>
      <c r="W3349" t="str">
        <f t="shared" si="529"/>
        <v>plays</v>
      </c>
      <c r="X3349" s="8">
        <f t="shared" si="520"/>
        <v>2016</v>
      </c>
      <c r="Y3349" s="8">
        <f t="shared" si="521"/>
        <v>4</v>
      </c>
    </row>
    <row r="3350" spans="1:25" ht="19" customHeight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522"/>
        <v>42466.350462962961</v>
      </c>
      <c r="L3350" s="12">
        <f t="shared" si="523"/>
        <v>2016</v>
      </c>
      <c r="M3350" s="12">
        <f t="shared" si="524"/>
        <v>4</v>
      </c>
      <c r="N3350" s="11"/>
      <c r="O3350" s="11">
        <f t="shared" si="525"/>
        <v>42489.957638888889</v>
      </c>
      <c r="P3350" t="b">
        <v>0</v>
      </c>
      <c r="Q3350">
        <v>79</v>
      </c>
      <c r="R3350" t="b">
        <v>1</v>
      </c>
      <c r="S3350" t="s">
        <v>8271</v>
      </c>
      <c r="T3350" s="5">
        <f t="shared" si="526"/>
        <v>100.2909090909091</v>
      </c>
      <c r="U3350" s="5">
        <f t="shared" si="527"/>
        <v>69.822784810126578</v>
      </c>
      <c r="V3350" t="str">
        <f t="shared" si="528"/>
        <v>theater</v>
      </c>
      <c r="W3350" t="str">
        <f t="shared" si="529"/>
        <v>plays</v>
      </c>
      <c r="X3350" s="8">
        <f t="shared" si="520"/>
        <v>2016</v>
      </c>
      <c r="Y3350" s="8">
        <f t="shared" si="521"/>
        <v>4</v>
      </c>
    </row>
    <row r="3351" spans="1:25" ht="19" customHeight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522"/>
        <v>42512.902453703697</v>
      </c>
      <c r="L3351" s="12">
        <f t="shared" si="523"/>
        <v>2016</v>
      </c>
      <c r="M3351" s="12">
        <f t="shared" si="524"/>
        <v>5</v>
      </c>
      <c r="N3351" s="11"/>
      <c r="O3351" s="11">
        <f t="shared" si="525"/>
        <v>42534.499999999993</v>
      </c>
      <c r="P3351" t="b">
        <v>0</v>
      </c>
      <c r="Q3351">
        <v>14</v>
      </c>
      <c r="R3351" t="b">
        <v>1</v>
      </c>
      <c r="S3351" t="s">
        <v>8271</v>
      </c>
      <c r="T3351" s="5">
        <f t="shared" si="526"/>
        <v>153.4</v>
      </c>
      <c r="U3351" s="5">
        <f t="shared" si="527"/>
        <v>109.57142857142857</v>
      </c>
      <c r="V3351" t="str">
        <f t="shared" si="528"/>
        <v>theater</v>
      </c>
      <c r="W3351" t="str">
        <f t="shared" si="529"/>
        <v>plays</v>
      </c>
      <c r="X3351" s="8">
        <f t="shared" si="520"/>
        <v>2016</v>
      </c>
      <c r="Y3351" s="8">
        <f t="shared" si="521"/>
        <v>5</v>
      </c>
    </row>
    <row r="3352" spans="1:25" ht="19" customHeight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522"/>
        <v>42302.493182870363</v>
      </c>
      <c r="L3352" s="12">
        <f t="shared" si="523"/>
        <v>2015</v>
      </c>
      <c r="M3352" s="12">
        <f t="shared" si="524"/>
        <v>10</v>
      </c>
      <c r="N3352" s="11"/>
      <c r="O3352" s="11">
        <f t="shared" si="525"/>
        <v>42337.749999999993</v>
      </c>
      <c r="P3352" t="b">
        <v>0</v>
      </c>
      <c r="Q3352">
        <v>51</v>
      </c>
      <c r="R3352" t="b">
        <v>1</v>
      </c>
      <c r="S3352" t="s">
        <v>8271</v>
      </c>
      <c r="T3352" s="5">
        <f t="shared" si="526"/>
        <v>104.42857142857143</v>
      </c>
      <c r="U3352" s="5">
        <f t="shared" si="527"/>
        <v>71.666666666666671</v>
      </c>
      <c r="V3352" t="str">
        <f t="shared" si="528"/>
        <v>theater</v>
      </c>
      <c r="W3352" t="str">
        <f t="shared" si="529"/>
        <v>plays</v>
      </c>
      <c r="X3352" s="8">
        <f t="shared" si="520"/>
        <v>2015</v>
      </c>
      <c r="Y3352" s="8">
        <f t="shared" si="521"/>
        <v>10</v>
      </c>
    </row>
    <row r="3353" spans="1:25" ht="19" customHeight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522"/>
        <v>41806.187094907407</v>
      </c>
      <c r="L3353" s="12">
        <f t="shared" si="523"/>
        <v>2014</v>
      </c>
      <c r="M3353" s="12">
        <f t="shared" si="524"/>
        <v>6</v>
      </c>
      <c r="N3353" s="11"/>
      <c r="O3353" s="11">
        <f t="shared" si="525"/>
        <v>41843.25</v>
      </c>
      <c r="P3353" t="b">
        <v>0</v>
      </c>
      <c r="Q3353">
        <v>54</v>
      </c>
      <c r="R3353" t="b">
        <v>1</v>
      </c>
      <c r="S3353" t="s">
        <v>8271</v>
      </c>
      <c r="T3353" s="5">
        <f t="shared" si="526"/>
        <v>101.1</v>
      </c>
      <c r="U3353" s="5">
        <f t="shared" si="527"/>
        <v>93.611111111111114</v>
      </c>
      <c r="V3353" t="str">
        <f t="shared" si="528"/>
        <v>theater</v>
      </c>
      <c r="W3353" t="str">
        <f t="shared" si="529"/>
        <v>plays</v>
      </c>
      <c r="X3353" s="8">
        <f t="shared" si="520"/>
        <v>2014</v>
      </c>
      <c r="Y3353" s="8">
        <f t="shared" si="521"/>
        <v>6</v>
      </c>
    </row>
    <row r="3354" spans="1:25" ht="19" customHeight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522"/>
        <v>42495.784467592595</v>
      </c>
      <c r="L3354" s="12">
        <f t="shared" si="523"/>
        <v>2016</v>
      </c>
      <c r="M3354" s="12">
        <f t="shared" si="524"/>
        <v>5</v>
      </c>
      <c r="N3354" s="11"/>
      <c r="O3354" s="11">
        <f t="shared" si="525"/>
        <v>42552.749999999993</v>
      </c>
      <c r="P3354" t="b">
        <v>0</v>
      </c>
      <c r="Q3354">
        <v>70</v>
      </c>
      <c r="R3354" t="b">
        <v>1</v>
      </c>
      <c r="S3354" t="s">
        <v>8271</v>
      </c>
      <c r="T3354" s="5">
        <f t="shared" si="526"/>
        <v>107.52</v>
      </c>
      <c r="U3354" s="5">
        <f t="shared" si="527"/>
        <v>76.8</v>
      </c>
      <c r="V3354" t="str">
        <f t="shared" si="528"/>
        <v>theater</v>
      </c>
      <c r="W3354" t="str">
        <f t="shared" si="529"/>
        <v>plays</v>
      </c>
      <c r="X3354" s="8">
        <f t="shared" si="520"/>
        <v>2016</v>
      </c>
      <c r="Y3354" s="8">
        <f t="shared" si="521"/>
        <v>5</v>
      </c>
    </row>
    <row r="3355" spans="1:25" ht="19" customHeight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522"/>
        <v>42479.223958333336</v>
      </c>
      <c r="L3355" s="12">
        <f t="shared" si="523"/>
        <v>2016</v>
      </c>
      <c r="M3355" s="12">
        <f t="shared" si="524"/>
        <v>4</v>
      </c>
      <c r="N3355" s="11"/>
      <c r="O3355" s="11">
        <f t="shared" si="525"/>
        <v>42492.749999999993</v>
      </c>
      <c r="P3355" t="b">
        <v>0</v>
      </c>
      <c r="Q3355">
        <v>44</v>
      </c>
      <c r="R3355" t="b">
        <v>1</v>
      </c>
      <c r="S3355" t="s">
        <v>8271</v>
      </c>
      <c r="T3355" s="5">
        <f t="shared" si="526"/>
        <v>315</v>
      </c>
      <c r="U3355" s="5">
        <f t="shared" si="527"/>
        <v>35.795454545454547</v>
      </c>
      <c r="V3355" t="str">
        <f t="shared" si="528"/>
        <v>theater</v>
      </c>
      <c r="W3355" t="str">
        <f t="shared" si="529"/>
        <v>plays</v>
      </c>
      <c r="X3355" s="8">
        <f t="shared" si="520"/>
        <v>2016</v>
      </c>
      <c r="Y3355" s="8">
        <f t="shared" si="521"/>
        <v>4</v>
      </c>
    </row>
    <row r="3356" spans="1:25" ht="19" customHeight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522"/>
        <v>42270.518587962964</v>
      </c>
      <c r="L3356" s="12">
        <f t="shared" si="523"/>
        <v>2015</v>
      </c>
      <c r="M3356" s="12">
        <f t="shared" si="524"/>
        <v>9</v>
      </c>
      <c r="N3356" s="11"/>
      <c r="O3356" s="11">
        <f t="shared" si="525"/>
        <v>42305.959027777775</v>
      </c>
      <c r="P3356" t="b">
        <v>0</v>
      </c>
      <c r="Q3356">
        <v>55</v>
      </c>
      <c r="R3356" t="b">
        <v>1</v>
      </c>
      <c r="S3356" t="s">
        <v>8271</v>
      </c>
      <c r="T3356" s="5">
        <f t="shared" si="526"/>
        <v>101.93333333333334</v>
      </c>
      <c r="U3356" s="5">
        <f t="shared" si="527"/>
        <v>55.6</v>
      </c>
      <c r="V3356" t="str">
        <f t="shared" si="528"/>
        <v>theater</v>
      </c>
      <c r="W3356" t="str">
        <f t="shared" si="529"/>
        <v>plays</v>
      </c>
      <c r="X3356" s="8">
        <f t="shared" si="520"/>
        <v>2015</v>
      </c>
      <c r="Y3356" s="8">
        <f t="shared" si="521"/>
        <v>9</v>
      </c>
    </row>
    <row r="3357" spans="1:25" ht="19" customHeight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522"/>
        <v>42489.411192129628</v>
      </c>
      <c r="L3357" s="12">
        <f t="shared" si="523"/>
        <v>2016</v>
      </c>
      <c r="M3357" s="12">
        <f t="shared" si="524"/>
        <v>4</v>
      </c>
      <c r="N3357" s="11"/>
      <c r="O3357" s="11">
        <f t="shared" si="525"/>
        <v>42500.261805555558</v>
      </c>
      <c r="P3357" t="b">
        <v>0</v>
      </c>
      <c r="Q3357">
        <v>15</v>
      </c>
      <c r="R3357" t="b">
        <v>1</v>
      </c>
      <c r="S3357" t="s">
        <v>8271</v>
      </c>
      <c r="T3357" s="5">
        <f t="shared" si="526"/>
        <v>126.28571428571429</v>
      </c>
      <c r="U3357" s="5">
        <f t="shared" si="527"/>
        <v>147.33333333333334</v>
      </c>
      <c r="V3357" t="str">
        <f t="shared" si="528"/>
        <v>theater</v>
      </c>
      <c r="W3357" t="str">
        <f t="shared" si="529"/>
        <v>plays</v>
      </c>
      <c r="X3357" s="8">
        <f t="shared" si="520"/>
        <v>2016</v>
      </c>
      <c r="Y3357" s="8">
        <f t="shared" si="521"/>
        <v>4</v>
      </c>
    </row>
    <row r="3358" spans="1:25" ht="19" customHeight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522"/>
        <v>42536.607314814813</v>
      </c>
      <c r="L3358" s="12">
        <f t="shared" si="523"/>
        <v>2016</v>
      </c>
      <c r="M3358" s="12">
        <f t="shared" si="524"/>
        <v>6</v>
      </c>
      <c r="N3358" s="11"/>
      <c r="O3358" s="11">
        <f t="shared" si="525"/>
        <v>42566.607314814813</v>
      </c>
      <c r="P3358" t="b">
        <v>0</v>
      </c>
      <c r="Q3358">
        <v>27</v>
      </c>
      <c r="R3358" t="b">
        <v>1</v>
      </c>
      <c r="S3358" t="s">
        <v>8271</v>
      </c>
      <c r="T3358" s="5">
        <f t="shared" si="526"/>
        <v>101.4</v>
      </c>
      <c r="U3358" s="5">
        <f t="shared" si="527"/>
        <v>56.333333333333336</v>
      </c>
      <c r="V3358" t="str">
        <f t="shared" si="528"/>
        <v>theater</v>
      </c>
      <c r="W3358" t="str">
        <f t="shared" si="529"/>
        <v>plays</v>
      </c>
      <c r="X3358" s="8">
        <f t="shared" si="520"/>
        <v>2016</v>
      </c>
      <c r="Y3358" s="8">
        <f t="shared" si="521"/>
        <v>6</v>
      </c>
    </row>
    <row r="3359" spans="1:25" ht="19" customHeight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522"/>
        <v>41822.209606481476</v>
      </c>
      <c r="L3359" s="12">
        <f t="shared" si="523"/>
        <v>2014</v>
      </c>
      <c r="M3359" s="12">
        <f t="shared" si="524"/>
        <v>7</v>
      </c>
      <c r="N3359" s="11"/>
      <c r="O3359" s="11">
        <f t="shared" si="525"/>
        <v>41852.209606481476</v>
      </c>
      <c r="P3359" t="b">
        <v>0</v>
      </c>
      <c r="Q3359">
        <v>21</v>
      </c>
      <c r="R3359" t="b">
        <v>1</v>
      </c>
      <c r="S3359" t="s">
        <v>8271</v>
      </c>
      <c r="T3359" s="5">
        <f t="shared" si="526"/>
        <v>101</v>
      </c>
      <c r="U3359" s="5">
        <f t="shared" si="527"/>
        <v>96.19047619047619</v>
      </c>
      <c r="V3359" t="str">
        <f t="shared" si="528"/>
        <v>theater</v>
      </c>
      <c r="W3359" t="str">
        <f t="shared" si="529"/>
        <v>plays</v>
      </c>
      <c r="X3359" s="8">
        <f t="shared" si="520"/>
        <v>2014</v>
      </c>
      <c r="Y3359" s="8">
        <f t="shared" si="521"/>
        <v>7</v>
      </c>
    </row>
    <row r="3360" spans="1:25" ht="19" customHeight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522"/>
        <v>41932.102766203701</v>
      </c>
      <c r="L3360" s="12">
        <f t="shared" si="523"/>
        <v>2014</v>
      </c>
      <c r="M3360" s="12">
        <f t="shared" si="524"/>
        <v>10</v>
      </c>
      <c r="N3360" s="11"/>
      <c r="O3360" s="11">
        <f t="shared" si="525"/>
        <v>41962.144432870373</v>
      </c>
      <c r="P3360" t="b">
        <v>0</v>
      </c>
      <c r="Q3360">
        <v>162</v>
      </c>
      <c r="R3360" t="b">
        <v>1</v>
      </c>
      <c r="S3360" t="s">
        <v>8271</v>
      </c>
      <c r="T3360" s="5">
        <f t="shared" si="526"/>
        <v>102.99000000000001</v>
      </c>
      <c r="U3360" s="5">
        <f t="shared" si="527"/>
        <v>63.574074074074076</v>
      </c>
      <c r="V3360" t="str">
        <f t="shared" si="528"/>
        <v>theater</v>
      </c>
      <c r="W3360" t="str">
        <f t="shared" si="529"/>
        <v>plays</v>
      </c>
      <c r="X3360" s="8">
        <f t="shared" si="520"/>
        <v>2014</v>
      </c>
      <c r="Y3360" s="8">
        <f t="shared" si="521"/>
        <v>10</v>
      </c>
    </row>
    <row r="3361" spans="1:25" ht="19" customHeight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522"/>
        <v>42745.848773148151</v>
      </c>
      <c r="L3361" s="12">
        <f t="shared" si="523"/>
        <v>2017</v>
      </c>
      <c r="M3361" s="12">
        <f t="shared" si="524"/>
        <v>1</v>
      </c>
      <c r="N3361" s="11"/>
      <c r="O3361" s="11">
        <f t="shared" si="525"/>
        <v>42790.848773148151</v>
      </c>
      <c r="P3361" t="b">
        <v>0</v>
      </c>
      <c r="Q3361">
        <v>23</v>
      </c>
      <c r="R3361" t="b">
        <v>1</v>
      </c>
      <c r="S3361" t="s">
        <v>8271</v>
      </c>
      <c r="T3361" s="5">
        <f t="shared" si="526"/>
        <v>106.25</v>
      </c>
      <c r="U3361" s="5">
        <f t="shared" si="527"/>
        <v>184.78260869565219</v>
      </c>
      <c r="V3361" t="str">
        <f t="shared" si="528"/>
        <v>theater</v>
      </c>
      <c r="W3361" t="str">
        <f t="shared" si="529"/>
        <v>plays</v>
      </c>
      <c r="X3361" s="8">
        <f t="shared" si="520"/>
        <v>2017</v>
      </c>
      <c r="Y3361" s="8">
        <f t="shared" si="521"/>
        <v>1</v>
      </c>
    </row>
    <row r="3362" spans="1:25" ht="19" customHeight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522"/>
        <v>42696.874340277776</v>
      </c>
      <c r="L3362" s="12">
        <f t="shared" si="523"/>
        <v>2016</v>
      </c>
      <c r="M3362" s="12">
        <f t="shared" si="524"/>
        <v>11</v>
      </c>
      <c r="N3362" s="11"/>
      <c r="O3362" s="11">
        <f t="shared" si="525"/>
        <v>42718.457638888889</v>
      </c>
      <c r="P3362" t="b">
        <v>0</v>
      </c>
      <c r="Q3362">
        <v>72</v>
      </c>
      <c r="R3362" t="b">
        <v>1</v>
      </c>
      <c r="S3362" t="s">
        <v>8271</v>
      </c>
      <c r="T3362" s="5">
        <f t="shared" si="526"/>
        <v>101.37777777777779</v>
      </c>
      <c r="U3362" s="5">
        <f t="shared" si="527"/>
        <v>126.72222222222223</v>
      </c>
      <c r="V3362" t="str">
        <f t="shared" si="528"/>
        <v>theater</v>
      </c>
      <c r="W3362" t="str">
        <f t="shared" si="529"/>
        <v>plays</v>
      </c>
      <c r="X3362" s="8">
        <f t="shared" si="520"/>
        <v>2016</v>
      </c>
      <c r="Y3362" s="8">
        <f t="shared" si="521"/>
        <v>11</v>
      </c>
    </row>
    <row r="3363" spans="1:25" ht="19" customHeight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522"/>
        <v>41865.817013888889</v>
      </c>
      <c r="L3363" s="12">
        <f t="shared" si="523"/>
        <v>2014</v>
      </c>
      <c r="M3363" s="12">
        <f t="shared" si="524"/>
        <v>8</v>
      </c>
      <c r="N3363" s="11"/>
      <c r="O3363" s="11">
        <f t="shared" si="525"/>
        <v>41883.457638888889</v>
      </c>
      <c r="P3363" t="b">
        <v>0</v>
      </c>
      <c r="Q3363">
        <v>68</v>
      </c>
      <c r="R3363" t="b">
        <v>1</v>
      </c>
      <c r="S3363" t="s">
        <v>8271</v>
      </c>
      <c r="T3363" s="5">
        <f t="shared" si="526"/>
        <v>113.46000000000001</v>
      </c>
      <c r="U3363" s="5">
        <f t="shared" si="527"/>
        <v>83.42647058823529</v>
      </c>
      <c r="V3363" t="str">
        <f t="shared" si="528"/>
        <v>theater</v>
      </c>
      <c r="W3363" t="str">
        <f t="shared" si="529"/>
        <v>plays</v>
      </c>
      <c r="X3363" s="8">
        <f t="shared" si="520"/>
        <v>2014</v>
      </c>
      <c r="Y3363" s="8">
        <f t="shared" si="521"/>
        <v>8</v>
      </c>
    </row>
    <row r="3364" spans="1:25" ht="19" customHeight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522"/>
        <v>42055.883298611108</v>
      </c>
      <c r="L3364" s="12">
        <f t="shared" si="523"/>
        <v>2015</v>
      </c>
      <c r="M3364" s="12">
        <f t="shared" si="524"/>
        <v>2</v>
      </c>
      <c r="N3364" s="11"/>
      <c r="O3364" s="11">
        <f t="shared" si="525"/>
        <v>42069.996527777774</v>
      </c>
      <c r="P3364" t="b">
        <v>0</v>
      </c>
      <c r="Q3364">
        <v>20</v>
      </c>
      <c r="R3364" t="b">
        <v>1</v>
      </c>
      <c r="S3364" t="s">
        <v>8271</v>
      </c>
      <c r="T3364" s="5">
        <f t="shared" si="526"/>
        <v>218.00000000000003</v>
      </c>
      <c r="U3364" s="5">
        <f t="shared" si="527"/>
        <v>54.5</v>
      </c>
      <c r="V3364" t="str">
        <f t="shared" si="528"/>
        <v>theater</v>
      </c>
      <c r="W3364" t="str">
        <f t="shared" si="529"/>
        <v>plays</v>
      </c>
      <c r="X3364" s="8">
        <f t="shared" si="520"/>
        <v>2015</v>
      </c>
      <c r="Y3364" s="8">
        <f t="shared" si="521"/>
        <v>2</v>
      </c>
    </row>
    <row r="3365" spans="1:25" ht="19" customHeight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522"/>
        <v>41851.563020833331</v>
      </c>
      <c r="L3365" s="12">
        <f t="shared" si="523"/>
        <v>2014</v>
      </c>
      <c r="M3365" s="12">
        <f t="shared" si="524"/>
        <v>7</v>
      </c>
      <c r="N3365" s="11"/>
      <c r="O3365" s="11">
        <f t="shared" si="525"/>
        <v>41870.458333333328</v>
      </c>
      <c r="P3365" t="b">
        <v>0</v>
      </c>
      <c r="Q3365">
        <v>26</v>
      </c>
      <c r="R3365" t="b">
        <v>1</v>
      </c>
      <c r="S3365" t="s">
        <v>8271</v>
      </c>
      <c r="T3365" s="5">
        <f t="shared" si="526"/>
        <v>101.41935483870968</v>
      </c>
      <c r="U3365" s="5">
        <f t="shared" si="527"/>
        <v>302.30769230769232</v>
      </c>
      <c r="V3365" t="str">
        <f t="shared" si="528"/>
        <v>theater</v>
      </c>
      <c r="W3365" t="str">
        <f t="shared" si="529"/>
        <v>plays</v>
      </c>
      <c r="X3365" s="8">
        <f t="shared" si="520"/>
        <v>2014</v>
      </c>
      <c r="Y3365" s="8">
        <f t="shared" si="521"/>
        <v>7</v>
      </c>
    </row>
    <row r="3366" spans="1:25" ht="19" customHeight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522"/>
        <v>42422.769085648142</v>
      </c>
      <c r="L3366" s="12">
        <f t="shared" si="523"/>
        <v>2016</v>
      </c>
      <c r="M3366" s="12">
        <f t="shared" si="524"/>
        <v>2</v>
      </c>
      <c r="N3366" s="11"/>
      <c r="O3366" s="11">
        <f t="shared" si="525"/>
        <v>42444.666666666664</v>
      </c>
      <c r="P3366" t="b">
        <v>0</v>
      </c>
      <c r="Q3366">
        <v>72</v>
      </c>
      <c r="R3366" t="b">
        <v>1</v>
      </c>
      <c r="S3366" t="s">
        <v>8271</v>
      </c>
      <c r="T3366" s="5">
        <f t="shared" si="526"/>
        <v>105.93333333333332</v>
      </c>
      <c r="U3366" s="5">
        <f t="shared" si="527"/>
        <v>44.138888888888886</v>
      </c>
      <c r="V3366" t="str">
        <f t="shared" si="528"/>
        <v>theater</v>
      </c>
      <c r="W3366" t="str">
        <f t="shared" si="529"/>
        <v>plays</v>
      </c>
      <c r="X3366" s="8">
        <f t="shared" si="520"/>
        <v>2016</v>
      </c>
      <c r="Y3366" s="8">
        <f t="shared" si="521"/>
        <v>2</v>
      </c>
    </row>
    <row r="3367" spans="1:25" ht="19" customHeight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522"/>
        <v>42320.893425925919</v>
      </c>
      <c r="L3367" s="12">
        <f t="shared" si="523"/>
        <v>2015</v>
      </c>
      <c r="M3367" s="12">
        <f t="shared" si="524"/>
        <v>11</v>
      </c>
      <c r="N3367" s="11"/>
      <c r="O3367" s="11">
        <f t="shared" si="525"/>
        <v>42350.893425925919</v>
      </c>
      <c r="P3367" t="b">
        <v>0</v>
      </c>
      <c r="Q3367">
        <v>3</v>
      </c>
      <c r="R3367" t="b">
        <v>1</v>
      </c>
      <c r="S3367" t="s">
        <v>8271</v>
      </c>
      <c r="T3367" s="5">
        <f t="shared" si="526"/>
        <v>104</v>
      </c>
      <c r="U3367" s="5">
        <f t="shared" si="527"/>
        <v>866.66666666666663</v>
      </c>
      <c r="V3367" t="str">
        <f t="shared" si="528"/>
        <v>theater</v>
      </c>
      <c r="W3367" t="str">
        <f t="shared" si="529"/>
        <v>plays</v>
      </c>
      <c r="X3367" s="8">
        <f t="shared" si="520"/>
        <v>2015</v>
      </c>
      <c r="Y3367" s="8">
        <f t="shared" si="521"/>
        <v>11</v>
      </c>
    </row>
    <row r="3368" spans="1:25" ht="19" customHeight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522"/>
        <v>42106.859224537031</v>
      </c>
      <c r="L3368" s="12">
        <f t="shared" si="523"/>
        <v>2015</v>
      </c>
      <c r="M3368" s="12">
        <f t="shared" si="524"/>
        <v>4</v>
      </c>
      <c r="N3368" s="11"/>
      <c r="O3368" s="11">
        <f t="shared" si="525"/>
        <v>42136.859224537031</v>
      </c>
      <c r="P3368" t="b">
        <v>0</v>
      </c>
      <c r="Q3368">
        <v>18</v>
      </c>
      <c r="R3368" t="b">
        <v>1</v>
      </c>
      <c r="S3368" t="s">
        <v>8271</v>
      </c>
      <c r="T3368" s="5">
        <f t="shared" si="526"/>
        <v>221</v>
      </c>
      <c r="U3368" s="5">
        <f t="shared" si="527"/>
        <v>61.388888888888886</v>
      </c>
      <c r="V3368" t="str">
        <f t="shared" si="528"/>
        <v>theater</v>
      </c>
      <c r="W3368" t="str">
        <f t="shared" si="529"/>
        <v>plays</v>
      </c>
      <c r="X3368" s="8">
        <f t="shared" si="520"/>
        <v>2015</v>
      </c>
      <c r="Y3368" s="8">
        <f t="shared" si="521"/>
        <v>4</v>
      </c>
    </row>
    <row r="3369" spans="1:25" ht="19" customHeight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522"/>
        <v>42192.725624999999</v>
      </c>
      <c r="L3369" s="12">
        <f t="shared" si="523"/>
        <v>2015</v>
      </c>
      <c r="M3369" s="12">
        <f t="shared" si="524"/>
        <v>7</v>
      </c>
      <c r="N3369" s="11"/>
      <c r="O3369" s="11">
        <f t="shared" si="525"/>
        <v>42217.725624999999</v>
      </c>
      <c r="P3369" t="b">
        <v>0</v>
      </c>
      <c r="Q3369">
        <v>30</v>
      </c>
      <c r="R3369" t="b">
        <v>1</v>
      </c>
      <c r="S3369" t="s">
        <v>8271</v>
      </c>
      <c r="T3369" s="5">
        <f t="shared" si="526"/>
        <v>118.66666666666667</v>
      </c>
      <c r="U3369" s="5">
        <f t="shared" si="527"/>
        <v>29.666666666666668</v>
      </c>
      <c r="V3369" t="str">
        <f t="shared" si="528"/>
        <v>theater</v>
      </c>
      <c r="W3369" t="str">
        <f t="shared" si="529"/>
        <v>plays</v>
      </c>
      <c r="X3369" s="8">
        <f t="shared" si="520"/>
        <v>2015</v>
      </c>
      <c r="Y3369" s="8">
        <f t="shared" si="521"/>
        <v>7</v>
      </c>
    </row>
    <row r="3370" spans="1:25" ht="19" customHeight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522"/>
        <v>41968.991423611107</v>
      </c>
      <c r="L3370" s="12">
        <f t="shared" si="523"/>
        <v>2014</v>
      </c>
      <c r="M3370" s="12">
        <f t="shared" si="524"/>
        <v>11</v>
      </c>
      <c r="N3370" s="11"/>
      <c r="O3370" s="11">
        <f t="shared" si="525"/>
        <v>42004.999999999993</v>
      </c>
      <c r="P3370" t="b">
        <v>0</v>
      </c>
      <c r="Q3370">
        <v>23</v>
      </c>
      <c r="R3370" t="b">
        <v>1</v>
      </c>
      <c r="S3370" t="s">
        <v>8271</v>
      </c>
      <c r="T3370" s="5">
        <f t="shared" si="526"/>
        <v>104.60000000000001</v>
      </c>
      <c r="U3370" s="5">
        <f t="shared" si="527"/>
        <v>45.478260869565219</v>
      </c>
      <c r="V3370" t="str">
        <f t="shared" si="528"/>
        <v>theater</v>
      </c>
      <c r="W3370" t="str">
        <f t="shared" si="529"/>
        <v>plays</v>
      </c>
      <c r="X3370" s="8">
        <f t="shared" si="520"/>
        <v>2014</v>
      </c>
      <c r="Y3370" s="8">
        <f t="shared" si="521"/>
        <v>11</v>
      </c>
    </row>
    <row r="3371" spans="1:25" ht="19" customHeight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522"/>
        <v>42689.833101851851</v>
      </c>
      <c r="L3371" s="12">
        <f t="shared" si="523"/>
        <v>2016</v>
      </c>
      <c r="M3371" s="12">
        <f t="shared" si="524"/>
        <v>11</v>
      </c>
      <c r="N3371" s="11"/>
      <c r="O3371" s="11">
        <f t="shared" si="525"/>
        <v>42749.833101851851</v>
      </c>
      <c r="P3371" t="b">
        <v>0</v>
      </c>
      <c r="Q3371">
        <v>54</v>
      </c>
      <c r="R3371" t="b">
        <v>1</v>
      </c>
      <c r="S3371" t="s">
        <v>8271</v>
      </c>
      <c r="T3371" s="5">
        <f t="shared" si="526"/>
        <v>103.89999999999999</v>
      </c>
      <c r="U3371" s="5">
        <f t="shared" si="527"/>
        <v>96.203703703703709</v>
      </c>
      <c r="V3371" t="str">
        <f t="shared" si="528"/>
        <v>theater</v>
      </c>
      <c r="W3371" t="str">
        <f t="shared" si="529"/>
        <v>plays</v>
      </c>
      <c r="X3371" s="8">
        <f t="shared" si="520"/>
        <v>2016</v>
      </c>
      <c r="Y3371" s="8">
        <f t="shared" si="521"/>
        <v>11</v>
      </c>
    </row>
    <row r="3372" spans="1:25" ht="19" customHeight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522"/>
        <v>42690.125983796293</v>
      </c>
      <c r="L3372" s="12">
        <f t="shared" si="523"/>
        <v>2016</v>
      </c>
      <c r="M3372" s="12">
        <f t="shared" si="524"/>
        <v>11</v>
      </c>
      <c r="N3372" s="11"/>
      <c r="O3372" s="11">
        <f t="shared" si="525"/>
        <v>42721.124999999993</v>
      </c>
      <c r="P3372" t="b">
        <v>0</v>
      </c>
      <c r="Q3372">
        <v>26</v>
      </c>
      <c r="R3372" t="b">
        <v>1</v>
      </c>
      <c r="S3372" t="s">
        <v>8271</v>
      </c>
      <c r="T3372" s="5">
        <f t="shared" si="526"/>
        <v>117.73333333333333</v>
      </c>
      <c r="U3372" s="5">
        <f t="shared" si="527"/>
        <v>67.92307692307692</v>
      </c>
      <c r="V3372" t="str">
        <f t="shared" si="528"/>
        <v>theater</v>
      </c>
      <c r="W3372" t="str">
        <f t="shared" si="529"/>
        <v>plays</v>
      </c>
      <c r="X3372" s="8">
        <f t="shared" si="520"/>
        <v>2016</v>
      </c>
      <c r="Y3372" s="8">
        <f t="shared" si="521"/>
        <v>11</v>
      </c>
    </row>
    <row r="3373" spans="1:25" ht="19" customHeight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522"/>
        <v>42312.666261574072</v>
      </c>
      <c r="L3373" s="12">
        <f t="shared" si="523"/>
        <v>2015</v>
      </c>
      <c r="M3373" s="12">
        <f t="shared" si="524"/>
        <v>11</v>
      </c>
      <c r="N3373" s="11"/>
      <c r="O3373" s="11">
        <f t="shared" si="525"/>
        <v>42340.666261574072</v>
      </c>
      <c r="P3373" t="b">
        <v>0</v>
      </c>
      <c r="Q3373">
        <v>9</v>
      </c>
      <c r="R3373" t="b">
        <v>1</v>
      </c>
      <c r="S3373" t="s">
        <v>8271</v>
      </c>
      <c r="T3373" s="5">
        <f t="shared" si="526"/>
        <v>138.5</v>
      </c>
      <c r="U3373" s="5">
        <f t="shared" si="527"/>
        <v>30.777777777777779</v>
      </c>
      <c r="V3373" t="str">
        <f t="shared" si="528"/>
        <v>theater</v>
      </c>
      <c r="W3373" t="str">
        <f t="shared" si="529"/>
        <v>plays</v>
      </c>
      <c r="X3373" s="8">
        <f t="shared" si="520"/>
        <v>2015</v>
      </c>
      <c r="Y3373" s="8">
        <f t="shared" si="521"/>
        <v>11</v>
      </c>
    </row>
    <row r="3374" spans="1:25" ht="19" customHeight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522"/>
        <v>41855.339768518512</v>
      </c>
      <c r="L3374" s="12">
        <f t="shared" si="523"/>
        <v>2014</v>
      </c>
      <c r="M3374" s="12">
        <f t="shared" si="524"/>
        <v>8</v>
      </c>
      <c r="N3374" s="11"/>
      <c r="O3374" s="11">
        <f t="shared" si="525"/>
        <v>41875.999305555553</v>
      </c>
      <c r="P3374" t="b">
        <v>0</v>
      </c>
      <c r="Q3374">
        <v>27</v>
      </c>
      <c r="R3374" t="b">
        <v>1</v>
      </c>
      <c r="S3374" t="s">
        <v>8271</v>
      </c>
      <c r="T3374" s="5">
        <f t="shared" si="526"/>
        <v>103.49999999999999</v>
      </c>
      <c r="U3374" s="5">
        <f t="shared" si="527"/>
        <v>38.333333333333336</v>
      </c>
      <c r="V3374" t="str">
        <f t="shared" si="528"/>
        <v>theater</v>
      </c>
      <c r="W3374" t="str">
        <f t="shared" si="529"/>
        <v>plays</v>
      </c>
      <c r="X3374" s="8">
        <f t="shared" si="520"/>
        <v>2014</v>
      </c>
      <c r="Y3374" s="8">
        <f t="shared" si="521"/>
        <v>8</v>
      </c>
    </row>
    <row r="3375" spans="1:25" ht="19" customHeight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522"/>
        <v>42179.646296296291</v>
      </c>
      <c r="L3375" s="12">
        <f t="shared" si="523"/>
        <v>2015</v>
      </c>
      <c r="M3375" s="12">
        <f t="shared" si="524"/>
        <v>6</v>
      </c>
      <c r="N3375" s="11"/>
      <c r="O3375" s="11">
        <f t="shared" si="525"/>
        <v>42203.458333333336</v>
      </c>
      <c r="P3375" t="b">
        <v>0</v>
      </c>
      <c r="Q3375">
        <v>30</v>
      </c>
      <c r="R3375" t="b">
        <v>1</v>
      </c>
      <c r="S3375" t="s">
        <v>8271</v>
      </c>
      <c r="T3375" s="5">
        <f t="shared" si="526"/>
        <v>100.25</v>
      </c>
      <c r="U3375" s="5">
        <f t="shared" si="527"/>
        <v>66.833333333333329</v>
      </c>
      <c r="V3375" t="str">
        <f t="shared" si="528"/>
        <v>theater</v>
      </c>
      <c r="W3375" t="str">
        <f t="shared" si="529"/>
        <v>plays</v>
      </c>
      <c r="X3375" s="8">
        <f t="shared" si="520"/>
        <v>2015</v>
      </c>
      <c r="Y3375" s="8">
        <f t="shared" si="521"/>
        <v>6</v>
      </c>
    </row>
    <row r="3376" spans="1:25" ht="19" customHeight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522"/>
        <v>42275.523333333331</v>
      </c>
      <c r="L3376" s="12">
        <f t="shared" si="523"/>
        <v>2015</v>
      </c>
      <c r="M3376" s="12">
        <f t="shared" si="524"/>
        <v>9</v>
      </c>
      <c r="N3376" s="11"/>
      <c r="O3376" s="11">
        <f t="shared" si="525"/>
        <v>42305.523333333331</v>
      </c>
      <c r="P3376" t="b">
        <v>0</v>
      </c>
      <c r="Q3376">
        <v>52</v>
      </c>
      <c r="R3376" t="b">
        <v>1</v>
      </c>
      <c r="S3376" t="s">
        <v>8271</v>
      </c>
      <c r="T3376" s="5">
        <f t="shared" si="526"/>
        <v>106.57142857142856</v>
      </c>
      <c r="U3376" s="5">
        <f t="shared" si="527"/>
        <v>71.730769230769226</v>
      </c>
      <c r="V3376" t="str">
        <f t="shared" si="528"/>
        <v>theater</v>
      </c>
      <c r="W3376" t="str">
        <f t="shared" si="529"/>
        <v>plays</v>
      </c>
      <c r="X3376" s="8">
        <f t="shared" si="520"/>
        <v>2015</v>
      </c>
      <c r="Y3376" s="8">
        <f t="shared" si="521"/>
        <v>9</v>
      </c>
    </row>
    <row r="3377" spans="1:25" ht="19" customHeight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522"/>
        <v>41765.402465277773</v>
      </c>
      <c r="L3377" s="12">
        <f t="shared" si="523"/>
        <v>2014</v>
      </c>
      <c r="M3377" s="12">
        <f t="shared" si="524"/>
        <v>5</v>
      </c>
      <c r="N3377" s="11"/>
      <c r="O3377" s="11">
        <f t="shared" si="525"/>
        <v>41777.402465277773</v>
      </c>
      <c r="P3377" t="b">
        <v>0</v>
      </c>
      <c r="Q3377">
        <v>17</v>
      </c>
      <c r="R3377" t="b">
        <v>1</v>
      </c>
      <c r="S3377" t="s">
        <v>8271</v>
      </c>
      <c r="T3377" s="5">
        <f t="shared" si="526"/>
        <v>100</v>
      </c>
      <c r="U3377" s="5">
        <f t="shared" si="527"/>
        <v>176.47058823529412</v>
      </c>
      <c r="V3377" t="str">
        <f t="shared" si="528"/>
        <v>theater</v>
      </c>
      <c r="W3377" t="str">
        <f t="shared" si="529"/>
        <v>plays</v>
      </c>
      <c r="X3377" s="8">
        <f t="shared" si="520"/>
        <v>2014</v>
      </c>
      <c r="Y3377" s="8">
        <f t="shared" si="521"/>
        <v>5</v>
      </c>
    </row>
    <row r="3378" spans="1:25" ht="19" customHeight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522"/>
        <v>42059.492986111109</v>
      </c>
      <c r="L3378" s="12">
        <f t="shared" si="523"/>
        <v>2015</v>
      </c>
      <c r="M3378" s="12">
        <f t="shared" si="524"/>
        <v>2</v>
      </c>
      <c r="N3378" s="11"/>
      <c r="O3378" s="11">
        <f t="shared" si="525"/>
        <v>42119.451319444437</v>
      </c>
      <c r="P3378" t="b">
        <v>0</v>
      </c>
      <c r="Q3378">
        <v>19</v>
      </c>
      <c r="R3378" t="b">
        <v>1</v>
      </c>
      <c r="S3378" t="s">
        <v>8271</v>
      </c>
      <c r="T3378" s="5">
        <f t="shared" si="526"/>
        <v>100.01249999999999</v>
      </c>
      <c r="U3378" s="5">
        <f t="shared" si="527"/>
        <v>421.10526315789474</v>
      </c>
      <c r="V3378" t="str">
        <f t="shared" si="528"/>
        <v>theater</v>
      </c>
      <c r="W3378" t="str">
        <f t="shared" si="529"/>
        <v>plays</v>
      </c>
      <c r="X3378" s="8">
        <f t="shared" si="520"/>
        <v>2015</v>
      </c>
      <c r="Y3378" s="8">
        <f t="shared" si="521"/>
        <v>2</v>
      </c>
    </row>
    <row r="3379" spans="1:25" ht="19" customHeight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522"/>
        <v>42053.524293981478</v>
      </c>
      <c r="L3379" s="12">
        <f t="shared" si="523"/>
        <v>2015</v>
      </c>
      <c r="M3379" s="12">
        <f t="shared" si="524"/>
        <v>2</v>
      </c>
      <c r="N3379" s="11"/>
      <c r="O3379" s="11">
        <f t="shared" si="525"/>
        <v>42083.49722222222</v>
      </c>
      <c r="P3379" t="b">
        <v>0</v>
      </c>
      <c r="Q3379">
        <v>77</v>
      </c>
      <c r="R3379" t="b">
        <v>1</v>
      </c>
      <c r="S3379" t="s">
        <v>8271</v>
      </c>
      <c r="T3379" s="5">
        <f t="shared" si="526"/>
        <v>101.05</v>
      </c>
      <c r="U3379" s="5">
        <f t="shared" si="527"/>
        <v>104.98701298701299</v>
      </c>
      <c r="V3379" t="str">
        <f t="shared" si="528"/>
        <v>theater</v>
      </c>
      <c r="W3379" t="str">
        <f t="shared" si="529"/>
        <v>plays</v>
      </c>
      <c r="X3379" s="8">
        <f t="shared" si="520"/>
        <v>2015</v>
      </c>
      <c r="Y3379" s="8">
        <f t="shared" si="521"/>
        <v>2</v>
      </c>
    </row>
    <row r="3380" spans="1:25" ht="19" customHeight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522"/>
        <v>41858.147060185183</v>
      </c>
      <c r="L3380" s="12">
        <f t="shared" si="523"/>
        <v>2014</v>
      </c>
      <c r="M3380" s="12">
        <f t="shared" si="524"/>
        <v>8</v>
      </c>
      <c r="N3380" s="11"/>
      <c r="O3380" s="11">
        <f t="shared" si="525"/>
        <v>41882.338888888888</v>
      </c>
      <c r="P3380" t="b">
        <v>0</v>
      </c>
      <c r="Q3380">
        <v>21</v>
      </c>
      <c r="R3380" t="b">
        <v>1</v>
      </c>
      <c r="S3380" t="s">
        <v>8271</v>
      </c>
      <c r="T3380" s="5">
        <f t="shared" si="526"/>
        <v>107.63636363636364</v>
      </c>
      <c r="U3380" s="5">
        <f t="shared" si="527"/>
        <v>28.19047619047619</v>
      </c>
      <c r="V3380" t="str">
        <f t="shared" si="528"/>
        <v>theater</v>
      </c>
      <c r="W3380" t="str">
        <f t="shared" si="529"/>
        <v>plays</v>
      </c>
      <c r="X3380" s="8">
        <f t="shared" si="520"/>
        <v>2014</v>
      </c>
      <c r="Y3380" s="8">
        <f t="shared" si="521"/>
        <v>8</v>
      </c>
    </row>
    <row r="3381" spans="1:25" ht="19" customHeight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522"/>
        <v>42225.305555555555</v>
      </c>
      <c r="L3381" s="12">
        <f t="shared" si="523"/>
        <v>2015</v>
      </c>
      <c r="M3381" s="12">
        <f t="shared" si="524"/>
        <v>8</v>
      </c>
      <c r="N3381" s="11"/>
      <c r="O3381" s="11">
        <f t="shared" si="525"/>
        <v>42242.749999999993</v>
      </c>
      <c r="P3381" t="b">
        <v>0</v>
      </c>
      <c r="Q3381">
        <v>38</v>
      </c>
      <c r="R3381" t="b">
        <v>1</v>
      </c>
      <c r="S3381" t="s">
        <v>8271</v>
      </c>
      <c r="T3381" s="5">
        <f t="shared" si="526"/>
        <v>103.64999999999999</v>
      </c>
      <c r="U3381" s="5">
        <f t="shared" si="527"/>
        <v>54.55263157894737</v>
      </c>
      <c r="V3381" t="str">
        <f t="shared" si="528"/>
        <v>theater</v>
      </c>
      <c r="W3381" t="str">
        <f t="shared" si="529"/>
        <v>plays</v>
      </c>
      <c r="X3381" s="8">
        <f t="shared" si="520"/>
        <v>2015</v>
      </c>
      <c r="Y3381" s="8">
        <f t="shared" si="521"/>
        <v>8</v>
      </c>
    </row>
    <row r="3382" spans="1:25" ht="19" customHeight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522"/>
        <v>41937.745115740741</v>
      </c>
      <c r="L3382" s="12">
        <f t="shared" si="523"/>
        <v>2014</v>
      </c>
      <c r="M3382" s="12">
        <f t="shared" si="524"/>
        <v>10</v>
      </c>
      <c r="N3382" s="11"/>
      <c r="O3382" s="11">
        <f t="shared" si="525"/>
        <v>41972.786782407406</v>
      </c>
      <c r="P3382" t="b">
        <v>0</v>
      </c>
      <c r="Q3382">
        <v>28</v>
      </c>
      <c r="R3382" t="b">
        <v>1</v>
      </c>
      <c r="S3382" t="s">
        <v>8271</v>
      </c>
      <c r="T3382" s="5">
        <f t="shared" si="526"/>
        <v>104.43333333333334</v>
      </c>
      <c r="U3382" s="5">
        <f t="shared" si="527"/>
        <v>111.89285714285714</v>
      </c>
      <c r="V3382" t="str">
        <f t="shared" si="528"/>
        <v>theater</v>
      </c>
      <c r="W3382" t="str">
        <f t="shared" si="529"/>
        <v>plays</v>
      </c>
      <c r="X3382" s="8">
        <f t="shared" si="520"/>
        <v>2014</v>
      </c>
      <c r="Y3382" s="8">
        <f t="shared" si="521"/>
        <v>10</v>
      </c>
    </row>
    <row r="3383" spans="1:25" ht="19" customHeight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522"/>
        <v>42043.976655092592</v>
      </c>
      <c r="L3383" s="12">
        <f t="shared" si="523"/>
        <v>2015</v>
      </c>
      <c r="M3383" s="12">
        <f t="shared" si="524"/>
        <v>2</v>
      </c>
      <c r="N3383" s="11"/>
      <c r="O3383" s="11">
        <f t="shared" si="525"/>
        <v>42073.934988425921</v>
      </c>
      <c r="P3383" t="b">
        <v>0</v>
      </c>
      <c r="Q3383">
        <v>48</v>
      </c>
      <c r="R3383" t="b">
        <v>1</v>
      </c>
      <c r="S3383" t="s">
        <v>8271</v>
      </c>
      <c r="T3383" s="5">
        <f t="shared" si="526"/>
        <v>102.25</v>
      </c>
      <c r="U3383" s="5">
        <f t="shared" si="527"/>
        <v>85.208333333333329</v>
      </c>
      <c r="V3383" t="str">
        <f t="shared" si="528"/>
        <v>theater</v>
      </c>
      <c r="W3383" t="str">
        <f t="shared" si="529"/>
        <v>plays</v>
      </c>
      <c r="X3383" s="8">
        <f t="shared" si="520"/>
        <v>2015</v>
      </c>
      <c r="Y3383" s="8">
        <f t="shared" si="521"/>
        <v>2</v>
      </c>
    </row>
    <row r="3384" spans="1:25" ht="19" customHeight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522"/>
        <v>42559.222870370366</v>
      </c>
      <c r="L3384" s="12">
        <f t="shared" si="523"/>
        <v>2016</v>
      </c>
      <c r="M3384" s="12">
        <f t="shared" si="524"/>
        <v>7</v>
      </c>
      <c r="N3384" s="11"/>
      <c r="O3384" s="11">
        <f t="shared" si="525"/>
        <v>42583.749305555553</v>
      </c>
      <c r="P3384" t="b">
        <v>0</v>
      </c>
      <c r="Q3384">
        <v>46</v>
      </c>
      <c r="R3384" t="b">
        <v>1</v>
      </c>
      <c r="S3384" t="s">
        <v>8271</v>
      </c>
      <c r="T3384" s="5">
        <f t="shared" si="526"/>
        <v>100.74285714285713</v>
      </c>
      <c r="U3384" s="5">
        <f t="shared" si="527"/>
        <v>76.652173913043484</v>
      </c>
      <c r="V3384" t="str">
        <f t="shared" si="528"/>
        <v>theater</v>
      </c>
      <c r="W3384" t="str">
        <f t="shared" si="529"/>
        <v>plays</v>
      </c>
      <c r="X3384" s="8">
        <f t="shared" si="520"/>
        <v>2016</v>
      </c>
      <c r="Y3384" s="8">
        <f t="shared" si="521"/>
        <v>7</v>
      </c>
    </row>
    <row r="3385" spans="1:25" ht="19" customHeight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522"/>
        <v>42524.574305555558</v>
      </c>
      <c r="L3385" s="12">
        <f t="shared" si="523"/>
        <v>2016</v>
      </c>
      <c r="M3385" s="12">
        <f t="shared" si="524"/>
        <v>6</v>
      </c>
      <c r="N3385" s="11"/>
      <c r="O3385" s="11">
        <f t="shared" si="525"/>
        <v>42544.574305555558</v>
      </c>
      <c r="P3385" t="b">
        <v>0</v>
      </c>
      <c r="Q3385">
        <v>30</v>
      </c>
      <c r="R3385" t="b">
        <v>1</v>
      </c>
      <c r="S3385" t="s">
        <v>8271</v>
      </c>
      <c r="T3385" s="5">
        <f t="shared" si="526"/>
        <v>111.71428571428572</v>
      </c>
      <c r="U3385" s="5">
        <f t="shared" si="527"/>
        <v>65.166666666666671</v>
      </c>
      <c r="V3385" t="str">
        <f t="shared" si="528"/>
        <v>theater</v>
      </c>
      <c r="W3385" t="str">
        <f t="shared" si="529"/>
        <v>plays</v>
      </c>
      <c r="X3385" s="8">
        <f t="shared" si="520"/>
        <v>2016</v>
      </c>
      <c r="Y3385" s="8">
        <f t="shared" si="521"/>
        <v>6</v>
      </c>
    </row>
    <row r="3386" spans="1:25" ht="19" customHeight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522"/>
        <v>42291.879259259258</v>
      </c>
      <c r="L3386" s="12">
        <f t="shared" si="523"/>
        <v>2015</v>
      </c>
      <c r="M3386" s="12">
        <f t="shared" si="524"/>
        <v>10</v>
      </c>
      <c r="N3386" s="11"/>
      <c r="O3386" s="11">
        <f t="shared" si="525"/>
        <v>42328.916666666664</v>
      </c>
      <c r="P3386" t="b">
        <v>0</v>
      </c>
      <c r="Q3386">
        <v>64</v>
      </c>
      <c r="R3386" t="b">
        <v>1</v>
      </c>
      <c r="S3386" t="s">
        <v>8271</v>
      </c>
      <c r="T3386" s="5">
        <f t="shared" si="526"/>
        <v>100.01100000000001</v>
      </c>
      <c r="U3386" s="5">
        <f t="shared" si="527"/>
        <v>93.760312499999998</v>
      </c>
      <c r="V3386" t="str">
        <f t="shared" si="528"/>
        <v>theater</v>
      </c>
      <c r="W3386" t="str">
        <f t="shared" si="529"/>
        <v>plays</v>
      </c>
      <c r="X3386" s="8">
        <f t="shared" si="520"/>
        <v>2015</v>
      </c>
      <c r="Y3386" s="8">
        <f t="shared" si="521"/>
        <v>10</v>
      </c>
    </row>
    <row r="3387" spans="1:25" ht="19" customHeight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522"/>
        <v>41953.659166666665</v>
      </c>
      <c r="L3387" s="12">
        <f t="shared" si="523"/>
        <v>2014</v>
      </c>
      <c r="M3387" s="12">
        <f t="shared" si="524"/>
        <v>11</v>
      </c>
      <c r="N3387" s="11"/>
      <c r="O3387" s="11">
        <f t="shared" si="525"/>
        <v>41983.659166666665</v>
      </c>
      <c r="P3387" t="b">
        <v>0</v>
      </c>
      <c r="Q3387">
        <v>15</v>
      </c>
      <c r="R3387" t="b">
        <v>1</v>
      </c>
      <c r="S3387" t="s">
        <v>8271</v>
      </c>
      <c r="T3387" s="5">
        <f t="shared" si="526"/>
        <v>100</v>
      </c>
      <c r="U3387" s="5">
        <f t="shared" si="527"/>
        <v>133.33333333333334</v>
      </c>
      <c r="V3387" t="str">
        <f t="shared" si="528"/>
        <v>theater</v>
      </c>
      <c r="W3387" t="str">
        <f t="shared" si="529"/>
        <v>plays</v>
      </c>
      <c r="X3387" s="8">
        <f t="shared" si="520"/>
        <v>2014</v>
      </c>
      <c r="Y3387" s="8">
        <f t="shared" si="521"/>
        <v>11</v>
      </c>
    </row>
    <row r="3388" spans="1:25" ht="19" customHeight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522"/>
        <v>41946.436412037037</v>
      </c>
      <c r="L3388" s="12">
        <f t="shared" si="523"/>
        <v>2014</v>
      </c>
      <c r="M3388" s="12">
        <f t="shared" si="524"/>
        <v>11</v>
      </c>
      <c r="N3388" s="11"/>
      <c r="O3388" s="11">
        <f t="shared" si="525"/>
        <v>41976.436412037037</v>
      </c>
      <c r="P3388" t="b">
        <v>0</v>
      </c>
      <c r="Q3388">
        <v>41</v>
      </c>
      <c r="R3388" t="b">
        <v>1</v>
      </c>
      <c r="S3388" t="s">
        <v>8271</v>
      </c>
      <c r="T3388" s="5">
        <f t="shared" si="526"/>
        <v>105</v>
      </c>
      <c r="U3388" s="5">
        <f t="shared" si="527"/>
        <v>51.219512195121951</v>
      </c>
      <c r="V3388" t="str">
        <f t="shared" si="528"/>
        <v>theater</v>
      </c>
      <c r="W3388" t="str">
        <f t="shared" si="529"/>
        <v>plays</v>
      </c>
      <c r="X3388" s="8">
        <f t="shared" si="520"/>
        <v>2014</v>
      </c>
      <c r="Y3388" s="8">
        <f t="shared" si="521"/>
        <v>11</v>
      </c>
    </row>
    <row r="3389" spans="1:25" ht="19" customHeight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522"/>
        <v>41947.554259259261</v>
      </c>
      <c r="L3389" s="12">
        <f t="shared" si="523"/>
        <v>2014</v>
      </c>
      <c r="M3389" s="12">
        <f t="shared" si="524"/>
        <v>11</v>
      </c>
      <c r="N3389" s="11"/>
      <c r="O3389" s="11">
        <f t="shared" si="525"/>
        <v>41987.554259259261</v>
      </c>
      <c r="P3389" t="b">
        <v>0</v>
      </c>
      <c r="Q3389">
        <v>35</v>
      </c>
      <c r="R3389" t="b">
        <v>1</v>
      </c>
      <c r="S3389" t="s">
        <v>8271</v>
      </c>
      <c r="T3389" s="5">
        <f t="shared" si="526"/>
        <v>116.86666666666667</v>
      </c>
      <c r="U3389" s="5">
        <f t="shared" si="527"/>
        <v>100.17142857142858</v>
      </c>
      <c r="V3389" t="str">
        <f t="shared" si="528"/>
        <v>theater</v>
      </c>
      <c r="W3389" t="str">
        <f t="shared" si="529"/>
        <v>plays</v>
      </c>
      <c r="X3389" s="8">
        <f t="shared" si="520"/>
        <v>2014</v>
      </c>
      <c r="Y3389" s="8">
        <f t="shared" si="521"/>
        <v>11</v>
      </c>
    </row>
    <row r="3390" spans="1:25" ht="19" customHeight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522"/>
        <v>42143.252789351849</v>
      </c>
      <c r="L3390" s="12">
        <f t="shared" si="523"/>
        <v>2015</v>
      </c>
      <c r="M3390" s="12">
        <f t="shared" si="524"/>
        <v>5</v>
      </c>
      <c r="N3390" s="11"/>
      <c r="O3390" s="11">
        <f t="shared" si="525"/>
        <v>42173.252789351849</v>
      </c>
      <c r="P3390" t="b">
        <v>0</v>
      </c>
      <c r="Q3390">
        <v>45</v>
      </c>
      <c r="R3390" t="b">
        <v>1</v>
      </c>
      <c r="S3390" t="s">
        <v>8271</v>
      </c>
      <c r="T3390" s="5">
        <f t="shared" si="526"/>
        <v>103.8</v>
      </c>
      <c r="U3390" s="5">
        <f t="shared" si="527"/>
        <v>34.6</v>
      </c>
      <c r="V3390" t="str">
        <f t="shared" si="528"/>
        <v>theater</v>
      </c>
      <c r="W3390" t="str">
        <f t="shared" si="529"/>
        <v>plays</v>
      </c>
      <c r="X3390" s="8">
        <f t="shared" si="520"/>
        <v>2015</v>
      </c>
      <c r="Y3390" s="8">
        <f t="shared" si="521"/>
        <v>5</v>
      </c>
    </row>
    <row r="3391" spans="1:25" ht="19" customHeight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522"/>
        <v>42494.355115740742</v>
      </c>
      <c r="L3391" s="12">
        <f t="shared" si="523"/>
        <v>2016</v>
      </c>
      <c r="M3391" s="12">
        <f t="shared" si="524"/>
        <v>5</v>
      </c>
      <c r="N3391" s="11"/>
      <c r="O3391" s="11">
        <f t="shared" si="525"/>
        <v>42524.355115740742</v>
      </c>
      <c r="P3391" t="b">
        <v>0</v>
      </c>
      <c r="Q3391">
        <v>62</v>
      </c>
      <c r="R3391" t="b">
        <v>1</v>
      </c>
      <c r="S3391" t="s">
        <v>8271</v>
      </c>
      <c r="T3391" s="5">
        <f t="shared" si="526"/>
        <v>114.5</v>
      </c>
      <c r="U3391" s="5">
        <f t="shared" si="527"/>
        <v>184.67741935483872</v>
      </c>
      <c r="V3391" t="str">
        <f t="shared" si="528"/>
        <v>theater</v>
      </c>
      <c r="W3391" t="str">
        <f t="shared" si="529"/>
        <v>plays</v>
      </c>
      <c r="X3391" s="8">
        <f t="shared" si="520"/>
        <v>2016</v>
      </c>
      <c r="Y3391" s="8">
        <f t="shared" si="521"/>
        <v>5</v>
      </c>
    </row>
    <row r="3392" spans="1:25" ht="19" customHeight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522"/>
        <v>41815.566493055558</v>
      </c>
      <c r="L3392" s="12">
        <f t="shared" si="523"/>
        <v>2014</v>
      </c>
      <c r="M3392" s="12">
        <f t="shared" si="524"/>
        <v>6</v>
      </c>
      <c r="N3392" s="11"/>
      <c r="O3392" s="11">
        <f t="shared" si="525"/>
        <v>41830.566493055558</v>
      </c>
      <c r="P3392" t="b">
        <v>0</v>
      </c>
      <c r="Q3392">
        <v>22</v>
      </c>
      <c r="R3392" t="b">
        <v>1</v>
      </c>
      <c r="S3392" t="s">
        <v>8271</v>
      </c>
      <c r="T3392" s="5">
        <f t="shared" si="526"/>
        <v>102.4</v>
      </c>
      <c r="U3392" s="5">
        <f t="shared" si="527"/>
        <v>69.818181818181813</v>
      </c>
      <c r="V3392" t="str">
        <f t="shared" si="528"/>
        <v>theater</v>
      </c>
      <c r="W3392" t="str">
        <f t="shared" si="529"/>
        <v>plays</v>
      </c>
      <c r="X3392" s="8">
        <f t="shared" si="520"/>
        <v>2014</v>
      </c>
      <c r="Y3392" s="8">
        <f t="shared" si="521"/>
        <v>6</v>
      </c>
    </row>
    <row r="3393" spans="1:25" ht="19" customHeight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522"/>
        <v>41830.337361111109</v>
      </c>
      <c r="L3393" s="12">
        <f t="shared" si="523"/>
        <v>2014</v>
      </c>
      <c r="M3393" s="12">
        <f t="shared" si="524"/>
        <v>7</v>
      </c>
      <c r="N3393" s="11"/>
      <c r="O3393" s="11">
        <f t="shared" si="525"/>
        <v>41859.727777777771</v>
      </c>
      <c r="P3393" t="b">
        <v>0</v>
      </c>
      <c r="Q3393">
        <v>18</v>
      </c>
      <c r="R3393" t="b">
        <v>1</v>
      </c>
      <c r="S3393" t="s">
        <v>8271</v>
      </c>
      <c r="T3393" s="5">
        <f t="shared" si="526"/>
        <v>223</v>
      </c>
      <c r="U3393" s="5">
        <f t="shared" si="527"/>
        <v>61.944444444444443</v>
      </c>
      <c r="V3393" t="str">
        <f t="shared" si="528"/>
        <v>theater</v>
      </c>
      <c r="W3393" t="str">
        <f t="shared" si="529"/>
        <v>plays</v>
      </c>
      <c r="X3393" s="8">
        <f t="shared" si="520"/>
        <v>2014</v>
      </c>
      <c r="Y3393" s="8">
        <f t="shared" si="521"/>
        <v>7</v>
      </c>
    </row>
    <row r="3394" spans="1:25" ht="19" customHeight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si="522"/>
        <v>42446.63721064815</v>
      </c>
      <c r="L3394" s="12">
        <f t="shared" si="523"/>
        <v>2016</v>
      </c>
      <c r="M3394" s="12">
        <f t="shared" si="524"/>
        <v>3</v>
      </c>
      <c r="N3394" s="11"/>
      <c r="O3394" s="11">
        <f t="shared" si="525"/>
        <v>42496.63721064815</v>
      </c>
      <c r="P3394" t="b">
        <v>0</v>
      </c>
      <c r="Q3394">
        <v>12</v>
      </c>
      <c r="R3394" t="b">
        <v>1</v>
      </c>
      <c r="S3394" t="s">
        <v>8271</v>
      </c>
      <c r="T3394" s="5">
        <f t="shared" si="526"/>
        <v>100</v>
      </c>
      <c r="U3394" s="5">
        <f t="shared" si="527"/>
        <v>41.666666666666664</v>
      </c>
      <c r="V3394" t="str">
        <f t="shared" si="528"/>
        <v>theater</v>
      </c>
      <c r="W3394" t="str">
        <f t="shared" si="529"/>
        <v>plays</v>
      </c>
      <c r="X3394" s="8">
        <f t="shared" ref="X3394:X3457" si="530">L3394</f>
        <v>2016</v>
      </c>
      <c r="Y3394" s="8">
        <f t="shared" ref="Y3394:Y3457" si="531">M3394</f>
        <v>3</v>
      </c>
    </row>
    <row r="3395" spans="1:25" ht="19" customHeight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ref="K3395:K3458" si="532">(J3395/86400)+25569+(-5/24)</f>
        <v>41923.713310185187</v>
      </c>
      <c r="L3395" s="12">
        <f t="shared" ref="L3395:L3458" si="533">YEAR(K3395)</f>
        <v>2014</v>
      </c>
      <c r="M3395" s="12">
        <f t="shared" ref="M3395:M3458" si="534">MONTH(K3395)</f>
        <v>10</v>
      </c>
      <c r="N3395" s="11"/>
      <c r="O3395" s="11">
        <f t="shared" ref="O3395:O3458" si="535">(I3395/86400)+25569+(-5/24)</f>
        <v>41948.823611111111</v>
      </c>
      <c r="P3395" t="b">
        <v>0</v>
      </c>
      <c r="Q3395">
        <v>44</v>
      </c>
      <c r="R3395" t="b">
        <v>1</v>
      </c>
      <c r="S3395" t="s">
        <v>8271</v>
      </c>
      <c r="T3395" s="5">
        <f t="shared" ref="T3395:T3458" si="536">E3395/D3395*100</f>
        <v>105.80000000000001</v>
      </c>
      <c r="U3395" s="5">
        <f t="shared" ref="U3395:U3458" si="537">IF(Q3395&gt;0,E3395/Q3395,0)</f>
        <v>36.06818181818182</v>
      </c>
      <c r="V3395" t="str">
        <f t="shared" ref="V3395:V3458" si="538">LEFT(S3395,SEARCH("/",S3395)-1)</f>
        <v>theater</v>
      </c>
      <c r="W3395" t="str">
        <f t="shared" ref="W3395:W3458" si="539">RIGHT($S3395,LEN($S3395)-SEARCH("/",$S3395))</f>
        <v>plays</v>
      </c>
      <c r="X3395" s="8">
        <f t="shared" si="530"/>
        <v>2014</v>
      </c>
      <c r="Y3395" s="8">
        <f t="shared" si="531"/>
        <v>10</v>
      </c>
    </row>
    <row r="3396" spans="1:25" ht="19" customHeight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532"/>
        <v>41817.387094907404</v>
      </c>
      <c r="L3396" s="12">
        <f t="shared" si="533"/>
        <v>2014</v>
      </c>
      <c r="M3396" s="12">
        <f t="shared" si="534"/>
        <v>6</v>
      </c>
      <c r="N3396" s="11"/>
      <c r="O3396" s="11">
        <f t="shared" si="535"/>
        <v>41847.387094907404</v>
      </c>
      <c r="P3396" t="b">
        <v>0</v>
      </c>
      <c r="Q3396">
        <v>27</v>
      </c>
      <c r="R3396" t="b">
        <v>1</v>
      </c>
      <c r="S3396" t="s">
        <v>8271</v>
      </c>
      <c r="T3396" s="5">
        <f t="shared" si="536"/>
        <v>142.36363636363635</v>
      </c>
      <c r="U3396" s="5">
        <f t="shared" si="537"/>
        <v>29</v>
      </c>
      <c r="V3396" t="str">
        <f t="shared" si="538"/>
        <v>theater</v>
      </c>
      <c r="W3396" t="str">
        <f t="shared" si="539"/>
        <v>plays</v>
      </c>
      <c r="X3396" s="8">
        <f t="shared" si="530"/>
        <v>2014</v>
      </c>
      <c r="Y3396" s="8">
        <f t="shared" si="531"/>
        <v>6</v>
      </c>
    </row>
    <row r="3397" spans="1:25" ht="19" customHeight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532"/>
        <v>42140.503981481474</v>
      </c>
      <c r="L3397" s="12">
        <f t="shared" si="533"/>
        <v>2015</v>
      </c>
      <c r="M3397" s="12">
        <f t="shared" si="534"/>
        <v>5</v>
      </c>
      <c r="N3397" s="11"/>
      <c r="O3397" s="11">
        <f t="shared" si="535"/>
        <v>42154.548611111109</v>
      </c>
      <c r="P3397" t="b">
        <v>0</v>
      </c>
      <c r="Q3397">
        <v>38</v>
      </c>
      <c r="R3397" t="b">
        <v>1</v>
      </c>
      <c r="S3397" t="s">
        <v>8271</v>
      </c>
      <c r="T3397" s="5">
        <f t="shared" si="536"/>
        <v>184</v>
      </c>
      <c r="U3397" s="5">
        <f t="shared" si="537"/>
        <v>24.210526315789473</v>
      </c>
      <c r="V3397" t="str">
        <f t="shared" si="538"/>
        <v>theater</v>
      </c>
      <c r="W3397" t="str">
        <f t="shared" si="539"/>
        <v>plays</v>
      </c>
      <c r="X3397" s="8">
        <f t="shared" si="530"/>
        <v>2015</v>
      </c>
      <c r="Y3397" s="8">
        <f t="shared" si="531"/>
        <v>5</v>
      </c>
    </row>
    <row r="3398" spans="1:25" ht="19" customHeight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532"/>
        <v>41764.238298611112</v>
      </c>
      <c r="L3398" s="12">
        <f t="shared" si="533"/>
        <v>2014</v>
      </c>
      <c r="M3398" s="12">
        <f t="shared" si="534"/>
        <v>5</v>
      </c>
      <c r="N3398" s="11"/>
      <c r="O3398" s="11">
        <f t="shared" si="535"/>
        <v>41790.957638888889</v>
      </c>
      <c r="P3398" t="b">
        <v>0</v>
      </c>
      <c r="Q3398">
        <v>28</v>
      </c>
      <c r="R3398" t="b">
        <v>1</v>
      </c>
      <c r="S3398" t="s">
        <v>8271</v>
      </c>
      <c r="T3398" s="5">
        <f t="shared" si="536"/>
        <v>104.33333333333333</v>
      </c>
      <c r="U3398" s="5">
        <f t="shared" si="537"/>
        <v>55.892857142857146</v>
      </c>
      <c r="V3398" t="str">
        <f t="shared" si="538"/>
        <v>theater</v>
      </c>
      <c r="W3398" t="str">
        <f t="shared" si="539"/>
        <v>plays</v>
      </c>
      <c r="X3398" s="8">
        <f t="shared" si="530"/>
        <v>2014</v>
      </c>
      <c r="Y3398" s="8">
        <f t="shared" si="531"/>
        <v>5</v>
      </c>
    </row>
    <row r="3399" spans="1:25" ht="19" customHeight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532"/>
        <v>42378.270011574066</v>
      </c>
      <c r="L3399" s="12">
        <f t="shared" si="533"/>
        <v>2016</v>
      </c>
      <c r="M3399" s="12">
        <f t="shared" si="534"/>
        <v>1</v>
      </c>
      <c r="N3399" s="11"/>
      <c r="O3399" s="11">
        <f t="shared" si="535"/>
        <v>42418.708333333336</v>
      </c>
      <c r="P3399" t="b">
        <v>0</v>
      </c>
      <c r="Q3399">
        <v>24</v>
      </c>
      <c r="R3399" t="b">
        <v>1</v>
      </c>
      <c r="S3399" t="s">
        <v>8271</v>
      </c>
      <c r="T3399" s="5">
        <f t="shared" si="536"/>
        <v>112.00000000000001</v>
      </c>
      <c r="U3399" s="5">
        <f t="shared" si="537"/>
        <v>11.666666666666666</v>
      </c>
      <c r="V3399" t="str">
        <f t="shared" si="538"/>
        <v>theater</v>
      </c>
      <c r="W3399" t="str">
        <f t="shared" si="539"/>
        <v>plays</v>
      </c>
      <c r="X3399" s="8">
        <f t="shared" si="530"/>
        <v>2016</v>
      </c>
      <c r="Y3399" s="8">
        <f t="shared" si="531"/>
        <v>1</v>
      </c>
    </row>
    <row r="3400" spans="1:25" ht="19" customHeight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532"/>
        <v>41941.543703703697</v>
      </c>
      <c r="L3400" s="12">
        <f t="shared" si="533"/>
        <v>2014</v>
      </c>
      <c r="M3400" s="12">
        <f t="shared" si="534"/>
        <v>10</v>
      </c>
      <c r="N3400" s="11"/>
      <c r="O3400" s="11">
        <f t="shared" si="535"/>
        <v>41964.499999999993</v>
      </c>
      <c r="P3400" t="b">
        <v>0</v>
      </c>
      <c r="Q3400">
        <v>65</v>
      </c>
      <c r="R3400" t="b">
        <v>1</v>
      </c>
      <c r="S3400" t="s">
        <v>8271</v>
      </c>
      <c r="T3400" s="5">
        <f t="shared" si="536"/>
        <v>111.07499999999999</v>
      </c>
      <c r="U3400" s="5">
        <f t="shared" si="537"/>
        <v>68.353846153846149</v>
      </c>
      <c r="V3400" t="str">
        <f t="shared" si="538"/>
        <v>theater</v>
      </c>
      <c r="W3400" t="str">
        <f t="shared" si="539"/>
        <v>plays</v>
      </c>
      <c r="X3400" s="8">
        <f t="shared" si="530"/>
        <v>2014</v>
      </c>
      <c r="Y3400" s="8">
        <f t="shared" si="531"/>
        <v>10</v>
      </c>
    </row>
    <row r="3401" spans="1:25" ht="19" customHeight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532"/>
        <v>42026.712094907409</v>
      </c>
      <c r="L3401" s="12">
        <f t="shared" si="533"/>
        <v>2015</v>
      </c>
      <c r="M3401" s="12">
        <f t="shared" si="534"/>
        <v>1</v>
      </c>
      <c r="N3401" s="11"/>
      <c r="O3401" s="11">
        <f t="shared" si="535"/>
        <v>42056.712094907409</v>
      </c>
      <c r="P3401" t="b">
        <v>0</v>
      </c>
      <c r="Q3401">
        <v>46</v>
      </c>
      <c r="R3401" t="b">
        <v>1</v>
      </c>
      <c r="S3401" t="s">
        <v>8271</v>
      </c>
      <c r="T3401" s="5">
        <f t="shared" si="536"/>
        <v>103.75000000000001</v>
      </c>
      <c r="U3401" s="5">
        <f t="shared" si="537"/>
        <v>27.065217391304348</v>
      </c>
      <c r="V3401" t="str">
        <f t="shared" si="538"/>
        <v>theater</v>
      </c>
      <c r="W3401" t="str">
        <f t="shared" si="539"/>
        <v>plays</v>
      </c>
      <c r="X3401" s="8">
        <f t="shared" si="530"/>
        <v>2015</v>
      </c>
      <c r="Y3401" s="8">
        <f t="shared" si="531"/>
        <v>1</v>
      </c>
    </row>
    <row r="3402" spans="1:25" ht="19" customHeight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532"/>
        <v>41834.745532407404</v>
      </c>
      <c r="L3402" s="12">
        <f t="shared" si="533"/>
        <v>2014</v>
      </c>
      <c r="M3402" s="12">
        <f t="shared" si="534"/>
        <v>7</v>
      </c>
      <c r="N3402" s="11"/>
      <c r="O3402" s="11">
        <f t="shared" si="535"/>
        <v>41879.745532407404</v>
      </c>
      <c r="P3402" t="b">
        <v>0</v>
      </c>
      <c r="Q3402">
        <v>85</v>
      </c>
      <c r="R3402" t="b">
        <v>1</v>
      </c>
      <c r="S3402" t="s">
        <v>8271</v>
      </c>
      <c r="T3402" s="5">
        <f t="shared" si="536"/>
        <v>100.41</v>
      </c>
      <c r="U3402" s="5">
        <f t="shared" si="537"/>
        <v>118.12941176470588</v>
      </c>
      <c r="V3402" t="str">
        <f t="shared" si="538"/>
        <v>theater</v>
      </c>
      <c r="W3402" t="str">
        <f t="shared" si="539"/>
        <v>plays</v>
      </c>
      <c r="X3402" s="8">
        <f t="shared" si="530"/>
        <v>2014</v>
      </c>
      <c r="Y3402" s="8">
        <f t="shared" si="531"/>
        <v>7</v>
      </c>
    </row>
    <row r="3403" spans="1:25" ht="19" customHeight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532"/>
        <v>42193.5155787037</v>
      </c>
      <c r="L3403" s="12">
        <f t="shared" si="533"/>
        <v>2015</v>
      </c>
      <c r="M3403" s="12">
        <f t="shared" si="534"/>
        <v>7</v>
      </c>
      <c r="N3403" s="11"/>
      <c r="O3403" s="11">
        <f t="shared" si="535"/>
        <v>42223.5155787037</v>
      </c>
      <c r="P3403" t="b">
        <v>0</v>
      </c>
      <c r="Q3403">
        <v>66</v>
      </c>
      <c r="R3403" t="b">
        <v>1</v>
      </c>
      <c r="S3403" t="s">
        <v>8271</v>
      </c>
      <c r="T3403" s="5">
        <f t="shared" si="536"/>
        <v>101.86206896551724</v>
      </c>
      <c r="U3403" s="5">
        <f t="shared" si="537"/>
        <v>44.757575757575758</v>
      </c>
      <c r="V3403" t="str">
        <f t="shared" si="538"/>
        <v>theater</v>
      </c>
      <c r="W3403" t="str">
        <f t="shared" si="539"/>
        <v>plays</v>
      </c>
      <c r="X3403" s="8">
        <f t="shared" si="530"/>
        <v>2015</v>
      </c>
      <c r="Y3403" s="8">
        <f t="shared" si="531"/>
        <v>7</v>
      </c>
    </row>
    <row r="3404" spans="1:25" ht="19" customHeight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532"/>
        <v>42290.410219907404</v>
      </c>
      <c r="L3404" s="12">
        <f t="shared" si="533"/>
        <v>2015</v>
      </c>
      <c r="M3404" s="12">
        <f t="shared" si="534"/>
        <v>10</v>
      </c>
      <c r="N3404" s="11"/>
      <c r="O3404" s="11">
        <f t="shared" si="535"/>
        <v>42319.896527777775</v>
      </c>
      <c r="P3404" t="b">
        <v>0</v>
      </c>
      <c r="Q3404">
        <v>165</v>
      </c>
      <c r="R3404" t="b">
        <v>1</v>
      </c>
      <c r="S3404" t="s">
        <v>8271</v>
      </c>
      <c r="T3404" s="5">
        <f t="shared" si="536"/>
        <v>109.76666666666665</v>
      </c>
      <c r="U3404" s="5">
        <f t="shared" si="537"/>
        <v>99.787878787878782</v>
      </c>
      <c r="V3404" t="str">
        <f t="shared" si="538"/>
        <v>theater</v>
      </c>
      <c r="W3404" t="str">
        <f t="shared" si="539"/>
        <v>plays</v>
      </c>
      <c r="X3404" s="8">
        <f t="shared" si="530"/>
        <v>2015</v>
      </c>
      <c r="Y3404" s="8">
        <f t="shared" si="531"/>
        <v>10</v>
      </c>
    </row>
    <row r="3405" spans="1:25" ht="19" customHeight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532"/>
        <v>42150.253749999996</v>
      </c>
      <c r="L3405" s="12">
        <f t="shared" si="533"/>
        <v>2015</v>
      </c>
      <c r="M3405" s="12">
        <f t="shared" si="534"/>
        <v>5</v>
      </c>
      <c r="N3405" s="11"/>
      <c r="O3405" s="11">
        <f t="shared" si="535"/>
        <v>42180.253749999996</v>
      </c>
      <c r="P3405" t="b">
        <v>0</v>
      </c>
      <c r="Q3405">
        <v>17</v>
      </c>
      <c r="R3405" t="b">
        <v>1</v>
      </c>
      <c r="S3405" t="s">
        <v>8271</v>
      </c>
      <c r="T3405" s="5">
        <f t="shared" si="536"/>
        <v>100</v>
      </c>
      <c r="U3405" s="5">
        <f t="shared" si="537"/>
        <v>117.64705882352941</v>
      </c>
      <c r="V3405" t="str">
        <f t="shared" si="538"/>
        <v>theater</v>
      </c>
      <c r="W3405" t="str">
        <f t="shared" si="539"/>
        <v>plays</v>
      </c>
      <c r="X3405" s="8">
        <f t="shared" si="530"/>
        <v>2015</v>
      </c>
      <c r="Y3405" s="8">
        <f t="shared" si="531"/>
        <v>5</v>
      </c>
    </row>
    <row r="3406" spans="1:25" ht="19" customHeight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532"/>
        <v>42152.295162037037</v>
      </c>
      <c r="L3406" s="12">
        <f t="shared" si="533"/>
        <v>2015</v>
      </c>
      <c r="M3406" s="12">
        <f t="shared" si="534"/>
        <v>5</v>
      </c>
      <c r="N3406" s="11"/>
      <c r="O3406" s="11">
        <f t="shared" si="535"/>
        <v>42172.295162037037</v>
      </c>
      <c r="P3406" t="b">
        <v>0</v>
      </c>
      <c r="Q3406">
        <v>3</v>
      </c>
      <c r="R3406" t="b">
        <v>1</v>
      </c>
      <c r="S3406" t="s">
        <v>8271</v>
      </c>
      <c r="T3406" s="5">
        <f t="shared" si="536"/>
        <v>122</v>
      </c>
      <c r="U3406" s="5">
        <f t="shared" si="537"/>
        <v>203.33333333333334</v>
      </c>
      <c r="V3406" t="str">
        <f t="shared" si="538"/>
        <v>theater</v>
      </c>
      <c r="W3406" t="str">
        <f t="shared" si="539"/>
        <v>plays</v>
      </c>
      <c r="X3406" s="8">
        <f t="shared" si="530"/>
        <v>2015</v>
      </c>
      <c r="Y3406" s="8">
        <f t="shared" si="531"/>
        <v>5</v>
      </c>
    </row>
    <row r="3407" spans="1:25" ht="19" customHeight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532"/>
        <v>42409.808865740742</v>
      </c>
      <c r="L3407" s="12">
        <f t="shared" si="533"/>
        <v>2016</v>
      </c>
      <c r="M3407" s="12">
        <f t="shared" si="534"/>
        <v>2</v>
      </c>
      <c r="N3407" s="11"/>
      <c r="O3407" s="11">
        <f t="shared" si="535"/>
        <v>42430.790972222218</v>
      </c>
      <c r="P3407" t="b">
        <v>0</v>
      </c>
      <c r="Q3407">
        <v>17</v>
      </c>
      <c r="R3407" t="b">
        <v>1</v>
      </c>
      <c r="S3407" t="s">
        <v>8271</v>
      </c>
      <c r="T3407" s="5">
        <f t="shared" si="536"/>
        <v>137.57142857142856</v>
      </c>
      <c r="U3407" s="5">
        <f t="shared" si="537"/>
        <v>28.323529411764707</v>
      </c>
      <c r="V3407" t="str">
        <f t="shared" si="538"/>
        <v>theater</v>
      </c>
      <c r="W3407" t="str">
        <f t="shared" si="539"/>
        <v>plays</v>
      </c>
      <c r="X3407" s="8">
        <f t="shared" si="530"/>
        <v>2016</v>
      </c>
      <c r="Y3407" s="8">
        <f t="shared" si="531"/>
        <v>2</v>
      </c>
    </row>
    <row r="3408" spans="1:25" ht="19" customHeight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532"/>
        <v>41791.284444444442</v>
      </c>
      <c r="L3408" s="12">
        <f t="shared" si="533"/>
        <v>2014</v>
      </c>
      <c r="M3408" s="12">
        <f t="shared" si="534"/>
        <v>6</v>
      </c>
      <c r="N3408" s="11"/>
      <c r="O3408" s="11">
        <f t="shared" si="535"/>
        <v>41836.284444444442</v>
      </c>
      <c r="P3408" t="b">
        <v>0</v>
      </c>
      <c r="Q3408">
        <v>91</v>
      </c>
      <c r="R3408" t="b">
        <v>1</v>
      </c>
      <c r="S3408" t="s">
        <v>8271</v>
      </c>
      <c r="T3408" s="5">
        <f t="shared" si="536"/>
        <v>100.31000000000002</v>
      </c>
      <c r="U3408" s="5">
        <f t="shared" si="537"/>
        <v>110.23076923076923</v>
      </c>
      <c r="V3408" t="str">
        <f t="shared" si="538"/>
        <v>theater</v>
      </c>
      <c r="W3408" t="str">
        <f t="shared" si="539"/>
        <v>plays</v>
      </c>
      <c r="X3408" s="8">
        <f t="shared" si="530"/>
        <v>2014</v>
      </c>
      <c r="Y3408" s="8">
        <f t="shared" si="531"/>
        <v>6</v>
      </c>
    </row>
    <row r="3409" spans="1:25" ht="19" customHeight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532"/>
        <v>41796.21399305555</v>
      </c>
      <c r="L3409" s="12">
        <f t="shared" si="533"/>
        <v>2014</v>
      </c>
      <c r="M3409" s="12">
        <f t="shared" si="534"/>
        <v>6</v>
      </c>
      <c r="N3409" s="11"/>
      <c r="O3409" s="11">
        <f t="shared" si="535"/>
        <v>41826.21399305555</v>
      </c>
      <c r="P3409" t="b">
        <v>0</v>
      </c>
      <c r="Q3409">
        <v>67</v>
      </c>
      <c r="R3409" t="b">
        <v>1</v>
      </c>
      <c r="S3409" t="s">
        <v>8271</v>
      </c>
      <c r="T3409" s="5">
        <f t="shared" si="536"/>
        <v>107.1</v>
      </c>
      <c r="U3409" s="5">
        <f t="shared" si="537"/>
        <v>31.970149253731343</v>
      </c>
      <c r="V3409" t="str">
        <f t="shared" si="538"/>
        <v>theater</v>
      </c>
      <c r="W3409" t="str">
        <f t="shared" si="539"/>
        <v>plays</v>
      </c>
      <c r="X3409" s="8">
        <f t="shared" si="530"/>
        <v>2014</v>
      </c>
      <c r="Y3409" s="8">
        <f t="shared" si="531"/>
        <v>6</v>
      </c>
    </row>
    <row r="3410" spans="1:25" ht="19" customHeight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532"/>
        <v>41808.78361111111</v>
      </c>
      <c r="L3410" s="12">
        <f t="shared" si="533"/>
        <v>2014</v>
      </c>
      <c r="M3410" s="12">
        <f t="shared" si="534"/>
        <v>6</v>
      </c>
      <c r="N3410" s="11"/>
      <c r="O3410" s="11">
        <f t="shared" si="535"/>
        <v>41838.78361111111</v>
      </c>
      <c r="P3410" t="b">
        <v>0</v>
      </c>
      <c r="Q3410">
        <v>18</v>
      </c>
      <c r="R3410" t="b">
        <v>1</v>
      </c>
      <c r="S3410" t="s">
        <v>8271</v>
      </c>
      <c r="T3410" s="5">
        <f t="shared" si="536"/>
        <v>211</v>
      </c>
      <c r="U3410" s="5">
        <f t="shared" si="537"/>
        <v>58.611111111111114</v>
      </c>
      <c r="V3410" t="str">
        <f t="shared" si="538"/>
        <v>theater</v>
      </c>
      <c r="W3410" t="str">
        <f t="shared" si="539"/>
        <v>plays</v>
      </c>
      <c r="X3410" s="8">
        <f t="shared" si="530"/>
        <v>2014</v>
      </c>
      <c r="Y3410" s="8">
        <f t="shared" si="531"/>
        <v>6</v>
      </c>
    </row>
    <row r="3411" spans="1:25" ht="19" customHeight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532"/>
        <v>42544.605995370366</v>
      </c>
      <c r="L3411" s="12">
        <f t="shared" si="533"/>
        <v>2016</v>
      </c>
      <c r="M3411" s="12">
        <f t="shared" si="534"/>
        <v>6</v>
      </c>
      <c r="N3411" s="11"/>
      <c r="O3411" s="11">
        <f t="shared" si="535"/>
        <v>42582.665277777771</v>
      </c>
      <c r="P3411" t="b">
        <v>0</v>
      </c>
      <c r="Q3411">
        <v>21</v>
      </c>
      <c r="R3411" t="b">
        <v>1</v>
      </c>
      <c r="S3411" t="s">
        <v>8271</v>
      </c>
      <c r="T3411" s="5">
        <f t="shared" si="536"/>
        <v>123.6</v>
      </c>
      <c r="U3411" s="5">
        <f t="shared" si="537"/>
        <v>29.428571428571427</v>
      </c>
      <c r="V3411" t="str">
        <f t="shared" si="538"/>
        <v>theater</v>
      </c>
      <c r="W3411" t="str">
        <f t="shared" si="539"/>
        <v>plays</v>
      </c>
      <c r="X3411" s="8">
        <f t="shared" si="530"/>
        <v>2016</v>
      </c>
      <c r="Y3411" s="8">
        <f t="shared" si="531"/>
        <v>6</v>
      </c>
    </row>
    <row r="3412" spans="1:25" ht="19" customHeight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532"/>
        <v>42499.83321759259</v>
      </c>
      <c r="L3412" s="12">
        <f t="shared" si="533"/>
        <v>2016</v>
      </c>
      <c r="M3412" s="12">
        <f t="shared" si="534"/>
        <v>5</v>
      </c>
      <c r="N3412" s="11"/>
      <c r="O3412" s="11">
        <f t="shared" si="535"/>
        <v>42527.083333333336</v>
      </c>
      <c r="P3412" t="b">
        <v>0</v>
      </c>
      <c r="Q3412">
        <v>40</v>
      </c>
      <c r="R3412" t="b">
        <v>1</v>
      </c>
      <c r="S3412" t="s">
        <v>8271</v>
      </c>
      <c r="T3412" s="5">
        <f t="shared" si="536"/>
        <v>108.5</v>
      </c>
      <c r="U3412" s="5">
        <f t="shared" si="537"/>
        <v>81.375</v>
      </c>
      <c r="V3412" t="str">
        <f t="shared" si="538"/>
        <v>theater</v>
      </c>
      <c r="W3412" t="str">
        <f t="shared" si="539"/>
        <v>plays</v>
      </c>
      <c r="X3412" s="8">
        <f t="shared" si="530"/>
        <v>2016</v>
      </c>
      <c r="Y3412" s="8">
        <f t="shared" si="531"/>
        <v>5</v>
      </c>
    </row>
    <row r="3413" spans="1:25" ht="19" customHeight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532"/>
        <v>42264.814490740733</v>
      </c>
      <c r="L3413" s="12">
        <f t="shared" si="533"/>
        <v>2015</v>
      </c>
      <c r="M3413" s="12">
        <f t="shared" si="534"/>
        <v>9</v>
      </c>
      <c r="N3413" s="11"/>
      <c r="O3413" s="11">
        <f t="shared" si="535"/>
        <v>42284.814490740733</v>
      </c>
      <c r="P3413" t="b">
        <v>0</v>
      </c>
      <c r="Q3413">
        <v>78</v>
      </c>
      <c r="R3413" t="b">
        <v>1</v>
      </c>
      <c r="S3413" t="s">
        <v>8271</v>
      </c>
      <c r="T3413" s="5">
        <f t="shared" si="536"/>
        <v>103.56666666666668</v>
      </c>
      <c r="U3413" s="5">
        <f t="shared" si="537"/>
        <v>199.16666666666666</v>
      </c>
      <c r="V3413" t="str">
        <f t="shared" si="538"/>
        <v>theater</v>
      </c>
      <c r="W3413" t="str">
        <f t="shared" si="539"/>
        <v>plays</v>
      </c>
      <c r="X3413" s="8">
        <f t="shared" si="530"/>
        <v>2015</v>
      </c>
      <c r="Y3413" s="8">
        <f t="shared" si="531"/>
        <v>9</v>
      </c>
    </row>
    <row r="3414" spans="1:25" ht="19" customHeight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532"/>
        <v>41879.750717592593</v>
      </c>
      <c r="L3414" s="12">
        <f t="shared" si="533"/>
        <v>2014</v>
      </c>
      <c r="M3414" s="12">
        <f t="shared" si="534"/>
        <v>8</v>
      </c>
      <c r="N3414" s="11"/>
      <c r="O3414" s="11">
        <f t="shared" si="535"/>
        <v>41909.750717592593</v>
      </c>
      <c r="P3414" t="b">
        <v>0</v>
      </c>
      <c r="Q3414">
        <v>26</v>
      </c>
      <c r="R3414" t="b">
        <v>1</v>
      </c>
      <c r="S3414" t="s">
        <v>8271</v>
      </c>
      <c r="T3414" s="5">
        <f t="shared" si="536"/>
        <v>100</v>
      </c>
      <c r="U3414" s="5">
        <f t="shared" si="537"/>
        <v>115.38461538461539</v>
      </c>
      <c r="V3414" t="str">
        <f t="shared" si="538"/>
        <v>theater</v>
      </c>
      <c r="W3414" t="str">
        <f t="shared" si="539"/>
        <v>plays</v>
      </c>
      <c r="X3414" s="8">
        <f t="shared" si="530"/>
        <v>2014</v>
      </c>
      <c r="Y3414" s="8">
        <f t="shared" si="531"/>
        <v>8</v>
      </c>
    </row>
    <row r="3415" spans="1:25" ht="19" customHeight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532"/>
        <v>42053.524745370371</v>
      </c>
      <c r="L3415" s="12">
        <f t="shared" si="533"/>
        <v>2015</v>
      </c>
      <c r="M3415" s="12">
        <f t="shared" si="534"/>
        <v>2</v>
      </c>
      <c r="N3415" s="11"/>
      <c r="O3415" s="11">
        <f t="shared" si="535"/>
        <v>42062.999305555553</v>
      </c>
      <c r="P3415" t="b">
        <v>0</v>
      </c>
      <c r="Q3415">
        <v>14</v>
      </c>
      <c r="R3415" t="b">
        <v>1</v>
      </c>
      <c r="S3415" t="s">
        <v>8271</v>
      </c>
      <c r="T3415" s="5">
        <f t="shared" si="536"/>
        <v>130</v>
      </c>
      <c r="U3415" s="5">
        <f t="shared" si="537"/>
        <v>46.428571428571431</v>
      </c>
      <c r="V3415" t="str">
        <f t="shared" si="538"/>
        <v>theater</v>
      </c>
      <c r="W3415" t="str">
        <f t="shared" si="539"/>
        <v>plays</v>
      </c>
      <c r="X3415" s="8">
        <f t="shared" si="530"/>
        <v>2015</v>
      </c>
      <c r="Y3415" s="8">
        <f t="shared" si="531"/>
        <v>2</v>
      </c>
    </row>
    <row r="3416" spans="1:25" ht="19" customHeight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532"/>
        <v>42675.624131944445</v>
      </c>
      <c r="L3416" s="12">
        <f t="shared" si="533"/>
        <v>2016</v>
      </c>
      <c r="M3416" s="12">
        <f t="shared" si="534"/>
        <v>11</v>
      </c>
      <c r="N3416" s="11"/>
      <c r="O3416" s="11">
        <f t="shared" si="535"/>
        <v>42705.124305555553</v>
      </c>
      <c r="P3416" t="b">
        <v>0</v>
      </c>
      <c r="Q3416">
        <v>44</v>
      </c>
      <c r="R3416" t="b">
        <v>1</v>
      </c>
      <c r="S3416" t="s">
        <v>8271</v>
      </c>
      <c r="T3416" s="5">
        <f t="shared" si="536"/>
        <v>103.49999999999999</v>
      </c>
      <c r="U3416" s="5">
        <f t="shared" si="537"/>
        <v>70.568181818181813</v>
      </c>
      <c r="V3416" t="str">
        <f t="shared" si="538"/>
        <v>theater</v>
      </c>
      <c r="W3416" t="str">
        <f t="shared" si="539"/>
        <v>plays</v>
      </c>
      <c r="X3416" s="8">
        <f t="shared" si="530"/>
        <v>2016</v>
      </c>
      <c r="Y3416" s="8">
        <f t="shared" si="531"/>
        <v>11</v>
      </c>
    </row>
    <row r="3417" spans="1:25" ht="19" customHeight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532"/>
        <v>42466.935833333329</v>
      </c>
      <c r="L3417" s="12">
        <f t="shared" si="533"/>
        <v>2016</v>
      </c>
      <c r="M3417" s="12">
        <f t="shared" si="534"/>
        <v>4</v>
      </c>
      <c r="N3417" s="11"/>
      <c r="O3417" s="11">
        <f t="shared" si="535"/>
        <v>42477.770833333336</v>
      </c>
      <c r="P3417" t="b">
        <v>0</v>
      </c>
      <c r="Q3417">
        <v>9</v>
      </c>
      <c r="R3417" t="b">
        <v>1</v>
      </c>
      <c r="S3417" t="s">
        <v>8271</v>
      </c>
      <c r="T3417" s="5">
        <f t="shared" si="536"/>
        <v>100</v>
      </c>
      <c r="U3417" s="5">
        <f t="shared" si="537"/>
        <v>22.222222222222221</v>
      </c>
      <c r="V3417" t="str">
        <f t="shared" si="538"/>
        <v>theater</v>
      </c>
      <c r="W3417" t="str">
        <f t="shared" si="539"/>
        <v>plays</v>
      </c>
      <c r="X3417" s="8">
        <f t="shared" si="530"/>
        <v>2016</v>
      </c>
      <c r="Y3417" s="8">
        <f t="shared" si="531"/>
        <v>4</v>
      </c>
    </row>
    <row r="3418" spans="1:25" ht="19" customHeight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532"/>
        <v>42089.204224537032</v>
      </c>
      <c r="L3418" s="12">
        <f t="shared" si="533"/>
        <v>2015</v>
      </c>
      <c r="M3418" s="12">
        <f t="shared" si="534"/>
        <v>3</v>
      </c>
      <c r="N3418" s="11"/>
      <c r="O3418" s="11">
        <f t="shared" si="535"/>
        <v>42117.562499999993</v>
      </c>
      <c r="P3418" t="b">
        <v>0</v>
      </c>
      <c r="Q3418">
        <v>30</v>
      </c>
      <c r="R3418" t="b">
        <v>1</v>
      </c>
      <c r="S3418" t="s">
        <v>8271</v>
      </c>
      <c r="T3418" s="5">
        <f t="shared" si="536"/>
        <v>119.6</v>
      </c>
      <c r="U3418" s="5">
        <f t="shared" si="537"/>
        <v>159.46666666666667</v>
      </c>
      <c r="V3418" t="str">
        <f t="shared" si="538"/>
        <v>theater</v>
      </c>
      <c r="W3418" t="str">
        <f t="shared" si="539"/>
        <v>plays</v>
      </c>
      <c r="X3418" s="8">
        <f t="shared" si="530"/>
        <v>2015</v>
      </c>
      <c r="Y3418" s="8">
        <f t="shared" si="531"/>
        <v>3</v>
      </c>
    </row>
    <row r="3419" spans="1:25" ht="19" customHeight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532"/>
        <v>41894.705416666664</v>
      </c>
      <c r="L3419" s="12">
        <f t="shared" si="533"/>
        <v>2014</v>
      </c>
      <c r="M3419" s="12">
        <f t="shared" si="534"/>
        <v>9</v>
      </c>
      <c r="N3419" s="11"/>
      <c r="O3419" s="11">
        <f t="shared" si="535"/>
        <v>41937.821527777771</v>
      </c>
      <c r="P3419" t="b">
        <v>0</v>
      </c>
      <c r="Q3419">
        <v>45</v>
      </c>
      <c r="R3419" t="b">
        <v>1</v>
      </c>
      <c r="S3419" t="s">
        <v>8271</v>
      </c>
      <c r="T3419" s="5">
        <f t="shared" si="536"/>
        <v>100.00058823529412</v>
      </c>
      <c r="U3419" s="5">
        <f t="shared" si="537"/>
        <v>37.777999999999999</v>
      </c>
      <c r="V3419" t="str">
        <f t="shared" si="538"/>
        <v>theater</v>
      </c>
      <c r="W3419" t="str">
        <f t="shared" si="539"/>
        <v>plays</v>
      </c>
      <c r="X3419" s="8">
        <f t="shared" si="530"/>
        <v>2014</v>
      </c>
      <c r="Y3419" s="8">
        <f t="shared" si="531"/>
        <v>9</v>
      </c>
    </row>
    <row r="3420" spans="1:25" ht="19" customHeight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532"/>
        <v>41752.626238425924</v>
      </c>
      <c r="L3420" s="12">
        <f t="shared" si="533"/>
        <v>2014</v>
      </c>
      <c r="M3420" s="12">
        <f t="shared" si="534"/>
        <v>4</v>
      </c>
      <c r="N3420" s="11"/>
      <c r="O3420" s="11">
        <f t="shared" si="535"/>
        <v>41782.626238425924</v>
      </c>
      <c r="P3420" t="b">
        <v>0</v>
      </c>
      <c r="Q3420">
        <v>56</v>
      </c>
      <c r="R3420" t="b">
        <v>1</v>
      </c>
      <c r="S3420" t="s">
        <v>8271</v>
      </c>
      <c r="T3420" s="5">
        <f t="shared" si="536"/>
        <v>100.875</v>
      </c>
      <c r="U3420" s="5">
        <f t="shared" si="537"/>
        <v>72.053571428571431</v>
      </c>
      <c r="V3420" t="str">
        <f t="shared" si="538"/>
        <v>theater</v>
      </c>
      <c r="W3420" t="str">
        <f t="shared" si="539"/>
        <v>plays</v>
      </c>
      <c r="X3420" s="8">
        <f t="shared" si="530"/>
        <v>2014</v>
      </c>
      <c r="Y3420" s="8">
        <f t="shared" si="531"/>
        <v>4</v>
      </c>
    </row>
    <row r="3421" spans="1:25" ht="19" customHeight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532"/>
        <v>42448.613252314812</v>
      </c>
      <c r="L3421" s="12">
        <f t="shared" si="533"/>
        <v>2016</v>
      </c>
      <c r="M3421" s="12">
        <f t="shared" si="534"/>
        <v>3</v>
      </c>
      <c r="N3421" s="11"/>
      <c r="O3421" s="11">
        <f t="shared" si="535"/>
        <v>42466.687499999993</v>
      </c>
      <c r="P3421" t="b">
        <v>0</v>
      </c>
      <c r="Q3421">
        <v>46</v>
      </c>
      <c r="R3421" t="b">
        <v>1</v>
      </c>
      <c r="S3421" t="s">
        <v>8271</v>
      </c>
      <c r="T3421" s="5">
        <f t="shared" si="536"/>
        <v>106.54545454545455</v>
      </c>
      <c r="U3421" s="5">
        <f t="shared" si="537"/>
        <v>63.695652173913047</v>
      </c>
      <c r="V3421" t="str">
        <f t="shared" si="538"/>
        <v>theater</v>
      </c>
      <c r="W3421" t="str">
        <f t="shared" si="539"/>
        <v>plays</v>
      </c>
      <c r="X3421" s="8">
        <f t="shared" si="530"/>
        <v>2016</v>
      </c>
      <c r="Y3421" s="8">
        <f t="shared" si="531"/>
        <v>3</v>
      </c>
    </row>
    <row r="3422" spans="1:25" ht="19" customHeight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532"/>
        <v>42404.881967592592</v>
      </c>
      <c r="L3422" s="12">
        <f t="shared" si="533"/>
        <v>2016</v>
      </c>
      <c r="M3422" s="12">
        <f t="shared" si="534"/>
        <v>2</v>
      </c>
      <c r="N3422" s="11"/>
      <c r="O3422" s="11">
        <f t="shared" si="535"/>
        <v>42413.791666666664</v>
      </c>
      <c r="P3422" t="b">
        <v>0</v>
      </c>
      <c r="Q3422">
        <v>34</v>
      </c>
      <c r="R3422" t="b">
        <v>1</v>
      </c>
      <c r="S3422" t="s">
        <v>8271</v>
      </c>
      <c r="T3422" s="5">
        <f t="shared" si="536"/>
        <v>138</v>
      </c>
      <c r="U3422" s="5">
        <f t="shared" si="537"/>
        <v>28.411764705882351</v>
      </c>
      <c r="V3422" t="str">
        <f t="shared" si="538"/>
        <v>theater</v>
      </c>
      <c r="W3422" t="str">
        <f t="shared" si="539"/>
        <v>plays</v>
      </c>
      <c r="X3422" s="8">
        <f t="shared" si="530"/>
        <v>2016</v>
      </c>
      <c r="Y3422" s="8">
        <f t="shared" si="531"/>
        <v>2</v>
      </c>
    </row>
    <row r="3423" spans="1:25" ht="19" customHeight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532"/>
        <v>42037.582905092589</v>
      </c>
      <c r="L3423" s="12">
        <f t="shared" si="533"/>
        <v>2015</v>
      </c>
      <c r="M3423" s="12">
        <f t="shared" si="534"/>
        <v>2</v>
      </c>
      <c r="N3423" s="11"/>
      <c r="O3423" s="11">
        <f t="shared" si="535"/>
        <v>42067.582905092589</v>
      </c>
      <c r="P3423" t="b">
        <v>0</v>
      </c>
      <c r="Q3423">
        <v>98</v>
      </c>
      <c r="R3423" t="b">
        <v>1</v>
      </c>
      <c r="S3423" t="s">
        <v>8271</v>
      </c>
      <c r="T3423" s="5">
        <f t="shared" si="536"/>
        <v>101.15</v>
      </c>
      <c r="U3423" s="5">
        <f t="shared" si="537"/>
        <v>103.21428571428571</v>
      </c>
      <c r="V3423" t="str">
        <f t="shared" si="538"/>
        <v>theater</v>
      </c>
      <c r="W3423" t="str">
        <f t="shared" si="539"/>
        <v>plays</v>
      </c>
      <c r="X3423" s="8">
        <f t="shared" si="530"/>
        <v>2015</v>
      </c>
      <c r="Y3423" s="8">
        <f t="shared" si="531"/>
        <v>2</v>
      </c>
    </row>
    <row r="3424" spans="1:25" ht="19" customHeight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532"/>
        <v>42323.353888888887</v>
      </c>
      <c r="L3424" s="12">
        <f t="shared" si="533"/>
        <v>2015</v>
      </c>
      <c r="M3424" s="12">
        <f t="shared" si="534"/>
        <v>11</v>
      </c>
      <c r="N3424" s="11"/>
      <c r="O3424" s="11">
        <f t="shared" si="535"/>
        <v>42351.791666666664</v>
      </c>
      <c r="P3424" t="b">
        <v>0</v>
      </c>
      <c r="Q3424">
        <v>46</v>
      </c>
      <c r="R3424" t="b">
        <v>1</v>
      </c>
      <c r="S3424" t="s">
        <v>8271</v>
      </c>
      <c r="T3424" s="5">
        <f t="shared" si="536"/>
        <v>109.1</v>
      </c>
      <c r="U3424" s="5">
        <f t="shared" si="537"/>
        <v>71.152173913043484</v>
      </c>
      <c r="V3424" t="str">
        <f t="shared" si="538"/>
        <v>theater</v>
      </c>
      <c r="W3424" t="str">
        <f t="shared" si="539"/>
        <v>plays</v>
      </c>
      <c r="X3424" s="8">
        <f t="shared" si="530"/>
        <v>2015</v>
      </c>
      <c r="Y3424" s="8">
        <f t="shared" si="531"/>
        <v>11</v>
      </c>
    </row>
    <row r="3425" spans="1:25" ht="19" customHeight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532"/>
        <v>42088.703020833331</v>
      </c>
      <c r="L3425" s="12">
        <f t="shared" si="533"/>
        <v>2015</v>
      </c>
      <c r="M3425" s="12">
        <f t="shared" si="534"/>
        <v>3</v>
      </c>
      <c r="N3425" s="11"/>
      <c r="O3425" s="11">
        <f t="shared" si="535"/>
        <v>42118.703020833331</v>
      </c>
      <c r="P3425" t="b">
        <v>0</v>
      </c>
      <c r="Q3425">
        <v>10</v>
      </c>
      <c r="R3425" t="b">
        <v>1</v>
      </c>
      <c r="S3425" t="s">
        <v>8271</v>
      </c>
      <c r="T3425" s="5">
        <f t="shared" si="536"/>
        <v>140</v>
      </c>
      <c r="U3425" s="5">
        <f t="shared" si="537"/>
        <v>35</v>
      </c>
      <c r="V3425" t="str">
        <f t="shared" si="538"/>
        <v>theater</v>
      </c>
      <c r="W3425" t="str">
        <f t="shared" si="539"/>
        <v>plays</v>
      </c>
      <c r="X3425" s="8">
        <f t="shared" si="530"/>
        <v>2015</v>
      </c>
      <c r="Y3425" s="8">
        <f t="shared" si="531"/>
        <v>3</v>
      </c>
    </row>
    <row r="3426" spans="1:25" ht="19" customHeight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532"/>
        <v>42018.468564814808</v>
      </c>
      <c r="L3426" s="12">
        <f t="shared" si="533"/>
        <v>2015</v>
      </c>
      <c r="M3426" s="12">
        <f t="shared" si="534"/>
        <v>1</v>
      </c>
      <c r="N3426" s="11"/>
      <c r="O3426" s="11">
        <f t="shared" si="535"/>
        <v>42040.082638888889</v>
      </c>
      <c r="P3426" t="b">
        <v>0</v>
      </c>
      <c r="Q3426">
        <v>76</v>
      </c>
      <c r="R3426" t="b">
        <v>1</v>
      </c>
      <c r="S3426" t="s">
        <v>8271</v>
      </c>
      <c r="T3426" s="5">
        <f t="shared" si="536"/>
        <v>103.58333333333334</v>
      </c>
      <c r="U3426" s="5">
        <f t="shared" si="537"/>
        <v>81.776315789473685</v>
      </c>
      <c r="V3426" t="str">
        <f t="shared" si="538"/>
        <v>theater</v>
      </c>
      <c r="W3426" t="str">
        <f t="shared" si="539"/>
        <v>plays</v>
      </c>
      <c r="X3426" s="8">
        <f t="shared" si="530"/>
        <v>2015</v>
      </c>
      <c r="Y3426" s="8">
        <f t="shared" si="531"/>
        <v>1</v>
      </c>
    </row>
    <row r="3427" spans="1:25" ht="19" customHeight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532"/>
        <v>41884.40898148148</v>
      </c>
      <c r="L3427" s="12">
        <f t="shared" si="533"/>
        <v>2014</v>
      </c>
      <c r="M3427" s="12">
        <f t="shared" si="534"/>
        <v>9</v>
      </c>
      <c r="N3427" s="11"/>
      <c r="O3427" s="11">
        <f t="shared" si="535"/>
        <v>41916.40898148148</v>
      </c>
      <c r="P3427" t="b">
        <v>0</v>
      </c>
      <c r="Q3427">
        <v>104</v>
      </c>
      <c r="R3427" t="b">
        <v>1</v>
      </c>
      <c r="S3427" t="s">
        <v>8271</v>
      </c>
      <c r="T3427" s="5">
        <f t="shared" si="536"/>
        <v>102.97033333333331</v>
      </c>
      <c r="U3427" s="5">
        <f t="shared" si="537"/>
        <v>297.02980769230766</v>
      </c>
      <c r="V3427" t="str">
        <f t="shared" si="538"/>
        <v>theater</v>
      </c>
      <c r="W3427" t="str">
        <f t="shared" si="539"/>
        <v>plays</v>
      </c>
      <c r="X3427" s="8">
        <f t="shared" si="530"/>
        <v>2014</v>
      </c>
      <c r="Y3427" s="8">
        <f t="shared" si="531"/>
        <v>9</v>
      </c>
    </row>
    <row r="3428" spans="1:25" ht="19" customHeight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532"/>
        <v>41883.848414351851</v>
      </c>
      <c r="L3428" s="12">
        <f t="shared" si="533"/>
        <v>2014</v>
      </c>
      <c r="M3428" s="12">
        <f t="shared" si="534"/>
        <v>9</v>
      </c>
      <c r="N3428" s="11"/>
      <c r="O3428" s="11">
        <f t="shared" si="535"/>
        <v>41902.875</v>
      </c>
      <c r="P3428" t="b">
        <v>0</v>
      </c>
      <c r="Q3428">
        <v>87</v>
      </c>
      <c r="R3428" t="b">
        <v>1</v>
      </c>
      <c r="S3428" t="s">
        <v>8271</v>
      </c>
      <c r="T3428" s="5">
        <f t="shared" si="536"/>
        <v>108.13333333333333</v>
      </c>
      <c r="U3428" s="5">
        <f t="shared" si="537"/>
        <v>46.609195402298852</v>
      </c>
      <c r="V3428" t="str">
        <f t="shared" si="538"/>
        <v>theater</v>
      </c>
      <c r="W3428" t="str">
        <f t="shared" si="539"/>
        <v>plays</v>
      </c>
      <c r="X3428" s="8">
        <f t="shared" si="530"/>
        <v>2014</v>
      </c>
      <c r="Y3428" s="8">
        <f t="shared" si="531"/>
        <v>9</v>
      </c>
    </row>
    <row r="3429" spans="1:25" ht="19" customHeight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532"/>
        <v>41792.436944444438</v>
      </c>
      <c r="L3429" s="12">
        <f t="shared" si="533"/>
        <v>2014</v>
      </c>
      <c r="M3429" s="12">
        <f t="shared" si="534"/>
        <v>6</v>
      </c>
      <c r="N3429" s="11"/>
      <c r="O3429" s="11">
        <f t="shared" si="535"/>
        <v>41822.436944444438</v>
      </c>
      <c r="P3429" t="b">
        <v>0</v>
      </c>
      <c r="Q3429">
        <v>29</v>
      </c>
      <c r="R3429" t="b">
        <v>1</v>
      </c>
      <c r="S3429" t="s">
        <v>8271</v>
      </c>
      <c r="T3429" s="5">
        <f t="shared" si="536"/>
        <v>100</v>
      </c>
      <c r="U3429" s="5">
        <f t="shared" si="537"/>
        <v>51.724137931034484</v>
      </c>
      <c r="V3429" t="str">
        <f t="shared" si="538"/>
        <v>theater</v>
      </c>
      <c r="W3429" t="str">
        <f t="shared" si="539"/>
        <v>plays</v>
      </c>
      <c r="X3429" s="8">
        <f t="shared" si="530"/>
        <v>2014</v>
      </c>
      <c r="Y3429" s="8">
        <f t="shared" si="531"/>
        <v>6</v>
      </c>
    </row>
    <row r="3430" spans="1:25" ht="19" customHeight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532"/>
        <v>42038.512118055551</v>
      </c>
      <c r="L3430" s="12">
        <f t="shared" si="533"/>
        <v>2015</v>
      </c>
      <c r="M3430" s="12">
        <f t="shared" si="534"/>
        <v>2</v>
      </c>
      <c r="N3430" s="11"/>
      <c r="O3430" s="11">
        <f t="shared" si="535"/>
        <v>42063.499999999993</v>
      </c>
      <c r="P3430" t="b">
        <v>0</v>
      </c>
      <c r="Q3430">
        <v>51</v>
      </c>
      <c r="R3430" t="b">
        <v>1</v>
      </c>
      <c r="S3430" t="s">
        <v>8271</v>
      </c>
      <c r="T3430" s="5">
        <f t="shared" si="536"/>
        <v>102.75000000000001</v>
      </c>
      <c r="U3430" s="5">
        <f t="shared" si="537"/>
        <v>40.294117647058826</v>
      </c>
      <c r="V3430" t="str">
        <f t="shared" si="538"/>
        <v>theater</v>
      </c>
      <c r="W3430" t="str">
        <f t="shared" si="539"/>
        <v>plays</v>
      </c>
      <c r="X3430" s="8">
        <f t="shared" si="530"/>
        <v>2015</v>
      </c>
      <c r="Y3430" s="8">
        <f t="shared" si="531"/>
        <v>2</v>
      </c>
    </row>
    <row r="3431" spans="1:25" ht="19" customHeight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532"/>
        <v>42661.813206018516</v>
      </c>
      <c r="L3431" s="12">
        <f t="shared" si="533"/>
        <v>2016</v>
      </c>
      <c r="M3431" s="12">
        <f t="shared" si="534"/>
        <v>10</v>
      </c>
      <c r="N3431" s="11"/>
      <c r="O3431" s="11">
        <f t="shared" si="535"/>
        <v>42675.813206018516</v>
      </c>
      <c r="P3431" t="b">
        <v>0</v>
      </c>
      <c r="Q3431">
        <v>12</v>
      </c>
      <c r="R3431" t="b">
        <v>1</v>
      </c>
      <c r="S3431" t="s">
        <v>8271</v>
      </c>
      <c r="T3431" s="5">
        <f t="shared" si="536"/>
        <v>130</v>
      </c>
      <c r="U3431" s="5">
        <f t="shared" si="537"/>
        <v>16.25</v>
      </c>
      <c r="V3431" t="str">
        <f t="shared" si="538"/>
        <v>theater</v>
      </c>
      <c r="W3431" t="str">
        <f t="shared" si="539"/>
        <v>plays</v>
      </c>
      <c r="X3431" s="8">
        <f t="shared" si="530"/>
        <v>2016</v>
      </c>
      <c r="Y3431" s="8">
        <f t="shared" si="531"/>
        <v>10</v>
      </c>
    </row>
    <row r="3432" spans="1:25" ht="19" customHeight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532"/>
        <v>41820.737280092588</v>
      </c>
      <c r="L3432" s="12">
        <f t="shared" si="533"/>
        <v>2014</v>
      </c>
      <c r="M3432" s="12">
        <f t="shared" si="534"/>
        <v>6</v>
      </c>
      <c r="N3432" s="11"/>
      <c r="O3432" s="11">
        <f t="shared" si="535"/>
        <v>41850.737280092588</v>
      </c>
      <c r="P3432" t="b">
        <v>0</v>
      </c>
      <c r="Q3432">
        <v>72</v>
      </c>
      <c r="R3432" t="b">
        <v>1</v>
      </c>
      <c r="S3432" t="s">
        <v>8271</v>
      </c>
      <c r="T3432" s="5">
        <f t="shared" si="536"/>
        <v>108.54949999999999</v>
      </c>
      <c r="U3432" s="5">
        <f t="shared" si="537"/>
        <v>30.152638888888887</v>
      </c>
      <c r="V3432" t="str">
        <f t="shared" si="538"/>
        <v>theater</v>
      </c>
      <c r="W3432" t="str">
        <f t="shared" si="539"/>
        <v>plays</v>
      </c>
      <c r="X3432" s="8">
        <f t="shared" si="530"/>
        <v>2014</v>
      </c>
      <c r="Y3432" s="8">
        <f t="shared" si="531"/>
        <v>6</v>
      </c>
    </row>
    <row r="3433" spans="1:25" ht="19" customHeight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532"/>
        <v>41839.522604166668</v>
      </c>
      <c r="L3433" s="12">
        <f t="shared" si="533"/>
        <v>2014</v>
      </c>
      <c r="M3433" s="12">
        <f t="shared" si="534"/>
        <v>7</v>
      </c>
      <c r="N3433" s="11"/>
      <c r="O3433" s="11">
        <f t="shared" si="535"/>
        <v>41869.522604166668</v>
      </c>
      <c r="P3433" t="b">
        <v>0</v>
      </c>
      <c r="Q3433">
        <v>21</v>
      </c>
      <c r="R3433" t="b">
        <v>1</v>
      </c>
      <c r="S3433" t="s">
        <v>8271</v>
      </c>
      <c r="T3433" s="5">
        <f t="shared" si="536"/>
        <v>100</v>
      </c>
      <c r="U3433" s="5">
        <f t="shared" si="537"/>
        <v>95.238095238095241</v>
      </c>
      <c r="V3433" t="str">
        <f t="shared" si="538"/>
        <v>theater</v>
      </c>
      <c r="W3433" t="str">
        <f t="shared" si="539"/>
        <v>plays</v>
      </c>
      <c r="X3433" s="8">
        <f t="shared" si="530"/>
        <v>2014</v>
      </c>
      <c r="Y3433" s="8">
        <f t="shared" si="531"/>
        <v>7</v>
      </c>
    </row>
    <row r="3434" spans="1:25" ht="19" customHeight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532"/>
        <v>42380.372847222221</v>
      </c>
      <c r="L3434" s="12">
        <f t="shared" si="533"/>
        <v>2016</v>
      </c>
      <c r="M3434" s="12">
        <f t="shared" si="534"/>
        <v>1</v>
      </c>
      <c r="N3434" s="11"/>
      <c r="O3434" s="11">
        <f t="shared" si="535"/>
        <v>42405.708333333336</v>
      </c>
      <c r="P3434" t="b">
        <v>0</v>
      </c>
      <c r="Q3434">
        <v>42</v>
      </c>
      <c r="R3434" t="b">
        <v>1</v>
      </c>
      <c r="S3434" t="s">
        <v>8271</v>
      </c>
      <c r="T3434" s="5">
        <f t="shared" si="536"/>
        <v>109.65</v>
      </c>
      <c r="U3434" s="5">
        <f t="shared" si="537"/>
        <v>52.214285714285715</v>
      </c>
      <c r="V3434" t="str">
        <f t="shared" si="538"/>
        <v>theater</v>
      </c>
      <c r="W3434" t="str">
        <f t="shared" si="539"/>
        <v>plays</v>
      </c>
      <c r="X3434" s="8">
        <f t="shared" si="530"/>
        <v>2016</v>
      </c>
      <c r="Y3434" s="8">
        <f t="shared" si="531"/>
        <v>1</v>
      </c>
    </row>
    <row r="3435" spans="1:25" ht="19" customHeight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532"/>
        <v>41775.854803240734</v>
      </c>
      <c r="L3435" s="12">
        <f t="shared" si="533"/>
        <v>2014</v>
      </c>
      <c r="M3435" s="12">
        <f t="shared" si="534"/>
        <v>5</v>
      </c>
      <c r="N3435" s="11"/>
      <c r="O3435" s="11">
        <f t="shared" si="535"/>
        <v>41806.916666666664</v>
      </c>
      <c r="P3435" t="b">
        <v>0</v>
      </c>
      <c r="Q3435">
        <v>71</v>
      </c>
      <c r="R3435" t="b">
        <v>1</v>
      </c>
      <c r="S3435" t="s">
        <v>8271</v>
      </c>
      <c r="T3435" s="5">
        <f t="shared" si="536"/>
        <v>100.26315789473684</v>
      </c>
      <c r="U3435" s="5">
        <f t="shared" si="537"/>
        <v>134.1549295774648</v>
      </c>
      <c r="V3435" t="str">
        <f t="shared" si="538"/>
        <v>theater</v>
      </c>
      <c r="W3435" t="str">
        <f t="shared" si="539"/>
        <v>plays</v>
      </c>
      <c r="X3435" s="8">
        <f t="shared" si="530"/>
        <v>2014</v>
      </c>
      <c r="Y3435" s="8">
        <f t="shared" si="531"/>
        <v>5</v>
      </c>
    </row>
    <row r="3436" spans="1:25" ht="19" customHeight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532"/>
        <v>41800.172094907401</v>
      </c>
      <c r="L3436" s="12">
        <f t="shared" si="533"/>
        <v>2014</v>
      </c>
      <c r="M3436" s="12">
        <f t="shared" si="534"/>
        <v>6</v>
      </c>
      <c r="N3436" s="11"/>
      <c r="O3436" s="11">
        <f t="shared" si="535"/>
        <v>41830.172094907401</v>
      </c>
      <c r="P3436" t="b">
        <v>0</v>
      </c>
      <c r="Q3436">
        <v>168</v>
      </c>
      <c r="R3436" t="b">
        <v>1</v>
      </c>
      <c r="S3436" t="s">
        <v>8271</v>
      </c>
      <c r="T3436" s="5">
        <f t="shared" si="536"/>
        <v>105.55000000000001</v>
      </c>
      <c r="U3436" s="5">
        <f t="shared" si="537"/>
        <v>62.827380952380949</v>
      </c>
      <c r="V3436" t="str">
        <f t="shared" si="538"/>
        <v>theater</v>
      </c>
      <c r="W3436" t="str">
        <f t="shared" si="539"/>
        <v>plays</v>
      </c>
      <c r="X3436" s="8">
        <f t="shared" si="530"/>
        <v>2014</v>
      </c>
      <c r="Y3436" s="8">
        <f t="shared" si="531"/>
        <v>6</v>
      </c>
    </row>
    <row r="3437" spans="1:25" ht="19" customHeight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532"/>
        <v>42572.408483796295</v>
      </c>
      <c r="L3437" s="12">
        <f t="shared" si="533"/>
        <v>2016</v>
      </c>
      <c r="M3437" s="12">
        <f t="shared" si="534"/>
        <v>7</v>
      </c>
      <c r="N3437" s="11"/>
      <c r="O3437" s="11">
        <f t="shared" si="535"/>
        <v>42588.916666666664</v>
      </c>
      <c r="P3437" t="b">
        <v>0</v>
      </c>
      <c r="Q3437">
        <v>19</v>
      </c>
      <c r="R3437" t="b">
        <v>1</v>
      </c>
      <c r="S3437" t="s">
        <v>8271</v>
      </c>
      <c r="T3437" s="5">
        <f t="shared" si="536"/>
        <v>112.00000000000001</v>
      </c>
      <c r="U3437" s="5">
        <f t="shared" si="537"/>
        <v>58.94736842105263</v>
      </c>
      <c r="V3437" t="str">
        <f t="shared" si="538"/>
        <v>theater</v>
      </c>
      <c r="W3437" t="str">
        <f t="shared" si="539"/>
        <v>plays</v>
      </c>
      <c r="X3437" s="8">
        <f t="shared" si="530"/>
        <v>2016</v>
      </c>
      <c r="Y3437" s="8">
        <f t="shared" si="531"/>
        <v>7</v>
      </c>
    </row>
    <row r="3438" spans="1:25" ht="19" customHeight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532"/>
        <v>41851.333252314813</v>
      </c>
      <c r="L3438" s="12">
        <f t="shared" si="533"/>
        <v>2014</v>
      </c>
      <c r="M3438" s="12">
        <f t="shared" si="534"/>
        <v>7</v>
      </c>
      <c r="N3438" s="11"/>
      <c r="O3438" s="11">
        <f t="shared" si="535"/>
        <v>41872.477777777771</v>
      </c>
      <c r="P3438" t="b">
        <v>0</v>
      </c>
      <c r="Q3438">
        <v>37</v>
      </c>
      <c r="R3438" t="b">
        <v>1</v>
      </c>
      <c r="S3438" t="s">
        <v>8271</v>
      </c>
      <c r="T3438" s="5">
        <f t="shared" si="536"/>
        <v>105.89999999999999</v>
      </c>
      <c r="U3438" s="5">
        <f t="shared" si="537"/>
        <v>143.1081081081081</v>
      </c>
      <c r="V3438" t="str">
        <f t="shared" si="538"/>
        <v>theater</v>
      </c>
      <c r="W3438" t="str">
        <f t="shared" si="539"/>
        <v>plays</v>
      </c>
      <c r="X3438" s="8">
        <f t="shared" si="530"/>
        <v>2014</v>
      </c>
      <c r="Y3438" s="8">
        <f t="shared" si="531"/>
        <v>7</v>
      </c>
    </row>
    <row r="3439" spans="1:25" ht="19" customHeight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532"/>
        <v>42205.502546296295</v>
      </c>
      <c r="L3439" s="12">
        <f t="shared" si="533"/>
        <v>2015</v>
      </c>
      <c r="M3439" s="12">
        <f t="shared" si="534"/>
        <v>7</v>
      </c>
      <c r="N3439" s="11"/>
      <c r="O3439" s="11">
        <f t="shared" si="535"/>
        <v>42235.502546296295</v>
      </c>
      <c r="P3439" t="b">
        <v>0</v>
      </c>
      <c r="Q3439">
        <v>36</v>
      </c>
      <c r="R3439" t="b">
        <v>1</v>
      </c>
      <c r="S3439" t="s">
        <v>8271</v>
      </c>
      <c r="T3439" s="5">
        <f t="shared" si="536"/>
        <v>101</v>
      </c>
      <c r="U3439" s="5">
        <f t="shared" si="537"/>
        <v>84.166666666666671</v>
      </c>
      <c r="V3439" t="str">
        <f t="shared" si="538"/>
        <v>theater</v>
      </c>
      <c r="W3439" t="str">
        <f t="shared" si="539"/>
        <v>plays</v>
      </c>
      <c r="X3439" s="8">
        <f t="shared" si="530"/>
        <v>2015</v>
      </c>
      <c r="Y3439" s="8">
        <f t="shared" si="531"/>
        <v>7</v>
      </c>
    </row>
    <row r="3440" spans="1:25" ht="19" customHeight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532"/>
        <v>42100.719525462962</v>
      </c>
      <c r="L3440" s="12">
        <f t="shared" si="533"/>
        <v>2015</v>
      </c>
      <c r="M3440" s="12">
        <f t="shared" si="534"/>
        <v>4</v>
      </c>
      <c r="N3440" s="11"/>
      <c r="O3440" s="11">
        <f t="shared" si="535"/>
        <v>42126.666666666664</v>
      </c>
      <c r="P3440" t="b">
        <v>0</v>
      </c>
      <c r="Q3440">
        <v>14</v>
      </c>
      <c r="R3440" t="b">
        <v>1</v>
      </c>
      <c r="S3440" t="s">
        <v>8271</v>
      </c>
      <c r="T3440" s="5">
        <f t="shared" si="536"/>
        <v>104.2</v>
      </c>
      <c r="U3440" s="5">
        <f t="shared" si="537"/>
        <v>186.07142857142858</v>
      </c>
      <c r="V3440" t="str">
        <f t="shared" si="538"/>
        <v>theater</v>
      </c>
      <c r="W3440" t="str">
        <f t="shared" si="539"/>
        <v>plays</v>
      </c>
      <c r="X3440" s="8">
        <f t="shared" si="530"/>
        <v>2015</v>
      </c>
      <c r="Y3440" s="8">
        <f t="shared" si="531"/>
        <v>4</v>
      </c>
    </row>
    <row r="3441" spans="1:25" ht="19" customHeight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532"/>
        <v>42374.702893518515</v>
      </c>
      <c r="L3441" s="12">
        <f t="shared" si="533"/>
        <v>2016</v>
      </c>
      <c r="M3441" s="12">
        <f t="shared" si="534"/>
        <v>1</v>
      </c>
      <c r="N3441" s="11"/>
      <c r="O3441" s="11">
        <f t="shared" si="535"/>
        <v>42387.999305555553</v>
      </c>
      <c r="P3441" t="b">
        <v>0</v>
      </c>
      <c r="Q3441">
        <v>18</v>
      </c>
      <c r="R3441" t="b">
        <v>1</v>
      </c>
      <c r="S3441" t="s">
        <v>8271</v>
      </c>
      <c r="T3441" s="5">
        <f t="shared" si="536"/>
        <v>134.67833333333334</v>
      </c>
      <c r="U3441" s="5">
        <f t="shared" si="537"/>
        <v>89.785555555555561</v>
      </c>
      <c r="V3441" t="str">
        <f t="shared" si="538"/>
        <v>theater</v>
      </c>
      <c r="W3441" t="str">
        <f t="shared" si="539"/>
        <v>plays</v>
      </c>
      <c r="X3441" s="8">
        <f t="shared" si="530"/>
        <v>2016</v>
      </c>
      <c r="Y3441" s="8">
        <f t="shared" si="531"/>
        <v>1</v>
      </c>
    </row>
    <row r="3442" spans="1:25" ht="19" customHeight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532"/>
        <v>41808.914675925924</v>
      </c>
      <c r="L3442" s="12">
        <f t="shared" si="533"/>
        <v>2014</v>
      </c>
      <c r="M3442" s="12">
        <f t="shared" si="534"/>
        <v>6</v>
      </c>
      <c r="N3442" s="11"/>
      <c r="O3442" s="11">
        <f t="shared" si="535"/>
        <v>41831.46875</v>
      </c>
      <c r="P3442" t="b">
        <v>0</v>
      </c>
      <c r="Q3442">
        <v>82</v>
      </c>
      <c r="R3442" t="b">
        <v>1</v>
      </c>
      <c r="S3442" t="s">
        <v>8271</v>
      </c>
      <c r="T3442" s="5">
        <f t="shared" si="536"/>
        <v>105.2184</v>
      </c>
      <c r="U3442" s="5">
        <f t="shared" si="537"/>
        <v>64.157560975609755</v>
      </c>
      <c r="V3442" t="str">
        <f t="shared" si="538"/>
        <v>theater</v>
      </c>
      <c r="W3442" t="str">
        <f t="shared" si="539"/>
        <v>plays</v>
      </c>
      <c r="X3442" s="8">
        <f t="shared" si="530"/>
        <v>2014</v>
      </c>
      <c r="Y3442" s="8">
        <f t="shared" si="531"/>
        <v>6</v>
      </c>
    </row>
    <row r="3443" spans="1:25" ht="19" customHeight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532"/>
        <v>42294.221307870372</v>
      </c>
      <c r="L3443" s="12">
        <f t="shared" si="533"/>
        <v>2015</v>
      </c>
      <c r="M3443" s="12">
        <f t="shared" si="534"/>
        <v>10</v>
      </c>
      <c r="N3443" s="11"/>
      <c r="O3443" s="11">
        <f t="shared" si="535"/>
        <v>42321.636805555558</v>
      </c>
      <c r="P3443" t="b">
        <v>0</v>
      </c>
      <c r="Q3443">
        <v>43</v>
      </c>
      <c r="R3443" t="b">
        <v>1</v>
      </c>
      <c r="S3443" t="s">
        <v>8271</v>
      </c>
      <c r="T3443" s="5">
        <f t="shared" si="536"/>
        <v>102.60000000000001</v>
      </c>
      <c r="U3443" s="5">
        <f t="shared" si="537"/>
        <v>59.651162790697676</v>
      </c>
      <c r="V3443" t="str">
        <f t="shared" si="538"/>
        <v>theater</v>
      </c>
      <c r="W3443" t="str">
        <f t="shared" si="539"/>
        <v>plays</v>
      </c>
      <c r="X3443" s="8">
        <f t="shared" si="530"/>
        <v>2015</v>
      </c>
      <c r="Y3443" s="8">
        <f t="shared" si="531"/>
        <v>10</v>
      </c>
    </row>
    <row r="3444" spans="1:25" ht="19" customHeight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532"/>
        <v>42124.632777777777</v>
      </c>
      <c r="L3444" s="12">
        <f t="shared" si="533"/>
        <v>2015</v>
      </c>
      <c r="M3444" s="12">
        <f t="shared" si="534"/>
        <v>4</v>
      </c>
      <c r="N3444" s="11"/>
      <c r="O3444" s="11">
        <f t="shared" si="535"/>
        <v>42154.632777777777</v>
      </c>
      <c r="P3444" t="b">
        <v>0</v>
      </c>
      <c r="Q3444">
        <v>8</v>
      </c>
      <c r="R3444" t="b">
        <v>1</v>
      </c>
      <c r="S3444" t="s">
        <v>8271</v>
      </c>
      <c r="T3444" s="5">
        <f t="shared" si="536"/>
        <v>100</v>
      </c>
      <c r="U3444" s="5">
        <f t="shared" si="537"/>
        <v>31.25</v>
      </c>
      <c r="V3444" t="str">
        <f t="shared" si="538"/>
        <v>theater</v>
      </c>
      <c r="W3444" t="str">
        <f t="shared" si="539"/>
        <v>plays</v>
      </c>
      <c r="X3444" s="8">
        <f t="shared" si="530"/>
        <v>2015</v>
      </c>
      <c r="Y3444" s="8">
        <f t="shared" si="531"/>
        <v>4</v>
      </c>
    </row>
    <row r="3445" spans="1:25" ht="19" customHeight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532"/>
        <v>41861.316504629627</v>
      </c>
      <c r="L3445" s="12">
        <f t="shared" si="533"/>
        <v>2014</v>
      </c>
      <c r="M3445" s="12">
        <f t="shared" si="534"/>
        <v>8</v>
      </c>
      <c r="N3445" s="11"/>
      <c r="O3445" s="11">
        <f t="shared" si="535"/>
        <v>41891.316504629627</v>
      </c>
      <c r="P3445" t="b">
        <v>0</v>
      </c>
      <c r="Q3445">
        <v>45</v>
      </c>
      <c r="R3445" t="b">
        <v>1</v>
      </c>
      <c r="S3445" t="s">
        <v>8271</v>
      </c>
      <c r="T3445" s="5">
        <f t="shared" si="536"/>
        <v>185.5</v>
      </c>
      <c r="U3445" s="5">
        <f t="shared" si="537"/>
        <v>41.222222222222221</v>
      </c>
      <c r="V3445" t="str">
        <f t="shared" si="538"/>
        <v>theater</v>
      </c>
      <c r="W3445" t="str">
        <f t="shared" si="539"/>
        <v>plays</v>
      </c>
      <c r="X3445" s="8">
        <f t="shared" si="530"/>
        <v>2014</v>
      </c>
      <c r="Y3445" s="8">
        <f t="shared" si="531"/>
        <v>8</v>
      </c>
    </row>
    <row r="3446" spans="1:25" ht="19" customHeight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532"/>
        <v>42521.08317129629</v>
      </c>
      <c r="L3446" s="12">
        <f t="shared" si="533"/>
        <v>2016</v>
      </c>
      <c r="M3446" s="12">
        <f t="shared" si="534"/>
        <v>5</v>
      </c>
      <c r="N3446" s="11"/>
      <c r="O3446" s="11">
        <f t="shared" si="535"/>
        <v>42529.374305555553</v>
      </c>
      <c r="P3446" t="b">
        <v>0</v>
      </c>
      <c r="Q3446">
        <v>20</v>
      </c>
      <c r="R3446" t="b">
        <v>1</v>
      </c>
      <c r="S3446" t="s">
        <v>8271</v>
      </c>
      <c r="T3446" s="5">
        <f t="shared" si="536"/>
        <v>289</v>
      </c>
      <c r="U3446" s="5">
        <f t="shared" si="537"/>
        <v>43.35</v>
      </c>
      <c r="V3446" t="str">
        <f t="shared" si="538"/>
        <v>theater</v>
      </c>
      <c r="W3446" t="str">
        <f t="shared" si="539"/>
        <v>plays</v>
      </c>
      <c r="X3446" s="8">
        <f t="shared" si="530"/>
        <v>2016</v>
      </c>
      <c r="Y3446" s="8">
        <f t="shared" si="531"/>
        <v>5</v>
      </c>
    </row>
    <row r="3447" spans="1:25" ht="19" customHeight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532"/>
        <v>42272.322175925925</v>
      </c>
      <c r="L3447" s="12">
        <f t="shared" si="533"/>
        <v>2015</v>
      </c>
      <c r="M3447" s="12">
        <f t="shared" si="534"/>
        <v>9</v>
      </c>
      <c r="N3447" s="11"/>
      <c r="O3447" s="11">
        <f t="shared" si="535"/>
        <v>42300.322175925925</v>
      </c>
      <c r="P3447" t="b">
        <v>0</v>
      </c>
      <c r="Q3447">
        <v>31</v>
      </c>
      <c r="R3447" t="b">
        <v>1</v>
      </c>
      <c r="S3447" t="s">
        <v>8271</v>
      </c>
      <c r="T3447" s="5">
        <f t="shared" si="536"/>
        <v>100</v>
      </c>
      <c r="U3447" s="5">
        <f t="shared" si="537"/>
        <v>64.516129032258064</v>
      </c>
      <c r="V3447" t="str">
        <f t="shared" si="538"/>
        <v>theater</v>
      </c>
      <c r="W3447" t="str">
        <f t="shared" si="539"/>
        <v>plays</v>
      </c>
      <c r="X3447" s="8">
        <f t="shared" si="530"/>
        <v>2015</v>
      </c>
      <c r="Y3447" s="8">
        <f t="shared" si="531"/>
        <v>9</v>
      </c>
    </row>
    <row r="3448" spans="1:25" ht="19" customHeight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532"/>
        <v>42016.624131944445</v>
      </c>
      <c r="L3448" s="12">
        <f t="shared" si="533"/>
        <v>2015</v>
      </c>
      <c r="M3448" s="12">
        <f t="shared" si="534"/>
        <v>1</v>
      </c>
      <c r="N3448" s="11"/>
      <c r="O3448" s="11">
        <f t="shared" si="535"/>
        <v>42040.305555555555</v>
      </c>
      <c r="P3448" t="b">
        <v>0</v>
      </c>
      <c r="Q3448">
        <v>25</v>
      </c>
      <c r="R3448" t="b">
        <v>1</v>
      </c>
      <c r="S3448" t="s">
        <v>8271</v>
      </c>
      <c r="T3448" s="5">
        <f t="shared" si="536"/>
        <v>108.2</v>
      </c>
      <c r="U3448" s="5">
        <f t="shared" si="537"/>
        <v>43.28</v>
      </c>
      <c r="V3448" t="str">
        <f t="shared" si="538"/>
        <v>theater</v>
      </c>
      <c r="W3448" t="str">
        <f t="shared" si="539"/>
        <v>plays</v>
      </c>
      <c r="X3448" s="8">
        <f t="shared" si="530"/>
        <v>2015</v>
      </c>
      <c r="Y3448" s="8">
        <f t="shared" si="531"/>
        <v>1</v>
      </c>
    </row>
    <row r="3449" spans="1:25" ht="19" customHeight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532"/>
        <v>42402.680694444447</v>
      </c>
      <c r="L3449" s="12">
        <f t="shared" si="533"/>
        <v>2016</v>
      </c>
      <c r="M3449" s="12">
        <f t="shared" si="534"/>
        <v>2</v>
      </c>
      <c r="N3449" s="11"/>
      <c r="O3449" s="11">
        <f t="shared" si="535"/>
        <v>42447.639027777775</v>
      </c>
      <c r="P3449" t="b">
        <v>0</v>
      </c>
      <c r="Q3449">
        <v>14</v>
      </c>
      <c r="R3449" t="b">
        <v>1</v>
      </c>
      <c r="S3449" t="s">
        <v>8271</v>
      </c>
      <c r="T3449" s="5">
        <f t="shared" si="536"/>
        <v>107.80000000000001</v>
      </c>
      <c r="U3449" s="5">
        <f t="shared" si="537"/>
        <v>77</v>
      </c>
      <c r="V3449" t="str">
        <f t="shared" si="538"/>
        <v>theater</v>
      </c>
      <c r="W3449" t="str">
        <f t="shared" si="539"/>
        <v>plays</v>
      </c>
      <c r="X3449" s="8">
        <f t="shared" si="530"/>
        <v>2016</v>
      </c>
      <c r="Y3449" s="8">
        <f t="shared" si="531"/>
        <v>2</v>
      </c>
    </row>
    <row r="3450" spans="1:25" ht="19" customHeight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532"/>
        <v>41959.910752314812</v>
      </c>
      <c r="L3450" s="12">
        <f t="shared" si="533"/>
        <v>2014</v>
      </c>
      <c r="M3450" s="12">
        <f t="shared" si="534"/>
        <v>11</v>
      </c>
      <c r="N3450" s="11"/>
      <c r="O3450" s="11">
        <f t="shared" si="535"/>
        <v>41989.910752314812</v>
      </c>
      <c r="P3450" t="b">
        <v>0</v>
      </c>
      <c r="Q3450">
        <v>45</v>
      </c>
      <c r="R3450" t="b">
        <v>1</v>
      </c>
      <c r="S3450" t="s">
        <v>8271</v>
      </c>
      <c r="T3450" s="5">
        <f t="shared" si="536"/>
        <v>109.76190476190477</v>
      </c>
      <c r="U3450" s="5">
        <f t="shared" si="537"/>
        <v>51.222222222222221</v>
      </c>
      <c r="V3450" t="str">
        <f t="shared" si="538"/>
        <v>theater</v>
      </c>
      <c r="W3450" t="str">
        <f t="shared" si="539"/>
        <v>plays</v>
      </c>
      <c r="X3450" s="8">
        <f t="shared" si="530"/>
        <v>2014</v>
      </c>
      <c r="Y3450" s="8">
        <f t="shared" si="531"/>
        <v>11</v>
      </c>
    </row>
    <row r="3451" spans="1:25" ht="19" customHeight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532"/>
        <v>42531.844189814808</v>
      </c>
      <c r="L3451" s="12">
        <f t="shared" si="533"/>
        <v>2016</v>
      </c>
      <c r="M3451" s="12">
        <f t="shared" si="534"/>
        <v>6</v>
      </c>
      <c r="N3451" s="11"/>
      <c r="O3451" s="11">
        <f t="shared" si="535"/>
        <v>42559.958333333336</v>
      </c>
      <c r="P3451" t="b">
        <v>0</v>
      </c>
      <c r="Q3451">
        <v>20</v>
      </c>
      <c r="R3451" t="b">
        <v>1</v>
      </c>
      <c r="S3451" t="s">
        <v>8271</v>
      </c>
      <c r="T3451" s="5">
        <f t="shared" si="536"/>
        <v>170.625</v>
      </c>
      <c r="U3451" s="5">
        <f t="shared" si="537"/>
        <v>68.25</v>
      </c>
      <c r="V3451" t="str">
        <f t="shared" si="538"/>
        <v>theater</v>
      </c>
      <c r="W3451" t="str">
        <f t="shared" si="539"/>
        <v>plays</v>
      </c>
      <c r="X3451" s="8">
        <f t="shared" si="530"/>
        <v>2016</v>
      </c>
      <c r="Y3451" s="8">
        <f t="shared" si="531"/>
        <v>6</v>
      </c>
    </row>
    <row r="3452" spans="1:25" ht="19" customHeight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532"/>
        <v>42036.496192129627</v>
      </c>
      <c r="L3452" s="12">
        <f t="shared" si="533"/>
        <v>2015</v>
      </c>
      <c r="M3452" s="12">
        <f t="shared" si="534"/>
        <v>2</v>
      </c>
      <c r="N3452" s="11"/>
      <c r="O3452" s="11">
        <f t="shared" si="535"/>
        <v>42096.454525462956</v>
      </c>
      <c r="P3452" t="b">
        <v>0</v>
      </c>
      <c r="Q3452">
        <v>39</v>
      </c>
      <c r="R3452" t="b">
        <v>1</v>
      </c>
      <c r="S3452" t="s">
        <v>8271</v>
      </c>
      <c r="T3452" s="5">
        <f t="shared" si="536"/>
        <v>152</v>
      </c>
      <c r="U3452" s="5">
        <f t="shared" si="537"/>
        <v>19.487179487179485</v>
      </c>
      <c r="V3452" t="str">
        <f t="shared" si="538"/>
        <v>theater</v>
      </c>
      <c r="W3452" t="str">
        <f t="shared" si="539"/>
        <v>plays</v>
      </c>
      <c r="X3452" s="8">
        <f t="shared" si="530"/>
        <v>2015</v>
      </c>
      <c r="Y3452" s="8">
        <f t="shared" si="531"/>
        <v>2</v>
      </c>
    </row>
    <row r="3453" spans="1:25" ht="19" customHeight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532"/>
        <v>42088.515358796292</v>
      </c>
      <c r="L3453" s="12">
        <f t="shared" si="533"/>
        <v>2015</v>
      </c>
      <c r="M3453" s="12">
        <f t="shared" si="534"/>
        <v>3</v>
      </c>
      <c r="N3453" s="11"/>
      <c r="O3453" s="11">
        <f t="shared" si="535"/>
        <v>42115.515358796292</v>
      </c>
      <c r="P3453" t="b">
        <v>0</v>
      </c>
      <c r="Q3453">
        <v>16</v>
      </c>
      <c r="R3453" t="b">
        <v>1</v>
      </c>
      <c r="S3453" t="s">
        <v>8271</v>
      </c>
      <c r="T3453" s="5">
        <f t="shared" si="536"/>
        <v>101.23076923076924</v>
      </c>
      <c r="U3453" s="5">
        <f t="shared" si="537"/>
        <v>41.125</v>
      </c>
      <c r="V3453" t="str">
        <f t="shared" si="538"/>
        <v>theater</v>
      </c>
      <c r="W3453" t="str">
        <f t="shared" si="539"/>
        <v>plays</v>
      </c>
      <c r="X3453" s="8">
        <f t="shared" si="530"/>
        <v>2015</v>
      </c>
      <c r="Y3453" s="8">
        <f t="shared" si="531"/>
        <v>3</v>
      </c>
    </row>
    <row r="3454" spans="1:25" ht="19" customHeight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532"/>
        <v>41820.430856481478</v>
      </c>
      <c r="L3454" s="12">
        <f t="shared" si="533"/>
        <v>2014</v>
      </c>
      <c r="M3454" s="12">
        <f t="shared" si="534"/>
        <v>6</v>
      </c>
      <c r="N3454" s="11"/>
      <c r="O3454" s="11">
        <f t="shared" si="535"/>
        <v>41842.957638888889</v>
      </c>
      <c r="P3454" t="b">
        <v>0</v>
      </c>
      <c r="Q3454">
        <v>37</v>
      </c>
      <c r="R3454" t="b">
        <v>1</v>
      </c>
      <c r="S3454" t="s">
        <v>8271</v>
      </c>
      <c r="T3454" s="5">
        <f t="shared" si="536"/>
        <v>153.19999999999999</v>
      </c>
      <c r="U3454" s="5">
        <f t="shared" si="537"/>
        <v>41.405405405405403</v>
      </c>
      <c r="V3454" t="str">
        <f t="shared" si="538"/>
        <v>theater</v>
      </c>
      <c r="W3454" t="str">
        <f t="shared" si="539"/>
        <v>plays</v>
      </c>
      <c r="X3454" s="8">
        <f t="shared" si="530"/>
        <v>2014</v>
      </c>
      <c r="Y3454" s="8">
        <f t="shared" si="531"/>
        <v>6</v>
      </c>
    </row>
    <row r="3455" spans="1:25" ht="19" customHeight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532"/>
        <v>42535.770324074074</v>
      </c>
      <c r="L3455" s="12">
        <f t="shared" si="533"/>
        <v>2016</v>
      </c>
      <c r="M3455" s="12">
        <f t="shared" si="534"/>
        <v>6</v>
      </c>
      <c r="N3455" s="11"/>
      <c r="O3455" s="11">
        <f t="shared" si="535"/>
        <v>42595.770324074074</v>
      </c>
      <c r="P3455" t="b">
        <v>0</v>
      </c>
      <c r="Q3455">
        <v>14</v>
      </c>
      <c r="R3455" t="b">
        <v>1</v>
      </c>
      <c r="S3455" t="s">
        <v>8271</v>
      </c>
      <c r="T3455" s="5">
        <f t="shared" si="536"/>
        <v>128.33333333333334</v>
      </c>
      <c r="U3455" s="5">
        <f t="shared" si="537"/>
        <v>27.5</v>
      </c>
      <c r="V3455" t="str">
        <f t="shared" si="538"/>
        <v>theater</v>
      </c>
      <c r="W3455" t="str">
        <f t="shared" si="539"/>
        <v>plays</v>
      </c>
      <c r="X3455" s="8">
        <f t="shared" si="530"/>
        <v>2016</v>
      </c>
      <c r="Y3455" s="8">
        <f t="shared" si="531"/>
        <v>6</v>
      </c>
    </row>
    <row r="3456" spans="1:25" ht="19" customHeight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532"/>
        <v>41821.490266203698</v>
      </c>
      <c r="L3456" s="12">
        <f t="shared" si="533"/>
        <v>2014</v>
      </c>
      <c r="M3456" s="12">
        <f t="shared" si="534"/>
        <v>7</v>
      </c>
      <c r="N3456" s="11"/>
      <c r="O3456" s="11">
        <f t="shared" si="535"/>
        <v>41851.490266203698</v>
      </c>
      <c r="P3456" t="b">
        <v>0</v>
      </c>
      <c r="Q3456">
        <v>21</v>
      </c>
      <c r="R3456" t="b">
        <v>1</v>
      </c>
      <c r="S3456" t="s">
        <v>8271</v>
      </c>
      <c r="T3456" s="5">
        <f t="shared" si="536"/>
        <v>100.71428571428571</v>
      </c>
      <c r="U3456" s="5">
        <f t="shared" si="537"/>
        <v>33.571428571428569</v>
      </c>
      <c r="V3456" t="str">
        <f t="shared" si="538"/>
        <v>theater</v>
      </c>
      <c r="W3456" t="str">
        <f t="shared" si="539"/>
        <v>plays</v>
      </c>
      <c r="X3456" s="8">
        <f t="shared" si="530"/>
        <v>2014</v>
      </c>
      <c r="Y3456" s="8">
        <f t="shared" si="531"/>
        <v>7</v>
      </c>
    </row>
    <row r="3457" spans="1:25" ht="19" customHeight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532"/>
        <v>42626.541979166665</v>
      </c>
      <c r="L3457" s="12">
        <f t="shared" si="533"/>
        <v>2016</v>
      </c>
      <c r="M3457" s="12">
        <f t="shared" si="534"/>
        <v>9</v>
      </c>
      <c r="N3457" s="11"/>
      <c r="O3457" s="11">
        <f t="shared" si="535"/>
        <v>42656.541979166665</v>
      </c>
      <c r="P3457" t="b">
        <v>0</v>
      </c>
      <c r="Q3457">
        <v>69</v>
      </c>
      <c r="R3457" t="b">
        <v>1</v>
      </c>
      <c r="S3457" t="s">
        <v>8271</v>
      </c>
      <c r="T3457" s="5">
        <f t="shared" si="536"/>
        <v>100.64999999999999</v>
      </c>
      <c r="U3457" s="5">
        <f t="shared" si="537"/>
        <v>145.86956521739131</v>
      </c>
      <c r="V3457" t="str">
        <f t="shared" si="538"/>
        <v>theater</v>
      </c>
      <c r="W3457" t="str">
        <f t="shared" si="539"/>
        <v>plays</v>
      </c>
      <c r="X3457" s="8">
        <f t="shared" si="530"/>
        <v>2016</v>
      </c>
      <c r="Y3457" s="8">
        <f t="shared" si="531"/>
        <v>9</v>
      </c>
    </row>
    <row r="3458" spans="1:25" ht="19" customHeight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si="532"/>
        <v>41820.997303240736</v>
      </c>
      <c r="L3458" s="12">
        <f t="shared" si="533"/>
        <v>2014</v>
      </c>
      <c r="M3458" s="12">
        <f t="shared" si="534"/>
        <v>6</v>
      </c>
      <c r="N3458" s="11"/>
      <c r="O3458" s="11">
        <f t="shared" si="535"/>
        <v>41852.082638888889</v>
      </c>
      <c r="P3458" t="b">
        <v>0</v>
      </c>
      <c r="Q3458">
        <v>16</v>
      </c>
      <c r="R3458" t="b">
        <v>1</v>
      </c>
      <c r="S3458" t="s">
        <v>8271</v>
      </c>
      <c r="T3458" s="5">
        <f t="shared" si="536"/>
        <v>191.3</v>
      </c>
      <c r="U3458" s="5">
        <f t="shared" si="537"/>
        <v>358.6875</v>
      </c>
      <c r="V3458" t="str">
        <f t="shared" si="538"/>
        <v>theater</v>
      </c>
      <c r="W3458" t="str">
        <f t="shared" si="539"/>
        <v>plays</v>
      </c>
      <c r="X3458" s="8">
        <f t="shared" ref="X3458:X3521" si="540">L3458</f>
        <v>2014</v>
      </c>
      <c r="Y3458" s="8">
        <f t="shared" ref="Y3458:Y3521" si="541">M3458</f>
        <v>6</v>
      </c>
    </row>
    <row r="3459" spans="1:25" ht="19" customHeight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ref="K3459:K3522" si="542">(J3459/86400)+25569+(-5/24)</f>
        <v>42016.498344907406</v>
      </c>
      <c r="L3459" s="12">
        <f t="shared" ref="L3459:L3522" si="543">YEAR(K3459)</f>
        <v>2015</v>
      </c>
      <c r="M3459" s="12">
        <f t="shared" ref="M3459:M3522" si="544">MONTH(K3459)</f>
        <v>1</v>
      </c>
      <c r="N3459" s="11"/>
      <c r="O3459" s="11">
        <f t="shared" ref="O3459:O3522" si="545">(I3459/86400)+25569+(-5/24)</f>
        <v>42047.040972222218</v>
      </c>
      <c r="P3459" t="b">
        <v>0</v>
      </c>
      <c r="Q3459">
        <v>55</v>
      </c>
      <c r="R3459" t="b">
        <v>1</v>
      </c>
      <c r="S3459" t="s">
        <v>8271</v>
      </c>
      <c r="T3459" s="5">
        <f t="shared" ref="T3459:T3522" si="546">E3459/D3459*100</f>
        <v>140.19999999999999</v>
      </c>
      <c r="U3459" s="5">
        <f t="shared" ref="U3459:U3522" si="547">IF(Q3459&gt;0,E3459/Q3459,0)</f>
        <v>50.981818181818184</v>
      </c>
      <c r="V3459" t="str">
        <f t="shared" ref="V3459:V3522" si="548">LEFT(S3459,SEARCH("/",S3459)-1)</f>
        <v>theater</v>
      </c>
      <c r="W3459" t="str">
        <f t="shared" ref="W3459:W3522" si="549">RIGHT($S3459,LEN($S3459)-SEARCH("/",$S3459))</f>
        <v>plays</v>
      </c>
      <c r="X3459" s="8">
        <f t="shared" si="540"/>
        <v>2015</v>
      </c>
      <c r="Y3459" s="8">
        <f t="shared" si="541"/>
        <v>1</v>
      </c>
    </row>
    <row r="3460" spans="1:25" ht="19" customHeight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542"/>
        <v>42010.994247685179</v>
      </c>
      <c r="L3460" s="12">
        <f t="shared" si="543"/>
        <v>2015</v>
      </c>
      <c r="M3460" s="12">
        <f t="shared" si="544"/>
        <v>1</v>
      </c>
      <c r="N3460" s="11"/>
      <c r="O3460" s="11">
        <f t="shared" si="545"/>
        <v>42037.977083333331</v>
      </c>
      <c r="P3460" t="b">
        <v>0</v>
      </c>
      <c r="Q3460">
        <v>27</v>
      </c>
      <c r="R3460" t="b">
        <v>1</v>
      </c>
      <c r="S3460" t="s">
        <v>8271</v>
      </c>
      <c r="T3460" s="5">
        <f t="shared" si="546"/>
        <v>124.33537832310839</v>
      </c>
      <c r="U3460" s="5">
        <f t="shared" si="547"/>
        <v>45.037037037037038</v>
      </c>
      <c r="V3460" t="str">
        <f t="shared" si="548"/>
        <v>theater</v>
      </c>
      <c r="W3460" t="str">
        <f t="shared" si="549"/>
        <v>plays</v>
      </c>
      <c r="X3460" s="8">
        <f t="shared" si="540"/>
        <v>2015</v>
      </c>
      <c r="Y3460" s="8">
        <f t="shared" si="541"/>
        <v>1</v>
      </c>
    </row>
    <row r="3461" spans="1:25" ht="19" customHeight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542"/>
        <v>42480.271527777775</v>
      </c>
      <c r="L3461" s="12">
        <f t="shared" si="543"/>
        <v>2016</v>
      </c>
      <c r="M3461" s="12">
        <f t="shared" si="544"/>
        <v>4</v>
      </c>
      <c r="N3461" s="11"/>
      <c r="O3461" s="11">
        <f t="shared" si="545"/>
        <v>42510.271527777775</v>
      </c>
      <c r="P3461" t="b">
        <v>0</v>
      </c>
      <c r="Q3461">
        <v>36</v>
      </c>
      <c r="R3461" t="b">
        <v>1</v>
      </c>
      <c r="S3461" t="s">
        <v>8271</v>
      </c>
      <c r="T3461" s="5">
        <f t="shared" si="546"/>
        <v>126.2</v>
      </c>
      <c r="U3461" s="5">
        <f t="shared" si="547"/>
        <v>17.527777777777779</v>
      </c>
      <c r="V3461" t="str">
        <f t="shared" si="548"/>
        <v>theater</v>
      </c>
      <c r="W3461" t="str">
        <f t="shared" si="549"/>
        <v>plays</v>
      </c>
      <c r="X3461" s="8">
        <f t="shared" si="540"/>
        <v>2016</v>
      </c>
      <c r="Y3461" s="8">
        <f t="shared" si="541"/>
        <v>4</v>
      </c>
    </row>
    <row r="3462" spans="1:25" ht="19" customHeight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542"/>
        <v>41852.318888888891</v>
      </c>
      <c r="L3462" s="12">
        <f t="shared" si="543"/>
        <v>2014</v>
      </c>
      <c r="M3462" s="12">
        <f t="shared" si="544"/>
        <v>8</v>
      </c>
      <c r="N3462" s="11"/>
      <c r="O3462" s="11">
        <f t="shared" si="545"/>
        <v>41866.318888888891</v>
      </c>
      <c r="P3462" t="b">
        <v>0</v>
      </c>
      <c r="Q3462">
        <v>19</v>
      </c>
      <c r="R3462" t="b">
        <v>1</v>
      </c>
      <c r="S3462" t="s">
        <v>8271</v>
      </c>
      <c r="T3462" s="5">
        <f t="shared" si="546"/>
        <v>190</v>
      </c>
      <c r="U3462" s="5">
        <f t="shared" si="547"/>
        <v>50</v>
      </c>
      <c r="V3462" t="str">
        <f t="shared" si="548"/>
        <v>theater</v>
      </c>
      <c r="W3462" t="str">
        <f t="shared" si="549"/>
        <v>plays</v>
      </c>
      <c r="X3462" s="8">
        <f t="shared" si="540"/>
        <v>2014</v>
      </c>
      <c r="Y3462" s="8">
        <f t="shared" si="541"/>
        <v>8</v>
      </c>
    </row>
    <row r="3463" spans="1:25" ht="19" customHeight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542"/>
        <v>42643.424525462957</v>
      </c>
      <c r="L3463" s="12">
        <f t="shared" si="543"/>
        <v>2016</v>
      </c>
      <c r="M3463" s="12">
        <f t="shared" si="544"/>
        <v>9</v>
      </c>
      <c r="N3463" s="11"/>
      <c r="O3463" s="11">
        <f t="shared" si="545"/>
        <v>42671.916666666664</v>
      </c>
      <c r="P3463" t="b">
        <v>0</v>
      </c>
      <c r="Q3463">
        <v>12</v>
      </c>
      <c r="R3463" t="b">
        <v>1</v>
      </c>
      <c r="S3463" t="s">
        <v>8271</v>
      </c>
      <c r="T3463" s="5">
        <f t="shared" si="546"/>
        <v>139</v>
      </c>
      <c r="U3463" s="5">
        <f t="shared" si="547"/>
        <v>57.916666666666664</v>
      </c>
      <c r="V3463" t="str">
        <f t="shared" si="548"/>
        <v>theater</v>
      </c>
      <c r="W3463" t="str">
        <f t="shared" si="549"/>
        <v>plays</v>
      </c>
      <c r="X3463" s="8">
        <f t="shared" si="540"/>
        <v>2016</v>
      </c>
      <c r="Y3463" s="8">
        <f t="shared" si="541"/>
        <v>9</v>
      </c>
    </row>
    <row r="3464" spans="1:25" ht="19" customHeight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542"/>
        <v>42179.690138888887</v>
      </c>
      <c r="L3464" s="12">
        <f t="shared" si="543"/>
        <v>2015</v>
      </c>
      <c r="M3464" s="12">
        <f t="shared" si="544"/>
        <v>6</v>
      </c>
      <c r="N3464" s="11"/>
      <c r="O3464" s="11">
        <f t="shared" si="545"/>
        <v>42195.541666666664</v>
      </c>
      <c r="P3464" t="b">
        <v>0</v>
      </c>
      <c r="Q3464">
        <v>17</v>
      </c>
      <c r="R3464" t="b">
        <v>1</v>
      </c>
      <c r="S3464" t="s">
        <v>8271</v>
      </c>
      <c r="T3464" s="5">
        <f t="shared" si="546"/>
        <v>202</v>
      </c>
      <c r="U3464" s="5">
        <f t="shared" si="547"/>
        <v>29.705882352941178</v>
      </c>
      <c r="V3464" t="str">
        <f t="shared" si="548"/>
        <v>theater</v>
      </c>
      <c r="W3464" t="str">
        <f t="shared" si="549"/>
        <v>plays</v>
      </c>
      <c r="X3464" s="8">
        <f t="shared" si="540"/>
        <v>2015</v>
      </c>
      <c r="Y3464" s="8">
        <f t="shared" si="541"/>
        <v>6</v>
      </c>
    </row>
    <row r="3465" spans="1:25" ht="19" customHeight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542"/>
        <v>42612.710474537038</v>
      </c>
      <c r="L3465" s="12">
        <f t="shared" si="543"/>
        <v>2016</v>
      </c>
      <c r="M3465" s="12">
        <f t="shared" si="544"/>
        <v>8</v>
      </c>
      <c r="N3465" s="11"/>
      <c r="O3465" s="11">
        <f t="shared" si="545"/>
        <v>42653.957638888889</v>
      </c>
      <c r="P3465" t="b">
        <v>0</v>
      </c>
      <c r="Q3465">
        <v>114</v>
      </c>
      <c r="R3465" t="b">
        <v>1</v>
      </c>
      <c r="S3465" t="s">
        <v>8271</v>
      </c>
      <c r="T3465" s="5">
        <f t="shared" si="546"/>
        <v>103.38000000000001</v>
      </c>
      <c r="U3465" s="5">
        <f t="shared" si="547"/>
        <v>90.684210526315795</v>
      </c>
      <c r="V3465" t="str">
        <f t="shared" si="548"/>
        <v>theater</v>
      </c>
      <c r="W3465" t="str">
        <f t="shared" si="549"/>
        <v>plays</v>
      </c>
      <c r="X3465" s="8">
        <f t="shared" si="540"/>
        <v>2016</v>
      </c>
      <c r="Y3465" s="8">
        <f t="shared" si="541"/>
        <v>8</v>
      </c>
    </row>
    <row r="3466" spans="1:25" ht="19" customHeight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542"/>
        <v>42574.921724537031</v>
      </c>
      <c r="L3466" s="12">
        <f t="shared" si="543"/>
        <v>2016</v>
      </c>
      <c r="M3466" s="12">
        <f t="shared" si="544"/>
        <v>7</v>
      </c>
      <c r="N3466" s="11"/>
      <c r="O3466" s="11">
        <f t="shared" si="545"/>
        <v>42604.921724537031</v>
      </c>
      <c r="P3466" t="b">
        <v>0</v>
      </c>
      <c r="Q3466">
        <v>93</v>
      </c>
      <c r="R3466" t="b">
        <v>1</v>
      </c>
      <c r="S3466" t="s">
        <v>8271</v>
      </c>
      <c r="T3466" s="5">
        <f t="shared" si="546"/>
        <v>102.3236</v>
      </c>
      <c r="U3466" s="5">
        <f t="shared" si="547"/>
        <v>55.012688172043013</v>
      </c>
      <c r="V3466" t="str">
        <f t="shared" si="548"/>
        <v>theater</v>
      </c>
      <c r="W3466" t="str">
        <f t="shared" si="549"/>
        <v>plays</v>
      </c>
      <c r="X3466" s="8">
        <f t="shared" si="540"/>
        <v>2016</v>
      </c>
      <c r="Y3466" s="8">
        <f t="shared" si="541"/>
        <v>7</v>
      </c>
    </row>
    <row r="3467" spans="1:25" ht="19" customHeight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542"/>
        <v>42200.417499999996</v>
      </c>
      <c r="L3467" s="12">
        <f t="shared" si="543"/>
        <v>2015</v>
      </c>
      <c r="M3467" s="12">
        <f t="shared" si="544"/>
        <v>7</v>
      </c>
      <c r="N3467" s="11"/>
      <c r="O3467" s="11">
        <f t="shared" si="545"/>
        <v>42225.458333333336</v>
      </c>
      <c r="P3467" t="b">
        <v>0</v>
      </c>
      <c r="Q3467">
        <v>36</v>
      </c>
      <c r="R3467" t="b">
        <v>1</v>
      </c>
      <c r="S3467" t="s">
        <v>8271</v>
      </c>
      <c r="T3467" s="5">
        <f t="shared" si="546"/>
        <v>103</v>
      </c>
      <c r="U3467" s="5">
        <f t="shared" si="547"/>
        <v>57.222222222222221</v>
      </c>
      <c r="V3467" t="str">
        <f t="shared" si="548"/>
        <v>theater</v>
      </c>
      <c r="W3467" t="str">
        <f t="shared" si="549"/>
        <v>plays</v>
      </c>
      <c r="X3467" s="8">
        <f t="shared" si="540"/>
        <v>2015</v>
      </c>
      <c r="Y3467" s="8">
        <f t="shared" si="541"/>
        <v>7</v>
      </c>
    </row>
    <row r="3468" spans="1:25" ht="19" customHeight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542"/>
        <v>42419.810763888883</v>
      </c>
      <c r="L3468" s="12">
        <f t="shared" si="543"/>
        <v>2016</v>
      </c>
      <c r="M3468" s="12">
        <f t="shared" si="544"/>
        <v>2</v>
      </c>
      <c r="N3468" s="11"/>
      <c r="O3468" s="11">
        <f t="shared" si="545"/>
        <v>42479.769097222219</v>
      </c>
      <c r="P3468" t="b">
        <v>0</v>
      </c>
      <c r="Q3468">
        <v>61</v>
      </c>
      <c r="R3468" t="b">
        <v>1</v>
      </c>
      <c r="S3468" t="s">
        <v>8271</v>
      </c>
      <c r="T3468" s="5">
        <f t="shared" si="546"/>
        <v>127.14285714285714</v>
      </c>
      <c r="U3468" s="5">
        <f t="shared" si="547"/>
        <v>72.950819672131146</v>
      </c>
      <c r="V3468" t="str">
        <f t="shared" si="548"/>
        <v>theater</v>
      </c>
      <c r="W3468" t="str">
        <f t="shared" si="549"/>
        <v>plays</v>
      </c>
      <c r="X3468" s="8">
        <f t="shared" si="540"/>
        <v>2016</v>
      </c>
      <c r="Y3468" s="8">
        <f t="shared" si="541"/>
        <v>2</v>
      </c>
    </row>
    <row r="3469" spans="1:25" ht="19" customHeight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542"/>
        <v>42053.463333333326</v>
      </c>
      <c r="L3469" s="12">
        <f t="shared" si="543"/>
        <v>2015</v>
      </c>
      <c r="M3469" s="12">
        <f t="shared" si="544"/>
        <v>2</v>
      </c>
      <c r="N3469" s="11"/>
      <c r="O3469" s="11">
        <f t="shared" si="545"/>
        <v>42083.421666666669</v>
      </c>
      <c r="P3469" t="b">
        <v>0</v>
      </c>
      <c r="Q3469">
        <v>47</v>
      </c>
      <c r="R3469" t="b">
        <v>1</v>
      </c>
      <c r="S3469" t="s">
        <v>8271</v>
      </c>
      <c r="T3469" s="5">
        <f t="shared" si="546"/>
        <v>101</v>
      </c>
      <c r="U3469" s="5">
        <f t="shared" si="547"/>
        <v>64.468085106382972</v>
      </c>
      <c r="V3469" t="str">
        <f t="shared" si="548"/>
        <v>theater</v>
      </c>
      <c r="W3469" t="str">
        <f t="shared" si="549"/>
        <v>plays</v>
      </c>
      <c r="X3469" s="8">
        <f t="shared" si="540"/>
        <v>2015</v>
      </c>
      <c r="Y3469" s="8">
        <f t="shared" si="541"/>
        <v>2</v>
      </c>
    </row>
    <row r="3470" spans="1:25" ht="19" customHeight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542"/>
        <v>42605.55704861111</v>
      </c>
      <c r="L3470" s="12">
        <f t="shared" si="543"/>
        <v>2016</v>
      </c>
      <c r="M3470" s="12">
        <f t="shared" si="544"/>
        <v>8</v>
      </c>
      <c r="N3470" s="11"/>
      <c r="O3470" s="11">
        <f t="shared" si="545"/>
        <v>42633.916666666664</v>
      </c>
      <c r="P3470" t="b">
        <v>0</v>
      </c>
      <c r="Q3470">
        <v>17</v>
      </c>
      <c r="R3470" t="b">
        <v>1</v>
      </c>
      <c r="S3470" t="s">
        <v>8271</v>
      </c>
      <c r="T3470" s="5">
        <f t="shared" si="546"/>
        <v>121.78</v>
      </c>
      <c r="U3470" s="5">
        <f t="shared" si="547"/>
        <v>716.35294117647061</v>
      </c>
      <c r="V3470" t="str">
        <f t="shared" si="548"/>
        <v>theater</v>
      </c>
      <c r="W3470" t="str">
        <f t="shared" si="549"/>
        <v>plays</v>
      </c>
      <c r="X3470" s="8">
        <f t="shared" si="540"/>
        <v>2016</v>
      </c>
      <c r="Y3470" s="8">
        <f t="shared" si="541"/>
        <v>8</v>
      </c>
    </row>
    <row r="3471" spans="1:25" ht="19" customHeight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542"/>
        <v>42458.433391203704</v>
      </c>
      <c r="L3471" s="12">
        <f t="shared" si="543"/>
        <v>2016</v>
      </c>
      <c r="M3471" s="12">
        <f t="shared" si="544"/>
        <v>3</v>
      </c>
      <c r="N3471" s="11"/>
      <c r="O3471" s="11">
        <f t="shared" si="545"/>
        <v>42488.433391203704</v>
      </c>
      <c r="P3471" t="b">
        <v>0</v>
      </c>
      <c r="Q3471">
        <v>63</v>
      </c>
      <c r="R3471" t="b">
        <v>1</v>
      </c>
      <c r="S3471" t="s">
        <v>8271</v>
      </c>
      <c r="T3471" s="5">
        <f t="shared" si="546"/>
        <v>113.39285714285714</v>
      </c>
      <c r="U3471" s="5">
        <f t="shared" si="547"/>
        <v>50.396825396825399</v>
      </c>
      <c r="V3471" t="str">
        <f t="shared" si="548"/>
        <v>theater</v>
      </c>
      <c r="W3471" t="str">
        <f t="shared" si="549"/>
        <v>plays</v>
      </c>
      <c r="X3471" s="8">
        <f t="shared" si="540"/>
        <v>2016</v>
      </c>
      <c r="Y3471" s="8">
        <f t="shared" si="541"/>
        <v>3</v>
      </c>
    </row>
    <row r="3472" spans="1:25" ht="19" customHeight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542"/>
        <v>42528.813680555548</v>
      </c>
      <c r="L3472" s="12">
        <f t="shared" si="543"/>
        <v>2016</v>
      </c>
      <c r="M3472" s="12">
        <f t="shared" si="544"/>
        <v>6</v>
      </c>
      <c r="N3472" s="11"/>
      <c r="O3472" s="11">
        <f t="shared" si="545"/>
        <v>42566.693055555552</v>
      </c>
      <c r="P3472" t="b">
        <v>0</v>
      </c>
      <c r="Q3472">
        <v>9</v>
      </c>
      <c r="R3472" t="b">
        <v>1</v>
      </c>
      <c r="S3472" t="s">
        <v>8271</v>
      </c>
      <c r="T3472" s="5">
        <f t="shared" si="546"/>
        <v>150</v>
      </c>
      <c r="U3472" s="5">
        <f t="shared" si="547"/>
        <v>41.666666666666664</v>
      </c>
      <c r="V3472" t="str">
        <f t="shared" si="548"/>
        <v>theater</v>
      </c>
      <c r="W3472" t="str">
        <f t="shared" si="549"/>
        <v>plays</v>
      </c>
      <c r="X3472" s="8">
        <f t="shared" si="540"/>
        <v>2016</v>
      </c>
      <c r="Y3472" s="8">
        <f t="shared" si="541"/>
        <v>6</v>
      </c>
    </row>
    <row r="3473" spans="1:25" ht="19" customHeight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542"/>
        <v>41841.61215277778</v>
      </c>
      <c r="L3473" s="12">
        <f t="shared" si="543"/>
        <v>2014</v>
      </c>
      <c r="M3473" s="12">
        <f t="shared" si="544"/>
        <v>7</v>
      </c>
      <c r="N3473" s="11"/>
      <c r="O3473" s="11">
        <f t="shared" si="545"/>
        <v>41882.625</v>
      </c>
      <c r="P3473" t="b">
        <v>0</v>
      </c>
      <c r="Q3473">
        <v>30</v>
      </c>
      <c r="R3473" t="b">
        <v>1</v>
      </c>
      <c r="S3473" t="s">
        <v>8271</v>
      </c>
      <c r="T3473" s="5">
        <f t="shared" si="546"/>
        <v>214.6</v>
      </c>
      <c r="U3473" s="5">
        <f t="shared" si="547"/>
        <v>35.766666666666666</v>
      </c>
      <c r="V3473" t="str">
        <f t="shared" si="548"/>
        <v>theater</v>
      </c>
      <c r="W3473" t="str">
        <f t="shared" si="549"/>
        <v>plays</v>
      </c>
      <c r="X3473" s="8">
        <f t="shared" si="540"/>
        <v>2014</v>
      </c>
      <c r="Y3473" s="8">
        <f t="shared" si="541"/>
        <v>7</v>
      </c>
    </row>
    <row r="3474" spans="1:25" ht="19" customHeight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542"/>
        <v>41927.962164351848</v>
      </c>
      <c r="L3474" s="12">
        <f t="shared" si="543"/>
        <v>2014</v>
      </c>
      <c r="M3474" s="12">
        <f t="shared" si="544"/>
        <v>10</v>
      </c>
      <c r="N3474" s="11"/>
      <c r="O3474" s="11">
        <f t="shared" si="545"/>
        <v>41949.040972222218</v>
      </c>
      <c r="P3474" t="b">
        <v>0</v>
      </c>
      <c r="Q3474">
        <v>23</v>
      </c>
      <c r="R3474" t="b">
        <v>1</v>
      </c>
      <c r="S3474" t="s">
        <v>8271</v>
      </c>
      <c r="T3474" s="5">
        <f t="shared" si="546"/>
        <v>102.05</v>
      </c>
      <c r="U3474" s="5">
        <f t="shared" si="547"/>
        <v>88.739130434782609</v>
      </c>
      <c r="V3474" t="str">
        <f t="shared" si="548"/>
        <v>theater</v>
      </c>
      <c r="W3474" t="str">
        <f t="shared" si="549"/>
        <v>plays</v>
      </c>
      <c r="X3474" s="8">
        <f t="shared" si="540"/>
        <v>2014</v>
      </c>
      <c r="Y3474" s="8">
        <f t="shared" si="541"/>
        <v>10</v>
      </c>
    </row>
    <row r="3475" spans="1:25" ht="19" customHeight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542"/>
        <v>42062.626111111109</v>
      </c>
      <c r="L3475" s="12">
        <f t="shared" si="543"/>
        <v>2015</v>
      </c>
      <c r="M3475" s="12">
        <f t="shared" si="544"/>
        <v>2</v>
      </c>
      <c r="N3475" s="11"/>
      <c r="O3475" s="11">
        <f t="shared" si="545"/>
        <v>42083.643749999996</v>
      </c>
      <c r="P3475" t="b">
        <v>0</v>
      </c>
      <c r="Q3475">
        <v>33</v>
      </c>
      <c r="R3475" t="b">
        <v>1</v>
      </c>
      <c r="S3475" t="s">
        <v>8271</v>
      </c>
      <c r="T3475" s="5">
        <f t="shared" si="546"/>
        <v>100</v>
      </c>
      <c r="U3475" s="5">
        <f t="shared" si="547"/>
        <v>148.4848484848485</v>
      </c>
      <c r="V3475" t="str">
        <f t="shared" si="548"/>
        <v>theater</v>
      </c>
      <c r="W3475" t="str">
        <f t="shared" si="549"/>
        <v>plays</v>
      </c>
      <c r="X3475" s="8">
        <f t="shared" si="540"/>
        <v>2015</v>
      </c>
      <c r="Y3475" s="8">
        <f t="shared" si="541"/>
        <v>2</v>
      </c>
    </row>
    <row r="3476" spans="1:25" ht="19" customHeight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542"/>
        <v>42541.293182870366</v>
      </c>
      <c r="L3476" s="12">
        <f t="shared" si="543"/>
        <v>2016</v>
      </c>
      <c r="M3476" s="12">
        <f t="shared" si="544"/>
        <v>6</v>
      </c>
      <c r="N3476" s="11"/>
      <c r="O3476" s="11">
        <f t="shared" si="545"/>
        <v>42571.293182870366</v>
      </c>
      <c r="P3476" t="b">
        <v>0</v>
      </c>
      <c r="Q3476">
        <v>39</v>
      </c>
      <c r="R3476" t="b">
        <v>1</v>
      </c>
      <c r="S3476" t="s">
        <v>8271</v>
      </c>
      <c r="T3476" s="5">
        <f t="shared" si="546"/>
        <v>101</v>
      </c>
      <c r="U3476" s="5">
        <f t="shared" si="547"/>
        <v>51.794871794871796</v>
      </c>
      <c r="V3476" t="str">
        <f t="shared" si="548"/>
        <v>theater</v>
      </c>
      <c r="W3476" t="str">
        <f t="shared" si="549"/>
        <v>plays</v>
      </c>
      <c r="X3476" s="8">
        <f t="shared" si="540"/>
        <v>2016</v>
      </c>
      <c r="Y3476" s="8">
        <f t="shared" si="541"/>
        <v>6</v>
      </c>
    </row>
    <row r="3477" spans="1:25" ht="19" customHeight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542"/>
        <v>41918.672499999993</v>
      </c>
      <c r="L3477" s="12">
        <f t="shared" si="543"/>
        <v>2014</v>
      </c>
      <c r="M3477" s="12">
        <f t="shared" si="544"/>
        <v>10</v>
      </c>
      <c r="N3477" s="11"/>
      <c r="O3477" s="11">
        <f t="shared" si="545"/>
        <v>41945.791666666664</v>
      </c>
      <c r="P3477" t="b">
        <v>0</v>
      </c>
      <c r="Q3477">
        <v>17</v>
      </c>
      <c r="R3477" t="b">
        <v>1</v>
      </c>
      <c r="S3477" t="s">
        <v>8271</v>
      </c>
      <c r="T3477" s="5">
        <f t="shared" si="546"/>
        <v>113.33333333333333</v>
      </c>
      <c r="U3477" s="5">
        <f t="shared" si="547"/>
        <v>20</v>
      </c>
      <c r="V3477" t="str">
        <f t="shared" si="548"/>
        <v>theater</v>
      </c>
      <c r="W3477" t="str">
        <f t="shared" si="549"/>
        <v>plays</v>
      </c>
      <c r="X3477" s="8">
        <f t="shared" si="540"/>
        <v>2014</v>
      </c>
      <c r="Y3477" s="8">
        <f t="shared" si="541"/>
        <v>10</v>
      </c>
    </row>
    <row r="3478" spans="1:25" ht="19" customHeight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542"/>
        <v>41921.071643518517</v>
      </c>
      <c r="L3478" s="12">
        <f t="shared" si="543"/>
        <v>2014</v>
      </c>
      <c r="M3478" s="12">
        <f t="shared" si="544"/>
        <v>10</v>
      </c>
      <c r="N3478" s="11"/>
      <c r="O3478" s="11">
        <f t="shared" si="545"/>
        <v>41938.916666666664</v>
      </c>
      <c r="P3478" t="b">
        <v>0</v>
      </c>
      <c r="Q3478">
        <v>6</v>
      </c>
      <c r="R3478" t="b">
        <v>1</v>
      </c>
      <c r="S3478" t="s">
        <v>8271</v>
      </c>
      <c r="T3478" s="5">
        <f t="shared" si="546"/>
        <v>104</v>
      </c>
      <c r="U3478" s="5">
        <f t="shared" si="547"/>
        <v>52</v>
      </c>
      <c r="V3478" t="str">
        <f t="shared" si="548"/>
        <v>theater</v>
      </c>
      <c r="W3478" t="str">
        <f t="shared" si="549"/>
        <v>plays</v>
      </c>
      <c r="X3478" s="8">
        <f t="shared" si="540"/>
        <v>2014</v>
      </c>
      <c r="Y3478" s="8">
        <f t="shared" si="541"/>
        <v>10</v>
      </c>
    </row>
    <row r="3479" spans="1:25" ht="19" customHeight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542"/>
        <v>42128.528275462959</v>
      </c>
      <c r="L3479" s="12">
        <f t="shared" si="543"/>
        <v>2015</v>
      </c>
      <c r="M3479" s="12">
        <f t="shared" si="544"/>
        <v>5</v>
      </c>
      <c r="N3479" s="11"/>
      <c r="O3479" s="11">
        <f t="shared" si="545"/>
        <v>42140.916666666664</v>
      </c>
      <c r="P3479" t="b">
        <v>0</v>
      </c>
      <c r="Q3479">
        <v>39</v>
      </c>
      <c r="R3479" t="b">
        <v>1</v>
      </c>
      <c r="S3479" t="s">
        <v>8271</v>
      </c>
      <c r="T3479" s="5">
        <f t="shared" si="546"/>
        <v>115.33333333333333</v>
      </c>
      <c r="U3479" s="5">
        <f t="shared" si="547"/>
        <v>53.230769230769234</v>
      </c>
      <c r="V3479" t="str">
        <f t="shared" si="548"/>
        <v>theater</v>
      </c>
      <c r="W3479" t="str">
        <f t="shared" si="549"/>
        <v>plays</v>
      </c>
      <c r="X3479" s="8">
        <f t="shared" si="540"/>
        <v>2015</v>
      </c>
      <c r="Y3479" s="8">
        <f t="shared" si="541"/>
        <v>5</v>
      </c>
    </row>
    <row r="3480" spans="1:25" ht="19" customHeight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542"/>
        <v>42053.708587962959</v>
      </c>
      <c r="L3480" s="12">
        <f t="shared" si="543"/>
        <v>2015</v>
      </c>
      <c r="M3480" s="12">
        <f t="shared" si="544"/>
        <v>2</v>
      </c>
      <c r="N3480" s="11"/>
      <c r="O3480" s="11">
        <f t="shared" si="545"/>
        <v>42079.666666666664</v>
      </c>
      <c r="P3480" t="b">
        <v>0</v>
      </c>
      <c r="Q3480">
        <v>57</v>
      </c>
      <c r="R3480" t="b">
        <v>1</v>
      </c>
      <c r="S3480" t="s">
        <v>8271</v>
      </c>
      <c r="T3480" s="5">
        <f t="shared" si="546"/>
        <v>112.85000000000001</v>
      </c>
      <c r="U3480" s="5">
        <f t="shared" si="547"/>
        <v>39.596491228070178</v>
      </c>
      <c r="V3480" t="str">
        <f t="shared" si="548"/>
        <v>theater</v>
      </c>
      <c r="W3480" t="str">
        <f t="shared" si="549"/>
        <v>plays</v>
      </c>
      <c r="X3480" s="8">
        <f t="shared" si="540"/>
        <v>2015</v>
      </c>
      <c r="Y3480" s="8">
        <f t="shared" si="541"/>
        <v>2</v>
      </c>
    </row>
    <row r="3481" spans="1:25" ht="19" customHeight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542"/>
        <v>41781.64675925926</v>
      </c>
      <c r="L3481" s="12">
        <f t="shared" si="543"/>
        <v>2014</v>
      </c>
      <c r="M3481" s="12">
        <f t="shared" si="544"/>
        <v>5</v>
      </c>
      <c r="N3481" s="11"/>
      <c r="O3481" s="11">
        <f t="shared" si="545"/>
        <v>41811.64675925926</v>
      </c>
      <c r="P3481" t="b">
        <v>0</v>
      </c>
      <c r="Q3481">
        <v>56</v>
      </c>
      <c r="R3481" t="b">
        <v>1</v>
      </c>
      <c r="S3481" t="s">
        <v>8271</v>
      </c>
      <c r="T3481" s="5">
        <f t="shared" si="546"/>
        <v>127.86666666666666</v>
      </c>
      <c r="U3481" s="5">
        <f t="shared" si="547"/>
        <v>34.25</v>
      </c>
      <c r="V3481" t="str">
        <f t="shared" si="548"/>
        <v>theater</v>
      </c>
      <c r="W3481" t="str">
        <f t="shared" si="549"/>
        <v>plays</v>
      </c>
      <c r="X3481" s="8">
        <f t="shared" si="540"/>
        <v>2014</v>
      </c>
      <c r="Y3481" s="8">
        <f t="shared" si="541"/>
        <v>5</v>
      </c>
    </row>
    <row r="3482" spans="1:25" ht="19" customHeight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542"/>
        <v>42171.109108796292</v>
      </c>
      <c r="L3482" s="12">
        <f t="shared" si="543"/>
        <v>2015</v>
      </c>
      <c r="M3482" s="12">
        <f t="shared" si="544"/>
        <v>6</v>
      </c>
      <c r="N3482" s="11"/>
      <c r="O3482" s="11">
        <f t="shared" si="545"/>
        <v>42195.666666666664</v>
      </c>
      <c r="P3482" t="b">
        <v>0</v>
      </c>
      <c r="Q3482">
        <v>13</v>
      </c>
      <c r="R3482" t="b">
        <v>1</v>
      </c>
      <c r="S3482" t="s">
        <v>8271</v>
      </c>
      <c r="T3482" s="5">
        <f t="shared" si="546"/>
        <v>142.66666666666669</v>
      </c>
      <c r="U3482" s="5">
        <f t="shared" si="547"/>
        <v>164.61538461538461</v>
      </c>
      <c r="V3482" t="str">
        <f t="shared" si="548"/>
        <v>theater</v>
      </c>
      <c r="W3482" t="str">
        <f t="shared" si="549"/>
        <v>plays</v>
      </c>
      <c r="X3482" s="8">
        <f t="shared" si="540"/>
        <v>2015</v>
      </c>
      <c r="Y3482" s="8">
        <f t="shared" si="541"/>
        <v>6</v>
      </c>
    </row>
    <row r="3483" spans="1:25" ht="19" customHeight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542"/>
        <v>41989.039212962962</v>
      </c>
      <c r="L3483" s="12">
        <f t="shared" si="543"/>
        <v>2014</v>
      </c>
      <c r="M3483" s="12">
        <f t="shared" si="544"/>
        <v>12</v>
      </c>
      <c r="N3483" s="11"/>
      <c r="O3483" s="11">
        <f t="shared" si="545"/>
        <v>42006.039212962962</v>
      </c>
      <c r="P3483" t="b">
        <v>0</v>
      </c>
      <c r="Q3483">
        <v>95</v>
      </c>
      <c r="R3483" t="b">
        <v>1</v>
      </c>
      <c r="S3483" t="s">
        <v>8271</v>
      </c>
      <c r="T3483" s="5">
        <f t="shared" si="546"/>
        <v>118.8</v>
      </c>
      <c r="U3483" s="5">
        <f t="shared" si="547"/>
        <v>125.05263157894737</v>
      </c>
      <c r="V3483" t="str">
        <f t="shared" si="548"/>
        <v>theater</v>
      </c>
      <c r="W3483" t="str">
        <f t="shared" si="549"/>
        <v>plays</v>
      </c>
      <c r="X3483" s="8">
        <f t="shared" si="540"/>
        <v>2014</v>
      </c>
      <c r="Y3483" s="8">
        <f t="shared" si="541"/>
        <v>12</v>
      </c>
    </row>
    <row r="3484" spans="1:25" ht="19" customHeight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542"/>
        <v>41796.563263888886</v>
      </c>
      <c r="L3484" s="12">
        <f t="shared" si="543"/>
        <v>2014</v>
      </c>
      <c r="M3484" s="12">
        <f t="shared" si="544"/>
        <v>6</v>
      </c>
      <c r="N3484" s="11"/>
      <c r="O3484" s="11">
        <f t="shared" si="545"/>
        <v>41826.563263888886</v>
      </c>
      <c r="P3484" t="b">
        <v>0</v>
      </c>
      <c r="Q3484">
        <v>80</v>
      </c>
      <c r="R3484" t="b">
        <v>1</v>
      </c>
      <c r="S3484" t="s">
        <v>8271</v>
      </c>
      <c r="T3484" s="5">
        <f t="shared" si="546"/>
        <v>138.33333333333334</v>
      </c>
      <c r="U3484" s="5">
        <f t="shared" si="547"/>
        <v>51.875</v>
      </c>
      <c r="V3484" t="str">
        <f t="shared" si="548"/>
        <v>theater</v>
      </c>
      <c r="W3484" t="str">
        <f t="shared" si="549"/>
        <v>plays</v>
      </c>
      <c r="X3484" s="8">
        <f t="shared" si="540"/>
        <v>2014</v>
      </c>
      <c r="Y3484" s="8">
        <f t="shared" si="541"/>
        <v>6</v>
      </c>
    </row>
    <row r="3485" spans="1:25" ht="19" customHeight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542"/>
        <v>41793.460428240738</v>
      </c>
      <c r="L3485" s="12">
        <f t="shared" si="543"/>
        <v>2014</v>
      </c>
      <c r="M3485" s="12">
        <f t="shared" si="544"/>
        <v>6</v>
      </c>
      <c r="N3485" s="11"/>
      <c r="O3485" s="11">
        <f t="shared" si="545"/>
        <v>41823.460428240738</v>
      </c>
      <c r="P3485" t="b">
        <v>0</v>
      </c>
      <c r="Q3485">
        <v>133</v>
      </c>
      <c r="R3485" t="b">
        <v>1</v>
      </c>
      <c r="S3485" t="s">
        <v>8271</v>
      </c>
      <c r="T3485" s="5">
        <f t="shared" si="546"/>
        <v>159.9402985074627</v>
      </c>
      <c r="U3485" s="5">
        <f t="shared" si="547"/>
        <v>40.285714285714285</v>
      </c>
      <c r="V3485" t="str">
        <f t="shared" si="548"/>
        <v>theater</v>
      </c>
      <c r="W3485" t="str">
        <f t="shared" si="549"/>
        <v>plays</v>
      </c>
      <c r="X3485" s="8">
        <f t="shared" si="540"/>
        <v>2014</v>
      </c>
      <c r="Y3485" s="8">
        <f t="shared" si="541"/>
        <v>6</v>
      </c>
    </row>
    <row r="3486" spans="1:25" ht="19" customHeight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542"/>
        <v>42506.552071759252</v>
      </c>
      <c r="L3486" s="12">
        <f t="shared" si="543"/>
        <v>2016</v>
      </c>
      <c r="M3486" s="12">
        <f t="shared" si="544"/>
        <v>5</v>
      </c>
      <c r="N3486" s="11"/>
      <c r="O3486" s="11">
        <f t="shared" si="545"/>
        <v>42536.552071759252</v>
      </c>
      <c r="P3486" t="b">
        <v>0</v>
      </c>
      <c r="Q3486">
        <v>44</v>
      </c>
      <c r="R3486" t="b">
        <v>1</v>
      </c>
      <c r="S3486" t="s">
        <v>8271</v>
      </c>
      <c r="T3486" s="5">
        <f t="shared" si="546"/>
        <v>114.24000000000001</v>
      </c>
      <c r="U3486" s="5">
        <f t="shared" si="547"/>
        <v>64.909090909090907</v>
      </c>
      <c r="V3486" t="str">
        <f t="shared" si="548"/>
        <v>theater</v>
      </c>
      <c r="W3486" t="str">
        <f t="shared" si="549"/>
        <v>plays</v>
      </c>
      <c r="X3486" s="8">
        <f t="shared" si="540"/>
        <v>2016</v>
      </c>
      <c r="Y3486" s="8">
        <f t="shared" si="541"/>
        <v>5</v>
      </c>
    </row>
    <row r="3487" spans="1:25" ht="19" customHeight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542"/>
        <v>42372.484722222223</v>
      </c>
      <c r="L3487" s="12">
        <f t="shared" si="543"/>
        <v>2016</v>
      </c>
      <c r="M3487" s="12">
        <f t="shared" si="544"/>
        <v>1</v>
      </c>
      <c r="N3487" s="11"/>
      <c r="O3487" s="11">
        <f t="shared" si="545"/>
        <v>42402.484722222223</v>
      </c>
      <c r="P3487" t="b">
        <v>0</v>
      </c>
      <c r="Q3487">
        <v>30</v>
      </c>
      <c r="R3487" t="b">
        <v>1</v>
      </c>
      <c r="S3487" t="s">
        <v>8271</v>
      </c>
      <c r="T3487" s="5">
        <f t="shared" si="546"/>
        <v>100.60606060606061</v>
      </c>
      <c r="U3487" s="5">
        <f t="shared" si="547"/>
        <v>55.333333333333336</v>
      </c>
      <c r="V3487" t="str">
        <f t="shared" si="548"/>
        <v>theater</v>
      </c>
      <c r="W3487" t="str">
        <f t="shared" si="549"/>
        <v>plays</v>
      </c>
      <c r="X3487" s="8">
        <f t="shared" si="540"/>
        <v>2016</v>
      </c>
      <c r="Y3487" s="8">
        <f t="shared" si="541"/>
        <v>1</v>
      </c>
    </row>
    <row r="3488" spans="1:25" ht="19" customHeight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542"/>
        <v>42126.666678240734</v>
      </c>
      <c r="L3488" s="12">
        <f t="shared" si="543"/>
        <v>2015</v>
      </c>
      <c r="M3488" s="12">
        <f t="shared" si="544"/>
        <v>5</v>
      </c>
      <c r="N3488" s="11"/>
      <c r="O3488" s="11">
        <f t="shared" si="545"/>
        <v>42158.082638888889</v>
      </c>
      <c r="P3488" t="b">
        <v>0</v>
      </c>
      <c r="Q3488">
        <v>56</v>
      </c>
      <c r="R3488" t="b">
        <v>1</v>
      </c>
      <c r="S3488" t="s">
        <v>8271</v>
      </c>
      <c r="T3488" s="5">
        <f t="shared" si="546"/>
        <v>155.20000000000002</v>
      </c>
      <c r="U3488" s="5">
        <f t="shared" si="547"/>
        <v>83.142857142857139</v>
      </c>
      <c r="V3488" t="str">
        <f t="shared" si="548"/>
        <v>theater</v>
      </c>
      <c r="W3488" t="str">
        <f t="shared" si="549"/>
        <v>plays</v>
      </c>
      <c r="X3488" s="8">
        <f t="shared" si="540"/>
        <v>2015</v>
      </c>
      <c r="Y3488" s="8">
        <f t="shared" si="541"/>
        <v>5</v>
      </c>
    </row>
    <row r="3489" spans="1:25" ht="19" customHeight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542"/>
        <v>42149.732083333329</v>
      </c>
      <c r="L3489" s="12">
        <f t="shared" si="543"/>
        <v>2015</v>
      </c>
      <c r="M3489" s="12">
        <f t="shared" si="544"/>
        <v>5</v>
      </c>
      <c r="N3489" s="11"/>
      <c r="O3489" s="11">
        <f t="shared" si="545"/>
        <v>42179.732083333329</v>
      </c>
      <c r="P3489" t="b">
        <v>0</v>
      </c>
      <c r="Q3489">
        <v>66</v>
      </c>
      <c r="R3489" t="b">
        <v>1</v>
      </c>
      <c r="S3489" t="s">
        <v>8271</v>
      </c>
      <c r="T3489" s="5">
        <f t="shared" si="546"/>
        <v>127.75000000000001</v>
      </c>
      <c r="U3489" s="5">
        <f t="shared" si="547"/>
        <v>38.712121212121211</v>
      </c>
      <c r="V3489" t="str">
        <f t="shared" si="548"/>
        <v>theater</v>
      </c>
      <c r="W3489" t="str">
        <f t="shared" si="549"/>
        <v>plays</v>
      </c>
      <c r="X3489" s="8">
        <f t="shared" si="540"/>
        <v>2015</v>
      </c>
      <c r="Y3489" s="8">
        <f t="shared" si="541"/>
        <v>5</v>
      </c>
    </row>
    <row r="3490" spans="1:25" ht="19" customHeight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542"/>
        <v>42087.55972222222</v>
      </c>
      <c r="L3490" s="12">
        <f t="shared" si="543"/>
        <v>2015</v>
      </c>
      <c r="M3490" s="12">
        <f t="shared" si="544"/>
        <v>3</v>
      </c>
      <c r="N3490" s="11"/>
      <c r="O3490" s="11">
        <f t="shared" si="545"/>
        <v>42111.458333333336</v>
      </c>
      <c r="P3490" t="b">
        <v>0</v>
      </c>
      <c r="Q3490">
        <v>29</v>
      </c>
      <c r="R3490" t="b">
        <v>1</v>
      </c>
      <c r="S3490" t="s">
        <v>8271</v>
      </c>
      <c r="T3490" s="5">
        <f t="shared" si="546"/>
        <v>121.2</v>
      </c>
      <c r="U3490" s="5">
        <f t="shared" si="547"/>
        <v>125.37931034482759</v>
      </c>
      <c r="V3490" t="str">
        <f t="shared" si="548"/>
        <v>theater</v>
      </c>
      <c r="W3490" t="str">
        <f t="shared" si="549"/>
        <v>plays</v>
      </c>
      <c r="X3490" s="8">
        <f t="shared" si="540"/>
        <v>2015</v>
      </c>
      <c r="Y3490" s="8">
        <f t="shared" si="541"/>
        <v>3</v>
      </c>
    </row>
    <row r="3491" spans="1:25" ht="19" customHeight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542"/>
        <v>41753.427442129629</v>
      </c>
      <c r="L3491" s="12">
        <f t="shared" si="543"/>
        <v>2014</v>
      </c>
      <c r="M3491" s="12">
        <f t="shared" si="544"/>
        <v>4</v>
      </c>
      <c r="N3491" s="11"/>
      <c r="O3491" s="11">
        <f t="shared" si="545"/>
        <v>41783.666666666664</v>
      </c>
      <c r="P3491" t="b">
        <v>0</v>
      </c>
      <c r="Q3491">
        <v>72</v>
      </c>
      <c r="R3491" t="b">
        <v>1</v>
      </c>
      <c r="S3491" t="s">
        <v>8271</v>
      </c>
      <c r="T3491" s="5">
        <f t="shared" si="546"/>
        <v>112.7</v>
      </c>
      <c r="U3491" s="5">
        <f t="shared" si="547"/>
        <v>78.263888888888886</v>
      </c>
      <c r="V3491" t="str">
        <f t="shared" si="548"/>
        <v>theater</v>
      </c>
      <c r="W3491" t="str">
        <f t="shared" si="549"/>
        <v>plays</v>
      </c>
      <c r="X3491" s="8">
        <f t="shared" si="540"/>
        <v>2014</v>
      </c>
      <c r="Y3491" s="8">
        <f t="shared" si="541"/>
        <v>4</v>
      </c>
    </row>
    <row r="3492" spans="1:25" ht="19" customHeight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542"/>
        <v>42443.594027777777</v>
      </c>
      <c r="L3492" s="12">
        <f t="shared" si="543"/>
        <v>2016</v>
      </c>
      <c r="M3492" s="12">
        <f t="shared" si="544"/>
        <v>3</v>
      </c>
      <c r="N3492" s="11"/>
      <c r="O3492" s="11">
        <f t="shared" si="545"/>
        <v>42473.594027777777</v>
      </c>
      <c r="P3492" t="b">
        <v>0</v>
      </c>
      <c r="Q3492">
        <v>27</v>
      </c>
      <c r="R3492" t="b">
        <v>1</v>
      </c>
      <c r="S3492" t="s">
        <v>8271</v>
      </c>
      <c r="T3492" s="5">
        <f t="shared" si="546"/>
        <v>127.49999999999999</v>
      </c>
      <c r="U3492" s="5">
        <f t="shared" si="547"/>
        <v>47.222222222222221</v>
      </c>
      <c r="V3492" t="str">
        <f t="shared" si="548"/>
        <v>theater</v>
      </c>
      <c r="W3492" t="str">
        <f t="shared" si="549"/>
        <v>plays</v>
      </c>
      <c r="X3492" s="8">
        <f t="shared" si="540"/>
        <v>2016</v>
      </c>
      <c r="Y3492" s="8">
        <f t="shared" si="541"/>
        <v>3</v>
      </c>
    </row>
    <row r="3493" spans="1:25" ht="19" customHeight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542"/>
        <v>42121.041481481479</v>
      </c>
      <c r="L3493" s="12">
        <f t="shared" si="543"/>
        <v>2015</v>
      </c>
      <c r="M3493" s="12">
        <f t="shared" si="544"/>
        <v>4</v>
      </c>
      <c r="N3493" s="11"/>
      <c r="O3493" s="11">
        <f t="shared" si="545"/>
        <v>42142.041481481479</v>
      </c>
      <c r="P3493" t="b">
        <v>0</v>
      </c>
      <c r="Q3493">
        <v>10</v>
      </c>
      <c r="R3493" t="b">
        <v>1</v>
      </c>
      <c r="S3493" t="s">
        <v>8271</v>
      </c>
      <c r="T3493" s="5">
        <f t="shared" si="546"/>
        <v>158.20000000000002</v>
      </c>
      <c r="U3493" s="5">
        <f t="shared" si="547"/>
        <v>79.099999999999994</v>
      </c>
      <c r="V3493" t="str">
        <f t="shared" si="548"/>
        <v>theater</v>
      </c>
      <c r="W3493" t="str">
        <f t="shared" si="549"/>
        <v>plays</v>
      </c>
      <c r="X3493" s="8">
        <f t="shared" si="540"/>
        <v>2015</v>
      </c>
      <c r="Y3493" s="8">
        <f t="shared" si="541"/>
        <v>4</v>
      </c>
    </row>
    <row r="3494" spans="1:25" ht="19" customHeight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542"/>
        <v>42267.800891203697</v>
      </c>
      <c r="L3494" s="12">
        <f t="shared" si="543"/>
        <v>2015</v>
      </c>
      <c r="M3494" s="12">
        <f t="shared" si="544"/>
        <v>9</v>
      </c>
      <c r="N3494" s="11"/>
      <c r="O3494" s="11">
        <f t="shared" si="545"/>
        <v>42302.800891203697</v>
      </c>
      <c r="P3494" t="b">
        <v>0</v>
      </c>
      <c r="Q3494">
        <v>35</v>
      </c>
      <c r="R3494" t="b">
        <v>1</v>
      </c>
      <c r="S3494" t="s">
        <v>8271</v>
      </c>
      <c r="T3494" s="5">
        <f t="shared" si="546"/>
        <v>105.26894736842105</v>
      </c>
      <c r="U3494" s="5">
        <f t="shared" si="547"/>
        <v>114.29199999999999</v>
      </c>
      <c r="V3494" t="str">
        <f t="shared" si="548"/>
        <v>theater</v>
      </c>
      <c r="W3494" t="str">
        <f t="shared" si="549"/>
        <v>plays</v>
      </c>
      <c r="X3494" s="8">
        <f t="shared" si="540"/>
        <v>2015</v>
      </c>
      <c r="Y3494" s="8">
        <f t="shared" si="541"/>
        <v>9</v>
      </c>
    </row>
    <row r="3495" spans="1:25" ht="19" customHeight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542"/>
        <v>41848.657824074071</v>
      </c>
      <c r="L3495" s="12">
        <f t="shared" si="543"/>
        <v>2014</v>
      </c>
      <c r="M3495" s="12">
        <f t="shared" si="544"/>
        <v>7</v>
      </c>
      <c r="N3495" s="11"/>
      <c r="O3495" s="11">
        <f t="shared" si="545"/>
        <v>41868.007638888885</v>
      </c>
      <c r="P3495" t="b">
        <v>0</v>
      </c>
      <c r="Q3495">
        <v>29</v>
      </c>
      <c r="R3495" t="b">
        <v>1</v>
      </c>
      <c r="S3495" t="s">
        <v>8271</v>
      </c>
      <c r="T3495" s="5">
        <f t="shared" si="546"/>
        <v>100</v>
      </c>
      <c r="U3495" s="5">
        <f t="shared" si="547"/>
        <v>51.724137931034484</v>
      </c>
      <c r="V3495" t="str">
        <f t="shared" si="548"/>
        <v>theater</v>
      </c>
      <c r="W3495" t="str">
        <f t="shared" si="549"/>
        <v>plays</v>
      </c>
      <c r="X3495" s="8">
        <f t="shared" si="540"/>
        <v>2014</v>
      </c>
      <c r="Y3495" s="8">
        <f t="shared" si="541"/>
        <v>7</v>
      </c>
    </row>
    <row r="3496" spans="1:25" ht="19" customHeight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542"/>
        <v>42689.006655092591</v>
      </c>
      <c r="L3496" s="12">
        <f t="shared" si="543"/>
        <v>2016</v>
      </c>
      <c r="M3496" s="12">
        <f t="shared" si="544"/>
        <v>11</v>
      </c>
      <c r="N3496" s="11"/>
      <c r="O3496" s="11">
        <f t="shared" si="545"/>
        <v>42700.041666666664</v>
      </c>
      <c r="P3496" t="b">
        <v>0</v>
      </c>
      <c r="Q3496">
        <v>13</v>
      </c>
      <c r="R3496" t="b">
        <v>1</v>
      </c>
      <c r="S3496" t="s">
        <v>8271</v>
      </c>
      <c r="T3496" s="5">
        <f t="shared" si="546"/>
        <v>100</v>
      </c>
      <c r="U3496" s="5">
        <f t="shared" si="547"/>
        <v>30.76923076923077</v>
      </c>
      <c r="V3496" t="str">
        <f t="shared" si="548"/>
        <v>theater</v>
      </c>
      <c r="W3496" t="str">
        <f t="shared" si="549"/>
        <v>plays</v>
      </c>
      <c r="X3496" s="8">
        <f t="shared" si="540"/>
        <v>2016</v>
      </c>
      <c r="Y3496" s="8">
        <f t="shared" si="541"/>
        <v>11</v>
      </c>
    </row>
    <row r="3497" spans="1:25" ht="19" customHeight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542"/>
        <v>41915.554502314808</v>
      </c>
      <c r="L3497" s="12">
        <f t="shared" si="543"/>
        <v>2014</v>
      </c>
      <c r="M3497" s="12">
        <f t="shared" si="544"/>
        <v>10</v>
      </c>
      <c r="N3497" s="11"/>
      <c r="O3497" s="11">
        <f t="shared" si="545"/>
        <v>41944.512499999997</v>
      </c>
      <c r="P3497" t="b">
        <v>0</v>
      </c>
      <c r="Q3497">
        <v>72</v>
      </c>
      <c r="R3497" t="b">
        <v>1</v>
      </c>
      <c r="S3497" t="s">
        <v>8271</v>
      </c>
      <c r="T3497" s="5">
        <f t="shared" si="546"/>
        <v>106.86</v>
      </c>
      <c r="U3497" s="5">
        <f t="shared" si="547"/>
        <v>74.208333333333329</v>
      </c>
      <c r="V3497" t="str">
        <f t="shared" si="548"/>
        <v>theater</v>
      </c>
      <c r="W3497" t="str">
        <f t="shared" si="549"/>
        <v>plays</v>
      </c>
      <c r="X3497" s="8">
        <f t="shared" si="540"/>
        <v>2014</v>
      </c>
      <c r="Y3497" s="8">
        <f t="shared" si="541"/>
        <v>10</v>
      </c>
    </row>
    <row r="3498" spans="1:25" ht="19" customHeight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542"/>
        <v>42584.638495370367</v>
      </c>
      <c r="L3498" s="12">
        <f t="shared" si="543"/>
        <v>2016</v>
      </c>
      <c r="M3498" s="12">
        <f t="shared" si="544"/>
        <v>8</v>
      </c>
      <c r="N3498" s="11"/>
      <c r="O3498" s="11">
        <f t="shared" si="545"/>
        <v>42624.638495370367</v>
      </c>
      <c r="P3498" t="b">
        <v>0</v>
      </c>
      <c r="Q3498">
        <v>78</v>
      </c>
      <c r="R3498" t="b">
        <v>1</v>
      </c>
      <c r="S3498" t="s">
        <v>8271</v>
      </c>
      <c r="T3498" s="5">
        <f t="shared" si="546"/>
        <v>124.4</v>
      </c>
      <c r="U3498" s="5">
        <f t="shared" si="547"/>
        <v>47.846153846153847</v>
      </c>
      <c r="V3498" t="str">
        <f t="shared" si="548"/>
        <v>theater</v>
      </c>
      <c r="W3498" t="str">
        <f t="shared" si="549"/>
        <v>plays</v>
      </c>
      <c r="X3498" s="8">
        <f t="shared" si="540"/>
        <v>2016</v>
      </c>
      <c r="Y3498" s="8">
        <f t="shared" si="541"/>
        <v>8</v>
      </c>
    </row>
    <row r="3499" spans="1:25" ht="19" customHeight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542"/>
        <v>42511.53361111111</v>
      </c>
      <c r="L3499" s="12">
        <f t="shared" si="543"/>
        <v>2016</v>
      </c>
      <c r="M3499" s="12">
        <f t="shared" si="544"/>
        <v>5</v>
      </c>
      <c r="N3499" s="11"/>
      <c r="O3499" s="11">
        <f t="shared" si="545"/>
        <v>42523.708333333336</v>
      </c>
      <c r="P3499" t="b">
        <v>0</v>
      </c>
      <c r="Q3499">
        <v>49</v>
      </c>
      <c r="R3499" t="b">
        <v>1</v>
      </c>
      <c r="S3499" t="s">
        <v>8271</v>
      </c>
      <c r="T3499" s="5">
        <f t="shared" si="546"/>
        <v>108.70406189555126</v>
      </c>
      <c r="U3499" s="5">
        <f t="shared" si="547"/>
        <v>34.408163265306122</v>
      </c>
      <c r="V3499" t="str">
        <f t="shared" si="548"/>
        <v>theater</v>
      </c>
      <c r="W3499" t="str">
        <f t="shared" si="549"/>
        <v>plays</v>
      </c>
      <c r="X3499" s="8">
        <f t="shared" si="540"/>
        <v>2016</v>
      </c>
      <c r="Y3499" s="8">
        <f t="shared" si="541"/>
        <v>5</v>
      </c>
    </row>
    <row r="3500" spans="1:25" ht="19" customHeight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542"/>
        <v>42458.950277777774</v>
      </c>
      <c r="L3500" s="12">
        <f t="shared" si="543"/>
        <v>2016</v>
      </c>
      <c r="M3500" s="12">
        <f t="shared" si="544"/>
        <v>3</v>
      </c>
      <c r="N3500" s="11"/>
      <c r="O3500" s="11">
        <f t="shared" si="545"/>
        <v>42518.697222222218</v>
      </c>
      <c r="P3500" t="b">
        <v>0</v>
      </c>
      <c r="Q3500">
        <v>42</v>
      </c>
      <c r="R3500" t="b">
        <v>1</v>
      </c>
      <c r="S3500" t="s">
        <v>8271</v>
      </c>
      <c r="T3500" s="5">
        <f t="shared" si="546"/>
        <v>102.42424242424242</v>
      </c>
      <c r="U3500" s="5">
        <f t="shared" si="547"/>
        <v>40.238095238095241</v>
      </c>
      <c r="V3500" t="str">
        <f t="shared" si="548"/>
        <v>theater</v>
      </c>
      <c r="W3500" t="str">
        <f t="shared" si="549"/>
        <v>plays</v>
      </c>
      <c r="X3500" s="8">
        <f t="shared" si="540"/>
        <v>2016</v>
      </c>
      <c r="Y3500" s="8">
        <f t="shared" si="541"/>
        <v>3</v>
      </c>
    </row>
    <row r="3501" spans="1:25" ht="19" customHeight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542"/>
        <v>42131.827835648146</v>
      </c>
      <c r="L3501" s="12">
        <f t="shared" si="543"/>
        <v>2015</v>
      </c>
      <c r="M3501" s="12">
        <f t="shared" si="544"/>
        <v>5</v>
      </c>
      <c r="N3501" s="11"/>
      <c r="O3501" s="11">
        <f t="shared" si="545"/>
        <v>42186.082638888889</v>
      </c>
      <c r="P3501" t="b">
        <v>0</v>
      </c>
      <c r="Q3501">
        <v>35</v>
      </c>
      <c r="R3501" t="b">
        <v>1</v>
      </c>
      <c r="S3501" t="s">
        <v>8271</v>
      </c>
      <c r="T3501" s="5">
        <f t="shared" si="546"/>
        <v>105.5</v>
      </c>
      <c r="U3501" s="5">
        <f t="shared" si="547"/>
        <v>60.285714285714285</v>
      </c>
      <c r="V3501" t="str">
        <f t="shared" si="548"/>
        <v>theater</v>
      </c>
      <c r="W3501" t="str">
        <f t="shared" si="549"/>
        <v>plays</v>
      </c>
      <c r="X3501" s="8">
        <f t="shared" si="540"/>
        <v>2015</v>
      </c>
      <c r="Y3501" s="8">
        <f t="shared" si="541"/>
        <v>5</v>
      </c>
    </row>
    <row r="3502" spans="1:25" ht="19" customHeight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542"/>
        <v>42419.711087962962</v>
      </c>
      <c r="L3502" s="12">
        <f t="shared" si="543"/>
        <v>2016</v>
      </c>
      <c r="M3502" s="12">
        <f t="shared" si="544"/>
        <v>2</v>
      </c>
      <c r="N3502" s="11"/>
      <c r="O3502" s="11">
        <f t="shared" si="545"/>
        <v>42435.999305555553</v>
      </c>
      <c r="P3502" t="b">
        <v>0</v>
      </c>
      <c r="Q3502">
        <v>42</v>
      </c>
      <c r="R3502" t="b">
        <v>1</v>
      </c>
      <c r="S3502" t="s">
        <v>8271</v>
      </c>
      <c r="T3502" s="5">
        <f t="shared" si="546"/>
        <v>106.3</v>
      </c>
      <c r="U3502" s="5">
        <f t="shared" si="547"/>
        <v>25.30952380952381</v>
      </c>
      <c r="V3502" t="str">
        <f t="shared" si="548"/>
        <v>theater</v>
      </c>
      <c r="W3502" t="str">
        <f t="shared" si="549"/>
        <v>plays</v>
      </c>
      <c r="X3502" s="8">
        <f t="shared" si="540"/>
        <v>2016</v>
      </c>
      <c r="Y3502" s="8">
        <f t="shared" si="541"/>
        <v>2</v>
      </c>
    </row>
    <row r="3503" spans="1:25" ht="19" customHeight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542"/>
        <v>42233.555497685178</v>
      </c>
      <c r="L3503" s="12">
        <f t="shared" si="543"/>
        <v>2015</v>
      </c>
      <c r="M3503" s="12">
        <f t="shared" si="544"/>
        <v>8</v>
      </c>
      <c r="N3503" s="11"/>
      <c r="O3503" s="11">
        <f t="shared" si="545"/>
        <v>42258.555497685178</v>
      </c>
      <c r="P3503" t="b">
        <v>0</v>
      </c>
      <c r="Q3503">
        <v>42</v>
      </c>
      <c r="R3503" t="b">
        <v>1</v>
      </c>
      <c r="S3503" t="s">
        <v>8271</v>
      </c>
      <c r="T3503" s="5">
        <f t="shared" si="546"/>
        <v>100.66666666666666</v>
      </c>
      <c r="U3503" s="5">
        <f t="shared" si="547"/>
        <v>35.952380952380949</v>
      </c>
      <c r="V3503" t="str">
        <f t="shared" si="548"/>
        <v>theater</v>
      </c>
      <c r="W3503" t="str">
        <f t="shared" si="549"/>
        <v>plays</v>
      </c>
      <c r="X3503" s="8">
        <f t="shared" si="540"/>
        <v>2015</v>
      </c>
      <c r="Y3503" s="8">
        <f t="shared" si="541"/>
        <v>8</v>
      </c>
    </row>
    <row r="3504" spans="1:25" ht="19" customHeight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542"/>
        <v>42430.631064814814</v>
      </c>
      <c r="L3504" s="12">
        <f t="shared" si="543"/>
        <v>2016</v>
      </c>
      <c r="M3504" s="12">
        <f t="shared" si="544"/>
        <v>3</v>
      </c>
      <c r="N3504" s="11"/>
      <c r="O3504" s="11">
        <f t="shared" si="545"/>
        <v>42444.957638888889</v>
      </c>
      <c r="P3504" t="b">
        <v>0</v>
      </c>
      <c r="Q3504">
        <v>31</v>
      </c>
      <c r="R3504" t="b">
        <v>1</v>
      </c>
      <c r="S3504" t="s">
        <v>8271</v>
      </c>
      <c r="T3504" s="5">
        <f t="shared" si="546"/>
        <v>105.4</v>
      </c>
      <c r="U3504" s="5">
        <f t="shared" si="547"/>
        <v>136</v>
      </c>
      <c r="V3504" t="str">
        <f t="shared" si="548"/>
        <v>theater</v>
      </c>
      <c r="W3504" t="str">
        <f t="shared" si="549"/>
        <v>plays</v>
      </c>
      <c r="X3504" s="8">
        <f t="shared" si="540"/>
        <v>2016</v>
      </c>
      <c r="Y3504" s="8">
        <f t="shared" si="541"/>
        <v>3</v>
      </c>
    </row>
    <row r="3505" spans="1:25" ht="19" customHeight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542"/>
        <v>42545.27</v>
      </c>
      <c r="L3505" s="12">
        <f t="shared" si="543"/>
        <v>2016</v>
      </c>
      <c r="M3505" s="12">
        <f t="shared" si="544"/>
        <v>6</v>
      </c>
      <c r="N3505" s="11"/>
      <c r="O3505" s="11">
        <f t="shared" si="545"/>
        <v>42575.27</v>
      </c>
      <c r="P3505" t="b">
        <v>0</v>
      </c>
      <c r="Q3505">
        <v>38</v>
      </c>
      <c r="R3505" t="b">
        <v>1</v>
      </c>
      <c r="S3505" t="s">
        <v>8271</v>
      </c>
      <c r="T3505" s="5">
        <f t="shared" si="546"/>
        <v>107.55999999999999</v>
      </c>
      <c r="U3505" s="5">
        <f t="shared" si="547"/>
        <v>70.763157894736835</v>
      </c>
      <c r="V3505" t="str">
        <f t="shared" si="548"/>
        <v>theater</v>
      </c>
      <c r="W3505" t="str">
        <f t="shared" si="549"/>
        <v>plays</v>
      </c>
      <c r="X3505" s="8">
        <f t="shared" si="540"/>
        <v>2016</v>
      </c>
      <c r="Y3505" s="8">
        <f t="shared" si="541"/>
        <v>6</v>
      </c>
    </row>
    <row r="3506" spans="1:25" ht="19" customHeight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542"/>
        <v>42297.540405092594</v>
      </c>
      <c r="L3506" s="12">
        <f t="shared" si="543"/>
        <v>2015</v>
      </c>
      <c r="M3506" s="12">
        <f t="shared" si="544"/>
        <v>10</v>
      </c>
      <c r="N3506" s="11"/>
      <c r="O3506" s="11">
        <f t="shared" si="545"/>
        <v>42327.582071759258</v>
      </c>
      <c r="P3506" t="b">
        <v>0</v>
      </c>
      <c r="Q3506">
        <v>8</v>
      </c>
      <c r="R3506" t="b">
        <v>1</v>
      </c>
      <c r="S3506" t="s">
        <v>8271</v>
      </c>
      <c r="T3506" s="5">
        <f t="shared" si="546"/>
        <v>100</v>
      </c>
      <c r="U3506" s="5">
        <f t="shared" si="547"/>
        <v>125</v>
      </c>
      <c r="V3506" t="str">
        <f t="shared" si="548"/>
        <v>theater</v>
      </c>
      <c r="W3506" t="str">
        <f t="shared" si="549"/>
        <v>plays</v>
      </c>
      <c r="X3506" s="8">
        <f t="shared" si="540"/>
        <v>2015</v>
      </c>
      <c r="Y3506" s="8">
        <f t="shared" si="541"/>
        <v>10</v>
      </c>
    </row>
    <row r="3507" spans="1:25" ht="19" customHeight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542"/>
        <v>41760.727372685185</v>
      </c>
      <c r="L3507" s="12">
        <f t="shared" si="543"/>
        <v>2014</v>
      </c>
      <c r="M3507" s="12">
        <f t="shared" si="544"/>
        <v>5</v>
      </c>
      <c r="N3507" s="11"/>
      <c r="O3507" s="11">
        <f t="shared" si="545"/>
        <v>41771.958333333328</v>
      </c>
      <c r="P3507" t="b">
        <v>0</v>
      </c>
      <c r="Q3507">
        <v>39</v>
      </c>
      <c r="R3507" t="b">
        <v>1</v>
      </c>
      <c r="S3507" t="s">
        <v>8271</v>
      </c>
      <c r="T3507" s="5">
        <f t="shared" si="546"/>
        <v>103.76</v>
      </c>
      <c r="U3507" s="5">
        <f t="shared" si="547"/>
        <v>66.512820512820511</v>
      </c>
      <c r="V3507" t="str">
        <f t="shared" si="548"/>
        <v>theater</v>
      </c>
      <c r="W3507" t="str">
        <f t="shared" si="549"/>
        <v>plays</v>
      </c>
      <c r="X3507" s="8">
        <f t="shared" si="540"/>
        <v>2014</v>
      </c>
      <c r="Y3507" s="8">
        <f t="shared" si="541"/>
        <v>5</v>
      </c>
    </row>
    <row r="3508" spans="1:25" ht="19" customHeight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542"/>
        <v>41829.525925925926</v>
      </c>
      <c r="L3508" s="12">
        <f t="shared" si="543"/>
        <v>2014</v>
      </c>
      <c r="M3508" s="12">
        <f t="shared" si="544"/>
        <v>7</v>
      </c>
      <c r="N3508" s="11"/>
      <c r="O3508" s="11">
        <f t="shared" si="545"/>
        <v>41874.525925925926</v>
      </c>
      <c r="P3508" t="b">
        <v>0</v>
      </c>
      <c r="Q3508">
        <v>29</v>
      </c>
      <c r="R3508" t="b">
        <v>1</v>
      </c>
      <c r="S3508" t="s">
        <v>8271</v>
      </c>
      <c r="T3508" s="5">
        <f t="shared" si="546"/>
        <v>101.49999999999999</v>
      </c>
      <c r="U3508" s="5">
        <f t="shared" si="547"/>
        <v>105</v>
      </c>
      <c r="V3508" t="str">
        <f t="shared" si="548"/>
        <v>theater</v>
      </c>
      <c r="W3508" t="str">
        <f t="shared" si="549"/>
        <v>plays</v>
      </c>
      <c r="X3508" s="8">
        <f t="shared" si="540"/>
        <v>2014</v>
      </c>
      <c r="Y3508" s="8">
        <f t="shared" si="541"/>
        <v>7</v>
      </c>
    </row>
    <row r="3509" spans="1:25" ht="19" customHeight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542"/>
        <v>42491.714548611104</v>
      </c>
      <c r="L3509" s="12">
        <f t="shared" si="543"/>
        <v>2016</v>
      </c>
      <c r="M3509" s="12">
        <f t="shared" si="544"/>
        <v>5</v>
      </c>
      <c r="N3509" s="11"/>
      <c r="O3509" s="11">
        <f t="shared" si="545"/>
        <v>42521.714548611104</v>
      </c>
      <c r="P3509" t="b">
        <v>0</v>
      </c>
      <c r="Q3509">
        <v>72</v>
      </c>
      <c r="R3509" t="b">
        <v>1</v>
      </c>
      <c r="S3509" t="s">
        <v>8271</v>
      </c>
      <c r="T3509" s="5">
        <f t="shared" si="546"/>
        <v>104.4</v>
      </c>
      <c r="U3509" s="5">
        <f t="shared" si="547"/>
        <v>145</v>
      </c>
      <c r="V3509" t="str">
        <f t="shared" si="548"/>
        <v>theater</v>
      </c>
      <c r="W3509" t="str">
        <f t="shared" si="549"/>
        <v>plays</v>
      </c>
      <c r="X3509" s="8">
        <f t="shared" si="540"/>
        <v>2016</v>
      </c>
      <c r="Y3509" s="8">
        <f t="shared" si="541"/>
        <v>5</v>
      </c>
    </row>
    <row r="3510" spans="1:25" ht="19" customHeight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542"/>
        <v>42477.521446759252</v>
      </c>
      <c r="L3510" s="12">
        <f t="shared" si="543"/>
        <v>2016</v>
      </c>
      <c r="M3510" s="12">
        <f t="shared" si="544"/>
        <v>4</v>
      </c>
      <c r="N3510" s="11"/>
      <c r="O3510" s="11">
        <f t="shared" si="545"/>
        <v>42500.666666666664</v>
      </c>
      <c r="P3510" t="b">
        <v>0</v>
      </c>
      <c r="Q3510">
        <v>15</v>
      </c>
      <c r="R3510" t="b">
        <v>1</v>
      </c>
      <c r="S3510" t="s">
        <v>8271</v>
      </c>
      <c r="T3510" s="5">
        <f t="shared" si="546"/>
        <v>180</v>
      </c>
      <c r="U3510" s="5">
        <f t="shared" si="547"/>
        <v>12</v>
      </c>
      <c r="V3510" t="str">
        <f t="shared" si="548"/>
        <v>theater</v>
      </c>
      <c r="W3510" t="str">
        <f t="shared" si="549"/>
        <v>plays</v>
      </c>
      <c r="X3510" s="8">
        <f t="shared" si="540"/>
        <v>2016</v>
      </c>
      <c r="Y3510" s="8">
        <f t="shared" si="541"/>
        <v>4</v>
      </c>
    </row>
    <row r="3511" spans="1:25" ht="19" customHeight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542"/>
        <v>41950.651226851849</v>
      </c>
      <c r="L3511" s="12">
        <f t="shared" si="543"/>
        <v>2014</v>
      </c>
      <c r="M3511" s="12">
        <f t="shared" si="544"/>
        <v>11</v>
      </c>
      <c r="N3511" s="11"/>
      <c r="O3511" s="11">
        <f t="shared" si="545"/>
        <v>41963.996527777774</v>
      </c>
      <c r="P3511" t="b">
        <v>0</v>
      </c>
      <c r="Q3511">
        <v>33</v>
      </c>
      <c r="R3511" t="b">
        <v>1</v>
      </c>
      <c r="S3511" t="s">
        <v>8271</v>
      </c>
      <c r="T3511" s="5">
        <f t="shared" si="546"/>
        <v>106.33333333333333</v>
      </c>
      <c r="U3511" s="5">
        <f t="shared" si="547"/>
        <v>96.666666666666671</v>
      </c>
      <c r="V3511" t="str">
        <f t="shared" si="548"/>
        <v>theater</v>
      </c>
      <c r="W3511" t="str">
        <f t="shared" si="549"/>
        <v>plays</v>
      </c>
      <c r="X3511" s="8">
        <f t="shared" si="540"/>
        <v>2014</v>
      </c>
      <c r="Y3511" s="8">
        <f t="shared" si="541"/>
        <v>11</v>
      </c>
    </row>
    <row r="3512" spans="1:25" ht="19" customHeight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542"/>
        <v>41802.412569444445</v>
      </c>
      <c r="L3512" s="12">
        <f t="shared" si="543"/>
        <v>2014</v>
      </c>
      <c r="M3512" s="12">
        <f t="shared" si="544"/>
        <v>6</v>
      </c>
      <c r="N3512" s="11"/>
      <c r="O3512" s="11">
        <f t="shared" si="545"/>
        <v>41822.412569444445</v>
      </c>
      <c r="P3512" t="b">
        <v>0</v>
      </c>
      <c r="Q3512">
        <v>15</v>
      </c>
      <c r="R3512" t="b">
        <v>1</v>
      </c>
      <c r="S3512" t="s">
        <v>8271</v>
      </c>
      <c r="T3512" s="5">
        <f t="shared" si="546"/>
        <v>100.55555555555556</v>
      </c>
      <c r="U3512" s="5">
        <f t="shared" si="547"/>
        <v>60.333333333333336</v>
      </c>
      <c r="V3512" t="str">
        <f t="shared" si="548"/>
        <v>theater</v>
      </c>
      <c r="W3512" t="str">
        <f t="shared" si="549"/>
        <v>plays</v>
      </c>
      <c r="X3512" s="8">
        <f t="shared" si="540"/>
        <v>2014</v>
      </c>
      <c r="Y3512" s="8">
        <f t="shared" si="541"/>
        <v>6</v>
      </c>
    </row>
    <row r="3513" spans="1:25" ht="19" customHeight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542"/>
        <v>41927.665451388886</v>
      </c>
      <c r="L3513" s="12">
        <f t="shared" si="543"/>
        <v>2014</v>
      </c>
      <c r="M3513" s="12">
        <f t="shared" si="544"/>
        <v>10</v>
      </c>
      <c r="N3513" s="11"/>
      <c r="O3513" s="11">
        <f t="shared" si="545"/>
        <v>41950.5625</v>
      </c>
      <c r="P3513" t="b">
        <v>0</v>
      </c>
      <c r="Q3513">
        <v>19</v>
      </c>
      <c r="R3513" t="b">
        <v>1</v>
      </c>
      <c r="S3513" t="s">
        <v>8271</v>
      </c>
      <c r="T3513" s="5">
        <f t="shared" si="546"/>
        <v>101.2</v>
      </c>
      <c r="U3513" s="5">
        <f t="shared" si="547"/>
        <v>79.89473684210526</v>
      </c>
      <c r="V3513" t="str">
        <f t="shared" si="548"/>
        <v>theater</v>
      </c>
      <c r="W3513" t="str">
        <f t="shared" si="549"/>
        <v>plays</v>
      </c>
      <c r="X3513" s="8">
        <f t="shared" si="540"/>
        <v>2014</v>
      </c>
      <c r="Y3513" s="8">
        <f t="shared" si="541"/>
        <v>10</v>
      </c>
    </row>
    <row r="3514" spans="1:25" ht="19" customHeight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542"/>
        <v>42057.328611111108</v>
      </c>
      <c r="L3514" s="12">
        <f t="shared" si="543"/>
        <v>2015</v>
      </c>
      <c r="M3514" s="12">
        <f t="shared" si="544"/>
        <v>2</v>
      </c>
      <c r="N3514" s="11"/>
      <c r="O3514" s="11">
        <f t="shared" si="545"/>
        <v>42117.286944444444</v>
      </c>
      <c r="P3514" t="b">
        <v>0</v>
      </c>
      <c r="Q3514">
        <v>17</v>
      </c>
      <c r="R3514" t="b">
        <v>1</v>
      </c>
      <c r="S3514" t="s">
        <v>8271</v>
      </c>
      <c r="T3514" s="5">
        <f t="shared" si="546"/>
        <v>100</v>
      </c>
      <c r="U3514" s="5">
        <f t="shared" si="547"/>
        <v>58.823529411764703</v>
      </c>
      <c r="V3514" t="str">
        <f t="shared" si="548"/>
        <v>theater</v>
      </c>
      <c r="W3514" t="str">
        <f t="shared" si="549"/>
        <v>plays</v>
      </c>
      <c r="X3514" s="8">
        <f t="shared" si="540"/>
        <v>2015</v>
      </c>
      <c r="Y3514" s="8">
        <f t="shared" si="541"/>
        <v>2</v>
      </c>
    </row>
    <row r="3515" spans="1:25" ht="19" customHeight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542"/>
        <v>41780.887870370367</v>
      </c>
      <c r="L3515" s="12">
        <f t="shared" si="543"/>
        <v>2014</v>
      </c>
      <c r="M3515" s="12">
        <f t="shared" si="544"/>
        <v>5</v>
      </c>
      <c r="N3515" s="11"/>
      <c r="O3515" s="11">
        <f t="shared" si="545"/>
        <v>41793.999305555553</v>
      </c>
      <c r="P3515" t="b">
        <v>0</v>
      </c>
      <c r="Q3515">
        <v>44</v>
      </c>
      <c r="R3515" t="b">
        <v>1</v>
      </c>
      <c r="S3515" t="s">
        <v>8271</v>
      </c>
      <c r="T3515" s="5">
        <f t="shared" si="546"/>
        <v>118.39285714285714</v>
      </c>
      <c r="U3515" s="5">
        <f t="shared" si="547"/>
        <v>75.340909090909093</v>
      </c>
      <c r="V3515" t="str">
        <f t="shared" si="548"/>
        <v>theater</v>
      </c>
      <c r="W3515" t="str">
        <f t="shared" si="549"/>
        <v>plays</v>
      </c>
      <c r="X3515" s="8">
        <f t="shared" si="540"/>
        <v>2014</v>
      </c>
      <c r="Y3515" s="8">
        <f t="shared" si="541"/>
        <v>5</v>
      </c>
    </row>
    <row r="3516" spans="1:25" ht="19" customHeight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542"/>
        <v>42020.638333333329</v>
      </c>
      <c r="L3516" s="12">
        <f t="shared" si="543"/>
        <v>2015</v>
      </c>
      <c r="M3516" s="12">
        <f t="shared" si="544"/>
        <v>1</v>
      </c>
      <c r="N3516" s="11"/>
      <c r="O3516" s="11">
        <f t="shared" si="545"/>
        <v>42036.999305555553</v>
      </c>
      <c r="P3516" t="b">
        <v>0</v>
      </c>
      <c r="Q3516">
        <v>10</v>
      </c>
      <c r="R3516" t="b">
        <v>1</v>
      </c>
      <c r="S3516" t="s">
        <v>8271</v>
      </c>
      <c r="T3516" s="5">
        <f t="shared" si="546"/>
        <v>110.00000000000001</v>
      </c>
      <c r="U3516" s="5">
        <f t="shared" si="547"/>
        <v>55</v>
      </c>
      <c r="V3516" t="str">
        <f t="shared" si="548"/>
        <v>theater</v>
      </c>
      <c r="W3516" t="str">
        <f t="shared" si="549"/>
        <v>plays</v>
      </c>
      <c r="X3516" s="8">
        <f t="shared" si="540"/>
        <v>2015</v>
      </c>
      <c r="Y3516" s="8">
        <f t="shared" si="541"/>
        <v>1</v>
      </c>
    </row>
    <row r="3517" spans="1:25" ht="19" customHeight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542"/>
        <v>42125.564479166664</v>
      </c>
      <c r="L3517" s="12">
        <f t="shared" si="543"/>
        <v>2015</v>
      </c>
      <c r="M3517" s="12">
        <f t="shared" si="544"/>
        <v>5</v>
      </c>
      <c r="N3517" s="11"/>
      <c r="O3517" s="11">
        <f t="shared" si="545"/>
        <v>42155.564479166664</v>
      </c>
      <c r="P3517" t="b">
        <v>0</v>
      </c>
      <c r="Q3517">
        <v>46</v>
      </c>
      <c r="R3517" t="b">
        <v>1</v>
      </c>
      <c r="S3517" t="s">
        <v>8271</v>
      </c>
      <c r="T3517" s="5">
        <f t="shared" si="546"/>
        <v>102.66666666666666</v>
      </c>
      <c r="U3517" s="5">
        <f t="shared" si="547"/>
        <v>66.956521739130437</v>
      </c>
      <c r="V3517" t="str">
        <f t="shared" si="548"/>
        <v>theater</v>
      </c>
      <c r="W3517" t="str">
        <f t="shared" si="549"/>
        <v>plays</v>
      </c>
      <c r="X3517" s="8">
        <f t="shared" si="540"/>
        <v>2015</v>
      </c>
      <c r="Y3517" s="8">
        <f t="shared" si="541"/>
        <v>5</v>
      </c>
    </row>
    <row r="3518" spans="1:25" ht="19" customHeight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542"/>
        <v>41855.801736111105</v>
      </c>
      <c r="L3518" s="12">
        <f t="shared" si="543"/>
        <v>2014</v>
      </c>
      <c r="M3518" s="12">
        <f t="shared" si="544"/>
        <v>8</v>
      </c>
      <c r="N3518" s="11"/>
      <c r="O3518" s="11">
        <f t="shared" si="545"/>
        <v>41889.916666666664</v>
      </c>
      <c r="P3518" t="b">
        <v>0</v>
      </c>
      <c r="Q3518">
        <v>11</v>
      </c>
      <c r="R3518" t="b">
        <v>1</v>
      </c>
      <c r="S3518" t="s">
        <v>8271</v>
      </c>
      <c r="T3518" s="5">
        <f t="shared" si="546"/>
        <v>100</v>
      </c>
      <c r="U3518" s="5">
        <f t="shared" si="547"/>
        <v>227.27272727272728</v>
      </c>
      <c r="V3518" t="str">
        <f t="shared" si="548"/>
        <v>theater</v>
      </c>
      <c r="W3518" t="str">
        <f t="shared" si="549"/>
        <v>plays</v>
      </c>
      <c r="X3518" s="8">
        <f t="shared" si="540"/>
        <v>2014</v>
      </c>
      <c r="Y3518" s="8">
        <f t="shared" si="541"/>
        <v>8</v>
      </c>
    </row>
    <row r="3519" spans="1:25" ht="19" customHeight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542"/>
        <v>41794.609189814808</v>
      </c>
      <c r="L3519" s="12">
        <f t="shared" si="543"/>
        <v>2014</v>
      </c>
      <c r="M3519" s="12">
        <f t="shared" si="544"/>
        <v>6</v>
      </c>
      <c r="N3519" s="11"/>
      <c r="O3519" s="11">
        <f t="shared" si="545"/>
        <v>41824.25</v>
      </c>
      <c r="P3519" t="b">
        <v>0</v>
      </c>
      <c r="Q3519">
        <v>13</v>
      </c>
      <c r="R3519" t="b">
        <v>1</v>
      </c>
      <c r="S3519" t="s">
        <v>8271</v>
      </c>
      <c r="T3519" s="5">
        <f t="shared" si="546"/>
        <v>100</v>
      </c>
      <c r="U3519" s="5">
        <f t="shared" si="547"/>
        <v>307.69230769230768</v>
      </c>
      <c r="V3519" t="str">
        <f t="shared" si="548"/>
        <v>theater</v>
      </c>
      <c r="W3519" t="str">
        <f t="shared" si="549"/>
        <v>plays</v>
      </c>
      <c r="X3519" s="8">
        <f t="shared" si="540"/>
        <v>2014</v>
      </c>
      <c r="Y3519" s="8">
        <f t="shared" si="541"/>
        <v>6</v>
      </c>
    </row>
    <row r="3520" spans="1:25" ht="19" customHeight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542"/>
        <v>41893.575219907405</v>
      </c>
      <c r="L3520" s="12">
        <f t="shared" si="543"/>
        <v>2014</v>
      </c>
      <c r="M3520" s="12">
        <f t="shared" si="544"/>
        <v>9</v>
      </c>
      <c r="N3520" s="11"/>
      <c r="O3520" s="11">
        <f t="shared" si="545"/>
        <v>41914.38958333333</v>
      </c>
      <c r="P3520" t="b">
        <v>0</v>
      </c>
      <c r="Q3520">
        <v>33</v>
      </c>
      <c r="R3520" t="b">
        <v>1</v>
      </c>
      <c r="S3520" t="s">
        <v>8271</v>
      </c>
      <c r="T3520" s="5">
        <f t="shared" si="546"/>
        <v>110.04599999999999</v>
      </c>
      <c r="U3520" s="5">
        <f t="shared" si="547"/>
        <v>50.020909090909093</v>
      </c>
      <c r="V3520" t="str">
        <f t="shared" si="548"/>
        <v>theater</v>
      </c>
      <c r="W3520" t="str">
        <f t="shared" si="549"/>
        <v>plays</v>
      </c>
      <c r="X3520" s="8">
        <f t="shared" si="540"/>
        <v>2014</v>
      </c>
      <c r="Y3520" s="8">
        <f t="shared" si="541"/>
        <v>9</v>
      </c>
    </row>
    <row r="3521" spans="1:25" ht="19" customHeight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542"/>
        <v>42037.390624999993</v>
      </c>
      <c r="L3521" s="12">
        <f t="shared" si="543"/>
        <v>2015</v>
      </c>
      <c r="M3521" s="12">
        <f t="shared" si="544"/>
        <v>2</v>
      </c>
      <c r="N3521" s="11"/>
      <c r="O3521" s="11">
        <f t="shared" si="545"/>
        <v>42067.390624999993</v>
      </c>
      <c r="P3521" t="b">
        <v>0</v>
      </c>
      <c r="Q3521">
        <v>28</v>
      </c>
      <c r="R3521" t="b">
        <v>1</v>
      </c>
      <c r="S3521" t="s">
        <v>8271</v>
      </c>
      <c r="T3521" s="5">
        <f t="shared" si="546"/>
        <v>101.35000000000001</v>
      </c>
      <c r="U3521" s="5">
        <f t="shared" si="547"/>
        <v>72.392857142857139</v>
      </c>
      <c r="V3521" t="str">
        <f t="shared" si="548"/>
        <v>theater</v>
      </c>
      <c r="W3521" t="str">
        <f t="shared" si="549"/>
        <v>plays</v>
      </c>
      <c r="X3521" s="8">
        <f t="shared" si="540"/>
        <v>2015</v>
      </c>
      <c r="Y3521" s="8">
        <f t="shared" si="541"/>
        <v>2</v>
      </c>
    </row>
    <row r="3522" spans="1:25" ht="19" customHeight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si="542"/>
        <v>42227.615879629629</v>
      </c>
      <c r="L3522" s="12">
        <f t="shared" si="543"/>
        <v>2015</v>
      </c>
      <c r="M3522" s="12">
        <f t="shared" si="544"/>
        <v>8</v>
      </c>
      <c r="N3522" s="11"/>
      <c r="O3522" s="11">
        <f t="shared" si="545"/>
        <v>42253.365972222215</v>
      </c>
      <c r="P3522" t="b">
        <v>0</v>
      </c>
      <c r="Q3522">
        <v>21</v>
      </c>
      <c r="R3522" t="b">
        <v>1</v>
      </c>
      <c r="S3522" t="s">
        <v>8271</v>
      </c>
      <c r="T3522" s="5">
        <f t="shared" si="546"/>
        <v>100.75</v>
      </c>
      <c r="U3522" s="5">
        <f t="shared" si="547"/>
        <v>95.952380952380949</v>
      </c>
      <c r="V3522" t="str">
        <f t="shared" si="548"/>
        <v>theater</v>
      </c>
      <c r="W3522" t="str">
        <f t="shared" si="549"/>
        <v>plays</v>
      </c>
      <c r="X3522" s="8">
        <f t="shared" ref="X3522:X3585" si="550">L3522</f>
        <v>2015</v>
      </c>
      <c r="Y3522" s="8">
        <f t="shared" ref="Y3522:Y3585" si="551">M3522</f>
        <v>8</v>
      </c>
    </row>
    <row r="3523" spans="1:25" ht="19" customHeight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ref="K3523:K3586" si="552">(J3523/86400)+25569+(-5/24)</f>
        <v>41881.153009259258</v>
      </c>
      <c r="L3523" s="12">
        <f t="shared" ref="L3523:L3586" si="553">YEAR(K3523)</f>
        <v>2014</v>
      </c>
      <c r="M3523" s="12">
        <f t="shared" ref="M3523:M3586" si="554">MONTH(K3523)</f>
        <v>8</v>
      </c>
      <c r="N3523" s="11"/>
      <c r="O3523" s="11">
        <f t="shared" ref="O3523:O3586" si="555">(I3523/86400)+25569+(-5/24)</f>
        <v>41911.153009259258</v>
      </c>
      <c r="P3523" t="b">
        <v>0</v>
      </c>
      <c r="Q3523">
        <v>13</v>
      </c>
      <c r="R3523" t="b">
        <v>1</v>
      </c>
      <c r="S3523" t="s">
        <v>8271</v>
      </c>
      <c r="T3523" s="5">
        <f t="shared" ref="T3523:T3586" si="556">E3523/D3523*100</f>
        <v>169.42857142857144</v>
      </c>
      <c r="U3523" s="5">
        <f t="shared" ref="U3523:U3586" si="557">IF(Q3523&gt;0,E3523/Q3523,0)</f>
        <v>45.615384615384613</v>
      </c>
      <c r="V3523" t="str">
        <f t="shared" ref="V3523:V3586" si="558">LEFT(S3523,SEARCH("/",S3523)-1)</f>
        <v>theater</v>
      </c>
      <c r="W3523" t="str">
        <f t="shared" ref="W3523:W3586" si="559">RIGHT($S3523,LEN($S3523)-SEARCH("/",$S3523))</f>
        <v>plays</v>
      </c>
      <c r="X3523" s="8">
        <f t="shared" si="550"/>
        <v>2014</v>
      </c>
      <c r="Y3523" s="8">
        <f t="shared" si="551"/>
        <v>8</v>
      </c>
    </row>
    <row r="3524" spans="1:25" ht="19" customHeight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552"/>
        <v>42234.581550925919</v>
      </c>
      <c r="L3524" s="12">
        <f t="shared" si="553"/>
        <v>2015</v>
      </c>
      <c r="M3524" s="12">
        <f t="shared" si="554"/>
        <v>8</v>
      </c>
      <c r="N3524" s="11"/>
      <c r="O3524" s="11">
        <f t="shared" si="555"/>
        <v>42262.212500000001</v>
      </c>
      <c r="P3524" t="b">
        <v>0</v>
      </c>
      <c r="Q3524">
        <v>34</v>
      </c>
      <c r="R3524" t="b">
        <v>1</v>
      </c>
      <c r="S3524" t="s">
        <v>8271</v>
      </c>
      <c r="T3524" s="5">
        <f t="shared" si="556"/>
        <v>100</v>
      </c>
      <c r="U3524" s="5">
        <f t="shared" si="557"/>
        <v>41.029411764705884</v>
      </c>
      <c r="V3524" t="str">
        <f t="shared" si="558"/>
        <v>theater</v>
      </c>
      <c r="W3524" t="str">
        <f t="shared" si="559"/>
        <v>plays</v>
      </c>
      <c r="X3524" s="8">
        <f t="shared" si="550"/>
        <v>2015</v>
      </c>
      <c r="Y3524" s="8">
        <f t="shared" si="551"/>
        <v>8</v>
      </c>
    </row>
    <row r="3525" spans="1:25" ht="19" customHeight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552"/>
        <v>42581.189212962963</v>
      </c>
      <c r="L3525" s="12">
        <f t="shared" si="553"/>
        <v>2016</v>
      </c>
      <c r="M3525" s="12">
        <f t="shared" si="554"/>
        <v>7</v>
      </c>
      <c r="N3525" s="11"/>
      <c r="O3525" s="11">
        <f t="shared" si="555"/>
        <v>42638.749999999993</v>
      </c>
      <c r="P3525" t="b">
        <v>0</v>
      </c>
      <c r="Q3525">
        <v>80</v>
      </c>
      <c r="R3525" t="b">
        <v>1</v>
      </c>
      <c r="S3525" t="s">
        <v>8271</v>
      </c>
      <c r="T3525" s="5">
        <f t="shared" si="556"/>
        <v>113.65</v>
      </c>
      <c r="U3525" s="5">
        <f t="shared" si="557"/>
        <v>56.825000000000003</v>
      </c>
      <c r="V3525" t="str">
        <f t="shared" si="558"/>
        <v>theater</v>
      </c>
      <c r="W3525" t="str">
        <f t="shared" si="559"/>
        <v>plays</v>
      </c>
      <c r="X3525" s="8">
        <f t="shared" si="550"/>
        <v>2016</v>
      </c>
      <c r="Y3525" s="8">
        <f t="shared" si="551"/>
        <v>7</v>
      </c>
    </row>
    <row r="3526" spans="1:25" ht="19" customHeight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552"/>
        <v>41880.555243055554</v>
      </c>
      <c r="L3526" s="12">
        <f t="shared" si="553"/>
        <v>2014</v>
      </c>
      <c r="M3526" s="12">
        <f t="shared" si="554"/>
        <v>8</v>
      </c>
      <c r="N3526" s="11"/>
      <c r="O3526" s="11">
        <f t="shared" si="555"/>
        <v>41894.958333333328</v>
      </c>
      <c r="P3526" t="b">
        <v>0</v>
      </c>
      <c r="Q3526">
        <v>74</v>
      </c>
      <c r="R3526" t="b">
        <v>1</v>
      </c>
      <c r="S3526" t="s">
        <v>8271</v>
      </c>
      <c r="T3526" s="5">
        <f t="shared" si="556"/>
        <v>101.56</v>
      </c>
      <c r="U3526" s="5">
        <f t="shared" si="557"/>
        <v>137.24324324324326</v>
      </c>
      <c r="V3526" t="str">
        <f t="shared" si="558"/>
        <v>theater</v>
      </c>
      <c r="W3526" t="str">
        <f t="shared" si="559"/>
        <v>plays</v>
      </c>
      <c r="X3526" s="8">
        <f t="shared" si="550"/>
        <v>2014</v>
      </c>
      <c r="Y3526" s="8">
        <f t="shared" si="551"/>
        <v>8</v>
      </c>
    </row>
    <row r="3527" spans="1:25" ht="19" customHeight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552"/>
        <v>42214.487337962964</v>
      </c>
      <c r="L3527" s="12">
        <f t="shared" si="553"/>
        <v>2015</v>
      </c>
      <c r="M3527" s="12">
        <f t="shared" si="554"/>
        <v>7</v>
      </c>
      <c r="N3527" s="11"/>
      <c r="O3527" s="11">
        <f t="shared" si="555"/>
        <v>42225.458333333336</v>
      </c>
      <c r="P3527" t="b">
        <v>0</v>
      </c>
      <c r="Q3527">
        <v>7</v>
      </c>
      <c r="R3527" t="b">
        <v>1</v>
      </c>
      <c r="S3527" t="s">
        <v>8271</v>
      </c>
      <c r="T3527" s="5">
        <f t="shared" si="556"/>
        <v>106</v>
      </c>
      <c r="U3527" s="5">
        <f t="shared" si="557"/>
        <v>75.714285714285708</v>
      </c>
      <c r="V3527" t="str">
        <f t="shared" si="558"/>
        <v>theater</v>
      </c>
      <c r="W3527" t="str">
        <f t="shared" si="559"/>
        <v>plays</v>
      </c>
      <c r="X3527" s="8">
        <f t="shared" si="550"/>
        <v>2015</v>
      </c>
      <c r="Y3527" s="8">
        <f t="shared" si="551"/>
        <v>7</v>
      </c>
    </row>
    <row r="3528" spans="1:25" ht="19" customHeight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552"/>
        <v>42460.126979166664</v>
      </c>
      <c r="L3528" s="12">
        <f t="shared" si="553"/>
        <v>2016</v>
      </c>
      <c r="M3528" s="12">
        <f t="shared" si="554"/>
        <v>3</v>
      </c>
      <c r="N3528" s="11"/>
      <c r="O3528" s="11">
        <f t="shared" si="555"/>
        <v>42488.040972222218</v>
      </c>
      <c r="P3528" t="b">
        <v>0</v>
      </c>
      <c r="Q3528">
        <v>34</v>
      </c>
      <c r="R3528" t="b">
        <v>1</v>
      </c>
      <c r="S3528" t="s">
        <v>8271</v>
      </c>
      <c r="T3528" s="5">
        <f t="shared" si="556"/>
        <v>102</v>
      </c>
      <c r="U3528" s="5">
        <f t="shared" si="557"/>
        <v>99</v>
      </c>
      <c r="V3528" t="str">
        <f t="shared" si="558"/>
        <v>theater</v>
      </c>
      <c r="W3528" t="str">
        <f t="shared" si="559"/>
        <v>plays</v>
      </c>
      <c r="X3528" s="8">
        <f t="shared" si="550"/>
        <v>2016</v>
      </c>
      <c r="Y3528" s="8">
        <f t="shared" si="551"/>
        <v>3</v>
      </c>
    </row>
    <row r="3529" spans="1:25" ht="19" customHeight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552"/>
        <v>42166.814872685187</v>
      </c>
      <c r="L3529" s="12">
        <f t="shared" si="553"/>
        <v>2015</v>
      </c>
      <c r="M3529" s="12">
        <f t="shared" si="554"/>
        <v>6</v>
      </c>
      <c r="N3529" s="11"/>
      <c r="O3529" s="11">
        <f t="shared" si="555"/>
        <v>42195.957638888889</v>
      </c>
      <c r="P3529" t="b">
        <v>0</v>
      </c>
      <c r="Q3529">
        <v>86</v>
      </c>
      <c r="R3529" t="b">
        <v>1</v>
      </c>
      <c r="S3529" t="s">
        <v>8271</v>
      </c>
      <c r="T3529" s="5">
        <f t="shared" si="556"/>
        <v>116.91666666666667</v>
      </c>
      <c r="U3529" s="5">
        <f t="shared" si="557"/>
        <v>81.569767441860463</v>
      </c>
      <c r="V3529" t="str">
        <f t="shared" si="558"/>
        <v>theater</v>
      </c>
      <c r="W3529" t="str">
        <f t="shared" si="559"/>
        <v>plays</v>
      </c>
      <c r="X3529" s="8">
        <f t="shared" si="550"/>
        <v>2015</v>
      </c>
      <c r="Y3529" s="8">
        <f t="shared" si="551"/>
        <v>6</v>
      </c>
    </row>
    <row r="3530" spans="1:25" ht="19" customHeight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552"/>
        <v>42733.293032407404</v>
      </c>
      <c r="L3530" s="12">
        <f t="shared" si="553"/>
        <v>2016</v>
      </c>
      <c r="M3530" s="12">
        <f t="shared" si="554"/>
        <v>12</v>
      </c>
      <c r="N3530" s="11"/>
      <c r="O3530" s="11">
        <f t="shared" si="555"/>
        <v>42753.293032407404</v>
      </c>
      <c r="P3530" t="b">
        <v>0</v>
      </c>
      <c r="Q3530">
        <v>37</v>
      </c>
      <c r="R3530" t="b">
        <v>1</v>
      </c>
      <c r="S3530" t="s">
        <v>8271</v>
      </c>
      <c r="T3530" s="5">
        <f t="shared" si="556"/>
        <v>101.15151515151514</v>
      </c>
      <c r="U3530" s="5">
        <f t="shared" si="557"/>
        <v>45.108108108108105</v>
      </c>
      <c r="V3530" t="str">
        <f t="shared" si="558"/>
        <v>theater</v>
      </c>
      <c r="W3530" t="str">
        <f t="shared" si="559"/>
        <v>plays</v>
      </c>
      <c r="X3530" s="8">
        <f t="shared" si="550"/>
        <v>2016</v>
      </c>
      <c r="Y3530" s="8">
        <f t="shared" si="551"/>
        <v>12</v>
      </c>
    </row>
    <row r="3531" spans="1:25" ht="19" customHeight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552"/>
        <v>42177.553449074076</v>
      </c>
      <c r="L3531" s="12">
        <f t="shared" si="553"/>
        <v>2015</v>
      </c>
      <c r="M3531" s="12">
        <f t="shared" si="554"/>
        <v>6</v>
      </c>
      <c r="N3531" s="11"/>
      <c r="O3531" s="11">
        <f t="shared" si="555"/>
        <v>42197.833333333336</v>
      </c>
      <c r="P3531" t="b">
        <v>0</v>
      </c>
      <c r="Q3531">
        <v>18</v>
      </c>
      <c r="R3531" t="b">
        <v>1</v>
      </c>
      <c r="S3531" t="s">
        <v>8271</v>
      </c>
      <c r="T3531" s="5">
        <f t="shared" si="556"/>
        <v>132</v>
      </c>
      <c r="U3531" s="5">
        <f t="shared" si="557"/>
        <v>36.666666666666664</v>
      </c>
      <c r="V3531" t="str">
        <f t="shared" si="558"/>
        <v>theater</v>
      </c>
      <c r="W3531" t="str">
        <f t="shared" si="559"/>
        <v>plays</v>
      </c>
      <c r="X3531" s="8">
        <f t="shared" si="550"/>
        <v>2015</v>
      </c>
      <c r="Y3531" s="8">
        <f t="shared" si="551"/>
        <v>6</v>
      </c>
    </row>
    <row r="3532" spans="1:25" ht="19" customHeight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552"/>
        <v>42442.41501157407</v>
      </c>
      <c r="L3532" s="12">
        <f t="shared" si="553"/>
        <v>2016</v>
      </c>
      <c r="M3532" s="12">
        <f t="shared" si="554"/>
        <v>3</v>
      </c>
      <c r="N3532" s="11"/>
      <c r="O3532" s="11">
        <f t="shared" si="555"/>
        <v>42470.624999999993</v>
      </c>
      <c r="P3532" t="b">
        <v>0</v>
      </c>
      <c r="Q3532">
        <v>22</v>
      </c>
      <c r="R3532" t="b">
        <v>1</v>
      </c>
      <c r="S3532" t="s">
        <v>8271</v>
      </c>
      <c r="T3532" s="5">
        <f t="shared" si="556"/>
        <v>100</v>
      </c>
      <c r="U3532" s="5">
        <f t="shared" si="557"/>
        <v>125</v>
      </c>
      <c r="V3532" t="str">
        <f t="shared" si="558"/>
        <v>theater</v>
      </c>
      <c r="W3532" t="str">
        <f t="shared" si="559"/>
        <v>plays</v>
      </c>
      <c r="X3532" s="8">
        <f t="shared" si="550"/>
        <v>2016</v>
      </c>
      <c r="Y3532" s="8">
        <f t="shared" si="551"/>
        <v>3</v>
      </c>
    </row>
    <row r="3533" spans="1:25" ht="19" customHeight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552"/>
        <v>42521.44599537037</v>
      </c>
      <c r="L3533" s="12">
        <f t="shared" si="553"/>
        <v>2016</v>
      </c>
      <c r="M3533" s="12">
        <f t="shared" si="554"/>
        <v>5</v>
      </c>
      <c r="N3533" s="11"/>
      <c r="O3533" s="11">
        <f t="shared" si="555"/>
        <v>42551.44599537037</v>
      </c>
      <c r="P3533" t="b">
        <v>0</v>
      </c>
      <c r="Q3533">
        <v>26</v>
      </c>
      <c r="R3533" t="b">
        <v>1</v>
      </c>
      <c r="S3533" t="s">
        <v>8271</v>
      </c>
      <c r="T3533" s="5">
        <f t="shared" si="556"/>
        <v>128</v>
      </c>
      <c r="U3533" s="5">
        <f t="shared" si="557"/>
        <v>49.230769230769234</v>
      </c>
      <c r="V3533" t="str">
        <f t="shared" si="558"/>
        <v>theater</v>
      </c>
      <c r="W3533" t="str">
        <f t="shared" si="559"/>
        <v>plays</v>
      </c>
      <c r="X3533" s="8">
        <f t="shared" si="550"/>
        <v>2016</v>
      </c>
      <c r="Y3533" s="8">
        <f t="shared" si="551"/>
        <v>5</v>
      </c>
    </row>
    <row r="3534" spans="1:25" ht="19" customHeight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552"/>
        <v>41884.391516203701</v>
      </c>
      <c r="L3534" s="12">
        <f t="shared" si="553"/>
        <v>2014</v>
      </c>
      <c r="M3534" s="12">
        <f t="shared" si="554"/>
        <v>9</v>
      </c>
      <c r="N3534" s="11"/>
      <c r="O3534" s="11">
        <f t="shared" si="555"/>
        <v>41899.957638888889</v>
      </c>
      <c r="P3534" t="b">
        <v>0</v>
      </c>
      <c r="Q3534">
        <v>27</v>
      </c>
      <c r="R3534" t="b">
        <v>1</v>
      </c>
      <c r="S3534" t="s">
        <v>8271</v>
      </c>
      <c r="T3534" s="5">
        <f t="shared" si="556"/>
        <v>118.95833333333334</v>
      </c>
      <c r="U3534" s="5">
        <f t="shared" si="557"/>
        <v>42.296296296296298</v>
      </c>
      <c r="V3534" t="str">
        <f t="shared" si="558"/>
        <v>theater</v>
      </c>
      <c r="W3534" t="str">
        <f t="shared" si="559"/>
        <v>plays</v>
      </c>
      <c r="X3534" s="8">
        <f t="shared" si="550"/>
        <v>2014</v>
      </c>
      <c r="Y3534" s="8">
        <f t="shared" si="551"/>
        <v>9</v>
      </c>
    </row>
    <row r="3535" spans="1:25" ht="19" customHeight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552"/>
        <v>42289.552858796298</v>
      </c>
      <c r="L3535" s="12">
        <f t="shared" si="553"/>
        <v>2015</v>
      </c>
      <c r="M3535" s="12">
        <f t="shared" si="554"/>
        <v>10</v>
      </c>
      <c r="N3535" s="11"/>
      <c r="O3535" s="11">
        <f t="shared" si="555"/>
        <v>42319.594525462962</v>
      </c>
      <c r="P3535" t="b">
        <v>0</v>
      </c>
      <c r="Q3535">
        <v>8</v>
      </c>
      <c r="R3535" t="b">
        <v>1</v>
      </c>
      <c r="S3535" t="s">
        <v>8271</v>
      </c>
      <c r="T3535" s="5">
        <f t="shared" si="556"/>
        <v>126.2</v>
      </c>
      <c r="U3535" s="5">
        <f t="shared" si="557"/>
        <v>78.875</v>
      </c>
      <c r="V3535" t="str">
        <f t="shared" si="558"/>
        <v>theater</v>
      </c>
      <c r="W3535" t="str">
        <f t="shared" si="559"/>
        <v>plays</v>
      </c>
      <c r="X3535" s="8">
        <f t="shared" si="550"/>
        <v>2015</v>
      </c>
      <c r="Y3535" s="8">
        <f t="shared" si="551"/>
        <v>10</v>
      </c>
    </row>
    <row r="3536" spans="1:25" ht="19" customHeight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552"/>
        <v>42243.416932870365</v>
      </c>
      <c r="L3536" s="12">
        <f t="shared" si="553"/>
        <v>2015</v>
      </c>
      <c r="M3536" s="12">
        <f t="shared" si="554"/>
        <v>8</v>
      </c>
      <c r="N3536" s="11"/>
      <c r="O3536" s="11">
        <f t="shared" si="555"/>
        <v>42278.416932870365</v>
      </c>
      <c r="P3536" t="b">
        <v>0</v>
      </c>
      <c r="Q3536">
        <v>204</v>
      </c>
      <c r="R3536" t="b">
        <v>1</v>
      </c>
      <c r="S3536" t="s">
        <v>8271</v>
      </c>
      <c r="T3536" s="5">
        <f t="shared" si="556"/>
        <v>156.20000000000002</v>
      </c>
      <c r="U3536" s="5">
        <f t="shared" si="557"/>
        <v>38.284313725490193</v>
      </c>
      <c r="V3536" t="str">
        <f t="shared" si="558"/>
        <v>theater</v>
      </c>
      <c r="W3536" t="str">
        <f t="shared" si="559"/>
        <v>plays</v>
      </c>
      <c r="X3536" s="8">
        <f t="shared" si="550"/>
        <v>2015</v>
      </c>
      <c r="Y3536" s="8">
        <f t="shared" si="551"/>
        <v>8</v>
      </c>
    </row>
    <row r="3537" spans="1:25" ht="19" customHeight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552"/>
        <v>42248.431828703702</v>
      </c>
      <c r="L3537" s="12">
        <f t="shared" si="553"/>
        <v>2015</v>
      </c>
      <c r="M3537" s="12">
        <f t="shared" si="554"/>
        <v>9</v>
      </c>
      <c r="N3537" s="11"/>
      <c r="O3537" s="11">
        <f t="shared" si="555"/>
        <v>42279.541666666664</v>
      </c>
      <c r="P3537" t="b">
        <v>0</v>
      </c>
      <c r="Q3537">
        <v>46</v>
      </c>
      <c r="R3537" t="b">
        <v>1</v>
      </c>
      <c r="S3537" t="s">
        <v>8271</v>
      </c>
      <c r="T3537" s="5">
        <f t="shared" si="556"/>
        <v>103.15</v>
      </c>
      <c r="U3537" s="5">
        <f t="shared" si="557"/>
        <v>44.847826086956523</v>
      </c>
      <c r="V3537" t="str">
        <f t="shared" si="558"/>
        <v>theater</v>
      </c>
      <c r="W3537" t="str">
        <f t="shared" si="559"/>
        <v>plays</v>
      </c>
      <c r="X3537" s="8">
        <f t="shared" si="550"/>
        <v>2015</v>
      </c>
      <c r="Y3537" s="8">
        <f t="shared" si="551"/>
        <v>9</v>
      </c>
    </row>
    <row r="3538" spans="1:25" ht="19" customHeight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552"/>
        <v>42328.518807870372</v>
      </c>
      <c r="L3538" s="12">
        <f t="shared" si="553"/>
        <v>2015</v>
      </c>
      <c r="M3538" s="12">
        <f t="shared" si="554"/>
        <v>11</v>
      </c>
      <c r="N3538" s="11"/>
      <c r="O3538" s="11">
        <f t="shared" si="555"/>
        <v>42358.290972222218</v>
      </c>
      <c r="P3538" t="b">
        <v>0</v>
      </c>
      <c r="Q3538">
        <v>17</v>
      </c>
      <c r="R3538" t="b">
        <v>1</v>
      </c>
      <c r="S3538" t="s">
        <v>8271</v>
      </c>
      <c r="T3538" s="5">
        <f t="shared" si="556"/>
        <v>153.33333333333334</v>
      </c>
      <c r="U3538" s="5">
        <f t="shared" si="557"/>
        <v>13.529411764705882</v>
      </c>
      <c r="V3538" t="str">
        <f t="shared" si="558"/>
        <v>theater</v>
      </c>
      <c r="W3538" t="str">
        <f t="shared" si="559"/>
        <v>plays</v>
      </c>
      <c r="X3538" s="8">
        <f t="shared" si="550"/>
        <v>2015</v>
      </c>
      <c r="Y3538" s="8">
        <f t="shared" si="551"/>
        <v>11</v>
      </c>
    </row>
    <row r="3539" spans="1:25" ht="19" customHeight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552"/>
        <v>41923.146018518521</v>
      </c>
      <c r="L3539" s="12">
        <f t="shared" si="553"/>
        <v>2014</v>
      </c>
      <c r="M3539" s="12">
        <f t="shared" si="554"/>
        <v>10</v>
      </c>
      <c r="N3539" s="11"/>
      <c r="O3539" s="11">
        <f t="shared" si="555"/>
        <v>41960.124305555553</v>
      </c>
      <c r="P3539" t="b">
        <v>0</v>
      </c>
      <c r="Q3539">
        <v>28</v>
      </c>
      <c r="R3539" t="b">
        <v>1</v>
      </c>
      <c r="S3539" t="s">
        <v>8271</v>
      </c>
      <c r="T3539" s="5">
        <f t="shared" si="556"/>
        <v>180.44444444444446</v>
      </c>
      <c r="U3539" s="5">
        <f t="shared" si="557"/>
        <v>43.5</v>
      </c>
      <c r="V3539" t="str">
        <f t="shared" si="558"/>
        <v>theater</v>
      </c>
      <c r="W3539" t="str">
        <f t="shared" si="559"/>
        <v>plays</v>
      </c>
      <c r="X3539" s="8">
        <f t="shared" si="550"/>
        <v>2014</v>
      </c>
      <c r="Y3539" s="8">
        <f t="shared" si="551"/>
        <v>10</v>
      </c>
    </row>
    <row r="3540" spans="1:25" ht="19" customHeight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552"/>
        <v>42571.212268518517</v>
      </c>
      <c r="L3540" s="12">
        <f t="shared" si="553"/>
        <v>2016</v>
      </c>
      <c r="M3540" s="12">
        <f t="shared" si="554"/>
        <v>7</v>
      </c>
      <c r="N3540" s="11"/>
      <c r="O3540" s="11">
        <f t="shared" si="555"/>
        <v>42599.212268518517</v>
      </c>
      <c r="P3540" t="b">
        <v>0</v>
      </c>
      <c r="Q3540">
        <v>83</v>
      </c>
      <c r="R3540" t="b">
        <v>1</v>
      </c>
      <c r="S3540" t="s">
        <v>8271</v>
      </c>
      <c r="T3540" s="5">
        <f t="shared" si="556"/>
        <v>128.44999999999999</v>
      </c>
      <c r="U3540" s="5">
        <f t="shared" si="557"/>
        <v>30.951807228915662</v>
      </c>
      <c r="V3540" t="str">
        <f t="shared" si="558"/>
        <v>theater</v>
      </c>
      <c r="W3540" t="str">
        <f t="shared" si="559"/>
        <v>plays</v>
      </c>
      <c r="X3540" s="8">
        <f t="shared" si="550"/>
        <v>2016</v>
      </c>
      <c r="Y3540" s="8">
        <f t="shared" si="551"/>
        <v>7</v>
      </c>
    </row>
    <row r="3541" spans="1:25" ht="19" customHeight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552"/>
        <v>42600.547708333332</v>
      </c>
      <c r="L3541" s="12">
        <f t="shared" si="553"/>
        <v>2016</v>
      </c>
      <c r="M3541" s="12">
        <f t="shared" si="554"/>
        <v>8</v>
      </c>
      <c r="N3541" s="11"/>
      <c r="O3541" s="11">
        <f t="shared" si="555"/>
        <v>42621.547708333332</v>
      </c>
      <c r="P3541" t="b">
        <v>0</v>
      </c>
      <c r="Q3541">
        <v>13</v>
      </c>
      <c r="R3541" t="b">
        <v>1</v>
      </c>
      <c r="S3541" t="s">
        <v>8271</v>
      </c>
      <c r="T3541" s="5">
        <f t="shared" si="556"/>
        <v>119.66666666666667</v>
      </c>
      <c r="U3541" s="5">
        <f t="shared" si="557"/>
        <v>55.230769230769234</v>
      </c>
      <c r="V3541" t="str">
        <f t="shared" si="558"/>
        <v>theater</v>
      </c>
      <c r="W3541" t="str">
        <f t="shared" si="559"/>
        <v>plays</v>
      </c>
      <c r="X3541" s="8">
        <f t="shared" si="550"/>
        <v>2016</v>
      </c>
      <c r="Y3541" s="8">
        <f t="shared" si="551"/>
        <v>8</v>
      </c>
    </row>
    <row r="3542" spans="1:25" ht="19" customHeight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552"/>
        <v>42516.795034722221</v>
      </c>
      <c r="L3542" s="12">
        <f t="shared" si="553"/>
        <v>2016</v>
      </c>
      <c r="M3542" s="12">
        <f t="shared" si="554"/>
        <v>5</v>
      </c>
      <c r="N3542" s="11"/>
      <c r="O3542" s="11">
        <f t="shared" si="555"/>
        <v>42546.795034722221</v>
      </c>
      <c r="P3542" t="b">
        <v>0</v>
      </c>
      <c r="Q3542">
        <v>8</v>
      </c>
      <c r="R3542" t="b">
        <v>1</v>
      </c>
      <c r="S3542" t="s">
        <v>8271</v>
      </c>
      <c r="T3542" s="5">
        <f t="shared" si="556"/>
        <v>123</v>
      </c>
      <c r="U3542" s="5">
        <f t="shared" si="557"/>
        <v>46.125</v>
      </c>
      <c r="V3542" t="str">
        <f t="shared" si="558"/>
        <v>theater</v>
      </c>
      <c r="W3542" t="str">
        <f t="shared" si="559"/>
        <v>plays</v>
      </c>
      <c r="X3542" s="8">
        <f t="shared" si="550"/>
        <v>2016</v>
      </c>
      <c r="Y3542" s="8">
        <f t="shared" si="551"/>
        <v>5</v>
      </c>
    </row>
    <row r="3543" spans="1:25" ht="19" customHeight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552"/>
        <v>42222.521701388883</v>
      </c>
      <c r="L3543" s="12">
        <f t="shared" si="553"/>
        <v>2015</v>
      </c>
      <c r="M3543" s="12">
        <f t="shared" si="554"/>
        <v>8</v>
      </c>
      <c r="N3543" s="11"/>
      <c r="O3543" s="11">
        <f t="shared" si="555"/>
        <v>42247.521701388883</v>
      </c>
      <c r="P3543" t="b">
        <v>0</v>
      </c>
      <c r="Q3543">
        <v>32</v>
      </c>
      <c r="R3543" t="b">
        <v>1</v>
      </c>
      <c r="S3543" t="s">
        <v>8271</v>
      </c>
      <c r="T3543" s="5">
        <f t="shared" si="556"/>
        <v>105</v>
      </c>
      <c r="U3543" s="5">
        <f t="shared" si="557"/>
        <v>39.375</v>
      </c>
      <c r="V3543" t="str">
        <f t="shared" si="558"/>
        <v>theater</v>
      </c>
      <c r="W3543" t="str">
        <f t="shared" si="559"/>
        <v>plays</v>
      </c>
      <c r="X3543" s="8">
        <f t="shared" si="550"/>
        <v>2015</v>
      </c>
      <c r="Y3543" s="8">
        <f t="shared" si="551"/>
        <v>8</v>
      </c>
    </row>
    <row r="3544" spans="1:25" ht="19" customHeight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552"/>
        <v>41829.391458333332</v>
      </c>
      <c r="L3544" s="12">
        <f t="shared" si="553"/>
        <v>2014</v>
      </c>
      <c r="M3544" s="12">
        <f t="shared" si="554"/>
        <v>7</v>
      </c>
      <c r="N3544" s="11"/>
      <c r="O3544" s="11">
        <f t="shared" si="555"/>
        <v>41889.391458333332</v>
      </c>
      <c r="P3544" t="b">
        <v>0</v>
      </c>
      <c r="Q3544">
        <v>85</v>
      </c>
      <c r="R3544" t="b">
        <v>1</v>
      </c>
      <c r="S3544" t="s">
        <v>8271</v>
      </c>
      <c r="T3544" s="5">
        <f t="shared" si="556"/>
        <v>102.23636363636363</v>
      </c>
      <c r="U3544" s="5">
        <f t="shared" si="557"/>
        <v>66.152941176470591</v>
      </c>
      <c r="V3544" t="str">
        <f t="shared" si="558"/>
        <v>theater</v>
      </c>
      <c r="W3544" t="str">
        <f t="shared" si="559"/>
        <v>plays</v>
      </c>
      <c r="X3544" s="8">
        <f t="shared" si="550"/>
        <v>2014</v>
      </c>
      <c r="Y3544" s="8">
        <f t="shared" si="551"/>
        <v>7</v>
      </c>
    </row>
    <row r="3545" spans="1:25" ht="19" customHeight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552"/>
        <v>42150.546979166662</v>
      </c>
      <c r="L3545" s="12">
        <f t="shared" si="553"/>
        <v>2015</v>
      </c>
      <c r="M3545" s="12">
        <f t="shared" si="554"/>
        <v>5</v>
      </c>
      <c r="N3545" s="11"/>
      <c r="O3545" s="11">
        <f t="shared" si="555"/>
        <v>42180.546979166662</v>
      </c>
      <c r="P3545" t="b">
        <v>0</v>
      </c>
      <c r="Q3545">
        <v>29</v>
      </c>
      <c r="R3545" t="b">
        <v>1</v>
      </c>
      <c r="S3545" t="s">
        <v>8271</v>
      </c>
      <c r="T3545" s="5">
        <f t="shared" si="556"/>
        <v>104.66666666666666</v>
      </c>
      <c r="U3545" s="5">
        <f t="shared" si="557"/>
        <v>54.137931034482762</v>
      </c>
      <c r="V3545" t="str">
        <f t="shared" si="558"/>
        <v>theater</v>
      </c>
      <c r="W3545" t="str">
        <f t="shared" si="559"/>
        <v>plays</v>
      </c>
      <c r="X3545" s="8">
        <f t="shared" si="550"/>
        <v>2015</v>
      </c>
      <c r="Y3545" s="8">
        <f t="shared" si="551"/>
        <v>5</v>
      </c>
    </row>
    <row r="3546" spans="1:25" ht="19" customHeight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552"/>
        <v>42040.623344907406</v>
      </c>
      <c r="L3546" s="12">
        <f t="shared" si="553"/>
        <v>2015</v>
      </c>
      <c r="M3546" s="12">
        <f t="shared" si="554"/>
        <v>2</v>
      </c>
      <c r="N3546" s="11"/>
      <c r="O3546" s="11">
        <f t="shared" si="555"/>
        <v>42070.623344907406</v>
      </c>
      <c r="P3546" t="b">
        <v>0</v>
      </c>
      <c r="Q3546">
        <v>24</v>
      </c>
      <c r="R3546" t="b">
        <v>1</v>
      </c>
      <c r="S3546" t="s">
        <v>8271</v>
      </c>
      <c r="T3546" s="5">
        <f t="shared" si="556"/>
        <v>100</v>
      </c>
      <c r="U3546" s="5">
        <f t="shared" si="557"/>
        <v>104.16666666666667</v>
      </c>
      <c r="V3546" t="str">
        <f t="shared" si="558"/>
        <v>theater</v>
      </c>
      <c r="W3546" t="str">
        <f t="shared" si="559"/>
        <v>plays</v>
      </c>
      <c r="X3546" s="8">
        <f t="shared" si="550"/>
        <v>2015</v>
      </c>
      <c r="Y3546" s="8">
        <f t="shared" si="551"/>
        <v>2</v>
      </c>
    </row>
    <row r="3547" spans="1:25" ht="19" customHeight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552"/>
        <v>42075.599062499998</v>
      </c>
      <c r="L3547" s="12">
        <f t="shared" si="553"/>
        <v>2015</v>
      </c>
      <c r="M3547" s="12">
        <f t="shared" si="554"/>
        <v>3</v>
      </c>
      <c r="N3547" s="11"/>
      <c r="O3547" s="11">
        <f t="shared" si="555"/>
        <v>42105.599062499998</v>
      </c>
      <c r="P3547" t="b">
        <v>0</v>
      </c>
      <c r="Q3547">
        <v>8</v>
      </c>
      <c r="R3547" t="b">
        <v>1</v>
      </c>
      <c r="S3547" t="s">
        <v>8271</v>
      </c>
      <c r="T3547" s="5">
        <f t="shared" si="556"/>
        <v>100.4</v>
      </c>
      <c r="U3547" s="5">
        <f t="shared" si="557"/>
        <v>31.375</v>
      </c>
      <c r="V3547" t="str">
        <f t="shared" si="558"/>
        <v>theater</v>
      </c>
      <c r="W3547" t="str">
        <f t="shared" si="559"/>
        <v>plays</v>
      </c>
      <c r="X3547" s="8">
        <f t="shared" si="550"/>
        <v>2015</v>
      </c>
      <c r="Y3547" s="8">
        <f t="shared" si="551"/>
        <v>3</v>
      </c>
    </row>
    <row r="3548" spans="1:25" ht="19" customHeight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552"/>
        <v>42073.452361111107</v>
      </c>
      <c r="L3548" s="12">
        <f t="shared" si="553"/>
        <v>2015</v>
      </c>
      <c r="M3548" s="12">
        <f t="shared" si="554"/>
        <v>3</v>
      </c>
      <c r="N3548" s="11"/>
      <c r="O3548" s="11">
        <f t="shared" si="555"/>
        <v>42094.957638888889</v>
      </c>
      <c r="P3548" t="b">
        <v>0</v>
      </c>
      <c r="Q3548">
        <v>19</v>
      </c>
      <c r="R3548" t="b">
        <v>1</v>
      </c>
      <c r="S3548" t="s">
        <v>8271</v>
      </c>
      <c r="T3548" s="5">
        <f t="shared" si="556"/>
        <v>102.27272727272727</v>
      </c>
      <c r="U3548" s="5">
        <f t="shared" si="557"/>
        <v>59.210526315789473</v>
      </c>
      <c r="V3548" t="str">
        <f t="shared" si="558"/>
        <v>theater</v>
      </c>
      <c r="W3548" t="str">
        <f t="shared" si="559"/>
        <v>plays</v>
      </c>
      <c r="X3548" s="8">
        <f t="shared" si="550"/>
        <v>2015</v>
      </c>
      <c r="Y3548" s="8">
        <f t="shared" si="551"/>
        <v>3</v>
      </c>
    </row>
    <row r="3549" spans="1:25" ht="19" customHeight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552"/>
        <v>42479.870381944442</v>
      </c>
      <c r="L3549" s="12">
        <f t="shared" si="553"/>
        <v>2016</v>
      </c>
      <c r="M3549" s="12">
        <f t="shared" si="554"/>
        <v>4</v>
      </c>
      <c r="N3549" s="11"/>
      <c r="O3549" s="11">
        <f t="shared" si="555"/>
        <v>42503.957638888889</v>
      </c>
      <c r="P3549" t="b">
        <v>0</v>
      </c>
      <c r="Q3549">
        <v>336</v>
      </c>
      <c r="R3549" t="b">
        <v>1</v>
      </c>
      <c r="S3549" t="s">
        <v>8271</v>
      </c>
      <c r="T3549" s="5">
        <f t="shared" si="556"/>
        <v>114.40928571428573</v>
      </c>
      <c r="U3549" s="5">
        <f t="shared" si="557"/>
        <v>119.17633928571429</v>
      </c>
      <c r="V3549" t="str">
        <f t="shared" si="558"/>
        <v>theater</v>
      </c>
      <c r="W3549" t="str">
        <f t="shared" si="559"/>
        <v>plays</v>
      </c>
      <c r="X3549" s="8">
        <f t="shared" si="550"/>
        <v>2016</v>
      </c>
      <c r="Y3549" s="8">
        <f t="shared" si="551"/>
        <v>4</v>
      </c>
    </row>
    <row r="3550" spans="1:25" ht="19" customHeight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552"/>
        <v>42411.733958333331</v>
      </c>
      <c r="L3550" s="12">
        <f t="shared" si="553"/>
        <v>2016</v>
      </c>
      <c r="M3550" s="12">
        <f t="shared" si="554"/>
        <v>2</v>
      </c>
      <c r="N3550" s="11"/>
      <c r="O3550" s="11">
        <f t="shared" si="555"/>
        <v>42433.833333333336</v>
      </c>
      <c r="P3550" t="b">
        <v>0</v>
      </c>
      <c r="Q3550">
        <v>13</v>
      </c>
      <c r="R3550" t="b">
        <v>1</v>
      </c>
      <c r="S3550" t="s">
        <v>8271</v>
      </c>
      <c r="T3550" s="5">
        <f t="shared" si="556"/>
        <v>101.9047619047619</v>
      </c>
      <c r="U3550" s="5">
        <f t="shared" si="557"/>
        <v>164.61538461538461</v>
      </c>
      <c r="V3550" t="str">
        <f t="shared" si="558"/>
        <v>theater</v>
      </c>
      <c r="W3550" t="str">
        <f t="shared" si="559"/>
        <v>plays</v>
      </c>
      <c r="X3550" s="8">
        <f t="shared" si="550"/>
        <v>2016</v>
      </c>
      <c r="Y3550" s="8">
        <f t="shared" si="551"/>
        <v>2</v>
      </c>
    </row>
    <row r="3551" spans="1:25" ht="19" customHeight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552"/>
        <v>42223.186030092591</v>
      </c>
      <c r="L3551" s="12">
        <f t="shared" si="553"/>
        <v>2015</v>
      </c>
      <c r="M3551" s="12">
        <f t="shared" si="554"/>
        <v>8</v>
      </c>
      <c r="N3551" s="11"/>
      <c r="O3551" s="11">
        <f t="shared" si="555"/>
        <v>42251.186030092591</v>
      </c>
      <c r="P3551" t="b">
        <v>0</v>
      </c>
      <c r="Q3551">
        <v>42</v>
      </c>
      <c r="R3551" t="b">
        <v>1</v>
      </c>
      <c r="S3551" t="s">
        <v>8271</v>
      </c>
      <c r="T3551" s="5">
        <f t="shared" si="556"/>
        <v>102</v>
      </c>
      <c r="U3551" s="5">
        <f t="shared" si="557"/>
        <v>24.285714285714285</v>
      </c>
      <c r="V3551" t="str">
        <f t="shared" si="558"/>
        <v>theater</v>
      </c>
      <c r="W3551" t="str">
        <f t="shared" si="559"/>
        <v>plays</v>
      </c>
      <c r="X3551" s="8">
        <f t="shared" si="550"/>
        <v>2015</v>
      </c>
      <c r="Y3551" s="8">
        <f t="shared" si="551"/>
        <v>8</v>
      </c>
    </row>
    <row r="3552" spans="1:25" ht="19" customHeight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552"/>
        <v>42462.685162037036</v>
      </c>
      <c r="L3552" s="12">
        <f t="shared" si="553"/>
        <v>2016</v>
      </c>
      <c r="M3552" s="12">
        <f t="shared" si="554"/>
        <v>4</v>
      </c>
      <c r="N3552" s="11"/>
      <c r="O3552" s="11">
        <f t="shared" si="555"/>
        <v>42492.685162037036</v>
      </c>
      <c r="P3552" t="b">
        <v>0</v>
      </c>
      <c r="Q3552">
        <v>64</v>
      </c>
      <c r="R3552" t="b">
        <v>1</v>
      </c>
      <c r="S3552" t="s">
        <v>8271</v>
      </c>
      <c r="T3552" s="5">
        <f t="shared" si="556"/>
        <v>104.80000000000001</v>
      </c>
      <c r="U3552" s="5">
        <f t="shared" si="557"/>
        <v>40.9375</v>
      </c>
      <c r="V3552" t="str">
        <f t="shared" si="558"/>
        <v>theater</v>
      </c>
      <c r="W3552" t="str">
        <f t="shared" si="559"/>
        <v>plays</v>
      </c>
      <c r="X3552" s="8">
        <f t="shared" si="550"/>
        <v>2016</v>
      </c>
      <c r="Y3552" s="8">
        <f t="shared" si="551"/>
        <v>4</v>
      </c>
    </row>
    <row r="3553" spans="1:25" ht="19" customHeight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552"/>
        <v>41753.307523148142</v>
      </c>
      <c r="L3553" s="12">
        <f t="shared" si="553"/>
        <v>2014</v>
      </c>
      <c r="M3553" s="12">
        <f t="shared" si="554"/>
        <v>4</v>
      </c>
      <c r="N3553" s="11"/>
      <c r="O3553" s="11">
        <f t="shared" si="555"/>
        <v>41781.713194444441</v>
      </c>
      <c r="P3553" t="b">
        <v>0</v>
      </c>
      <c r="Q3553">
        <v>25</v>
      </c>
      <c r="R3553" t="b">
        <v>1</v>
      </c>
      <c r="S3553" t="s">
        <v>8271</v>
      </c>
      <c r="T3553" s="5">
        <f t="shared" si="556"/>
        <v>101.83333333333333</v>
      </c>
      <c r="U3553" s="5">
        <f t="shared" si="557"/>
        <v>61.1</v>
      </c>
      <c r="V3553" t="str">
        <f t="shared" si="558"/>
        <v>theater</v>
      </c>
      <c r="W3553" t="str">
        <f t="shared" si="559"/>
        <v>plays</v>
      </c>
      <c r="X3553" s="8">
        <f t="shared" si="550"/>
        <v>2014</v>
      </c>
      <c r="Y3553" s="8">
        <f t="shared" si="551"/>
        <v>4</v>
      </c>
    </row>
    <row r="3554" spans="1:25" ht="19" customHeight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552"/>
        <v>41788.378749999996</v>
      </c>
      <c r="L3554" s="12">
        <f t="shared" si="553"/>
        <v>2014</v>
      </c>
      <c r="M3554" s="12">
        <f t="shared" si="554"/>
        <v>5</v>
      </c>
      <c r="N3554" s="11"/>
      <c r="O3554" s="11">
        <f t="shared" si="555"/>
        <v>41818.378749999996</v>
      </c>
      <c r="P3554" t="b">
        <v>0</v>
      </c>
      <c r="Q3554">
        <v>20</v>
      </c>
      <c r="R3554" t="b">
        <v>1</v>
      </c>
      <c r="S3554" t="s">
        <v>8271</v>
      </c>
      <c r="T3554" s="5">
        <f t="shared" si="556"/>
        <v>100</v>
      </c>
      <c r="U3554" s="5">
        <f t="shared" si="557"/>
        <v>38.65</v>
      </c>
      <c r="V3554" t="str">
        <f t="shared" si="558"/>
        <v>theater</v>
      </c>
      <c r="W3554" t="str">
        <f t="shared" si="559"/>
        <v>plays</v>
      </c>
      <c r="X3554" s="8">
        <f t="shared" si="550"/>
        <v>2014</v>
      </c>
      <c r="Y3554" s="8">
        <f t="shared" si="551"/>
        <v>5</v>
      </c>
    </row>
    <row r="3555" spans="1:25" ht="19" customHeight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552"/>
        <v>42195.820370370369</v>
      </c>
      <c r="L3555" s="12">
        <f t="shared" si="553"/>
        <v>2015</v>
      </c>
      <c r="M3555" s="12">
        <f t="shared" si="554"/>
        <v>7</v>
      </c>
      <c r="N3555" s="11"/>
      <c r="O3555" s="11">
        <f t="shared" si="555"/>
        <v>42227.791666666664</v>
      </c>
      <c r="P3555" t="b">
        <v>0</v>
      </c>
      <c r="Q3555">
        <v>104</v>
      </c>
      <c r="R3555" t="b">
        <v>1</v>
      </c>
      <c r="S3555" t="s">
        <v>8271</v>
      </c>
      <c r="T3555" s="5">
        <f t="shared" si="556"/>
        <v>106.27272727272728</v>
      </c>
      <c r="U3555" s="5">
        <f t="shared" si="557"/>
        <v>56.20192307692308</v>
      </c>
      <c r="V3555" t="str">
        <f t="shared" si="558"/>
        <v>theater</v>
      </c>
      <c r="W3555" t="str">
        <f t="shared" si="559"/>
        <v>plays</v>
      </c>
      <c r="X3555" s="8">
        <f t="shared" si="550"/>
        <v>2015</v>
      </c>
      <c r="Y3555" s="8">
        <f t="shared" si="551"/>
        <v>7</v>
      </c>
    </row>
    <row r="3556" spans="1:25" ht="19" customHeight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552"/>
        <v>42015.842118055552</v>
      </c>
      <c r="L3556" s="12">
        <f t="shared" si="553"/>
        <v>2015</v>
      </c>
      <c r="M3556" s="12">
        <f t="shared" si="554"/>
        <v>1</v>
      </c>
      <c r="N3556" s="11"/>
      <c r="O3556" s="11">
        <f t="shared" si="555"/>
        <v>42046.499999999993</v>
      </c>
      <c r="P3556" t="b">
        <v>0</v>
      </c>
      <c r="Q3556">
        <v>53</v>
      </c>
      <c r="R3556" t="b">
        <v>1</v>
      </c>
      <c r="S3556" t="s">
        <v>8271</v>
      </c>
      <c r="T3556" s="5">
        <f t="shared" si="556"/>
        <v>113.42219999999999</v>
      </c>
      <c r="U3556" s="5">
        <f t="shared" si="557"/>
        <v>107.00207547169811</v>
      </c>
      <c r="V3556" t="str">
        <f t="shared" si="558"/>
        <v>theater</v>
      </c>
      <c r="W3556" t="str">
        <f t="shared" si="559"/>
        <v>plays</v>
      </c>
      <c r="X3556" s="8">
        <f t="shared" si="550"/>
        <v>2015</v>
      </c>
      <c r="Y3556" s="8">
        <f t="shared" si="551"/>
        <v>1</v>
      </c>
    </row>
    <row r="3557" spans="1:25" ht="19" customHeight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552"/>
        <v>42661.233726851853</v>
      </c>
      <c r="L3557" s="12">
        <f t="shared" si="553"/>
        <v>2016</v>
      </c>
      <c r="M3557" s="12">
        <f t="shared" si="554"/>
        <v>10</v>
      </c>
      <c r="N3557" s="11"/>
      <c r="O3557" s="11">
        <f t="shared" si="555"/>
        <v>42691.275393518517</v>
      </c>
      <c r="P3557" t="b">
        <v>0</v>
      </c>
      <c r="Q3557">
        <v>14</v>
      </c>
      <c r="R3557" t="b">
        <v>1</v>
      </c>
      <c r="S3557" t="s">
        <v>8271</v>
      </c>
      <c r="T3557" s="5">
        <f t="shared" si="556"/>
        <v>100</v>
      </c>
      <c r="U3557" s="5">
        <f t="shared" si="557"/>
        <v>171.42857142857142</v>
      </c>
      <c r="V3557" t="str">
        <f t="shared" si="558"/>
        <v>theater</v>
      </c>
      <c r="W3557" t="str">
        <f t="shared" si="559"/>
        <v>plays</v>
      </c>
      <c r="X3557" s="8">
        <f t="shared" si="550"/>
        <v>2016</v>
      </c>
      <c r="Y3557" s="8">
        <f t="shared" si="551"/>
        <v>10</v>
      </c>
    </row>
    <row r="3558" spans="1:25" ht="19" customHeight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552"/>
        <v>41808.441249999996</v>
      </c>
      <c r="L3558" s="12">
        <f t="shared" si="553"/>
        <v>2014</v>
      </c>
      <c r="M3558" s="12">
        <f t="shared" si="554"/>
        <v>6</v>
      </c>
      <c r="N3558" s="11"/>
      <c r="O3558" s="11">
        <f t="shared" si="555"/>
        <v>41868.441249999996</v>
      </c>
      <c r="P3558" t="b">
        <v>0</v>
      </c>
      <c r="Q3558">
        <v>20</v>
      </c>
      <c r="R3558" t="b">
        <v>1</v>
      </c>
      <c r="S3558" t="s">
        <v>8271</v>
      </c>
      <c r="T3558" s="5">
        <f t="shared" si="556"/>
        <v>100.45454545454547</v>
      </c>
      <c r="U3558" s="5">
        <f t="shared" si="557"/>
        <v>110.5</v>
      </c>
      <c r="V3558" t="str">
        <f t="shared" si="558"/>
        <v>theater</v>
      </c>
      <c r="W3558" t="str">
        <f t="shared" si="559"/>
        <v>plays</v>
      </c>
      <c r="X3558" s="8">
        <f t="shared" si="550"/>
        <v>2014</v>
      </c>
      <c r="Y3558" s="8">
        <f t="shared" si="551"/>
        <v>6</v>
      </c>
    </row>
    <row r="3559" spans="1:25" ht="19" customHeight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552"/>
        <v>41730.068414351852</v>
      </c>
      <c r="L3559" s="12">
        <f t="shared" si="553"/>
        <v>2014</v>
      </c>
      <c r="M3559" s="12">
        <f t="shared" si="554"/>
        <v>4</v>
      </c>
      <c r="N3559" s="11"/>
      <c r="O3559" s="11">
        <f t="shared" si="555"/>
        <v>41764.068414351852</v>
      </c>
      <c r="P3559" t="b">
        <v>0</v>
      </c>
      <c r="Q3559">
        <v>558</v>
      </c>
      <c r="R3559" t="b">
        <v>1</v>
      </c>
      <c r="S3559" t="s">
        <v>8271</v>
      </c>
      <c r="T3559" s="5">
        <f t="shared" si="556"/>
        <v>100.03599999999999</v>
      </c>
      <c r="U3559" s="5">
        <f t="shared" si="557"/>
        <v>179.27598566308242</v>
      </c>
      <c r="V3559" t="str">
        <f t="shared" si="558"/>
        <v>theater</v>
      </c>
      <c r="W3559" t="str">
        <f t="shared" si="559"/>
        <v>plays</v>
      </c>
      <c r="X3559" s="8">
        <f t="shared" si="550"/>
        <v>2014</v>
      </c>
      <c r="Y3559" s="8">
        <f t="shared" si="551"/>
        <v>4</v>
      </c>
    </row>
    <row r="3560" spans="1:25" ht="19" customHeight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552"/>
        <v>42139.608506944445</v>
      </c>
      <c r="L3560" s="12">
        <f t="shared" si="553"/>
        <v>2015</v>
      </c>
      <c r="M3560" s="12">
        <f t="shared" si="554"/>
        <v>5</v>
      </c>
      <c r="N3560" s="11"/>
      <c r="O3560" s="11">
        <f t="shared" si="555"/>
        <v>42181.666666666664</v>
      </c>
      <c r="P3560" t="b">
        <v>0</v>
      </c>
      <c r="Q3560">
        <v>22</v>
      </c>
      <c r="R3560" t="b">
        <v>1</v>
      </c>
      <c r="S3560" t="s">
        <v>8271</v>
      </c>
      <c r="T3560" s="5">
        <f t="shared" si="556"/>
        <v>144</v>
      </c>
      <c r="U3560" s="5">
        <f t="shared" si="557"/>
        <v>22.90909090909091</v>
      </c>
      <c r="V3560" t="str">
        <f t="shared" si="558"/>
        <v>theater</v>
      </c>
      <c r="W3560" t="str">
        <f t="shared" si="559"/>
        <v>plays</v>
      </c>
      <c r="X3560" s="8">
        <f t="shared" si="550"/>
        <v>2015</v>
      </c>
      <c r="Y3560" s="8">
        <f t="shared" si="551"/>
        <v>5</v>
      </c>
    </row>
    <row r="3561" spans="1:25" ht="19" customHeight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552"/>
        <v>42193.887824074067</v>
      </c>
      <c r="L3561" s="12">
        <f t="shared" si="553"/>
        <v>2015</v>
      </c>
      <c r="M3561" s="12">
        <f t="shared" si="554"/>
        <v>7</v>
      </c>
      <c r="N3561" s="11"/>
      <c r="O3561" s="11">
        <f t="shared" si="555"/>
        <v>42216.165277777771</v>
      </c>
      <c r="P3561" t="b">
        <v>0</v>
      </c>
      <c r="Q3561">
        <v>24</v>
      </c>
      <c r="R3561" t="b">
        <v>1</v>
      </c>
      <c r="S3561" t="s">
        <v>8271</v>
      </c>
      <c r="T3561" s="5">
        <f t="shared" si="556"/>
        <v>103.49999999999999</v>
      </c>
      <c r="U3561" s="5">
        <f t="shared" si="557"/>
        <v>43.125</v>
      </c>
      <c r="V3561" t="str">
        <f t="shared" si="558"/>
        <v>theater</v>
      </c>
      <c r="W3561" t="str">
        <f t="shared" si="559"/>
        <v>plays</v>
      </c>
      <c r="X3561" s="8">
        <f t="shared" si="550"/>
        <v>2015</v>
      </c>
      <c r="Y3561" s="8">
        <f t="shared" si="551"/>
        <v>7</v>
      </c>
    </row>
    <row r="3562" spans="1:25" ht="19" customHeight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552"/>
        <v>42115.68131944444</v>
      </c>
      <c r="L3562" s="12">
        <f t="shared" si="553"/>
        <v>2015</v>
      </c>
      <c r="M3562" s="12">
        <f t="shared" si="554"/>
        <v>4</v>
      </c>
      <c r="N3562" s="11"/>
      <c r="O3562" s="11">
        <f t="shared" si="555"/>
        <v>42150.906249999993</v>
      </c>
      <c r="P3562" t="b">
        <v>0</v>
      </c>
      <c r="Q3562">
        <v>74</v>
      </c>
      <c r="R3562" t="b">
        <v>1</v>
      </c>
      <c r="S3562" t="s">
        <v>8271</v>
      </c>
      <c r="T3562" s="5">
        <f t="shared" si="556"/>
        <v>108.43750000000001</v>
      </c>
      <c r="U3562" s="5">
        <f t="shared" si="557"/>
        <v>46.891891891891895</v>
      </c>
      <c r="V3562" t="str">
        <f t="shared" si="558"/>
        <v>theater</v>
      </c>
      <c r="W3562" t="str">
        <f t="shared" si="559"/>
        <v>plays</v>
      </c>
      <c r="X3562" s="8">
        <f t="shared" si="550"/>
        <v>2015</v>
      </c>
      <c r="Y3562" s="8">
        <f t="shared" si="551"/>
        <v>4</v>
      </c>
    </row>
    <row r="3563" spans="1:25" ht="19" customHeight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552"/>
        <v>42203.471967592595</v>
      </c>
      <c r="L3563" s="12">
        <f t="shared" si="553"/>
        <v>2015</v>
      </c>
      <c r="M3563" s="12">
        <f t="shared" si="554"/>
        <v>7</v>
      </c>
      <c r="N3563" s="11"/>
      <c r="O3563" s="11">
        <f t="shared" si="555"/>
        <v>42221.566666666666</v>
      </c>
      <c r="P3563" t="b">
        <v>0</v>
      </c>
      <c r="Q3563">
        <v>54</v>
      </c>
      <c r="R3563" t="b">
        <v>1</v>
      </c>
      <c r="S3563" t="s">
        <v>8271</v>
      </c>
      <c r="T3563" s="5">
        <f t="shared" si="556"/>
        <v>102.4</v>
      </c>
      <c r="U3563" s="5">
        <f t="shared" si="557"/>
        <v>47.407407407407405</v>
      </c>
      <c r="V3563" t="str">
        <f t="shared" si="558"/>
        <v>theater</v>
      </c>
      <c r="W3563" t="str">
        <f t="shared" si="559"/>
        <v>plays</v>
      </c>
      <c r="X3563" s="8">
        <f t="shared" si="550"/>
        <v>2015</v>
      </c>
      <c r="Y3563" s="8">
        <f t="shared" si="551"/>
        <v>7</v>
      </c>
    </row>
    <row r="3564" spans="1:25" ht="19" customHeight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552"/>
        <v>42433.553553240738</v>
      </c>
      <c r="L3564" s="12">
        <f t="shared" si="553"/>
        <v>2016</v>
      </c>
      <c r="M3564" s="12">
        <f t="shared" si="554"/>
        <v>3</v>
      </c>
      <c r="N3564" s="11"/>
      <c r="O3564" s="11">
        <f t="shared" si="555"/>
        <v>42442.708333333336</v>
      </c>
      <c r="P3564" t="b">
        <v>0</v>
      </c>
      <c r="Q3564">
        <v>31</v>
      </c>
      <c r="R3564" t="b">
        <v>1</v>
      </c>
      <c r="S3564" t="s">
        <v>8271</v>
      </c>
      <c r="T3564" s="5">
        <f t="shared" si="556"/>
        <v>148.88888888888889</v>
      </c>
      <c r="U3564" s="5">
        <f t="shared" si="557"/>
        <v>15.129032258064516</v>
      </c>
      <c r="V3564" t="str">
        <f t="shared" si="558"/>
        <v>theater</v>
      </c>
      <c r="W3564" t="str">
        <f t="shared" si="559"/>
        <v>plays</v>
      </c>
      <c r="X3564" s="8">
        <f t="shared" si="550"/>
        <v>2016</v>
      </c>
      <c r="Y3564" s="8">
        <f t="shared" si="551"/>
        <v>3</v>
      </c>
    </row>
    <row r="3565" spans="1:25" ht="19" customHeight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552"/>
        <v>42555.46361111111</v>
      </c>
      <c r="L3565" s="12">
        <f t="shared" si="553"/>
        <v>2016</v>
      </c>
      <c r="M3565" s="12">
        <f t="shared" si="554"/>
        <v>7</v>
      </c>
      <c r="N3565" s="11"/>
      <c r="O3565" s="11">
        <f t="shared" si="555"/>
        <v>42583.583333333336</v>
      </c>
      <c r="P3565" t="b">
        <v>0</v>
      </c>
      <c r="Q3565">
        <v>25</v>
      </c>
      <c r="R3565" t="b">
        <v>1</v>
      </c>
      <c r="S3565" t="s">
        <v>8271</v>
      </c>
      <c r="T3565" s="5">
        <f t="shared" si="556"/>
        <v>105.49000000000002</v>
      </c>
      <c r="U3565" s="5">
        <f t="shared" si="557"/>
        <v>21.098000000000003</v>
      </c>
      <c r="V3565" t="str">
        <f t="shared" si="558"/>
        <v>theater</v>
      </c>
      <c r="W3565" t="str">
        <f t="shared" si="559"/>
        <v>plays</v>
      </c>
      <c r="X3565" s="8">
        <f t="shared" si="550"/>
        <v>2016</v>
      </c>
      <c r="Y3565" s="8">
        <f t="shared" si="551"/>
        <v>7</v>
      </c>
    </row>
    <row r="3566" spans="1:25" ht="19" customHeight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552"/>
        <v>42236.414918981478</v>
      </c>
      <c r="L3566" s="12">
        <f t="shared" si="553"/>
        <v>2015</v>
      </c>
      <c r="M3566" s="12">
        <f t="shared" si="554"/>
        <v>8</v>
      </c>
      <c r="N3566" s="11"/>
      <c r="O3566" s="11">
        <f t="shared" si="555"/>
        <v>42282.458333333336</v>
      </c>
      <c r="P3566" t="b">
        <v>0</v>
      </c>
      <c r="Q3566">
        <v>17</v>
      </c>
      <c r="R3566" t="b">
        <v>1</v>
      </c>
      <c r="S3566" t="s">
        <v>8271</v>
      </c>
      <c r="T3566" s="5">
        <f t="shared" si="556"/>
        <v>100.49999999999999</v>
      </c>
      <c r="U3566" s="5">
        <f t="shared" si="557"/>
        <v>59.117647058823529</v>
      </c>
      <c r="V3566" t="str">
        <f t="shared" si="558"/>
        <v>theater</v>
      </c>
      <c r="W3566" t="str">
        <f t="shared" si="559"/>
        <v>plays</v>
      </c>
      <c r="X3566" s="8">
        <f t="shared" si="550"/>
        <v>2015</v>
      </c>
      <c r="Y3566" s="8">
        <f t="shared" si="551"/>
        <v>8</v>
      </c>
    </row>
    <row r="3567" spans="1:25" ht="19" customHeight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552"/>
        <v>41974.534814814811</v>
      </c>
      <c r="L3567" s="12">
        <f t="shared" si="553"/>
        <v>2014</v>
      </c>
      <c r="M3567" s="12">
        <f t="shared" si="554"/>
        <v>12</v>
      </c>
      <c r="N3567" s="11"/>
      <c r="O3567" s="11">
        <f t="shared" si="555"/>
        <v>42004.534814814811</v>
      </c>
      <c r="P3567" t="b">
        <v>0</v>
      </c>
      <c r="Q3567">
        <v>12</v>
      </c>
      <c r="R3567" t="b">
        <v>1</v>
      </c>
      <c r="S3567" t="s">
        <v>8271</v>
      </c>
      <c r="T3567" s="5">
        <f t="shared" si="556"/>
        <v>130.55555555555557</v>
      </c>
      <c r="U3567" s="5">
        <f t="shared" si="557"/>
        <v>97.916666666666671</v>
      </c>
      <c r="V3567" t="str">
        <f t="shared" si="558"/>
        <v>theater</v>
      </c>
      <c r="W3567" t="str">
        <f t="shared" si="559"/>
        <v>plays</v>
      </c>
      <c r="X3567" s="8">
        <f t="shared" si="550"/>
        <v>2014</v>
      </c>
      <c r="Y3567" s="8">
        <f t="shared" si="551"/>
        <v>12</v>
      </c>
    </row>
    <row r="3568" spans="1:25" ht="19" customHeight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552"/>
        <v>41997.299571759257</v>
      </c>
      <c r="L3568" s="12">
        <f t="shared" si="553"/>
        <v>2014</v>
      </c>
      <c r="M3568" s="12">
        <f t="shared" si="554"/>
        <v>12</v>
      </c>
      <c r="N3568" s="11"/>
      <c r="O3568" s="11">
        <f t="shared" si="555"/>
        <v>42027.299571759257</v>
      </c>
      <c r="P3568" t="b">
        <v>0</v>
      </c>
      <c r="Q3568">
        <v>38</v>
      </c>
      <c r="R3568" t="b">
        <v>1</v>
      </c>
      <c r="S3568" t="s">
        <v>8271</v>
      </c>
      <c r="T3568" s="5">
        <f t="shared" si="556"/>
        <v>104.75000000000001</v>
      </c>
      <c r="U3568" s="5">
        <f t="shared" si="557"/>
        <v>55.131578947368418</v>
      </c>
      <c r="V3568" t="str">
        <f t="shared" si="558"/>
        <v>theater</v>
      </c>
      <c r="W3568" t="str">
        <f t="shared" si="559"/>
        <v>plays</v>
      </c>
      <c r="X3568" s="8">
        <f t="shared" si="550"/>
        <v>2014</v>
      </c>
      <c r="Y3568" s="8">
        <f t="shared" si="551"/>
        <v>12</v>
      </c>
    </row>
    <row r="3569" spans="1:25" ht="19" customHeight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552"/>
        <v>42135.602361111109</v>
      </c>
      <c r="L3569" s="12">
        <f t="shared" si="553"/>
        <v>2015</v>
      </c>
      <c r="M3569" s="12">
        <f t="shared" si="554"/>
        <v>5</v>
      </c>
      <c r="N3569" s="11"/>
      <c r="O3569" s="11">
        <f t="shared" si="555"/>
        <v>42165.602361111109</v>
      </c>
      <c r="P3569" t="b">
        <v>0</v>
      </c>
      <c r="Q3569">
        <v>41</v>
      </c>
      <c r="R3569" t="b">
        <v>1</v>
      </c>
      <c r="S3569" t="s">
        <v>8271</v>
      </c>
      <c r="T3569" s="5">
        <f t="shared" si="556"/>
        <v>108.80000000000001</v>
      </c>
      <c r="U3569" s="5">
        <f t="shared" si="557"/>
        <v>26.536585365853657</v>
      </c>
      <c r="V3569" t="str">
        <f t="shared" si="558"/>
        <v>theater</v>
      </c>
      <c r="W3569" t="str">
        <f t="shared" si="559"/>
        <v>plays</v>
      </c>
      <c r="X3569" s="8">
        <f t="shared" si="550"/>
        <v>2015</v>
      </c>
      <c r="Y3569" s="8">
        <f t="shared" si="551"/>
        <v>5</v>
      </c>
    </row>
    <row r="3570" spans="1:25" ht="19" customHeight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552"/>
        <v>41869.532337962963</v>
      </c>
      <c r="L3570" s="12">
        <f t="shared" si="553"/>
        <v>2014</v>
      </c>
      <c r="M3570" s="12">
        <f t="shared" si="554"/>
        <v>8</v>
      </c>
      <c r="N3570" s="11"/>
      <c r="O3570" s="11">
        <f t="shared" si="555"/>
        <v>41899.532337962963</v>
      </c>
      <c r="P3570" t="b">
        <v>0</v>
      </c>
      <c r="Q3570">
        <v>19</v>
      </c>
      <c r="R3570" t="b">
        <v>1</v>
      </c>
      <c r="S3570" t="s">
        <v>8271</v>
      </c>
      <c r="T3570" s="5">
        <f t="shared" si="556"/>
        <v>111.00000000000001</v>
      </c>
      <c r="U3570" s="5">
        <f t="shared" si="557"/>
        <v>58.421052631578945</v>
      </c>
      <c r="V3570" t="str">
        <f t="shared" si="558"/>
        <v>theater</v>
      </c>
      <c r="W3570" t="str">
        <f t="shared" si="559"/>
        <v>plays</v>
      </c>
      <c r="X3570" s="8">
        <f t="shared" si="550"/>
        <v>2014</v>
      </c>
      <c r="Y3570" s="8">
        <f t="shared" si="551"/>
        <v>8</v>
      </c>
    </row>
    <row r="3571" spans="1:25" ht="19" customHeight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552"/>
        <v>41982.480277777773</v>
      </c>
      <c r="L3571" s="12">
        <f t="shared" si="553"/>
        <v>2014</v>
      </c>
      <c r="M3571" s="12">
        <f t="shared" si="554"/>
        <v>12</v>
      </c>
      <c r="N3571" s="11"/>
      <c r="O3571" s="11">
        <f t="shared" si="555"/>
        <v>42012.480277777773</v>
      </c>
      <c r="P3571" t="b">
        <v>0</v>
      </c>
      <c r="Q3571">
        <v>41</v>
      </c>
      <c r="R3571" t="b">
        <v>1</v>
      </c>
      <c r="S3571" t="s">
        <v>8271</v>
      </c>
      <c r="T3571" s="5">
        <f t="shared" si="556"/>
        <v>100.47999999999999</v>
      </c>
      <c r="U3571" s="5">
        <f t="shared" si="557"/>
        <v>122.53658536585365</v>
      </c>
      <c r="V3571" t="str">
        <f t="shared" si="558"/>
        <v>theater</v>
      </c>
      <c r="W3571" t="str">
        <f t="shared" si="559"/>
        <v>plays</v>
      </c>
      <c r="X3571" s="8">
        <f t="shared" si="550"/>
        <v>2014</v>
      </c>
      <c r="Y3571" s="8">
        <f t="shared" si="551"/>
        <v>12</v>
      </c>
    </row>
    <row r="3572" spans="1:25" ht="19" customHeight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552"/>
        <v>41976.12364583333</v>
      </c>
      <c r="L3572" s="12">
        <f t="shared" si="553"/>
        <v>2014</v>
      </c>
      <c r="M3572" s="12">
        <f t="shared" si="554"/>
        <v>12</v>
      </c>
      <c r="N3572" s="11"/>
      <c r="O3572" s="11">
        <f t="shared" si="555"/>
        <v>42004.083333333336</v>
      </c>
      <c r="P3572" t="b">
        <v>0</v>
      </c>
      <c r="Q3572">
        <v>26</v>
      </c>
      <c r="R3572" t="b">
        <v>1</v>
      </c>
      <c r="S3572" t="s">
        <v>8271</v>
      </c>
      <c r="T3572" s="5">
        <f t="shared" si="556"/>
        <v>114.35</v>
      </c>
      <c r="U3572" s="5">
        <f t="shared" si="557"/>
        <v>87.961538461538467</v>
      </c>
      <c r="V3572" t="str">
        <f t="shared" si="558"/>
        <v>theater</v>
      </c>
      <c r="W3572" t="str">
        <f t="shared" si="559"/>
        <v>plays</v>
      </c>
      <c r="X3572" s="8">
        <f t="shared" si="550"/>
        <v>2014</v>
      </c>
      <c r="Y3572" s="8">
        <f t="shared" si="551"/>
        <v>12</v>
      </c>
    </row>
    <row r="3573" spans="1:25" ht="19" customHeight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552"/>
        <v>41912.650613425925</v>
      </c>
      <c r="L3573" s="12">
        <f t="shared" si="553"/>
        <v>2014</v>
      </c>
      <c r="M3573" s="12">
        <f t="shared" si="554"/>
        <v>9</v>
      </c>
      <c r="N3573" s="11"/>
      <c r="O3573" s="11">
        <f t="shared" si="555"/>
        <v>41942.650613425925</v>
      </c>
      <c r="P3573" t="b">
        <v>0</v>
      </c>
      <c r="Q3573">
        <v>25</v>
      </c>
      <c r="R3573" t="b">
        <v>1</v>
      </c>
      <c r="S3573" t="s">
        <v>8271</v>
      </c>
      <c r="T3573" s="5">
        <f t="shared" si="556"/>
        <v>122.06666666666666</v>
      </c>
      <c r="U3573" s="5">
        <f t="shared" si="557"/>
        <v>73.239999999999995</v>
      </c>
      <c r="V3573" t="str">
        <f t="shared" si="558"/>
        <v>theater</v>
      </c>
      <c r="W3573" t="str">
        <f t="shared" si="559"/>
        <v>plays</v>
      </c>
      <c r="X3573" s="8">
        <f t="shared" si="550"/>
        <v>2014</v>
      </c>
      <c r="Y3573" s="8">
        <f t="shared" si="551"/>
        <v>9</v>
      </c>
    </row>
    <row r="3574" spans="1:25" ht="19" customHeight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552"/>
        <v>42146.36206018518</v>
      </c>
      <c r="L3574" s="12">
        <f t="shared" si="553"/>
        <v>2015</v>
      </c>
      <c r="M3574" s="12">
        <f t="shared" si="554"/>
        <v>5</v>
      </c>
      <c r="N3574" s="11"/>
      <c r="O3574" s="11">
        <f t="shared" si="555"/>
        <v>42176.36206018518</v>
      </c>
      <c r="P3574" t="b">
        <v>0</v>
      </c>
      <c r="Q3574">
        <v>9</v>
      </c>
      <c r="R3574" t="b">
        <v>1</v>
      </c>
      <c r="S3574" t="s">
        <v>8271</v>
      </c>
      <c r="T3574" s="5">
        <f t="shared" si="556"/>
        <v>100</v>
      </c>
      <c r="U3574" s="5">
        <f t="shared" si="557"/>
        <v>55.555555555555557</v>
      </c>
      <c r="V3574" t="str">
        <f t="shared" si="558"/>
        <v>theater</v>
      </c>
      <c r="W3574" t="str">
        <f t="shared" si="559"/>
        <v>plays</v>
      </c>
      <c r="X3574" s="8">
        <f t="shared" si="550"/>
        <v>2015</v>
      </c>
      <c r="Y3574" s="8">
        <f t="shared" si="551"/>
        <v>5</v>
      </c>
    </row>
    <row r="3575" spans="1:25" ht="19" customHeight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552"/>
        <v>41921.167199074072</v>
      </c>
      <c r="L3575" s="12">
        <f t="shared" si="553"/>
        <v>2014</v>
      </c>
      <c r="M3575" s="12">
        <f t="shared" si="554"/>
        <v>10</v>
      </c>
      <c r="N3575" s="11"/>
      <c r="O3575" s="11">
        <f t="shared" si="555"/>
        <v>41951.208865740737</v>
      </c>
      <c r="P3575" t="b">
        <v>0</v>
      </c>
      <c r="Q3575">
        <v>78</v>
      </c>
      <c r="R3575" t="b">
        <v>1</v>
      </c>
      <c r="S3575" t="s">
        <v>8271</v>
      </c>
      <c r="T3575" s="5">
        <f t="shared" si="556"/>
        <v>102.8</v>
      </c>
      <c r="U3575" s="5">
        <f t="shared" si="557"/>
        <v>39.53846153846154</v>
      </c>
      <c r="V3575" t="str">
        <f t="shared" si="558"/>
        <v>theater</v>
      </c>
      <c r="W3575" t="str">
        <f t="shared" si="559"/>
        <v>plays</v>
      </c>
      <c r="X3575" s="8">
        <f t="shared" si="550"/>
        <v>2014</v>
      </c>
      <c r="Y3575" s="8">
        <f t="shared" si="551"/>
        <v>10</v>
      </c>
    </row>
    <row r="3576" spans="1:25" ht="19" customHeight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552"/>
        <v>41926.734351851854</v>
      </c>
      <c r="L3576" s="12">
        <f t="shared" si="553"/>
        <v>2014</v>
      </c>
      <c r="M3576" s="12">
        <f t="shared" si="554"/>
        <v>10</v>
      </c>
      <c r="N3576" s="11"/>
      <c r="O3576" s="11">
        <f t="shared" si="555"/>
        <v>41956.776018518511</v>
      </c>
      <c r="P3576" t="b">
        <v>0</v>
      </c>
      <c r="Q3576">
        <v>45</v>
      </c>
      <c r="R3576" t="b">
        <v>1</v>
      </c>
      <c r="S3576" t="s">
        <v>8271</v>
      </c>
      <c r="T3576" s="5">
        <f t="shared" si="556"/>
        <v>106.12068965517241</v>
      </c>
      <c r="U3576" s="5">
        <f t="shared" si="557"/>
        <v>136.77777777777777</v>
      </c>
      <c r="V3576" t="str">
        <f t="shared" si="558"/>
        <v>theater</v>
      </c>
      <c r="W3576" t="str">
        <f t="shared" si="559"/>
        <v>plays</v>
      </c>
      <c r="X3576" s="8">
        <f t="shared" si="550"/>
        <v>2014</v>
      </c>
      <c r="Y3576" s="8">
        <f t="shared" si="551"/>
        <v>10</v>
      </c>
    </row>
    <row r="3577" spans="1:25" ht="19" customHeight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552"/>
        <v>42561.575543981475</v>
      </c>
      <c r="L3577" s="12">
        <f t="shared" si="553"/>
        <v>2016</v>
      </c>
      <c r="M3577" s="12">
        <f t="shared" si="554"/>
        <v>7</v>
      </c>
      <c r="N3577" s="11"/>
      <c r="O3577" s="11">
        <f t="shared" si="555"/>
        <v>42592.957638888889</v>
      </c>
      <c r="P3577" t="b">
        <v>0</v>
      </c>
      <c r="Q3577">
        <v>102</v>
      </c>
      <c r="R3577" t="b">
        <v>1</v>
      </c>
      <c r="S3577" t="s">
        <v>8271</v>
      </c>
      <c r="T3577" s="5">
        <f t="shared" si="556"/>
        <v>101.33000000000001</v>
      </c>
      <c r="U3577" s="5">
        <f t="shared" si="557"/>
        <v>99.343137254901961</v>
      </c>
      <c r="V3577" t="str">
        <f t="shared" si="558"/>
        <v>theater</v>
      </c>
      <c r="W3577" t="str">
        <f t="shared" si="559"/>
        <v>plays</v>
      </c>
      <c r="X3577" s="8">
        <f t="shared" si="550"/>
        <v>2016</v>
      </c>
      <c r="Y3577" s="8">
        <f t="shared" si="551"/>
        <v>7</v>
      </c>
    </row>
    <row r="3578" spans="1:25" ht="19" customHeight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552"/>
        <v>42649.340902777774</v>
      </c>
      <c r="L3578" s="12">
        <f t="shared" si="553"/>
        <v>2016</v>
      </c>
      <c r="M3578" s="12">
        <f t="shared" si="554"/>
        <v>10</v>
      </c>
      <c r="N3578" s="11"/>
      <c r="O3578" s="11">
        <f t="shared" si="555"/>
        <v>42709.382569444446</v>
      </c>
      <c r="P3578" t="b">
        <v>0</v>
      </c>
      <c r="Q3578">
        <v>5</v>
      </c>
      <c r="R3578" t="b">
        <v>1</v>
      </c>
      <c r="S3578" t="s">
        <v>8271</v>
      </c>
      <c r="T3578" s="5">
        <f t="shared" si="556"/>
        <v>100</v>
      </c>
      <c r="U3578" s="5">
        <f t="shared" si="557"/>
        <v>20</v>
      </c>
      <c r="V3578" t="str">
        <f t="shared" si="558"/>
        <v>theater</v>
      </c>
      <c r="W3578" t="str">
        <f t="shared" si="559"/>
        <v>plays</v>
      </c>
      <c r="X3578" s="8">
        <f t="shared" si="550"/>
        <v>2016</v>
      </c>
      <c r="Y3578" s="8">
        <f t="shared" si="551"/>
        <v>10</v>
      </c>
    </row>
    <row r="3579" spans="1:25" ht="19" customHeight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552"/>
        <v>42093.578506944446</v>
      </c>
      <c r="L3579" s="12">
        <f t="shared" si="553"/>
        <v>2015</v>
      </c>
      <c r="M3579" s="12">
        <f t="shared" si="554"/>
        <v>3</v>
      </c>
      <c r="N3579" s="11"/>
      <c r="O3579" s="11">
        <f t="shared" si="555"/>
        <v>42120.061111111114</v>
      </c>
      <c r="P3579" t="b">
        <v>0</v>
      </c>
      <c r="Q3579">
        <v>27</v>
      </c>
      <c r="R3579" t="b">
        <v>1</v>
      </c>
      <c r="S3579" t="s">
        <v>8271</v>
      </c>
      <c r="T3579" s="5">
        <f t="shared" si="556"/>
        <v>130</v>
      </c>
      <c r="U3579" s="5">
        <f t="shared" si="557"/>
        <v>28.888888888888889</v>
      </c>
      <c r="V3579" t="str">
        <f t="shared" si="558"/>
        <v>theater</v>
      </c>
      <c r="W3579" t="str">
        <f t="shared" si="559"/>
        <v>plays</v>
      </c>
      <c r="X3579" s="8">
        <f t="shared" si="550"/>
        <v>2015</v>
      </c>
      <c r="Y3579" s="8">
        <f t="shared" si="551"/>
        <v>3</v>
      </c>
    </row>
    <row r="3580" spans="1:25" ht="19" customHeight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552"/>
        <v>42460.525196759256</v>
      </c>
      <c r="L3580" s="12">
        <f t="shared" si="553"/>
        <v>2016</v>
      </c>
      <c r="M3580" s="12">
        <f t="shared" si="554"/>
        <v>3</v>
      </c>
      <c r="N3580" s="11"/>
      <c r="O3580" s="11">
        <f t="shared" si="555"/>
        <v>42490.525196759256</v>
      </c>
      <c r="P3580" t="b">
        <v>0</v>
      </c>
      <c r="Q3580">
        <v>37</v>
      </c>
      <c r="R3580" t="b">
        <v>1</v>
      </c>
      <c r="S3580" t="s">
        <v>8271</v>
      </c>
      <c r="T3580" s="5">
        <f t="shared" si="556"/>
        <v>100.01333333333334</v>
      </c>
      <c r="U3580" s="5">
        <f t="shared" si="557"/>
        <v>40.545945945945945</v>
      </c>
      <c r="V3580" t="str">
        <f t="shared" si="558"/>
        <v>theater</v>
      </c>
      <c r="W3580" t="str">
        <f t="shared" si="559"/>
        <v>plays</v>
      </c>
      <c r="X3580" s="8">
        <f t="shared" si="550"/>
        <v>2016</v>
      </c>
      <c r="Y3580" s="8">
        <f t="shared" si="551"/>
        <v>3</v>
      </c>
    </row>
    <row r="3581" spans="1:25" ht="19" customHeight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552"/>
        <v>42430.553888888891</v>
      </c>
      <c r="L3581" s="12">
        <f t="shared" si="553"/>
        <v>2016</v>
      </c>
      <c r="M3581" s="12">
        <f t="shared" si="554"/>
        <v>3</v>
      </c>
      <c r="N3581" s="11"/>
      <c r="O3581" s="11">
        <f t="shared" si="555"/>
        <v>42460.51222222222</v>
      </c>
      <c r="P3581" t="b">
        <v>0</v>
      </c>
      <c r="Q3581">
        <v>14</v>
      </c>
      <c r="R3581" t="b">
        <v>1</v>
      </c>
      <c r="S3581" t="s">
        <v>8271</v>
      </c>
      <c r="T3581" s="5">
        <f t="shared" si="556"/>
        <v>100</v>
      </c>
      <c r="U3581" s="5">
        <f t="shared" si="557"/>
        <v>35.714285714285715</v>
      </c>
      <c r="V3581" t="str">
        <f t="shared" si="558"/>
        <v>theater</v>
      </c>
      <c r="W3581" t="str">
        <f t="shared" si="559"/>
        <v>plays</v>
      </c>
      <c r="X3581" s="8">
        <f t="shared" si="550"/>
        <v>2016</v>
      </c>
      <c r="Y3581" s="8">
        <f t="shared" si="551"/>
        <v>3</v>
      </c>
    </row>
    <row r="3582" spans="1:25" ht="19" customHeight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552"/>
        <v>42025.967847222222</v>
      </c>
      <c r="L3582" s="12">
        <f t="shared" si="553"/>
        <v>2015</v>
      </c>
      <c r="M3582" s="12">
        <f t="shared" si="554"/>
        <v>1</v>
      </c>
      <c r="N3582" s="11"/>
      <c r="O3582" s="11">
        <f t="shared" si="555"/>
        <v>42063.999305555553</v>
      </c>
      <c r="P3582" t="b">
        <v>0</v>
      </c>
      <c r="Q3582">
        <v>27</v>
      </c>
      <c r="R3582" t="b">
        <v>1</v>
      </c>
      <c r="S3582" t="s">
        <v>8271</v>
      </c>
      <c r="T3582" s="5">
        <f t="shared" si="556"/>
        <v>113.88888888888889</v>
      </c>
      <c r="U3582" s="5">
        <f t="shared" si="557"/>
        <v>37.962962962962962</v>
      </c>
      <c r="V3582" t="str">
        <f t="shared" si="558"/>
        <v>theater</v>
      </c>
      <c r="W3582" t="str">
        <f t="shared" si="559"/>
        <v>plays</v>
      </c>
      <c r="X3582" s="8">
        <f t="shared" si="550"/>
        <v>2015</v>
      </c>
      <c r="Y3582" s="8">
        <f t="shared" si="551"/>
        <v>1</v>
      </c>
    </row>
    <row r="3583" spans="1:25" ht="19" customHeight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552"/>
        <v>41836.26284722222</v>
      </c>
      <c r="L3583" s="12">
        <f t="shared" si="553"/>
        <v>2014</v>
      </c>
      <c r="M3583" s="12">
        <f t="shared" si="554"/>
        <v>7</v>
      </c>
      <c r="N3583" s="11"/>
      <c r="O3583" s="11">
        <f t="shared" si="555"/>
        <v>41850.26284722222</v>
      </c>
      <c r="P3583" t="b">
        <v>0</v>
      </c>
      <c r="Q3583">
        <v>45</v>
      </c>
      <c r="R3583" t="b">
        <v>1</v>
      </c>
      <c r="S3583" t="s">
        <v>8271</v>
      </c>
      <c r="T3583" s="5">
        <f t="shared" si="556"/>
        <v>100</v>
      </c>
      <c r="U3583" s="5">
        <f t="shared" si="557"/>
        <v>33.333333333333336</v>
      </c>
      <c r="V3583" t="str">
        <f t="shared" si="558"/>
        <v>theater</v>
      </c>
      <c r="W3583" t="str">
        <f t="shared" si="559"/>
        <v>plays</v>
      </c>
      <c r="X3583" s="8">
        <f t="shared" si="550"/>
        <v>2014</v>
      </c>
      <c r="Y3583" s="8">
        <f t="shared" si="551"/>
        <v>7</v>
      </c>
    </row>
    <row r="3584" spans="1:25" ht="19" customHeight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552"/>
        <v>42450.887523148143</v>
      </c>
      <c r="L3584" s="12">
        <f t="shared" si="553"/>
        <v>2016</v>
      </c>
      <c r="M3584" s="12">
        <f t="shared" si="554"/>
        <v>3</v>
      </c>
      <c r="N3584" s="11"/>
      <c r="O3584" s="11">
        <f t="shared" si="555"/>
        <v>42464.887523148143</v>
      </c>
      <c r="P3584" t="b">
        <v>0</v>
      </c>
      <c r="Q3584">
        <v>49</v>
      </c>
      <c r="R3584" t="b">
        <v>1</v>
      </c>
      <c r="S3584" t="s">
        <v>8271</v>
      </c>
      <c r="T3584" s="5">
        <f t="shared" si="556"/>
        <v>287</v>
      </c>
      <c r="U3584" s="5">
        <f t="shared" si="557"/>
        <v>58.571428571428569</v>
      </c>
      <c r="V3584" t="str">
        <f t="shared" si="558"/>
        <v>theater</v>
      </c>
      <c r="W3584" t="str">
        <f t="shared" si="559"/>
        <v>plays</v>
      </c>
      <c r="X3584" s="8">
        <f t="shared" si="550"/>
        <v>2016</v>
      </c>
      <c r="Y3584" s="8">
        <f t="shared" si="551"/>
        <v>3</v>
      </c>
    </row>
    <row r="3585" spans="1:25" ht="19" customHeight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552"/>
        <v>42418.217650462961</v>
      </c>
      <c r="L3585" s="12">
        <f t="shared" si="553"/>
        <v>2016</v>
      </c>
      <c r="M3585" s="12">
        <f t="shared" si="554"/>
        <v>2</v>
      </c>
      <c r="N3585" s="11"/>
      <c r="O3585" s="11">
        <f t="shared" si="555"/>
        <v>42478.175983796296</v>
      </c>
      <c r="P3585" t="b">
        <v>0</v>
      </c>
      <c r="Q3585">
        <v>24</v>
      </c>
      <c r="R3585" t="b">
        <v>1</v>
      </c>
      <c r="S3585" t="s">
        <v>8271</v>
      </c>
      <c r="T3585" s="5">
        <f t="shared" si="556"/>
        <v>108.5</v>
      </c>
      <c r="U3585" s="5">
        <f t="shared" si="557"/>
        <v>135.625</v>
      </c>
      <c r="V3585" t="str">
        <f t="shared" si="558"/>
        <v>theater</v>
      </c>
      <c r="W3585" t="str">
        <f t="shared" si="559"/>
        <v>plays</v>
      </c>
      <c r="X3585" s="8">
        <f t="shared" si="550"/>
        <v>2016</v>
      </c>
      <c r="Y3585" s="8">
        <f t="shared" si="551"/>
        <v>2</v>
      </c>
    </row>
    <row r="3586" spans="1:25" ht="19" customHeight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si="552"/>
        <v>42168.108148148145</v>
      </c>
      <c r="L3586" s="12">
        <f t="shared" si="553"/>
        <v>2015</v>
      </c>
      <c r="M3586" s="12">
        <f t="shared" si="554"/>
        <v>6</v>
      </c>
      <c r="N3586" s="11"/>
      <c r="O3586" s="11">
        <f t="shared" si="555"/>
        <v>42198.108148148145</v>
      </c>
      <c r="P3586" t="b">
        <v>0</v>
      </c>
      <c r="Q3586">
        <v>112</v>
      </c>
      <c r="R3586" t="b">
        <v>1</v>
      </c>
      <c r="S3586" t="s">
        <v>8271</v>
      </c>
      <c r="T3586" s="5">
        <f t="shared" si="556"/>
        <v>115.5</v>
      </c>
      <c r="U3586" s="5">
        <f t="shared" si="557"/>
        <v>30.9375</v>
      </c>
      <c r="V3586" t="str">
        <f t="shared" si="558"/>
        <v>theater</v>
      </c>
      <c r="W3586" t="str">
        <f t="shared" si="559"/>
        <v>plays</v>
      </c>
      <c r="X3586" s="8">
        <f t="shared" ref="X3586:X3649" si="560">L3586</f>
        <v>2015</v>
      </c>
      <c r="Y3586" s="8">
        <f t="shared" ref="Y3586:Y3649" si="561">M3586</f>
        <v>6</v>
      </c>
    </row>
    <row r="3587" spans="1:25" ht="19" customHeight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ref="K3587:K3650" si="562">(J3587/86400)+25569+(-5/24)</f>
        <v>41964.507986111108</v>
      </c>
      <c r="L3587" s="12">
        <f t="shared" ref="L3587:L3650" si="563">YEAR(K3587)</f>
        <v>2014</v>
      </c>
      <c r="M3587" s="12">
        <f t="shared" ref="M3587:M3650" si="564">MONTH(K3587)</f>
        <v>11</v>
      </c>
      <c r="N3587" s="11"/>
      <c r="O3587" s="11">
        <f t="shared" ref="O3587:O3650" si="565">(I3587/86400)+25569+(-5/24)</f>
        <v>41994.507986111108</v>
      </c>
      <c r="P3587" t="b">
        <v>0</v>
      </c>
      <c r="Q3587">
        <v>23</v>
      </c>
      <c r="R3587" t="b">
        <v>1</v>
      </c>
      <c r="S3587" t="s">
        <v>8271</v>
      </c>
      <c r="T3587" s="5">
        <f t="shared" ref="T3587:T3650" si="566">E3587/D3587*100</f>
        <v>119.11764705882352</v>
      </c>
      <c r="U3587" s="5">
        <f t="shared" ref="U3587:U3650" si="567">IF(Q3587&gt;0,E3587/Q3587,0)</f>
        <v>176.08695652173913</v>
      </c>
      <c r="V3587" t="str">
        <f t="shared" ref="V3587:V3650" si="568">LEFT(S3587,SEARCH("/",S3587)-1)</f>
        <v>theater</v>
      </c>
      <c r="W3587" t="str">
        <f t="shared" ref="W3587:W3650" si="569">RIGHT($S3587,LEN($S3587)-SEARCH("/",$S3587))</f>
        <v>plays</v>
      </c>
      <c r="X3587" s="8">
        <f t="shared" si="560"/>
        <v>2014</v>
      </c>
      <c r="Y3587" s="8">
        <f t="shared" si="561"/>
        <v>11</v>
      </c>
    </row>
    <row r="3588" spans="1:25" ht="19" customHeight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562"/>
        <v>42576.489236111105</v>
      </c>
      <c r="L3588" s="12">
        <f t="shared" si="563"/>
        <v>2016</v>
      </c>
      <c r="M3588" s="12">
        <f t="shared" si="564"/>
        <v>7</v>
      </c>
      <c r="N3588" s="11"/>
      <c r="O3588" s="11">
        <f t="shared" si="565"/>
        <v>42636.489236111105</v>
      </c>
      <c r="P3588" t="b">
        <v>0</v>
      </c>
      <c r="Q3588">
        <v>54</v>
      </c>
      <c r="R3588" t="b">
        <v>1</v>
      </c>
      <c r="S3588" t="s">
        <v>8271</v>
      </c>
      <c r="T3588" s="5">
        <f t="shared" si="566"/>
        <v>109.42666666666668</v>
      </c>
      <c r="U3588" s="5">
        <f t="shared" si="567"/>
        <v>151.9814814814815</v>
      </c>
      <c r="V3588" t="str">
        <f t="shared" si="568"/>
        <v>theater</v>
      </c>
      <c r="W3588" t="str">
        <f t="shared" si="569"/>
        <v>plays</v>
      </c>
      <c r="X3588" s="8">
        <f t="shared" si="560"/>
        <v>2016</v>
      </c>
      <c r="Y3588" s="8">
        <f t="shared" si="561"/>
        <v>7</v>
      </c>
    </row>
    <row r="3589" spans="1:25" ht="19" customHeight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562"/>
        <v>42503.331643518519</v>
      </c>
      <c r="L3589" s="12">
        <f t="shared" si="563"/>
        <v>2016</v>
      </c>
      <c r="M3589" s="12">
        <f t="shared" si="564"/>
        <v>5</v>
      </c>
      <c r="N3589" s="11"/>
      <c r="O3589" s="11">
        <f t="shared" si="565"/>
        <v>42548.583333333336</v>
      </c>
      <c r="P3589" t="b">
        <v>0</v>
      </c>
      <c r="Q3589">
        <v>28</v>
      </c>
      <c r="R3589" t="b">
        <v>1</v>
      </c>
      <c r="S3589" t="s">
        <v>8271</v>
      </c>
      <c r="T3589" s="5">
        <f t="shared" si="566"/>
        <v>126.6</v>
      </c>
      <c r="U3589" s="5">
        <f t="shared" si="567"/>
        <v>22.607142857142858</v>
      </c>
      <c r="V3589" t="str">
        <f t="shared" si="568"/>
        <v>theater</v>
      </c>
      <c r="W3589" t="str">
        <f t="shared" si="569"/>
        <v>plays</v>
      </c>
      <c r="X3589" s="8">
        <f t="shared" si="560"/>
        <v>2016</v>
      </c>
      <c r="Y3589" s="8">
        <f t="shared" si="561"/>
        <v>5</v>
      </c>
    </row>
    <row r="3590" spans="1:25" ht="19" customHeight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562"/>
        <v>42101.620486111111</v>
      </c>
      <c r="L3590" s="12">
        <f t="shared" si="563"/>
        <v>2015</v>
      </c>
      <c r="M3590" s="12">
        <f t="shared" si="564"/>
        <v>4</v>
      </c>
      <c r="N3590" s="11"/>
      <c r="O3590" s="11">
        <f t="shared" si="565"/>
        <v>42123.749999999993</v>
      </c>
      <c r="P3590" t="b">
        <v>0</v>
      </c>
      <c r="Q3590">
        <v>11</v>
      </c>
      <c r="R3590" t="b">
        <v>1</v>
      </c>
      <c r="S3590" t="s">
        <v>8271</v>
      </c>
      <c r="T3590" s="5">
        <f t="shared" si="566"/>
        <v>100.49999999999999</v>
      </c>
      <c r="U3590" s="5">
        <f t="shared" si="567"/>
        <v>18.272727272727273</v>
      </c>
      <c r="V3590" t="str">
        <f t="shared" si="568"/>
        <v>theater</v>
      </c>
      <c r="W3590" t="str">
        <f t="shared" si="569"/>
        <v>plays</v>
      </c>
      <c r="X3590" s="8">
        <f t="shared" si="560"/>
        <v>2015</v>
      </c>
      <c r="Y3590" s="8">
        <f t="shared" si="561"/>
        <v>4</v>
      </c>
    </row>
    <row r="3591" spans="1:25" ht="19" customHeight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562"/>
        <v>42125.439201388886</v>
      </c>
      <c r="L3591" s="12">
        <f t="shared" si="563"/>
        <v>2015</v>
      </c>
      <c r="M3591" s="12">
        <f t="shared" si="564"/>
        <v>5</v>
      </c>
      <c r="N3591" s="11"/>
      <c r="O3591" s="11">
        <f t="shared" si="565"/>
        <v>42150.439201388886</v>
      </c>
      <c r="P3591" t="b">
        <v>0</v>
      </c>
      <c r="Q3591">
        <v>62</v>
      </c>
      <c r="R3591" t="b">
        <v>1</v>
      </c>
      <c r="S3591" t="s">
        <v>8271</v>
      </c>
      <c r="T3591" s="5">
        <f t="shared" si="566"/>
        <v>127.49999999999999</v>
      </c>
      <c r="U3591" s="5">
        <f t="shared" si="567"/>
        <v>82.258064516129039</v>
      </c>
      <c r="V3591" t="str">
        <f t="shared" si="568"/>
        <v>theater</v>
      </c>
      <c r="W3591" t="str">
        <f t="shared" si="569"/>
        <v>plays</v>
      </c>
      <c r="X3591" s="8">
        <f t="shared" si="560"/>
        <v>2015</v>
      </c>
      <c r="Y3591" s="8">
        <f t="shared" si="561"/>
        <v>5</v>
      </c>
    </row>
    <row r="3592" spans="1:25" ht="19" customHeight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562"/>
        <v>41902.125393518516</v>
      </c>
      <c r="L3592" s="12">
        <f t="shared" si="563"/>
        <v>2014</v>
      </c>
      <c r="M3592" s="12">
        <f t="shared" si="564"/>
        <v>9</v>
      </c>
      <c r="N3592" s="11"/>
      <c r="O3592" s="11">
        <f t="shared" si="565"/>
        <v>41932.125393518516</v>
      </c>
      <c r="P3592" t="b">
        <v>0</v>
      </c>
      <c r="Q3592">
        <v>73</v>
      </c>
      <c r="R3592" t="b">
        <v>1</v>
      </c>
      <c r="S3592" t="s">
        <v>8271</v>
      </c>
      <c r="T3592" s="5">
        <f t="shared" si="566"/>
        <v>100.05999999999999</v>
      </c>
      <c r="U3592" s="5">
        <f t="shared" si="567"/>
        <v>68.534246575342465</v>
      </c>
      <c r="V3592" t="str">
        <f t="shared" si="568"/>
        <v>theater</v>
      </c>
      <c r="W3592" t="str">
        <f t="shared" si="569"/>
        <v>plays</v>
      </c>
      <c r="X3592" s="8">
        <f t="shared" si="560"/>
        <v>2014</v>
      </c>
      <c r="Y3592" s="8">
        <f t="shared" si="561"/>
        <v>9</v>
      </c>
    </row>
    <row r="3593" spans="1:25" ht="19" customHeight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562"/>
        <v>42003.74009259259</v>
      </c>
      <c r="L3593" s="12">
        <f t="shared" si="563"/>
        <v>2014</v>
      </c>
      <c r="M3593" s="12">
        <f t="shared" si="564"/>
        <v>12</v>
      </c>
      <c r="N3593" s="11"/>
      <c r="O3593" s="11">
        <f t="shared" si="565"/>
        <v>42027.999305555553</v>
      </c>
      <c r="P3593" t="b">
        <v>0</v>
      </c>
      <c r="Q3593">
        <v>18</v>
      </c>
      <c r="R3593" t="b">
        <v>1</v>
      </c>
      <c r="S3593" t="s">
        <v>8271</v>
      </c>
      <c r="T3593" s="5">
        <f t="shared" si="566"/>
        <v>175</v>
      </c>
      <c r="U3593" s="5">
        <f t="shared" si="567"/>
        <v>68.055555555555557</v>
      </c>
      <c r="V3593" t="str">
        <f t="shared" si="568"/>
        <v>theater</v>
      </c>
      <c r="W3593" t="str">
        <f t="shared" si="569"/>
        <v>plays</v>
      </c>
      <c r="X3593" s="8">
        <f t="shared" si="560"/>
        <v>2014</v>
      </c>
      <c r="Y3593" s="8">
        <f t="shared" si="561"/>
        <v>12</v>
      </c>
    </row>
    <row r="3594" spans="1:25" ht="19" customHeight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562"/>
        <v>41988.621608796289</v>
      </c>
      <c r="L3594" s="12">
        <f t="shared" si="563"/>
        <v>2014</v>
      </c>
      <c r="M3594" s="12">
        <f t="shared" si="564"/>
        <v>12</v>
      </c>
      <c r="N3594" s="11"/>
      <c r="O3594" s="11">
        <f t="shared" si="565"/>
        <v>42045.999305555553</v>
      </c>
      <c r="P3594" t="b">
        <v>0</v>
      </c>
      <c r="Q3594">
        <v>35</v>
      </c>
      <c r="R3594" t="b">
        <v>1</v>
      </c>
      <c r="S3594" t="s">
        <v>8271</v>
      </c>
      <c r="T3594" s="5">
        <f t="shared" si="566"/>
        <v>127.25</v>
      </c>
      <c r="U3594" s="5">
        <f t="shared" si="567"/>
        <v>72.714285714285708</v>
      </c>
      <c r="V3594" t="str">
        <f t="shared" si="568"/>
        <v>theater</v>
      </c>
      <c r="W3594" t="str">
        <f t="shared" si="569"/>
        <v>plays</v>
      </c>
      <c r="X3594" s="8">
        <f t="shared" si="560"/>
        <v>2014</v>
      </c>
      <c r="Y3594" s="8">
        <f t="shared" si="561"/>
        <v>12</v>
      </c>
    </row>
    <row r="3595" spans="1:25" ht="19" customHeight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562"/>
        <v>41974.690266203703</v>
      </c>
      <c r="L3595" s="12">
        <f t="shared" si="563"/>
        <v>2014</v>
      </c>
      <c r="M3595" s="12">
        <f t="shared" si="564"/>
        <v>12</v>
      </c>
      <c r="N3595" s="11"/>
      <c r="O3595" s="11">
        <f t="shared" si="565"/>
        <v>42009.643055555549</v>
      </c>
      <c r="P3595" t="b">
        <v>0</v>
      </c>
      <c r="Q3595">
        <v>43</v>
      </c>
      <c r="R3595" t="b">
        <v>1</v>
      </c>
      <c r="S3595" t="s">
        <v>8271</v>
      </c>
      <c r="T3595" s="5">
        <f t="shared" si="566"/>
        <v>110.63333333333334</v>
      </c>
      <c r="U3595" s="5">
        <f t="shared" si="567"/>
        <v>77.186046511627907</v>
      </c>
      <c r="V3595" t="str">
        <f t="shared" si="568"/>
        <v>theater</v>
      </c>
      <c r="W3595" t="str">
        <f t="shared" si="569"/>
        <v>plays</v>
      </c>
      <c r="X3595" s="8">
        <f t="shared" si="560"/>
        <v>2014</v>
      </c>
      <c r="Y3595" s="8">
        <f t="shared" si="561"/>
        <v>12</v>
      </c>
    </row>
    <row r="3596" spans="1:25" ht="19" customHeight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562"/>
        <v>42591.858587962961</v>
      </c>
      <c r="L3596" s="12">
        <f t="shared" si="563"/>
        <v>2016</v>
      </c>
      <c r="M3596" s="12">
        <f t="shared" si="564"/>
        <v>8</v>
      </c>
      <c r="N3596" s="11"/>
      <c r="O3596" s="11">
        <f t="shared" si="565"/>
        <v>42616.858587962961</v>
      </c>
      <c r="P3596" t="b">
        <v>0</v>
      </c>
      <c r="Q3596">
        <v>36</v>
      </c>
      <c r="R3596" t="b">
        <v>1</v>
      </c>
      <c r="S3596" t="s">
        <v>8271</v>
      </c>
      <c r="T3596" s="5">
        <f t="shared" si="566"/>
        <v>125.93749999999999</v>
      </c>
      <c r="U3596" s="5">
        <f t="shared" si="567"/>
        <v>55.972222222222221</v>
      </c>
      <c r="V3596" t="str">
        <f t="shared" si="568"/>
        <v>theater</v>
      </c>
      <c r="W3596" t="str">
        <f t="shared" si="569"/>
        <v>plays</v>
      </c>
      <c r="X3596" s="8">
        <f t="shared" si="560"/>
        <v>2016</v>
      </c>
      <c r="Y3596" s="8">
        <f t="shared" si="561"/>
        <v>8</v>
      </c>
    </row>
    <row r="3597" spans="1:25" ht="19" customHeight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562"/>
        <v>42049.800034722219</v>
      </c>
      <c r="L3597" s="12">
        <f t="shared" si="563"/>
        <v>2015</v>
      </c>
      <c r="M3597" s="12">
        <f t="shared" si="564"/>
        <v>2</v>
      </c>
      <c r="N3597" s="11"/>
      <c r="O3597" s="11">
        <f t="shared" si="565"/>
        <v>42076.082638888889</v>
      </c>
      <c r="P3597" t="b">
        <v>0</v>
      </c>
      <c r="Q3597">
        <v>62</v>
      </c>
      <c r="R3597" t="b">
        <v>1</v>
      </c>
      <c r="S3597" t="s">
        <v>8271</v>
      </c>
      <c r="T3597" s="5">
        <f t="shared" si="566"/>
        <v>118.5</v>
      </c>
      <c r="U3597" s="5">
        <f t="shared" si="567"/>
        <v>49.693548387096776</v>
      </c>
      <c r="V3597" t="str">
        <f t="shared" si="568"/>
        <v>theater</v>
      </c>
      <c r="W3597" t="str">
        <f t="shared" si="569"/>
        <v>plays</v>
      </c>
      <c r="X3597" s="8">
        <f t="shared" si="560"/>
        <v>2015</v>
      </c>
      <c r="Y3597" s="8">
        <f t="shared" si="561"/>
        <v>2</v>
      </c>
    </row>
    <row r="3598" spans="1:25" ht="19" customHeight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562"/>
        <v>41856.506736111107</v>
      </c>
      <c r="L3598" s="12">
        <f t="shared" si="563"/>
        <v>2014</v>
      </c>
      <c r="M3598" s="12">
        <f t="shared" si="564"/>
        <v>8</v>
      </c>
      <c r="N3598" s="11"/>
      <c r="O3598" s="11">
        <f t="shared" si="565"/>
        <v>41877.506736111107</v>
      </c>
      <c r="P3598" t="b">
        <v>0</v>
      </c>
      <c r="Q3598">
        <v>15</v>
      </c>
      <c r="R3598" t="b">
        <v>1</v>
      </c>
      <c r="S3598" t="s">
        <v>8271</v>
      </c>
      <c r="T3598" s="5">
        <f t="shared" si="566"/>
        <v>107.72727272727273</v>
      </c>
      <c r="U3598" s="5">
        <f t="shared" si="567"/>
        <v>79</v>
      </c>
      <c r="V3598" t="str">
        <f t="shared" si="568"/>
        <v>theater</v>
      </c>
      <c r="W3598" t="str">
        <f t="shared" si="569"/>
        <v>plays</v>
      </c>
      <c r="X3598" s="8">
        <f t="shared" si="560"/>
        <v>2014</v>
      </c>
      <c r="Y3598" s="8">
        <f t="shared" si="561"/>
        <v>8</v>
      </c>
    </row>
    <row r="3599" spans="1:25" ht="19" customHeight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562"/>
        <v>42417.377199074072</v>
      </c>
      <c r="L3599" s="12">
        <f t="shared" si="563"/>
        <v>2016</v>
      </c>
      <c r="M3599" s="12">
        <f t="shared" si="564"/>
        <v>2</v>
      </c>
      <c r="N3599" s="11"/>
      <c r="O3599" s="11">
        <f t="shared" si="565"/>
        <v>42432.040972222218</v>
      </c>
      <c r="P3599" t="b">
        <v>0</v>
      </c>
      <c r="Q3599">
        <v>33</v>
      </c>
      <c r="R3599" t="b">
        <v>1</v>
      </c>
      <c r="S3599" t="s">
        <v>8271</v>
      </c>
      <c r="T3599" s="5">
        <f t="shared" si="566"/>
        <v>102.60000000000001</v>
      </c>
      <c r="U3599" s="5">
        <f t="shared" si="567"/>
        <v>77.727272727272734</v>
      </c>
      <c r="V3599" t="str">
        <f t="shared" si="568"/>
        <v>theater</v>
      </c>
      <c r="W3599" t="str">
        <f t="shared" si="569"/>
        <v>plays</v>
      </c>
      <c r="X3599" s="8">
        <f t="shared" si="560"/>
        <v>2016</v>
      </c>
      <c r="Y3599" s="8">
        <f t="shared" si="561"/>
        <v>2</v>
      </c>
    </row>
    <row r="3600" spans="1:25" ht="19" customHeight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562"/>
        <v>41866.590532407405</v>
      </c>
      <c r="L3600" s="12">
        <f t="shared" si="563"/>
        <v>2014</v>
      </c>
      <c r="M3600" s="12">
        <f t="shared" si="564"/>
        <v>8</v>
      </c>
      <c r="N3600" s="11"/>
      <c r="O3600" s="11">
        <f t="shared" si="565"/>
        <v>41884.999305555553</v>
      </c>
      <c r="P3600" t="b">
        <v>0</v>
      </c>
      <c r="Q3600">
        <v>27</v>
      </c>
      <c r="R3600" t="b">
        <v>1</v>
      </c>
      <c r="S3600" t="s">
        <v>8271</v>
      </c>
      <c r="T3600" s="5">
        <f t="shared" si="566"/>
        <v>110.1</v>
      </c>
      <c r="U3600" s="5">
        <f t="shared" si="567"/>
        <v>40.777777777777779</v>
      </c>
      <c r="V3600" t="str">
        <f t="shared" si="568"/>
        <v>theater</v>
      </c>
      <c r="W3600" t="str">
        <f t="shared" si="569"/>
        <v>plays</v>
      </c>
      <c r="X3600" s="8">
        <f t="shared" si="560"/>
        <v>2014</v>
      </c>
      <c r="Y3600" s="8">
        <f t="shared" si="561"/>
        <v>8</v>
      </c>
    </row>
    <row r="3601" spans="1:25" ht="19" customHeight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562"/>
        <v>42220.586539351854</v>
      </c>
      <c r="L3601" s="12">
        <f t="shared" si="563"/>
        <v>2015</v>
      </c>
      <c r="M3601" s="12">
        <f t="shared" si="564"/>
        <v>8</v>
      </c>
      <c r="N3601" s="11"/>
      <c r="O3601" s="11">
        <f t="shared" si="565"/>
        <v>42245.791666666664</v>
      </c>
      <c r="P3601" t="b">
        <v>0</v>
      </c>
      <c r="Q3601">
        <v>17</v>
      </c>
      <c r="R3601" t="b">
        <v>1</v>
      </c>
      <c r="S3601" t="s">
        <v>8271</v>
      </c>
      <c r="T3601" s="5">
        <f t="shared" si="566"/>
        <v>202</v>
      </c>
      <c r="U3601" s="5">
        <f t="shared" si="567"/>
        <v>59.411764705882355</v>
      </c>
      <c r="V3601" t="str">
        <f t="shared" si="568"/>
        <v>theater</v>
      </c>
      <c r="W3601" t="str">
        <f t="shared" si="569"/>
        <v>plays</v>
      </c>
      <c r="X3601" s="8">
        <f t="shared" si="560"/>
        <v>2015</v>
      </c>
      <c r="Y3601" s="8">
        <f t="shared" si="561"/>
        <v>8</v>
      </c>
    </row>
    <row r="3602" spans="1:25" ht="19" customHeight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562"/>
        <v>42628.640787037039</v>
      </c>
      <c r="L3602" s="12">
        <f t="shared" si="563"/>
        <v>2016</v>
      </c>
      <c r="M3602" s="12">
        <f t="shared" si="564"/>
        <v>9</v>
      </c>
      <c r="N3602" s="11"/>
      <c r="O3602" s="11">
        <f t="shared" si="565"/>
        <v>42656.640787037039</v>
      </c>
      <c r="P3602" t="b">
        <v>0</v>
      </c>
      <c r="Q3602">
        <v>4</v>
      </c>
      <c r="R3602" t="b">
        <v>1</v>
      </c>
      <c r="S3602" t="s">
        <v>8271</v>
      </c>
      <c r="T3602" s="5">
        <f t="shared" si="566"/>
        <v>130</v>
      </c>
      <c r="U3602" s="5">
        <f t="shared" si="567"/>
        <v>3.25</v>
      </c>
      <c r="V3602" t="str">
        <f t="shared" si="568"/>
        <v>theater</v>
      </c>
      <c r="W3602" t="str">
        <f t="shared" si="569"/>
        <v>plays</v>
      </c>
      <c r="X3602" s="8">
        <f t="shared" si="560"/>
        <v>2016</v>
      </c>
      <c r="Y3602" s="8">
        <f t="shared" si="561"/>
        <v>9</v>
      </c>
    </row>
    <row r="3603" spans="1:25" ht="19" customHeight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562"/>
        <v>41990.790300925924</v>
      </c>
      <c r="L3603" s="12">
        <f t="shared" si="563"/>
        <v>2014</v>
      </c>
      <c r="M3603" s="12">
        <f t="shared" si="564"/>
        <v>12</v>
      </c>
      <c r="N3603" s="11"/>
      <c r="O3603" s="11">
        <f t="shared" si="565"/>
        <v>42020.790300925924</v>
      </c>
      <c r="P3603" t="b">
        <v>0</v>
      </c>
      <c r="Q3603">
        <v>53</v>
      </c>
      <c r="R3603" t="b">
        <v>1</v>
      </c>
      <c r="S3603" t="s">
        <v>8271</v>
      </c>
      <c r="T3603" s="5">
        <f t="shared" si="566"/>
        <v>104.35000000000001</v>
      </c>
      <c r="U3603" s="5">
        <f t="shared" si="567"/>
        <v>39.377358490566039</v>
      </c>
      <c r="V3603" t="str">
        <f t="shared" si="568"/>
        <v>theater</v>
      </c>
      <c r="W3603" t="str">
        <f t="shared" si="569"/>
        <v>plays</v>
      </c>
      <c r="X3603" s="8">
        <f t="shared" si="560"/>
        <v>2014</v>
      </c>
      <c r="Y3603" s="8">
        <f t="shared" si="561"/>
        <v>12</v>
      </c>
    </row>
    <row r="3604" spans="1:25" ht="19" customHeight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562"/>
        <v>42447.68609953703</v>
      </c>
      <c r="L3604" s="12">
        <f t="shared" si="563"/>
        <v>2016</v>
      </c>
      <c r="M3604" s="12">
        <f t="shared" si="564"/>
        <v>3</v>
      </c>
      <c r="N3604" s="11"/>
      <c r="O3604" s="11">
        <f t="shared" si="565"/>
        <v>42507.68609953703</v>
      </c>
      <c r="P3604" t="b">
        <v>0</v>
      </c>
      <c r="Q3604">
        <v>49</v>
      </c>
      <c r="R3604" t="b">
        <v>1</v>
      </c>
      <c r="S3604" t="s">
        <v>8271</v>
      </c>
      <c r="T3604" s="5">
        <f t="shared" si="566"/>
        <v>100.05</v>
      </c>
      <c r="U3604" s="5">
        <f t="shared" si="567"/>
        <v>81.673469387755105</v>
      </c>
      <c r="V3604" t="str">
        <f t="shared" si="568"/>
        <v>theater</v>
      </c>
      <c r="W3604" t="str">
        <f t="shared" si="569"/>
        <v>plays</v>
      </c>
      <c r="X3604" s="8">
        <f t="shared" si="560"/>
        <v>2016</v>
      </c>
      <c r="Y3604" s="8">
        <f t="shared" si="561"/>
        <v>3</v>
      </c>
    </row>
    <row r="3605" spans="1:25" ht="19" customHeight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562"/>
        <v>42283.656018518515</v>
      </c>
      <c r="L3605" s="12">
        <f t="shared" si="563"/>
        <v>2015</v>
      </c>
      <c r="M3605" s="12">
        <f t="shared" si="564"/>
        <v>10</v>
      </c>
      <c r="N3605" s="11"/>
      <c r="O3605" s="11">
        <f t="shared" si="565"/>
        <v>42313.697685185187</v>
      </c>
      <c r="P3605" t="b">
        <v>0</v>
      </c>
      <c r="Q3605">
        <v>57</v>
      </c>
      <c r="R3605" t="b">
        <v>1</v>
      </c>
      <c r="S3605" t="s">
        <v>8271</v>
      </c>
      <c r="T3605" s="5">
        <f t="shared" si="566"/>
        <v>170.66666666666669</v>
      </c>
      <c r="U3605" s="5">
        <f t="shared" si="567"/>
        <v>44.912280701754383</v>
      </c>
      <c r="V3605" t="str">
        <f t="shared" si="568"/>
        <v>theater</v>
      </c>
      <c r="W3605" t="str">
        <f t="shared" si="569"/>
        <v>plays</v>
      </c>
      <c r="X3605" s="8">
        <f t="shared" si="560"/>
        <v>2015</v>
      </c>
      <c r="Y3605" s="8">
        <f t="shared" si="561"/>
        <v>10</v>
      </c>
    </row>
    <row r="3606" spans="1:25" ht="19" customHeight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562"/>
        <v>42482.80736111111</v>
      </c>
      <c r="L3606" s="12">
        <f t="shared" si="563"/>
        <v>2016</v>
      </c>
      <c r="M3606" s="12">
        <f t="shared" si="564"/>
        <v>4</v>
      </c>
      <c r="N3606" s="11"/>
      <c r="O3606" s="11">
        <f t="shared" si="565"/>
        <v>42489.082638888889</v>
      </c>
      <c r="P3606" t="b">
        <v>0</v>
      </c>
      <c r="Q3606">
        <v>69</v>
      </c>
      <c r="R3606" t="b">
        <v>1</v>
      </c>
      <c r="S3606" t="s">
        <v>8271</v>
      </c>
      <c r="T3606" s="5">
        <f t="shared" si="566"/>
        <v>112.83333333333334</v>
      </c>
      <c r="U3606" s="5">
        <f t="shared" si="567"/>
        <v>49.05797101449275</v>
      </c>
      <c r="V3606" t="str">
        <f t="shared" si="568"/>
        <v>theater</v>
      </c>
      <c r="W3606" t="str">
        <f t="shared" si="569"/>
        <v>plays</v>
      </c>
      <c r="X3606" s="8">
        <f t="shared" si="560"/>
        <v>2016</v>
      </c>
      <c r="Y3606" s="8">
        <f t="shared" si="561"/>
        <v>4</v>
      </c>
    </row>
    <row r="3607" spans="1:25" ht="19" customHeight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562"/>
        <v>42383.584791666661</v>
      </c>
      <c r="L3607" s="12">
        <f t="shared" si="563"/>
        <v>2016</v>
      </c>
      <c r="M3607" s="12">
        <f t="shared" si="564"/>
        <v>1</v>
      </c>
      <c r="N3607" s="11"/>
      <c r="O3607" s="11">
        <f t="shared" si="565"/>
        <v>42413.584791666661</v>
      </c>
      <c r="P3607" t="b">
        <v>0</v>
      </c>
      <c r="Q3607">
        <v>15</v>
      </c>
      <c r="R3607" t="b">
        <v>1</v>
      </c>
      <c r="S3607" t="s">
        <v>8271</v>
      </c>
      <c r="T3607" s="5">
        <f t="shared" si="566"/>
        <v>184</v>
      </c>
      <c r="U3607" s="5">
        <f t="shared" si="567"/>
        <v>30.666666666666668</v>
      </c>
      <c r="V3607" t="str">
        <f t="shared" si="568"/>
        <v>theater</v>
      </c>
      <c r="W3607" t="str">
        <f t="shared" si="569"/>
        <v>plays</v>
      </c>
      <c r="X3607" s="8">
        <f t="shared" si="560"/>
        <v>2016</v>
      </c>
      <c r="Y3607" s="8">
        <f t="shared" si="561"/>
        <v>1</v>
      </c>
    </row>
    <row r="3608" spans="1:25" ht="19" customHeight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562"/>
        <v>42566.396493055552</v>
      </c>
      <c r="L3608" s="12">
        <f t="shared" si="563"/>
        <v>2016</v>
      </c>
      <c r="M3608" s="12">
        <f t="shared" si="564"/>
        <v>7</v>
      </c>
      <c r="N3608" s="11"/>
      <c r="O3608" s="11">
        <f t="shared" si="565"/>
        <v>42596.396493055552</v>
      </c>
      <c r="P3608" t="b">
        <v>0</v>
      </c>
      <c r="Q3608">
        <v>64</v>
      </c>
      <c r="R3608" t="b">
        <v>1</v>
      </c>
      <c r="S3608" t="s">
        <v>8271</v>
      </c>
      <c r="T3608" s="5">
        <f t="shared" si="566"/>
        <v>130.26666666666665</v>
      </c>
      <c r="U3608" s="5">
        <f t="shared" si="567"/>
        <v>61.0625</v>
      </c>
      <c r="V3608" t="str">
        <f t="shared" si="568"/>
        <v>theater</v>
      </c>
      <c r="W3608" t="str">
        <f t="shared" si="569"/>
        <v>plays</v>
      </c>
      <c r="X3608" s="8">
        <f t="shared" si="560"/>
        <v>2016</v>
      </c>
      <c r="Y3608" s="8">
        <f t="shared" si="561"/>
        <v>7</v>
      </c>
    </row>
    <row r="3609" spans="1:25" ht="19" customHeight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562"/>
        <v>42338.755578703705</v>
      </c>
      <c r="L3609" s="12">
        <f t="shared" si="563"/>
        <v>2015</v>
      </c>
      <c r="M3609" s="12">
        <f t="shared" si="564"/>
        <v>11</v>
      </c>
      <c r="N3609" s="11"/>
      <c r="O3609" s="11">
        <f t="shared" si="565"/>
        <v>42352.791666666664</v>
      </c>
      <c r="P3609" t="b">
        <v>0</v>
      </c>
      <c r="Q3609">
        <v>20</v>
      </c>
      <c r="R3609" t="b">
        <v>1</v>
      </c>
      <c r="S3609" t="s">
        <v>8271</v>
      </c>
      <c r="T3609" s="5">
        <f t="shared" si="566"/>
        <v>105.45454545454544</v>
      </c>
      <c r="U3609" s="5">
        <f t="shared" si="567"/>
        <v>29</v>
      </c>
      <c r="V3609" t="str">
        <f t="shared" si="568"/>
        <v>theater</v>
      </c>
      <c r="W3609" t="str">
        <f t="shared" si="569"/>
        <v>plays</v>
      </c>
      <c r="X3609" s="8">
        <f t="shared" si="560"/>
        <v>2015</v>
      </c>
      <c r="Y3609" s="8">
        <f t="shared" si="561"/>
        <v>11</v>
      </c>
    </row>
    <row r="3610" spans="1:25" ht="19" customHeight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562"/>
        <v>42506.501041666663</v>
      </c>
      <c r="L3610" s="12">
        <f t="shared" si="563"/>
        <v>2016</v>
      </c>
      <c r="M3610" s="12">
        <f t="shared" si="564"/>
        <v>5</v>
      </c>
      <c r="N3610" s="11"/>
      <c r="O3610" s="11">
        <f t="shared" si="565"/>
        <v>42538.374999999993</v>
      </c>
      <c r="P3610" t="b">
        <v>0</v>
      </c>
      <c r="Q3610">
        <v>27</v>
      </c>
      <c r="R3610" t="b">
        <v>1</v>
      </c>
      <c r="S3610" t="s">
        <v>8271</v>
      </c>
      <c r="T3610" s="5">
        <f t="shared" si="566"/>
        <v>100</v>
      </c>
      <c r="U3610" s="5">
        <f t="shared" si="567"/>
        <v>29.62962962962963</v>
      </c>
      <c r="V3610" t="str">
        <f t="shared" si="568"/>
        <v>theater</v>
      </c>
      <c r="W3610" t="str">
        <f t="shared" si="569"/>
        <v>plays</v>
      </c>
      <c r="X3610" s="8">
        <f t="shared" si="560"/>
        <v>2016</v>
      </c>
      <c r="Y3610" s="8">
        <f t="shared" si="561"/>
        <v>5</v>
      </c>
    </row>
    <row r="3611" spans="1:25" ht="19" customHeight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562"/>
        <v>42429.783391203702</v>
      </c>
      <c r="L3611" s="12">
        <f t="shared" si="563"/>
        <v>2016</v>
      </c>
      <c r="M3611" s="12">
        <f t="shared" si="564"/>
        <v>2</v>
      </c>
      <c r="N3611" s="11"/>
      <c r="O3611" s="11">
        <f t="shared" si="565"/>
        <v>42459.741724537038</v>
      </c>
      <c r="P3611" t="b">
        <v>0</v>
      </c>
      <c r="Q3611">
        <v>21</v>
      </c>
      <c r="R3611" t="b">
        <v>1</v>
      </c>
      <c r="S3611" t="s">
        <v>8271</v>
      </c>
      <c r="T3611" s="5">
        <f t="shared" si="566"/>
        <v>153.31632653061226</v>
      </c>
      <c r="U3611" s="5">
        <f t="shared" si="567"/>
        <v>143.0952380952381</v>
      </c>
      <c r="V3611" t="str">
        <f t="shared" si="568"/>
        <v>theater</v>
      </c>
      <c r="W3611" t="str">
        <f t="shared" si="569"/>
        <v>plays</v>
      </c>
      <c r="X3611" s="8">
        <f t="shared" si="560"/>
        <v>2016</v>
      </c>
      <c r="Y3611" s="8">
        <f t="shared" si="561"/>
        <v>2</v>
      </c>
    </row>
    <row r="3612" spans="1:25" ht="19" customHeight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562"/>
        <v>42203.22379629629</v>
      </c>
      <c r="L3612" s="12">
        <f t="shared" si="563"/>
        <v>2015</v>
      </c>
      <c r="M3612" s="12">
        <f t="shared" si="564"/>
        <v>7</v>
      </c>
      <c r="N3612" s="11"/>
      <c r="O3612" s="11">
        <f t="shared" si="565"/>
        <v>42233.22379629629</v>
      </c>
      <c r="P3612" t="b">
        <v>0</v>
      </c>
      <c r="Q3612">
        <v>31</v>
      </c>
      <c r="R3612" t="b">
        <v>1</v>
      </c>
      <c r="S3612" t="s">
        <v>8271</v>
      </c>
      <c r="T3612" s="5">
        <f t="shared" si="566"/>
        <v>162.30000000000001</v>
      </c>
      <c r="U3612" s="5">
        <f t="shared" si="567"/>
        <v>52.354838709677416</v>
      </c>
      <c r="V3612" t="str">
        <f t="shared" si="568"/>
        <v>theater</v>
      </c>
      <c r="W3612" t="str">
        <f t="shared" si="569"/>
        <v>plays</v>
      </c>
      <c r="X3612" s="8">
        <f t="shared" si="560"/>
        <v>2015</v>
      </c>
      <c r="Y3612" s="8">
        <f t="shared" si="561"/>
        <v>7</v>
      </c>
    </row>
    <row r="3613" spans="1:25" ht="19" customHeight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562"/>
        <v>42072.162048611113</v>
      </c>
      <c r="L3613" s="12">
        <f t="shared" si="563"/>
        <v>2015</v>
      </c>
      <c r="M3613" s="12">
        <f t="shared" si="564"/>
        <v>3</v>
      </c>
      <c r="N3613" s="11"/>
      <c r="O3613" s="11">
        <f t="shared" si="565"/>
        <v>42102.162048611113</v>
      </c>
      <c r="P3613" t="b">
        <v>0</v>
      </c>
      <c r="Q3613">
        <v>51</v>
      </c>
      <c r="R3613" t="b">
        <v>1</v>
      </c>
      <c r="S3613" t="s">
        <v>8271</v>
      </c>
      <c r="T3613" s="5">
        <f t="shared" si="566"/>
        <v>136</v>
      </c>
      <c r="U3613" s="5">
        <f t="shared" si="567"/>
        <v>66.666666666666671</v>
      </c>
      <c r="V3613" t="str">
        <f t="shared" si="568"/>
        <v>theater</v>
      </c>
      <c r="W3613" t="str">
        <f t="shared" si="569"/>
        <v>plays</v>
      </c>
      <c r="X3613" s="8">
        <f t="shared" si="560"/>
        <v>2015</v>
      </c>
      <c r="Y3613" s="8">
        <f t="shared" si="561"/>
        <v>3</v>
      </c>
    </row>
    <row r="3614" spans="1:25" ht="19" customHeight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562"/>
        <v>41789.518645833326</v>
      </c>
      <c r="L3614" s="12">
        <f t="shared" si="563"/>
        <v>2014</v>
      </c>
      <c r="M3614" s="12">
        <f t="shared" si="564"/>
        <v>5</v>
      </c>
      <c r="N3614" s="11"/>
      <c r="O3614" s="11">
        <f t="shared" si="565"/>
        <v>41799.518645833326</v>
      </c>
      <c r="P3614" t="b">
        <v>0</v>
      </c>
      <c r="Q3614">
        <v>57</v>
      </c>
      <c r="R3614" t="b">
        <v>1</v>
      </c>
      <c r="S3614" t="s">
        <v>8271</v>
      </c>
      <c r="T3614" s="5">
        <f t="shared" si="566"/>
        <v>144.4</v>
      </c>
      <c r="U3614" s="5">
        <f t="shared" si="567"/>
        <v>126.66666666666667</v>
      </c>
      <c r="V3614" t="str">
        <f t="shared" si="568"/>
        <v>theater</v>
      </c>
      <c r="W3614" t="str">
        <f t="shared" si="569"/>
        <v>plays</v>
      </c>
      <c r="X3614" s="8">
        <f t="shared" si="560"/>
        <v>2014</v>
      </c>
      <c r="Y3614" s="8">
        <f t="shared" si="561"/>
        <v>5</v>
      </c>
    </row>
    <row r="3615" spans="1:25" ht="19" customHeight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562"/>
        <v>41788.381643518514</v>
      </c>
      <c r="L3615" s="12">
        <f t="shared" si="563"/>
        <v>2014</v>
      </c>
      <c r="M3615" s="12">
        <f t="shared" si="564"/>
        <v>5</v>
      </c>
      <c r="N3615" s="11"/>
      <c r="O3615" s="11">
        <f t="shared" si="565"/>
        <v>41818.381643518514</v>
      </c>
      <c r="P3615" t="b">
        <v>0</v>
      </c>
      <c r="Q3615">
        <v>20</v>
      </c>
      <c r="R3615" t="b">
        <v>1</v>
      </c>
      <c r="S3615" t="s">
        <v>8271</v>
      </c>
      <c r="T3615" s="5">
        <f t="shared" si="566"/>
        <v>100</v>
      </c>
      <c r="U3615" s="5">
        <f t="shared" si="567"/>
        <v>62.5</v>
      </c>
      <c r="V3615" t="str">
        <f t="shared" si="568"/>
        <v>theater</v>
      </c>
      <c r="W3615" t="str">
        <f t="shared" si="569"/>
        <v>plays</v>
      </c>
      <c r="X3615" s="8">
        <f t="shared" si="560"/>
        <v>2014</v>
      </c>
      <c r="Y3615" s="8">
        <f t="shared" si="561"/>
        <v>5</v>
      </c>
    </row>
    <row r="3616" spans="1:25" ht="19" customHeight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562"/>
        <v>42143.833518518521</v>
      </c>
      <c r="L3616" s="12">
        <f t="shared" si="563"/>
        <v>2015</v>
      </c>
      <c r="M3616" s="12">
        <f t="shared" si="564"/>
        <v>5</v>
      </c>
      <c r="N3616" s="11"/>
      <c r="O3616" s="11">
        <f t="shared" si="565"/>
        <v>42173.833518518521</v>
      </c>
      <c r="P3616" t="b">
        <v>0</v>
      </c>
      <c r="Q3616">
        <v>71</v>
      </c>
      <c r="R3616" t="b">
        <v>1</v>
      </c>
      <c r="S3616" t="s">
        <v>8271</v>
      </c>
      <c r="T3616" s="5">
        <f t="shared" si="566"/>
        <v>100.8</v>
      </c>
      <c r="U3616" s="5">
        <f t="shared" si="567"/>
        <v>35.492957746478872</v>
      </c>
      <c r="V3616" t="str">
        <f t="shared" si="568"/>
        <v>theater</v>
      </c>
      <c r="W3616" t="str">
        <f t="shared" si="569"/>
        <v>plays</v>
      </c>
      <c r="X3616" s="8">
        <f t="shared" si="560"/>
        <v>2015</v>
      </c>
      <c r="Y3616" s="8">
        <f t="shared" si="561"/>
        <v>5</v>
      </c>
    </row>
    <row r="3617" spans="1:25" ht="19" customHeight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562"/>
        <v>42318.385370370372</v>
      </c>
      <c r="L3617" s="12">
        <f t="shared" si="563"/>
        <v>2015</v>
      </c>
      <c r="M3617" s="12">
        <f t="shared" si="564"/>
        <v>11</v>
      </c>
      <c r="N3617" s="11"/>
      <c r="O3617" s="11">
        <f t="shared" si="565"/>
        <v>42348.385370370372</v>
      </c>
      <c r="P3617" t="b">
        <v>0</v>
      </c>
      <c r="Q3617">
        <v>72</v>
      </c>
      <c r="R3617" t="b">
        <v>1</v>
      </c>
      <c r="S3617" t="s">
        <v>8271</v>
      </c>
      <c r="T3617" s="5">
        <f t="shared" si="566"/>
        <v>106.80000000000001</v>
      </c>
      <c r="U3617" s="5">
        <f t="shared" si="567"/>
        <v>37.083333333333336</v>
      </c>
      <c r="V3617" t="str">
        <f t="shared" si="568"/>
        <v>theater</v>
      </c>
      <c r="W3617" t="str">
        <f t="shared" si="569"/>
        <v>plays</v>
      </c>
      <c r="X3617" s="8">
        <f t="shared" si="560"/>
        <v>2015</v>
      </c>
      <c r="Y3617" s="8">
        <f t="shared" si="561"/>
        <v>11</v>
      </c>
    </row>
    <row r="3618" spans="1:25" ht="19" customHeight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562"/>
        <v>42052.741481481477</v>
      </c>
      <c r="L3618" s="12">
        <f t="shared" si="563"/>
        <v>2015</v>
      </c>
      <c r="M3618" s="12">
        <f t="shared" si="564"/>
        <v>2</v>
      </c>
      <c r="N3618" s="11"/>
      <c r="O3618" s="11">
        <f t="shared" si="565"/>
        <v>42082.699814814812</v>
      </c>
      <c r="P3618" t="b">
        <v>0</v>
      </c>
      <c r="Q3618">
        <v>45</v>
      </c>
      <c r="R3618" t="b">
        <v>1</v>
      </c>
      <c r="S3618" t="s">
        <v>8271</v>
      </c>
      <c r="T3618" s="5">
        <f t="shared" si="566"/>
        <v>124.8</v>
      </c>
      <c r="U3618" s="5">
        <f t="shared" si="567"/>
        <v>69.333333333333329</v>
      </c>
      <c r="V3618" t="str">
        <f t="shared" si="568"/>
        <v>theater</v>
      </c>
      <c r="W3618" t="str">
        <f t="shared" si="569"/>
        <v>plays</v>
      </c>
      <c r="X3618" s="8">
        <f t="shared" si="560"/>
        <v>2015</v>
      </c>
      <c r="Y3618" s="8">
        <f t="shared" si="561"/>
        <v>2</v>
      </c>
    </row>
    <row r="3619" spans="1:25" ht="19" customHeight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562"/>
        <v>42779.401956018519</v>
      </c>
      <c r="L3619" s="12">
        <f t="shared" si="563"/>
        <v>2017</v>
      </c>
      <c r="M3619" s="12">
        <f t="shared" si="564"/>
        <v>2</v>
      </c>
      <c r="N3619" s="11"/>
      <c r="O3619" s="11">
        <f t="shared" si="565"/>
        <v>42793.791666666664</v>
      </c>
      <c r="P3619" t="b">
        <v>0</v>
      </c>
      <c r="Q3619">
        <v>51</v>
      </c>
      <c r="R3619" t="b">
        <v>1</v>
      </c>
      <c r="S3619" t="s">
        <v>8271</v>
      </c>
      <c r="T3619" s="5">
        <f t="shared" si="566"/>
        <v>118.91891891891892</v>
      </c>
      <c r="U3619" s="5">
        <f t="shared" si="567"/>
        <v>17.254901960784313</v>
      </c>
      <c r="V3619" t="str">
        <f t="shared" si="568"/>
        <v>theater</v>
      </c>
      <c r="W3619" t="str">
        <f t="shared" si="569"/>
        <v>plays</v>
      </c>
      <c r="X3619" s="8">
        <f t="shared" si="560"/>
        <v>2017</v>
      </c>
      <c r="Y3619" s="8">
        <f t="shared" si="561"/>
        <v>2</v>
      </c>
    </row>
    <row r="3620" spans="1:25" ht="19" customHeight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562"/>
        <v>42128.419560185182</v>
      </c>
      <c r="L3620" s="12">
        <f t="shared" si="563"/>
        <v>2015</v>
      </c>
      <c r="M3620" s="12">
        <f t="shared" si="564"/>
        <v>5</v>
      </c>
      <c r="N3620" s="11"/>
      <c r="O3620" s="11">
        <f t="shared" si="565"/>
        <v>42158.419560185182</v>
      </c>
      <c r="P3620" t="b">
        <v>0</v>
      </c>
      <c r="Q3620">
        <v>56</v>
      </c>
      <c r="R3620" t="b">
        <v>1</v>
      </c>
      <c r="S3620" t="s">
        <v>8271</v>
      </c>
      <c r="T3620" s="5">
        <f t="shared" si="566"/>
        <v>101</v>
      </c>
      <c r="U3620" s="5">
        <f t="shared" si="567"/>
        <v>36.071428571428569</v>
      </c>
      <c r="V3620" t="str">
        <f t="shared" si="568"/>
        <v>theater</v>
      </c>
      <c r="W3620" t="str">
        <f t="shared" si="569"/>
        <v>plays</v>
      </c>
      <c r="X3620" s="8">
        <f t="shared" si="560"/>
        <v>2015</v>
      </c>
      <c r="Y3620" s="8">
        <f t="shared" si="561"/>
        <v>5</v>
      </c>
    </row>
    <row r="3621" spans="1:25" ht="19" customHeight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562"/>
        <v>42660.923912037033</v>
      </c>
      <c r="L3621" s="12">
        <f t="shared" si="563"/>
        <v>2016</v>
      </c>
      <c r="M3621" s="12">
        <f t="shared" si="564"/>
        <v>10</v>
      </c>
      <c r="N3621" s="11"/>
      <c r="O3621" s="11">
        <f t="shared" si="565"/>
        <v>42693.708333333336</v>
      </c>
      <c r="P3621" t="b">
        <v>0</v>
      </c>
      <c r="Q3621">
        <v>17</v>
      </c>
      <c r="R3621" t="b">
        <v>1</v>
      </c>
      <c r="S3621" t="s">
        <v>8271</v>
      </c>
      <c r="T3621" s="5">
        <f t="shared" si="566"/>
        <v>112.99999999999999</v>
      </c>
      <c r="U3621" s="5">
        <f t="shared" si="567"/>
        <v>66.470588235294116</v>
      </c>
      <c r="V3621" t="str">
        <f t="shared" si="568"/>
        <v>theater</v>
      </c>
      <c r="W3621" t="str">
        <f t="shared" si="569"/>
        <v>plays</v>
      </c>
      <c r="X3621" s="8">
        <f t="shared" si="560"/>
        <v>2016</v>
      </c>
      <c r="Y3621" s="8">
        <f t="shared" si="561"/>
        <v>10</v>
      </c>
    </row>
    <row r="3622" spans="1:25" ht="19" customHeight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562"/>
        <v>42037.72987268518</v>
      </c>
      <c r="L3622" s="12">
        <f t="shared" si="563"/>
        <v>2015</v>
      </c>
      <c r="M3622" s="12">
        <f t="shared" si="564"/>
        <v>2</v>
      </c>
      <c r="N3622" s="11"/>
      <c r="O3622" s="11">
        <f t="shared" si="565"/>
        <v>42067.958333333336</v>
      </c>
      <c r="P3622" t="b">
        <v>0</v>
      </c>
      <c r="Q3622">
        <v>197</v>
      </c>
      <c r="R3622" t="b">
        <v>1</v>
      </c>
      <c r="S3622" t="s">
        <v>8271</v>
      </c>
      <c r="T3622" s="5">
        <f t="shared" si="566"/>
        <v>105.19047619047619</v>
      </c>
      <c r="U3622" s="5">
        <f t="shared" si="567"/>
        <v>56.065989847715734</v>
      </c>
      <c r="V3622" t="str">
        <f t="shared" si="568"/>
        <v>theater</v>
      </c>
      <c r="W3622" t="str">
        <f t="shared" si="569"/>
        <v>plays</v>
      </c>
      <c r="X3622" s="8">
        <f t="shared" si="560"/>
        <v>2015</v>
      </c>
      <c r="Y3622" s="8">
        <f t="shared" si="561"/>
        <v>2</v>
      </c>
    </row>
    <row r="3623" spans="1:25" ht="19" customHeight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562"/>
        <v>42619.727361111109</v>
      </c>
      <c r="L3623" s="12">
        <f t="shared" si="563"/>
        <v>2016</v>
      </c>
      <c r="M3623" s="12">
        <f t="shared" si="564"/>
        <v>9</v>
      </c>
      <c r="N3623" s="11"/>
      <c r="O3623" s="11">
        <f t="shared" si="565"/>
        <v>42643.666666666664</v>
      </c>
      <c r="P3623" t="b">
        <v>0</v>
      </c>
      <c r="Q3623">
        <v>70</v>
      </c>
      <c r="R3623" t="b">
        <v>1</v>
      </c>
      <c r="S3623" t="s">
        <v>8271</v>
      </c>
      <c r="T3623" s="5">
        <f t="shared" si="566"/>
        <v>109.73333333333332</v>
      </c>
      <c r="U3623" s="5">
        <f t="shared" si="567"/>
        <v>47.028571428571432</v>
      </c>
      <c r="V3623" t="str">
        <f t="shared" si="568"/>
        <v>theater</v>
      </c>
      <c r="W3623" t="str">
        <f t="shared" si="569"/>
        <v>plays</v>
      </c>
      <c r="X3623" s="8">
        <f t="shared" si="560"/>
        <v>2016</v>
      </c>
      <c r="Y3623" s="8">
        <f t="shared" si="561"/>
        <v>9</v>
      </c>
    </row>
    <row r="3624" spans="1:25" ht="19" customHeight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562"/>
        <v>41877.013553240737</v>
      </c>
      <c r="L3624" s="12">
        <f t="shared" si="563"/>
        <v>2014</v>
      </c>
      <c r="M3624" s="12">
        <f t="shared" si="564"/>
        <v>8</v>
      </c>
      <c r="N3624" s="11"/>
      <c r="O3624" s="11">
        <f t="shared" si="565"/>
        <v>41909.932638888888</v>
      </c>
      <c r="P3624" t="b">
        <v>0</v>
      </c>
      <c r="Q3624">
        <v>21</v>
      </c>
      <c r="R3624" t="b">
        <v>1</v>
      </c>
      <c r="S3624" t="s">
        <v>8271</v>
      </c>
      <c r="T3624" s="5">
        <f t="shared" si="566"/>
        <v>100.099</v>
      </c>
      <c r="U3624" s="5">
        <f t="shared" si="567"/>
        <v>47.666190476190479</v>
      </c>
      <c r="V3624" t="str">
        <f t="shared" si="568"/>
        <v>theater</v>
      </c>
      <c r="W3624" t="str">
        <f t="shared" si="569"/>
        <v>plays</v>
      </c>
      <c r="X3624" s="8">
        <f t="shared" si="560"/>
        <v>2014</v>
      </c>
      <c r="Y3624" s="8">
        <f t="shared" si="561"/>
        <v>8</v>
      </c>
    </row>
    <row r="3625" spans="1:25" ht="19" customHeight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562"/>
        <v>41828.528587962959</v>
      </c>
      <c r="L3625" s="12">
        <f t="shared" si="563"/>
        <v>2014</v>
      </c>
      <c r="M3625" s="12">
        <f t="shared" si="564"/>
        <v>7</v>
      </c>
      <c r="N3625" s="11"/>
      <c r="O3625" s="11">
        <f t="shared" si="565"/>
        <v>41846.083333333328</v>
      </c>
      <c r="P3625" t="b">
        <v>0</v>
      </c>
      <c r="Q3625">
        <v>34</v>
      </c>
      <c r="R3625" t="b">
        <v>1</v>
      </c>
      <c r="S3625" t="s">
        <v>8271</v>
      </c>
      <c r="T3625" s="5">
        <f t="shared" si="566"/>
        <v>120</v>
      </c>
      <c r="U3625" s="5">
        <f t="shared" si="567"/>
        <v>88.235294117647058</v>
      </c>
      <c r="V3625" t="str">
        <f t="shared" si="568"/>
        <v>theater</v>
      </c>
      <c r="W3625" t="str">
        <f t="shared" si="569"/>
        <v>plays</v>
      </c>
      <c r="X3625" s="8">
        <f t="shared" si="560"/>
        <v>2014</v>
      </c>
      <c r="Y3625" s="8">
        <f t="shared" si="561"/>
        <v>7</v>
      </c>
    </row>
    <row r="3626" spans="1:25" ht="19" customHeight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562"/>
        <v>42545.56585648148</v>
      </c>
      <c r="L3626" s="12">
        <f t="shared" si="563"/>
        <v>2016</v>
      </c>
      <c r="M3626" s="12">
        <f t="shared" si="564"/>
        <v>6</v>
      </c>
      <c r="N3626" s="11"/>
      <c r="O3626" s="11">
        <f t="shared" si="565"/>
        <v>42605.56585648148</v>
      </c>
      <c r="P3626" t="b">
        <v>0</v>
      </c>
      <c r="Q3626">
        <v>39</v>
      </c>
      <c r="R3626" t="b">
        <v>1</v>
      </c>
      <c r="S3626" t="s">
        <v>8271</v>
      </c>
      <c r="T3626" s="5">
        <f t="shared" si="566"/>
        <v>104.93333333333332</v>
      </c>
      <c r="U3626" s="5">
        <f t="shared" si="567"/>
        <v>80.717948717948715</v>
      </c>
      <c r="V3626" t="str">
        <f t="shared" si="568"/>
        <v>theater</v>
      </c>
      <c r="W3626" t="str">
        <f t="shared" si="569"/>
        <v>plays</v>
      </c>
      <c r="X3626" s="8">
        <f t="shared" si="560"/>
        <v>2016</v>
      </c>
      <c r="Y3626" s="8">
        <f t="shared" si="561"/>
        <v>6</v>
      </c>
    </row>
    <row r="3627" spans="1:25" ht="19" customHeight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562"/>
        <v>42157.444178240738</v>
      </c>
      <c r="L3627" s="12">
        <f t="shared" si="563"/>
        <v>2015</v>
      </c>
      <c r="M3627" s="12">
        <f t="shared" si="564"/>
        <v>6</v>
      </c>
      <c r="N3627" s="11"/>
      <c r="O3627" s="11">
        <f t="shared" si="565"/>
        <v>42187.444178240738</v>
      </c>
      <c r="P3627" t="b">
        <v>0</v>
      </c>
      <c r="Q3627">
        <v>78</v>
      </c>
      <c r="R3627" t="b">
        <v>1</v>
      </c>
      <c r="S3627" t="s">
        <v>8271</v>
      </c>
      <c r="T3627" s="5">
        <f t="shared" si="566"/>
        <v>102.66666666666666</v>
      </c>
      <c r="U3627" s="5">
        <f t="shared" si="567"/>
        <v>39.487179487179489</v>
      </c>
      <c r="V3627" t="str">
        <f t="shared" si="568"/>
        <v>theater</v>
      </c>
      <c r="W3627" t="str">
        <f t="shared" si="569"/>
        <v>plays</v>
      </c>
      <c r="X3627" s="8">
        <f t="shared" si="560"/>
        <v>2015</v>
      </c>
      <c r="Y3627" s="8">
        <f t="shared" si="561"/>
        <v>6</v>
      </c>
    </row>
    <row r="3628" spans="1:25" ht="19" customHeight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562"/>
        <v>41846.458993055552</v>
      </c>
      <c r="L3628" s="12">
        <f t="shared" si="563"/>
        <v>2014</v>
      </c>
      <c r="M3628" s="12">
        <f t="shared" si="564"/>
        <v>7</v>
      </c>
      <c r="N3628" s="11"/>
      <c r="O3628" s="11">
        <f t="shared" si="565"/>
        <v>41867.458993055552</v>
      </c>
      <c r="P3628" t="b">
        <v>0</v>
      </c>
      <c r="Q3628">
        <v>48</v>
      </c>
      <c r="R3628" t="b">
        <v>1</v>
      </c>
      <c r="S3628" t="s">
        <v>8271</v>
      </c>
      <c r="T3628" s="5">
        <f t="shared" si="566"/>
        <v>101.82500000000002</v>
      </c>
      <c r="U3628" s="5">
        <f t="shared" si="567"/>
        <v>84.854166666666671</v>
      </c>
      <c r="V3628" t="str">
        <f t="shared" si="568"/>
        <v>theater</v>
      </c>
      <c r="W3628" t="str">
        <f t="shared" si="569"/>
        <v>plays</v>
      </c>
      <c r="X3628" s="8">
        <f t="shared" si="560"/>
        <v>2014</v>
      </c>
      <c r="Y3628" s="8">
        <f t="shared" si="561"/>
        <v>7</v>
      </c>
    </row>
    <row r="3629" spans="1:25" ht="19" customHeight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562"/>
        <v>42460.533414351848</v>
      </c>
      <c r="L3629" s="12">
        <f t="shared" si="563"/>
        <v>2016</v>
      </c>
      <c r="M3629" s="12">
        <f t="shared" si="564"/>
        <v>3</v>
      </c>
      <c r="N3629" s="11"/>
      <c r="O3629" s="11">
        <f t="shared" si="565"/>
        <v>42510.957638888889</v>
      </c>
      <c r="P3629" t="b">
        <v>0</v>
      </c>
      <c r="Q3629">
        <v>29</v>
      </c>
      <c r="R3629" t="b">
        <v>1</v>
      </c>
      <c r="S3629" t="s">
        <v>8271</v>
      </c>
      <c r="T3629" s="5">
        <f t="shared" si="566"/>
        <v>100</v>
      </c>
      <c r="U3629" s="5">
        <f t="shared" si="567"/>
        <v>68.965517241379317</v>
      </c>
      <c r="V3629" t="str">
        <f t="shared" si="568"/>
        <v>theater</v>
      </c>
      <c r="W3629" t="str">
        <f t="shared" si="569"/>
        <v>plays</v>
      </c>
      <c r="X3629" s="8">
        <f t="shared" si="560"/>
        <v>2016</v>
      </c>
      <c r="Y3629" s="8">
        <f t="shared" si="561"/>
        <v>3</v>
      </c>
    </row>
    <row r="3630" spans="1:25" ht="19" customHeight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562"/>
        <v>42291.6249537037</v>
      </c>
      <c r="L3630" s="12">
        <f t="shared" si="563"/>
        <v>2015</v>
      </c>
      <c r="M3630" s="12">
        <f t="shared" si="564"/>
        <v>10</v>
      </c>
      <c r="N3630" s="11"/>
      <c r="O3630" s="11">
        <f t="shared" si="565"/>
        <v>42351.666620370372</v>
      </c>
      <c r="P3630" t="b">
        <v>0</v>
      </c>
      <c r="Q3630">
        <v>0</v>
      </c>
      <c r="R3630" t="b">
        <v>0</v>
      </c>
      <c r="S3630" t="s">
        <v>8305</v>
      </c>
      <c r="T3630" s="5">
        <f t="shared" si="566"/>
        <v>0</v>
      </c>
      <c r="U3630" s="5">
        <f t="shared" si="567"/>
        <v>0</v>
      </c>
      <c r="V3630" t="str">
        <f t="shared" si="568"/>
        <v>theater</v>
      </c>
      <c r="W3630" t="str">
        <f t="shared" si="569"/>
        <v>musical</v>
      </c>
      <c r="X3630" s="8">
        <f t="shared" si="560"/>
        <v>2015</v>
      </c>
      <c r="Y3630" s="8">
        <f t="shared" si="561"/>
        <v>10</v>
      </c>
    </row>
    <row r="3631" spans="1:25" ht="19" customHeight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562"/>
        <v>42436.886157407404</v>
      </c>
      <c r="L3631" s="12">
        <f t="shared" si="563"/>
        <v>2016</v>
      </c>
      <c r="M3631" s="12">
        <f t="shared" si="564"/>
        <v>3</v>
      </c>
      <c r="N3631" s="11"/>
      <c r="O3631" s="11">
        <f t="shared" si="565"/>
        <v>42495.499999999993</v>
      </c>
      <c r="P3631" t="b">
        <v>0</v>
      </c>
      <c r="Q3631">
        <v>2</v>
      </c>
      <c r="R3631" t="b">
        <v>0</v>
      </c>
      <c r="S3631" t="s">
        <v>8305</v>
      </c>
      <c r="T3631" s="5">
        <f t="shared" si="566"/>
        <v>1.9999999999999998E-4</v>
      </c>
      <c r="U3631" s="5">
        <f t="shared" si="567"/>
        <v>1</v>
      </c>
      <c r="V3631" t="str">
        <f t="shared" si="568"/>
        <v>theater</v>
      </c>
      <c r="W3631" t="str">
        <f t="shared" si="569"/>
        <v>musical</v>
      </c>
      <c r="X3631" s="8">
        <f t="shared" si="560"/>
        <v>2016</v>
      </c>
      <c r="Y3631" s="8">
        <f t="shared" si="561"/>
        <v>3</v>
      </c>
    </row>
    <row r="3632" spans="1:25" ht="19" customHeight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562"/>
        <v>41942.638773148145</v>
      </c>
      <c r="L3632" s="12">
        <f t="shared" si="563"/>
        <v>2014</v>
      </c>
      <c r="M3632" s="12">
        <f t="shared" si="564"/>
        <v>10</v>
      </c>
      <c r="N3632" s="11"/>
      <c r="O3632" s="11">
        <f t="shared" si="565"/>
        <v>41972.680439814816</v>
      </c>
      <c r="P3632" t="b">
        <v>0</v>
      </c>
      <c r="Q3632">
        <v>1</v>
      </c>
      <c r="R3632" t="b">
        <v>0</v>
      </c>
      <c r="S3632" t="s">
        <v>8305</v>
      </c>
      <c r="T3632" s="5">
        <f t="shared" si="566"/>
        <v>3.3333333333333333E-2</v>
      </c>
      <c r="U3632" s="5">
        <f t="shared" si="567"/>
        <v>1</v>
      </c>
      <c r="V3632" t="str">
        <f t="shared" si="568"/>
        <v>theater</v>
      </c>
      <c r="W3632" t="str">
        <f t="shared" si="569"/>
        <v>musical</v>
      </c>
      <c r="X3632" s="8">
        <f t="shared" si="560"/>
        <v>2014</v>
      </c>
      <c r="Y3632" s="8">
        <f t="shared" si="561"/>
        <v>10</v>
      </c>
    </row>
    <row r="3633" spans="1:25" ht="19" customHeight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562"/>
        <v>41880.54510416666</v>
      </c>
      <c r="L3633" s="12">
        <f t="shared" si="563"/>
        <v>2014</v>
      </c>
      <c r="M3633" s="12">
        <f t="shared" si="564"/>
        <v>8</v>
      </c>
      <c r="N3633" s="11"/>
      <c r="O3633" s="11">
        <f t="shared" si="565"/>
        <v>41904.957638888889</v>
      </c>
      <c r="P3633" t="b">
        <v>0</v>
      </c>
      <c r="Q3633">
        <v>59</v>
      </c>
      <c r="R3633" t="b">
        <v>0</v>
      </c>
      <c r="S3633" t="s">
        <v>8305</v>
      </c>
      <c r="T3633" s="5">
        <f t="shared" si="566"/>
        <v>51.023391812865491</v>
      </c>
      <c r="U3633" s="5">
        <f t="shared" si="567"/>
        <v>147.88135593220338</v>
      </c>
      <c r="V3633" t="str">
        <f t="shared" si="568"/>
        <v>theater</v>
      </c>
      <c r="W3633" t="str">
        <f t="shared" si="569"/>
        <v>musical</v>
      </c>
      <c r="X3633" s="8">
        <f t="shared" si="560"/>
        <v>2014</v>
      </c>
      <c r="Y3633" s="8">
        <f t="shared" si="561"/>
        <v>8</v>
      </c>
    </row>
    <row r="3634" spans="1:25" ht="19" customHeight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562"/>
        <v>41946.728576388887</v>
      </c>
      <c r="L3634" s="12">
        <f t="shared" si="563"/>
        <v>2014</v>
      </c>
      <c r="M3634" s="12">
        <f t="shared" si="564"/>
        <v>11</v>
      </c>
      <c r="N3634" s="11"/>
      <c r="O3634" s="11">
        <f t="shared" si="565"/>
        <v>41966.728576388887</v>
      </c>
      <c r="P3634" t="b">
        <v>0</v>
      </c>
      <c r="Q3634">
        <v>1</v>
      </c>
      <c r="R3634" t="b">
        <v>0</v>
      </c>
      <c r="S3634" t="s">
        <v>8305</v>
      </c>
      <c r="T3634" s="5">
        <f t="shared" si="566"/>
        <v>20</v>
      </c>
      <c r="U3634" s="5">
        <f t="shared" si="567"/>
        <v>100</v>
      </c>
      <c r="V3634" t="str">
        <f t="shared" si="568"/>
        <v>theater</v>
      </c>
      <c r="W3634" t="str">
        <f t="shared" si="569"/>
        <v>musical</v>
      </c>
      <c r="X3634" s="8">
        <f t="shared" si="560"/>
        <v>2014</v>
      </c>
      <c r="Y3634" s="8">
        <f t="shared" si="561"/>
        <v>11</v>
      </c>
    </row>
    <row r="3635" spans="1:25" ht="19" customHeight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562"/>
        <v>42649.415127314809</v>
      </c>
      <c r="L3635" s="12">
        <f t="shared" si="563"/>
        <v>2016</v>
      </c>
      <c r="M3635" s="12">
        <f t="shared" si="564"/>
        <v>10</v>
      </c>
      <c r="N3635" s="11"/>
      <c r="O3635" s="11">
        <f t="shared" si="565"/>
        <v>42692.833333333336</v>
      </c>
      <c r="P3635" t="b">
        <v>0</v>
      </c>
      <c r="Q3635">
        <v>31</v>
      </c>
      <c r="R3635" t="b">
        <v>0</v>
      </c>
      <c r="S3635" t="s">
        <v>8305</v>
      </c>
      <c r="T3635" s="5">
        <f t="shared" si="566"/>
        <v>35.24</v>
      </c>
      <c r="U3635" s="5">
        <f t="shared" si="567"/>
        <v>56.838709677419352</v>
      </c>
      <c r="V3635" t="str">
        <f t="shared" si="568"/>
        <v>theater</v>
      </c>
      <c r="W3635" t="str">
        <f t="shared" si="569"/>
        <v>musical</v>
      </c>
      <c r="X3635" s="8">
        <f t="shared" si="560"/>
        <v>2016</v>
      </c>
      <c r="Y3635" s="8">
        <f t="shared" si="561"/>
        <v>10</v>
      </c>
    </row>
    <row r="3636" spans="1:25" ht="19" customHeight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562"/>
        <v>42700.958032407405</v>
      </c>
      <c r="L3636" s="12">
        <f t="shared" si="563"/>
        <v>2016</v>
      </c>
      <c r="M3636" s="12">
        <f t="shared" si="564"/>
        <v>11</v>
      </c>
      <c r="N3636" s="11"/>
      <c r="O3636" s="11">
        <f t="shared" si="565"/>
        <v>42748.957638888889</v>
      </c>
      <c r="P3636" t="b">
        <v>0</v>
      </c>
      <c r="Q3636">
        <v>18</v>
      </c>
      <c r="R3636" t="b">
        <v>0</v>
      </c>
      <c r="S3636" t="s">
        <v>8305</v>
      </c>
      <c r="T3636" s="5">
        <f t="shared" si="566"/>
        <v>4.246666666666667</v>
      </c>
      <c r="U3636" s="5">
        <f t="shared" si="567"/>
        <v>176.94444444444446</v>
      </c>
      <c r="V3636" t="str">
        <f t="shared" si="568"/>
        <v>theater</v>
      </c>
      <c r="W3636" t="str">
        <f t="shared" si="569"/>
        <v>musical</v>
      </c>
      <c r="X3636" s="8">
        <f t="shared" si="560"/>
        <v>2016</v>
      </c>
      <c r="Y3636" s="8">
        <f t="shared" si="561"/>
        <v>11</v>
      </c>
    </row>
    <row r="3637" spans="1:25" ht="19" customHeight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562"/>
        <v>42450.674490740734</v>
      </c>
      <c r="L3637" s="12">
        <f t="shared" si="563"/>
        <v>2016</v>
      </c>
      <c r="M3637" s="12">
        <f t="shared" si="564"/>
        <v>3</v>
      </c>
      <c r="N3637" s="11"/>
      <c r="O3637" s="11">
        <f t="shared" si="565"/>
        <v>42480.674490740734</v>
      </c>
      <c r="P3637" t="b">
        <v>0</v>
      </c>
      <c r="Q3637">
        <v>10</v>
      </c>
      <c r="R3637" t="b">
        <v>0</v>
      </c>
      <c r="S3637" t="s">
        <v>8305</v>
      </c>
      <c r="T3637" s="5">
        <f t="shared" si="566"/>
        <v>36.457142857142856</v>
      </c>
      <c r="U3637" s="5">
        <f t="shared" si="567"/>
        <v>127.6</v>
      </c>
      <c r="V3637" t="str">
        <f t="shared" si="568"/>
        <v>theater</v>
      </c>
      <c r="W3637" t="str">
        <f t="shared" si="569"/>
        <v>musical</v>
      </c>
      <c r="X3637" s="8">
        <f t="shared" si="560"/>
        <v>2016</v>
      </c>
      <c r="Y3637" s="8">
        <f t="shared" si="561"/>
        <v>3</v>
      </c>
    </row>
    <row r="3638" spans="1:25" ht="19" customHeight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562"/>
        <v>42226.486446759256</v>
      </c>
      <c r="L3638" s="12">
        <f t="shared" si="563"/>
        <v>2015</v>
      </c>
      <c r="M3638" s="12">
        <f t="shared" si="564"/>
        <v>8</v>
      </c>
      <c r="N3638" s="11"/>
      <c r="O3638" s="11">
        <f t="shared" si="565"/>
        <v>42261.486446759256</v>
      </c>
      <c r="P3638" t="b">
        <v>0</v>
      </c>
      <c r="Q3638">
        <v>0</v>
      </c>
      <c r="R3638" t="b">
        <v>0</v>
      </c>
      <c r="S3638" t="s">
        <v>8305</v>
      </c>
      <c r="T3638" s="5">
        <f t="shared" si="566"/>
        <v>0</v>
      </c>
      <c r="U3638" s="5">
        <f t="shared" si="567"/>
        <v>0</v>
      </c>
      <c r="V3638" t="str">
        <f t="shared" si="568"/>
        <v>theater</v>
      </c>
      <c r="W3638" t="str">
        <f t="shared" si="569"/>
        <v>musical</v>
      </c>
      <c r="X3638" s="8">
        <f t="shared" si="560"/>
        <v>2015</v>
      </c>
      <c r="Y3638" s="8">
        <f t="shared" si="561"/>
        <v>8</v>
      </c>
    </row>
    <row r="3639" spans="1:25" ht="19" customHeight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562"/>
        <v>41975.492303240739</v>
      </c>
      <c r="L3639" s="12">
        <f t="shared" si="563"/>
        <v>2014</v>
      </c>
      <c r="M3639" s="12">
        <f t="shared" si="564"/>
        <v>12</v>
      </c>
      <c r="N3639" s="11"/>
      <c r="O3639" s="11">
        <f t="shared" si="565"/>
        <v>42005.492303240739</v>
      </c>
      <c r="P3639" t="b">
        <v>0</v>
      </c>
      <c r="Q3639">
        <v>14</v>
      </c>
      <c r="R3639" t="b">
        <v>0</v>
      </c>
      <c r="S3639" t="s">
        <v>8305</v>
      </c>
      <c r="T3639" s="5">
        <f t="shared" si="566"/>
        <v>30.866666666666664</v>
      </c>
      <c r="U3639" s="5">
        <f t="shared" si="567"/>
        <v>66.142857142857139</v>
      </c>
      <c r="V3639" t="str">
        <f t="shared" si="568"/>
        <v>theater</v>
      </c>
      <c r="W3639" t="str">
        <f t="shared" si="569"/>
        <v>musical</v>
      </c>
      <c r="X3639" s="8">
        <f t="shared" si="560"/>
        <v>2014</v>
      </c>
      <c r="Y3639" s="8">
        <f t="shared" si="561"/>
        <v>12</v>
      </c>
    </row>
    <row r="3640" spans="1:25" ht="19" customHeight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562"/>
        <v>42053.464490740742</v>
      </c>
      <c r="L3640" s="12">
        <f t="shared" si="563"/>
        <v>2015</v>
      </c>
      <c r="M3640" s="12">
        <f t="shared" si="564"/>
        <v>2</v>
      </c>
      <c r="N3640" s="11"/>
      <c r="O3640" s="11">
        <f t="shared" si="565"/>
        <v>42113.42282407407</v>
      </c>
      <c r="P3640" t="b">
        <v>0</v>
      </c>
      <c r="Q3640">
        <v>2</v>
      </c>
      <c r="R3640" t="b">
        <v>0</v>
      </c>
      <c r="S3640" t="s">
        <v>8305</v>
      </c>
      <c r="T3640" s="5">
        <f t="shared" si="566"/>
        <v>6.5454545454545459</v>
      </c>
      <c r="U3640" s="5">
        <f t="shared" si="567"/>
        <v>108</v>
      </c>
      <c r="V3640" t="str">
        <f t="shared" si="568"/>
        <v>theater</v>
      </c>
      <c r="W3640" t="str">
        <f t="shared" si="569"/>
        <v>musical</v>
      </c>
      <c r="X3640" s="8">
        <f t="shared" si="560"/>
        <v>2015</v>
      </c>
      <c r="Y3640" s="8">
        <f t="shared" si="561"/>
        <v>2</v>
      </c>
    </row>
    <row r="3641" spans="1:25" ht="19" customHeight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562"/>
        <v>42590.468819444439</v>
      </c>
      <c r="L3641" s="12">
        <f t="shared" si="563"/>
        <v>2016</v>
      </c>
      <c r="M3641" s="12">
        <f t="shared" si="564"/>
        <v>8</v>
      </c>
      <c r="N3641" s="11"/>
      <c r="O3641" s="11">
        <f t="shared" si="565"/>
        <v>42650.424305555549</v>
      </c>
      <c r="P3641" t="b">
        <v>0</v>
      </c>
      <c r="Q3641">
        <v>1</v>
      </c>
      <c r="R3641" t="b">
        <v>0</v>
      </c>
      <c r="S3641" t="s">
        <v>8305</v>
      </c>
      <c r="T3641" s="5">
        <f t="shared" si="566"/>
        <v>4.0000000000000001E-3</v>
      </c>
      <c r="U3641" s="5">
        <f t="shared" si="567"/>
        <v>1</v>
      </c>
      <c r="V3641" t="str">
        <f t="shared" si="568"/>
        <v>theater</v>
      </c>
      <c r="W3641" t="str">
        <f t="shared" si="569"/>
        <v>musical</v>
      </c>
      <c r="X3641" s="8">
        <f t="shared" si="560"/>
        <v>2016</v>
      </c>
      <c r="Y3641" s="8">
        <f t="shared" si="561"/>
        <v>8</v>
      </c>
    </row>
    <row r="3642" spans="1:25" ht="19" customHeight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562"/>
        <v>42104.573263888888</v>
      </c>
      <c r="L3642" s="12">
        <f t="shared" si="563"/>
        <v>2015</v>
      </c>
      <c r="M3642" s="12">
        <f t="shared" si="564"/>
        <v>4</v>
      </c>
      <c r="N3642" s="11"/>
      <c r="O3642" s="11">
        <f t="shared" si="565"/>
        <v>42134.573263888888</v>
      </c>
      <c r="P3642" t="b">
        <v>0</v>
      </c>
      <c r="Q3642">
        <v>3</v>
      </c>
      <c r="R3642" t="b">
        <v>0</v>
      </c>
      <c r="S3642" t="s">
        <v>8305</v>
      </c>
      <c r="T3642" s="5">
        <f t="shared" si="566"/>
        <v>5.5</v>
      </c>
      <c r="U3642" s="5">
        <f t="shared" si="567"/>
        <v>18.333333333333332</v>
      </c>
      <c r="V3642" t="str">
        <f t="shared" si="568"/>
        <v>theater</v>
      </c>
      <c r="W3642" t="str">
        <f t="shared" si="569"/>
        <v>musical</v>
      </c>
      <c r="X3642" s="8">
        <f t="shared" si="560"/>
        <v>2015</v>
      </c>
      <c r="Y3642" s="8">
        <f t="shared" si="561"/>
        <v>4</v>
      </c>
    </row>
    <row r="3643" spans="1:25" ht="19" customHeight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562"/>
        <v>41899.41873842592</v>
      </c>
      <c r="L3643" s="12">
        <f t="shared" si="563"/>
        <v>2014</v>
      </c>
      <c r="M3643" s="12">
        <f t="shared" si="564"/>
        <v>9</v>
      </c>
      <c r="N3643" s="11"/>
      <c r="O3643" s="11">
        <f t="shared" si="565"/>
        <v>41917</v>
      </c>
      <c r="P3643" t="b">
        <v>0</v>
      </c>
      <c r="Q3643">
        <v>0</v>
      </c>
      <c r="R3643" t="b">
        <v>0</v>
      </c>
      <c r="S3643" t="s">
        <v>8305</v>
      </c>
      <c r="T3643" s="5">
        <f t="shared" si="566"/>
        <v>0</v>
      </c>
      <c r="U3643" s="5">
        <f t="shared" si="567"/>
        <v>0</v>
      </c>
      <c r="V3643" t="str">
        <f t="shared" si="568"/>
        <v>theater</v>
      </c>
      <c r="W3643" t="str">
        <f t="shared" si="569"/>
        <v>musical</v>
      </c>
      <c r="X3643" s="8">
        <f t="shared" si="560"/>
        <v>2014</v>
      </c>
      <c r="Y3643" s="8">
        <f t="shared" si="561"/>
        <v>9</v>
      </c>
    </row>
    <row r="3644" spans="1:25" ht="19" customHeight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562"/>
        <v>42297.607951388891</v>
      </c>
      <c r="L3644" s="12">
        <f t="shared" si="563"/>
        <v>2015</v>
      </c>
      <c r="M3644" s="12">
        <f t="shared" si="564"/>
        <v>10</v>
      </c>
      <c r="N3644" s="11"/>
      <c r="O3644" s="11">
        <f t="shared" si="565"/>
        <v>42338.499999999993</v>
      </c>
      <c r="P3644" t="b">
        <v>0</v>
      </c>
      <c r="Q3644">
        <v>2</v>
      </c>
      <c r="R3644" t="b">
        <v>0</v>
      </c>
      <c r="S3644" t="s">
        <v>8305</v>
      </c>
      <c r="T3644" s="5">
        <f t="shared" si="566"/>
        <v>2.1428571428571428</v>
      </c>
      <c r="U3644" s="5">
        <f t="shared" si="567"/>
        <v>7.5</v>
      </c>
      <c r="V3644" t="str">
        <f t="shared" si="568"/>
        <v>theater</v>
      </c>
      <c r="W3644" t="str">
        <f t="shared" si="569"/>
        <v>musical</v>
      </c>
      <c r="X3644" s="8">
        <f t="shared" si="560"/>
        <v>2015</v>
      </c>
      <c r="Y3644" s="8">
        <f t="shared" si="561"/>
        <v>10</v>
      </c>
    </row>
    <row r="3645" spans="1:25" ht="19" customHeight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562"/>
        <v>42284.935636574075</v>
      </c>
      <c r="L3645" s="12">
        <f t="shared" si="563"/>
        <v>2015</v>
      </c>
      <c r="M3645" s="12">
        <f t="shared" si="564"/>
        <v>10</v>
      </c>
      <c r="N3645" s="11"/>
      <c r="O3645" s="11">
        <f t="shared" si="565"/>
        <v>42324.977303240739</v>
      </c>
      <c r="P3645" t="b">
        <v>0</v>
      </c>
      <c r="Q3645">
        <v>0</v>
      </c>
      <c r="R3645" t="b">
        <v>0</v>
      </c>
      <c r="S3645" t="s">
        <v>8305</v>
      </c>
      <c r="T3645" s="5">
        <f t="shared" si="566"/>
        <v>0</v>
      </c>
      <c r="U3645" s="5">
        <f t="shared" si="567"/>
        <v>0</v>
      </c>
      <c r="V3645" t="str">
        <f t="shared" si="568"/>
        <v>theater</v>
      </c>
      <c r="W3645" t="str">
        <f t="shared" si="569"/>
        <v>musical</v>
      </c>
      <c r="X3645" s="8">
        <f t="shared" si="560"/>
        <v>2015</v>
      </c>
      <c r="Y3645" s="8">
        <f t="shared" si="561"/>
        <v>10</v>
      </c>
    </row>
    <row r="3646" spans="1:25" ht="19" customHeight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562"/>
        <v>42409.033414351848</v>
      </c>
      <c r="L3646" s="12">
        <f t="shared" si="563"/>
        <v>2016</v>
      </c>
      <c r="M3646" s="12">
        <f t="shared" si="564"/>
        <v>2</v>
      </c>
      <c r="N3646" s="11"/>
      <c r="O3646" s="11">
        <f t="shared" si="565"/>
        <v>42436.999305555553</v>
      </c>
      <c r="P3646" t="b">
        <v>0</v>
      </c>
      <c r="Q3646">
        <v>12</v>
      </c>
      <c r="R3646" t="b">
        <v>0</v>
      </c>
      <c r="S3646" t="s">
        <v>8305</v>
      </c>
      <c r="T3646" s="5">
        <f t="shared" si="566"/>
        <v>16.420000000000002</v>
      </c>
      <c r="U3646" s="5">
        <f t="shared" si="567"/>
        <v>68.416666666666671</v>
      </c>
      <c r="V3646" t="str">
        <f t="shared" si="568"/>
        <v>theater</v>
      </c>
      <c r="W3646" t="str">
        <f t="shared" si="569"/>
        <v>musical</v>
      </c>
      <c r="X3646" s="8">
        <f t="shared" si="560"/>
        <v>2016</v>
      </c>
      <c r="Y3646" s="8">
        <f t="shared" si="561"/>
        <v>2</v>
      </c>
    </row>
    <row r="3647" spans="1:25" ht="19" customHeight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562"/>
        <v>42665.762013888881</v>
      </c>
      <c r="L3647" s="12">
        <f t="shared" si="563"/>
        <v>2016</v>
      </c>
      <c r="M3647" s="12">
        <f t="shared" si="564"/>
        <v>10</v>
      </c>
      <c r="N3647" s="11"/>
      <c r="O3647" s="11">
        <f t="shared" si="565"/>
        <v>42695.803680555553</v>
      </c>
      <c r="P3647" t="b">
        <v>0</v>
      </c>
      <c r="Q3647">
        <v>1</v>
      </c>
      <c r="R3647" t="b">
        <v>0</v>
      </c>
      <c r="S3647" t="s">
        <v>8305</v>
      </c>
      <c r="T3647" s="5">
        <f t="shared" si="566"/>
        <v>0.1</v>
      </c>
      <c r="U3647" s="5">
        <f t="shared" si="567"/>
        <v>1</v>
      </c>
      <c r="V3647" t="str">
        <f t="shared" si="568"/>
        <v>theater</v>
      </c>
      <c r="W3647" t="str">
        <f t="shared" si="569"/>
        <v>musical</v>
      </c>
      <c r="X3647" s="8">
        <f t="shared" si="560"/>
        <v>2016</v>
      </c>
      <c r="Y3647" s="8">
        <f t="shared" si="561"/>
        <v>10</v>
      </c>
    </row>
    <row r="3648" spans="1:25" ht="19" customHeight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562"/>
        <v>42140.21298611111</v>
      </c>
      <c r="L3648" s="12">
        <f t="shared" si="563"/>
        <v>2015</v>
      </c>
      <c r="M3648" s="12">
        <f t="shared" si="564"/>
        <v>5</v>
      </c>
      <c r="N3648" s="11"/>
      <c r="O3648" s="11">
        <f t="shared" si="565"/>
        <v>42171.770833333336</v>
      </c>
      <c r="P3648" t="b">
        <v>0</v>
      </c>
      <c r="Q3648">
        <v>8</v>
      </c>
      <c r="R3648" t="b">
        <v>0</v>
      </c>
      <c r="S3648" t="s">
        <v>8305</v>
      </c>
      <c r="T3648" s="5">
        <f t="shared" si="566"/>
        <v>4.8099999999999996</v>
      </c>
      <c r="U3648" s="5">
        <f t="shared" si="567"/>
        <v>60.125</v>
      </c>
      <c r="V3648" t="str">
        <f t="shared" si="568"/>
        <v>theater</v>
      </c>
      <c r="W3648" t="str">
        <f t="shared" si="569"/>
        <v>musical</v>
      </c>
      <c r="X3648" s="8">
        <f t="shared" si="560"/>
        <v>2015</v>
      </c>
      <c r="Y3648" s="8">
        <f t="shared" si="561"/>
        <v>5</v>
      </c>
    </row>
    <row r="3649" spans="1:25" ht="19" customHeight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562"/>
        <v>42598.540821759256</v>
      </c>
      <c r="L3649" s="12">
        <f t="shared" si="563"/>
        <v>2016</v>
      </c>
      <c r="M3649" s="12">
        <f t="shared" si="564"/>
        <v>8</v>
      </c>
      <c r="N3649" s="11"/>
      <c r="O3649" s="11">
        <f t="shared" si="565"/>
        <v>42643.540821759256</v>
      </c>
      <c r="P3649" t="b">
        <v>0</v>
      </c>
      <c r="Q3649">
        <v>2</v>
      </c>
      <c r="R3649" t="b">
        <v>0</v>
      </c>
      <c r="S3649" t="s">
        <v>8305</v>
      </c>
      <c r="T3649" s="5">
        <f t="shared" si="566"/>
        <v>6</v>
      </c>
      <c r="U3649" s="5">
        <f t="shared" si="567"/>
        <v>15</v>
      </c>
      <c r="V3649" t="str">
        <f t="shared" si="568"/>
        <v>theater</v>
      </c>
      <c r="W3649" t="str">
        <f t="shared" si="569"/>
        <v>musical</v>
      </c>
      <c r="X3649" s="8">
        <f t="shared" si="560"/>
        <v>2016</v>
      </c>
      <c r="Y3649" s="8">
        <f t="shared" si="561"/>
        <v>8</v>
      </c>
    </row>
    <row r="3650" spans="1:25" ht="19" customHeight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si="562"/>
        <v>41887.083854166667</v>
      </c>
      <c r="L3650" s="12">
        <f t="shared" si="563"/>
        <v>2014</v>
      </c>
      <c r="M3650" s="12">
        <f t="shared" si="564"/>
        <v>9</v>
      </c>
      <c r="N3650" s="11"/>
      <c r="O3650" s="11">
        <f t="shared" si="565"/>
        <v>41917.083854166667</v>
      </c>
      <c r="P3650" t="b">
        <v>0</v>
      </c>
      <c r="Q3650">
        <v>73</v>
      </c>
      <c r="R3650" t="b">
        <v>1</v>
      </c>
      <c r="S3650" t="s">
        <v>8271</v>
      </c>
      <c r="T3650" s="5">
        <f t="shared" si="566"/>
        <v>100.38249999999999</v>
      </c>
      <c r="U3650" s="5">
        <f t="shared" si="567"/>
        <v>550.04109589041093</v>
      </c>
      <c r="V3650" t="str">
        <f t="shared" si="568"/>
        <v>theater</v>
      </c>
      <c r="W3650" t="str">
        <f t="shared" si="569"/>
        <v>plays</v>
      </c>
      <c r="X3650" s="8">
        <f t="shared" ref="X3650:X3713" si="570">L3650</f>
        <v>2014</v>
      </c>
      <c r="Y3650" s="8">
        <f t="shared" ref="Y3650:Y3713" si="571">M3650</f>
        <v>9</v>
      </c>
    </row>
    <row r="3651" spans="1:25" ht="19" customHeight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ref="K3651:K3714" si="572">(J3651/86400)+25569+(-5/24)</f>
        <v>41780.504560185182</v>
      </c>
      <c r="L3651" s="12">
        <f t="shared" ref="L3651:L3714" si="573">YEAR(K3651)</f>
        <v>2014</v>
      </c>
      <c r="M3651" s="12">
        <f t="shared" ref="M3651:M3714" si="574">MONTH(K3651)</f>
        <v>5</v>
      </c>
      <c r="N3651" s="11"/>
      <c r="O3651" s="11">
        <f t="shared" ref="O3651:O3714" si="575">(I3651/86400)+25569+(-5/24)</f>
        <v>41806.504560185182</v>
      </c>
      <c r="P3651" t="b">
        <v>0</v>
      </c>
      <c r="Q3651">
        <v>8</v>
      </c>
      <c r="R3651" t="b">
        <v>1</v>
      </c>
      <c r="S3651" t="s">
        <v>8271</v>
      </c>
      <c r="T3651" s="5">
        <f t="shared" ref="T3651:T3714" si="576">E3651/D3651*100</f>
        <v>104</v>
      </c>
      <c r="U3651" s="5">
        <f t="shared" ref="U3651:U3714" si="577">IF(Q3651&gt;0,E3651/Q3651,0)</f>
        <v>97.5</v>
      </c>
      <c r="V3651" t="str">
        <f t="shared" ref="V3651:V3714" si="578">LEFT(S3651,SEARCH("/",S3651)-1)</f>
        <v>theater</v>
      </c>
      <c r="W3651" t="str">
        <f t="shared" ref="W3651:W3714" si="579">RIGHT($S3651,LEN($S3651)-SEARCH("/",$S3651))</f>
        <v>plays</v>
      </c>
      <c r="X3651" s="8">
        <f t="shared" si="570"/>
        <v>2014</v>
      </c>
      <c r="Y3651" s="8">
        <f t="shared" si="571"/>
        <v>5</v>
      </c>
    </row>
    <row r="3652" spans="1:25" ht="19" customHeight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572"/>
        <v>42381.270648148151</v>
      </c>
      <c r="L3652" s="12">
        <f t="shared" si="573"/>
        <v>2016</v>
      </c>
      <c r="M3652" s="12">
        <f t="shared" si="574"/>
        <v>1</v>
      </c>
      <c r="N3652" s="11"/>
      <c r="O3652" s="11">
        <f t="shared" si="575"/>
        <v>42402.270648148151</v>
      </c>
      <c r="P3652" t="b">
        <v>0</v>
      </c>
      <c r="Q3652">
        <v>17</v>
      </c>
      <c r="R3652" t="b">
        <v>1</v>
      </c>
      <c r="S3652" t="s">
        <v>8271</v>
      </c>
      <c r="T3652" s="5">
        <f t="shared" si="576"/>
        <v>100</v>
      </c>
      <c r="U3652" s="5">
        <f t="shared" si="577"/>
        <v>29.411764705882351</v>
      </c>
      <c r="V3652" t="str">
        <f t="shared" si="578"/>
        <v>theater</v>
      </c>
      <c r="W3652" t="str">
        <f t="shared" si="579"/>
        <v>plays</v>
      </c>
      <c r="X3652" s="8">
        <f t="shared" si="570"/>
        <v>2016</v>
      </c>
      <c r="Y3652" s="8">
        <f t="shared" si="571"/>
        <v>1</v>
      </c>
    </row>
    <row r="3653" spans="1:25" ht="19" customHeight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572"/>
        <v>41828.437986111108</v>
      </c>
      <c r="L3653" s="12">
        <f t="shared" si="573"/>
        <v>2014</v>
      </c>
      <c r="M3653" s="12">
        <f t="shared" si="574"/>
        <v>7</v>
      </c>
      <c r="N3653" s="11"/>
      <c r="O3653" s="11">
        <f t="shared" si="575"/>
        <v>41861.457638888889</v>
      </c>
      <c r="P3653" t="b">
        <v>0</v>
      </c>
      <c r="Q3653">
        <v>9</v>
      </c>
      <c r="R3653" t="b">
        <v>1</v>
      </c>
      <c r="S3653" t="s">
        <v>8271</v>
      </c>
      <c r="T3653" s="5">
        <f t="shared" si="576"/>
        <v>104</v>
      </c>
      <c r="U3653" s="5">
        <f t="shared" si="577"/>
        <v>57.777777777777779</v>
      </c>
      <c r="V3653" t="str">
        <f t="shared" si="578"/>
        <v>theater</v>
      </c>
      <c r="W3653" t="str">
        <f t="shared" si="579"/>
        <v>plays</v>
      </c>
      <c r="X3653" s="8">
        <f t="shared" si="570"/>
        <v>2014</v>
      </c>
      <c r="Y3653" s="8">
        <f t="shared" si="571"/>
        <v>7</v>
      </c>
    </row>
    <row r="3654" spans="1:25" ht="19" customHeight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572"/>
        <v>42596.436365740738</v>
      </c>
      <c r="L3654" s="12">
        <f t="shared" si="573"/>
        <v>2016</v>
      </c>
      <c r="M3654" s="12">
        <f t="shared" si="574"/>
        <v>8</v>
      </c>
      <c r="N3654" s="11"/>
      <c r="O3654" s="11">
        <f t="shared" si="575"/>
        <v>42606.957638888889</v>
      </c>
      <c r="P3654" t="b">
        <v>0</v>
      </c>
      <c r="Q3654">
        <v>17</v>
      </c>
      <c r="R3654" t="b">
        <v>1</v>
      </c>
      <c r="S3654" t="s">
        <v>8271</v>
      </c>
      <c r="T3654" s="5">
        <f t="shared" si="576"/>
        <v>250.66666666666669</v>
      </c>
      <c r="U3654" s="5">
        <f t="shared" si="577"/>
        <v>44.235294117647058</v>
      </c>
      <c r="V3654" t="str">
        <f t="shared" si="578"/>
        <v>theater</v>
      </c>
      <c r="W3654" t="str">
        <f t="shared" si="579"/>
        <v>plays</v>
      </c>
      <c r="X3654" s="8">
        <f t="shared" si="570"/>
        <v>2016</v>
      </c>
      <c r="Y3654" s="8">
        <f t="shared" si="571"/>
        <v>8</v>
      </c>
    </row>
    <row r="3655" spans="1:25" ht="19" customHeight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572"/>
        <v>42191.155173611107</v>
      </c>
      <c r="L3655" s="12">
        <f t="shared" si="573"/>
        <v>2015</v>
      </c>
      <c r="M3655" s="12">
        <f t="shared" si="574"/>
        <v>7</v>
      </c>
      <c r="N3655" s="11"/>
      <c r="O3655" s="11">
        <f t="shared" si="575"/>
        <v>42221.155173611107</v>
      </c>
      <c r="P3655" t="b">
        <v>0</v>
      </c>
      <c r="Q3655">
        <v>33</v>
      </c>
      <c r="R3655" t="b">
        <v>1</v>
      </c>
      <c r="S3655" t="s">
        <v>8271</v>
      </c>
      <c r="T3655" s="5">
        <f t="shared" si="576"/>
        <v>100.49999999999999</v>
      </c>
      <c r="U3655" s="5">
        <f t="shared" si="577"/>
        <v>60.909090909090907</v>
      </c>
      <c r="V3655" t="str">
        <f t="shared" si="578"/>
        <v>theater</v>
      </c>
      <c r="W3655" t="str">
        <f t="shared" si="579"/>
        <v>plays</v>
      </c>
      <c r="X3655" s="8">
        <f t="shared" si="570"/>
        <v>2015</v>
      </c>
      <c r="Y3655" s="8">
        <f t="shared" si="571"/>
        <v>7</v>
      </c>
    </row>
    <row r="3656" spans="1:25" ht="19" customHeight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572"/>
        <v>42440.20817129629</v>
      </c>
      <c r="L3656" s="12">
        <f t="shared" si="573"/>
        <v>2016</v>
      </c>
      <c r="M3656" s="12">
        <f t="shared" si="574"/>
        <v>3</v>
      </c>
      <c r="N3656" s="11"/>
      <c r="O3656" s="11">
        <f t="shared" si="575"/>
        <v>42463.499999999993</v>
      </c>
      <c r="P3656" t="b">
        <v>0</v>
      </c>
      <c r="Q3656">
        <v>38</v>
      </c>
      <c r="R3656" t="b">
        <v>1</v>
      </c>
      <c r="S3656" t="s">
        <v>8271</v>
      </c>
      <c r="T3656" s="5">
        <f t="shared" si="576"/>
        <v>174.4</v>
      </c>
      <c r="U3656" s="5">
        <f t="shared" si="577"/>
        <v>68.84210526315789</v>
      </c>
      <c r="V3656" t="str">
        <f t="shared" si="578"/>
        <v>theater</v>
      </c>
      <c r="W3656" t="str">
        <f t="shared" si="579"/>
        <v>plays</v>
      </c>
      <c r="X3656" s="8">
        <f t="shared" si="570"/>
        <v>2016</v>
      </c>
      <c r="Y3656" s="8">
        <f t="shared" si="571"/>
        <v>3</v>
      </c>
    </row>
    <row r="3657" spans="1:25" ht="19" customHeight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572"/>
        <v>42173.594884259255</v>
      </c>
      <c r="L3657" s="12">
        <f t="shared" si="573"/>
        <v>2015</v>
      </c>
      <c r="M3657" s="12">
        <f t="shared" si="574"/>
        <v>6</v>
      </c>
      <c r="N3657" s="11"/>
      <c r="O3657" s="11">
        <f t="shared" si="575"/>
        <v>42203.082638888889</v>
      </c>
      <c r="P3657" t="b">
        <v>0</v>
      </c>
      <c r="Q3657">
        <v>79</v>
      </c>
      <c r="R3657" t="b">
        <v>1</v>
      </c>
      <c r="S3657" t="s">
        <v>8271</v>
      </c>
      <c r="T3657" s="5">
        <f t="shared" si="576"/>
        <v>116.26</v>
      </c>
      <c r="U3657" s="5">
        <f t="shared" si="577"/>
        <v>73.582278481012665</v>
      </c>
      <c r="V3657" t="str">
        <f t="shared" si="578"/>
        <v>theater</v>
      </c>
      <c r="W3657" t="str">
        <f t="shared" si="579"/>
        <v>plays</v>
      </c>
      <c r="X3657" s="8">
        <f t="shared" si="570"/>
        <v>2015</v>
      </c>
      <c r="Y3657" s="8">
        <f t="shared" si="571"/>
        <v>6</v>
      </c>
    </row>
    <row r="3658" spans="1:25" ht="19" customHeight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572"/>
        <v>42737.701805555553</v>
      </c>
      <c r="L3658" s="12">
        <f t="shared" si="573"/>
        <v>2017</v>
      </c>
      <c r="M3658" s="12">
        <f t="shared" si="574"/>
        <v>1</v>
      </c>
      <c r="N3658" s="11"/>
      <c r="O3658" s="11">
        <f t="shared" si="575"/>
        <v>42767.749305555553</v>
      </c>
      <c r="P3658" t="b">
        <v>0</v>
      </c>
      <c r="Q3658">
        <v>46</v>
      </c>
      <c r="R3658" t="b">
        <v>1</v>
      </c>
      <c r="S3658" t="s">
        <v>8271</v>
      </c>
      <c r="T3658" s="5">
        <f t="shared" si="576"/>
        <v>105.82000000000001</v>
      </c>
      <c r="U3658" s="5">
        <f t="shared" si="577"/>
        <v>115.02173913043478</v>
      </c>
      <c r="V3658" t="str">
        <f t="shared" si="578"/>
        <v>theater</v>
      </c>
      <c r="W3658" t="str">
        <f t="shared" si="579"/>
        <v>plays</v>
      </c>
      <c r="X3658" s="8">
        <f t="shared" si="570"/>
        <v>2017</v>
      </c>
      <c r="Y3658" s="8">
        <f t="shared" si="571"/>
        <v>1</v>
      </c>
    </row>
    <row r="3659" spans="1:25" ht="19" customHeight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572"/>
        <v>42499.4215162037</v>
      </c>
      <c r="L3659" s="12">
        <f t="shared" si="573"/>
        <v>2016</v>
      </c>
      <c r="M3659" s="12">
        <f t="shared" si="574"/>
        <v>5</v>
      </c>
      <c r="N3659" s="11"/>
      <c r="O3659" s="11">
        <f t="shared" si="575"/>
        <v>42522.695833333331</v>
      </c>
      <c r="P3659" t="b">
        <v>0</v>
      </c>
      <c r="Q3659">
        <v>20</v>
      </c>
      <c r="R3659" t="b">
        <v>1</v>
      </c>
      <c r="S3659" t="s">
        <v>8271</v>
      </c>
      <c r="T3659" s="5">
        <f t="shared" si="576"/>
        <v>110.75</v>
      </c>
      <c r="U3659" s="5">
        <f t="shared" si="577"/>
        <v>110.75</v>
      </c>
      <c r="V3659" t="str">
        <f t="shared" si="578"/>
        <v>theater</v>
      </c>
      <c r="W3659" t="str">
        <f t="shared" si="579"/>
        <v>plays</v>
      </c>
      <c r="X3659" s="8">
        <f t="shared" si="570"/>
        <v>2016</v>
      </c>
      <c r="Y3659" s="8">
        <f t="shared" si="571"/>
        <v>5</v>
      </c>
    </row>
    <row r="3660" spans="1:25" ht="19" customHeight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572"/>
        <v>41775.650231481479</v>
      </c>
      <c r="L3660" s="12">
        <f t="shared" si="573"/>
        <v>2014</v>
      </c>
      <c r="M3660" s="12">
        <f t="shared" si="574"/>
        <v>5</v>
      </c>
      <c r="N3660" s="11"/>
      <c r="O3660" s="11">
        <f t="shared" si="575"/>
        <v>41821.957638888889</v>
      </c>
      <c r="P3660" t="b">
        <v>0</v>
      </c>
      <c r="Q3660">
        <v>20</v>
      </c>
      <c r="R3660" t="b">
        <v>1</v>
      </c>
      <c r="S3660" t="s">
        <v>8271</v>
      </c>
      <c r="T3660" s="5">
        <f t="shared" si="576"/>
        <v>100.66666666666666</v>
      </c>
      <c r="U3660" s="5">
        <f t="shared" si="577"/>
        <v>75.5</v>
      </c>
      <c r="V3660" t="str">
        <f t="shared" si="578"/>
        <v>theater</v>
      </c>
      <c r="W3660" t="str">
        <f t="shared" si="579"/>
        <v>plays</v>
      </c>
      <c r="X3660" s="8">
        <f t="shared" si="570"/>
        <v>2014</v>
      </c>
      <c r="Y3660" s="8">
        <f t="shared" si="571"/>
        <v>5</v>
      </c>
    </row>
    <row r="3661" spans="1:25" ht="19" customHeight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572"/>
        <v>42055.068865740737</v>
      </c>
      <c r="L3661" s="12">
        <f t="shared" si="573"/>
        <v>2015</v>
      </c>
      <c r="M3661" s="12">
        <f t="shared" si="574"/>
        <v>2</v>
      </c>
      <c r="N3661" s="11"/>
      <c r="O3661" s="11">
        <f t="shared" si="575"/>
        <v>42082.402083333327</v>
      </c>
      <c r="P3661" t="b">
        <v>0</v>
      </c>
      <c r="Q3661">
        <v>13</v>
      </c>
      <c r="R3661" t="b">
        <v>1</v>
      </c>
      <c r="S3661" t="s">
        <v>8271</v>
      </c>
      <c r="T3661" s="5">
        <f t="shared" si="576"/>
        <v>102.03333333333333</v>
      </c>
      <c r="U3661" s="5">
        <f t="shared" si="577"/>
        <v>235.46153846153845</v>
      </c>
      <c r="V3661" t="str">
        <f t="shared" si="578"/>
        <v>theater</v>
      </c>
      <c r="W3661" t="str">
        <f t="shared" si="579"/>
        <v>plays</v>
      </c>
      <c r="X3661" s="8">
        <f t="shared" si="570"/>
        <v>2015</v>
      </c>
      <c r="Y3661" s="8">
        <f t="shared" si="571"/>
        <v>2</v>
      </c>
    </row>
    <row r="3662" spans="1:25" ht="19" customHeight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572"/>
        <v>41971.672743055555</v>
      </c>
      <c r="L3662" s="12">
        <f t="shared" si="573"/>
        <v>2014</v>
      </c>
      <c r="M3662" s="12">
        <f t="shared" si="574"/>
        <v>11</v>
      </c>
      <c r="N3662" s="11"/>
      <c r="O3662" s="11">
        <f t="shared" si="575"/>
        <v>41996.672743055555</v>
      </c>
      <c r="P3662" t="b">
        <v>0</v>
      </c>
      <c r="Q3662">
        <v>22</v>
      </c>
      <c r="R3662" t="b">
        <v>1</v>
      </c>
      <c r="S3662" t="s">
        <v>8271</v>
      </c>
      <c r="T3662" s="5">
        <f t="shared" si="576"/>
        <v>100</v>
      </c>
      <c r="U3662" s="5">
        <f t="shared" si="577"/>
        <v>11.363636363636363</v>
      </c>
      <c r="V3662" t="str">
        <f t="shared" si="578"/>
        <v>theater</v>
      </c>
      <c r="W3662" t="str">
        <f t="shared" si="579"/>
        <v>plays</v>
      </c>
      <c r="X3662" s="8">
        <f t="shared" si="570"/>
        <v>2014</v>
      </c>
      <c r="Y3662" s="8">
        <f t="shared" si="571"/>
        <v>11</v>
      </c>
    </row>
    <row r="3663" spans="1:25" ht="19" customHeight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572"/>
        <v>42447.688333333332</v>
      </c>
      <c r="L3663" s="12">
        <f t="shared" si="573"/>
        <v>2016</v>
      </c>
      <c r="M3663" s="12">
        <f t="shared" si="574"/>
        <v>3</v>
      </c>
      <c r="N3663" s="11"/>
      <c r="O3663" s="11">
        <f t="shared" si="575"/>
        <v>42469.958333333336</v>
      </c>
      <c r="P3663" t="b">
        <v>0</v>
      </c>
      <c r="Q3663">
        <v>36</v>
      </c>
      <c r="R3663" t="b">
        <v>1</v>
      </c>
      <c r="S3663" t="s">
        <v>8271</v>
      </c>
      <c r="T3663" s="5">
        <f t="shared" si="576"/>
        <v>111.00000000000001</v>
      </c>
      <c r="U3663" s="5">
        <f t="shared" si="577"/>
        <v>92.5</v>
      </c>
      <c r="V3663" t="str">
        <f t="shared" si="578"/>
        <v>theater</v>
      </c>
      <c r="W3663" t="str">
        <f t="shared" si="579"/>
        <v>plays</v>
      </c>
      <c r="X3663" s="8">
        <f t="shared" si="570"/>
        <v>2016</v>
      </c>
      <c r="Y3663" s="8">
        <f t="shared" si="571"/>
        <v>3</v>
      </c>
    </row>
    <row r="3664" spans="1:25" ht="19" customHeight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572"/>
        <v>42064.011736111112</v>
      </c>
      <c r="L3664" s="12">
        <f t="shared" si="573"/>
        <v>2015</v>
      </c>
      <c r="M3664" s="12">
        <f t="shared" si="574"/>
        <v>3</v>
      </c>
      <c r="N3664" s="11"/>
      <c r="O3664" s="11">
        <f t="shared" si="575"/>
        <v>42093.97006944444</v>
      </c>
      <c r="P3664" t="b">
        <v>0</v>
      </c>
      <c r="Q3664">
        <v>40</v>
      </c>
      <c r="R3664" t="b">
        <v>1</v>
      </c>
      <c r="S3664" t="s">
        <v>8271</v>
      </c>
      <c r="T3664" s="5">
        <f t="shared" si="576"/>
        <v>101.42500000000001</v>
      </c>
      <c r="U3664" s="5">
        <f t="shared" si="577"/>
        <v>202.85</v>
      </c>
      <c r="V3664" t="str">
        <f t="shared" si="578"/>
        <v>theater</v>
      </c>
      <c r="W3664" t="str">
        <f t="shared" si="579"/>
        <v>plays</v>
      </c>
      <c r="X3664" s="8">
        <f t="shared" si="570"/>
        <v>2015</v>
      </c>
      <c r="Y3664" s="8">
        <f t="shared" si="571"/>
        <v>3</v>
      </c>
    </row>
    <row r="3665" spans="1:25" ht="19" customHeight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572"/>
        <v>42665.243402777771</v>
      </c>
      <c r="L3665" s="12">
        <f t="shared" si="573"/>
        <v>2016</v>
      </c>
      <c r="M3665" s="12">
        <f t="shared" si="574"/>
        <v>10</v>
      </c>
      <c r="N3665" s="11"/>
      <c r="O3665" s="11">
        <f t="shared" si="575"/>
        <v>42725.285069444442</v>
      </c>
      <c r="P3665" t="b">
        <v>0</v>
      </c>
      <c r="Q3665">
        <v>9</v>
      </c>
      <c r="R3665" t="b">
        <v>1</v>
      </c>
      <c r="S3665" t="s">
        <v>8271</v>
      </c>
      <c r="T3665" s="5">
        <f t="shared" si="576"/>
        <v>104</v>
      </c>
      <c r="U3665" s="5">
        <f t="shared" si="577"/>
        <v>26</v>
      </c>
      <c r="V3665" t="str">
        <f t="shared" si="578"/>
        <v>theater</v>
      </c>
      <c r="W3665" t="str">
        <f t="shared" si="579"/>
        <v>plays</v>
      </c>
      <c r="X3665" s="8">
        <f t="shared" si="570"/>
        <v>2016</v>
      </c>
      <c r="Y3665" s="8">
        <f t="shared" si="571"/>
        <v>10</v>
      </c>
    </row>
    <row r="3666" spans="1:25" ht="19" customHeight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572"/>
        <v>42523.04038194444</v>
      </c>
      <c r="L3666" s="12">
        <f t="shared" si="573"/>
        <v>2016</v>
      </c>
      <c r="M3666" s="12">
        <f t="shared" si="574"/>
        <v>6</v>
      </c>
      <c r="N3666" s="11"/>
      <c r="O3666" s="11">
        <f t="shared" si="575"/>
        <v>42537.04038194444</v>
      </c>
      <c r="P3666" t="b">
        <v>0</v>
      </c>
      <c r="Q3666">
        <v>19</v>
      </c>
      <c r="R3666" t="b">
        <v>1</v>
      </c>
      <c r="S3666" t="s">
        <v>8271</v>
      </c>
      <c r="T3666" s="5">
        <f t="shared" si="576"/>
        <v>109.375</v>
      </c>
      <c r="U3666" s="5">
        <f t="shared" si="577"/>
        <v>46.05263157894737</v>
      </c>
      <c r="V3666" t="str">
        <f t="shared" si="578"/>
        <v>theater</v>
      </c>
      <c r="W3666" t="str">
        <f t="shared" si="579"/>
        <v>plays</v>
      </c>
      <c r="X3666" s="8">
        <f t="shared" si="570"/>
        <v>2016</v>
      </c>
      <c r="Y3666" s="8">
        <f t="shared" si="571"/>
        <v>6</v>
      </c>
    </row>
    <row r="3667" spans="1:25" ht="19" customHeight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572"/>
        <v>42294.59979166666</v>
      </c>
      <c r="L3667" s="12">
        <f t="shared" si="573"/>
        <v>2015</v>
      </c>
      <c r="M3667" s="12">
        <f t="shared" si="574"/>
        <v>10</v>
      </c>
      <c r="N3667" s="11"/>
      <c r="O3667" s="11">
        <f t="shared" si="575"/>
        <v>42305.620833333327</v>
      </c>
      <c r="P3667" t="b">
        <v>0</v>
      </c>
      <c r="Q3667">
        <v>14</v>
      </c>
      <c r="R3667" t="b">
        <v>1</v>
      </c>
      <c r="S3667" t="s">
        <v>8271</v>
      </c>
      <c r="T3667" s="5">
        <f t="shared" si="576"/>
        <v>115.16129032258064</v>
      </c>
      <c r="U3667" s="5">
        <f t="shared" si="577"/>
        <v>51</v>
      </c>
      <c r="V3667" t="str">
        <f t="shared" si="578"/>
        <v>theater</v>
      </c>
      <c r="W3667" t="str">
        <f t="shared" si="579"/>
        <v>plays</v>
      </c>
      <c r="X3667" s="8">
        <f t="shared" si="570"/>
        <v>2015</v>
      </c>
      <c r="Y3667" s="8">
        <f t="shared" si="571"/>
        <v>10</v>
      </c>
    </row>
    <row r="3668" spans="1:25" ht="19" customHeight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572"/>
        <v>41822.696550925924</v>
      </c>
      <c r="L3668" s="12">
        <f t="shared" si="573"/>
        <v>2014</v>
      </c>
      <c r="M3668" s="12">
        <f t="shared" si="574"/>
        <v>7</v>
      </c>
      <c r="N3668" s="11"/>
      <c r="O3668" s="11">
        <f t="shared" si="575"/>
        <v>41844.083333333328</v>
      </c>
      <c r="P3668" t="b">
        <v>0</v>
      </c>
      <c r="Q3668">
        <v>38</v>
      </c>
      <c r="R3668" t="b">
        <v>1</v>
      </c>
      <c r="S3668" t="s">
        <v>8271</v>
      </c>
      <c r="T3668" s="5">
        <f t="shared" si="576"/>
        <v>100</v>
      </c>
      <c r="U3668" s="5">
        <f t="shared" si="577"/>
        <v>31.578947368421051</v>
      </c>
      <c r="V3668" t="str">
        <f t="shared" si="578"/>
        <v>theater</v>
      </c>
      <c r="W3668" t="str">
        <f t="shared" si="579"/>
        <v>plays</v>
      </c>
      <c r="X3668" s="8">
        <f t="shared" si="570"/>
        <v>2014</v>
      </c>
      <c r="Y3668" s="8">
        <f t="shared" si="571"/>
        <v>7</v>
      </c>
    </row>
    <row r="3669" spans="1:25" ht="19" customHeight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572"/>
        <v>42173.761793981474</v>
      </c>
      <c r="L3669" s="12">
        <f t="shared" si="573"/>
        <v>2015</v>
      </c>
      <c r="M3669" s="12">
        <f t="shared" si="574"/>
        <v>6</v>
      </c>
      <c r="N3669" s="11"/>
      <c r="O3669" s="11">
        <f t="shared" si="575"/>
        <v>42203.761793981474</v>
      </c>
      <c r="P3669" t="b">
        <v>0</v>
      </c>
      <c r="Q3669">
        <v>58</v>
      </c>
      <c r="R3669" t="b">
        <v>1</v>
      </c>
      <c r="S3669" t="s">
        <v>8271</v>
      </c>
      <c r="T3669" s="5">
        <f t="shared" si="576"/>
        <v>103.17033333333335</v>
      </c>
      <c r="U3669" s="5">
        <f t="shared" si="577"/>
        <v>53.363965517241382</v>
      </c>
      <c r="V3669" t="str">
        <f t="shared" si="578"/>
        <v>theater</v>
      </c>
      <c r="W3669" t="str">
        <f t="shared" si="579"/>
        <v>plays</v>
      </c>
      <c r="X3669" s="8">
        <f t="shared" si="570"/>
        <v>2015</v>
      </c>
      <c r="Y3669" s="8">
        <f t="shared" si="571"/>
        <v>6</v>
      </c>
    </row>
    <row r="3670" spans="1:25" ht="19" customHeight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572"/>
        <v>42185.347824074073</v>
      </c>
      <c r="L3670" s="12">
        <f t="shared" si="573"/>
        <v>2015</v>
      </c>
      <c r="M3670" s="12">
        <f t="shared" si="574"/>
        <v>6</v>
      </c>
      <c r="N3670" s="11"/>
      <c r="O3670" s="11">
        <f t="shared" si="575"/>
        <v>42208.564583333333</v>
      </c>
      <c r="P3670" t="b">
        <v>0</v>
      </c>
      <c r="Q3670">
        <v>28</v>
      </c>
      <c r="R3670" t="b">
        <v>1</v>
      </c>
      <c r="S3670" t="s">
        <v>8271</v>
      </c>
      <c r="T3670" s="5">
        <f t="shared" si="576"/>
        <v>103.49999999999999</v>
      </c>
      <c r="U3670" s="5">
        <f t="shared" si="577"/>
        <v>36.964285714285715</v>
      </c>
      <c r="V3670" t="str">
        <f t="shared" si="578"/>
        <v>theater</v>
      </c>
      <c r="W3670" t="str">
        <f t="shared" si="579"/>
        <v>plays</v>
      </c>
      <c r="X3670" s="8">
        <f t="shared" si="570"/>
        <v>2015</v>
      </c>
      <c r="Y3670" s="8">
        <f t="shared" si="571"/>
        <v>6</v>
      </c>
    </row>
    <row r="3671" spans="1:25" ht="19" customHeight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572"/>
        <v>42136.466863425921</v>
      </c>
      <c r="L3671" s="12">
        <f t="shared" si="573"/>
        <v>2015</v>
      </c>
      <c r="M3671" s="12">
        <f t="shared" si="574"/>
        <v>5</v>
      </c>
      <c r="N3671" s="11"/>
      <c r="O3671" s="11">
        <f t="shared" si="575"/>
        <v>42166.466863425921</v>
      </c>
      <c r="P3671" t="b">
        <v>0</v>
      </c>
      <c r="Q3671">
        <v>17</v>
      </c>
      <c r="R3671" t="b">
        <v>1</v>
      </c>
      <c r="S3671" t="s">
        <v>8271</v>
      </c>
      <c r="T3671" s="5">
        <f t="shared" si="576"/>
        <v>138.19999999999999</v>
      </c>
      <c r="U3671" s="5">
        <f t="shared" si="577"/>
        <v>81.294117647058826</v>
      </c>
      <c r="V3671" t="str">
        <f t="shared" si="578"/>
        <v>theater</v>
      </c>
      <c r="W3671" t="str">
        <f t="shared" si="579"/>
        <v>plays</v>
      </c>
      <c r="X3671" s="8">
        <f t="shared" si="570"/>
        <v>2015</v>
      </c>
      <c r="Y3671" s="8">
        <f t="shared" si="571"/>
        <v>5</v>
      </c>
    </row>
    <row r="3672" spans="1:25" ht="19" customHeight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572"/>
        <v>42142.305682870363</v>
      </c>
      <c r="L3672" s="12">
        <f t="shared" si="573"/>
        <v>2015</v>
      </c>
      <c r="M3672" s="12">
        <f t="shared" si="574"/>
        <v>5</v>
      </c>
      <c r="N3672" s="11"/>
      <c r="O3672" s="11">
        <f t="shared" si="575"/>
        <v>42155.749999999993</v>
      </c>
      <c r="P3672" t="b">
        <v>0</v>
      </c>
      <c r="Q3672">
        <v>12</v>
      </c>
      <c r="R3672" t="b">
        <v>1</v>
      </c>
      <c r="S3672" t="s">
        <v>8271</v>
      </c>
      <c r="T3672" s="5">
        <f t="shared" si="576"/>
        <v>109.54545454545455</v>
      </c>
      <c r="U3672" s="5">
        <f t="shared" si="577"/>
        <v>20.083333333333332</v>
      </c>
      <c r="V3672" t="str">
        <f t="shared" si="578"/>
        <v>theater</v>
      </c>
      <c r="W3672" t="str">
        <f t="shared" si="579"/>
        <v>plays</v>
      </c>
      <c r="X3672" s="8">
        <f t="shared" si="570"/>
        <v>2015</v>
      </c>
      <c r="Y3672" s="8">
        <f t="shared" si="571"/>
        <v>5</v>
      </c>
    </row>
    <row r="3673" spans="1:25" ht="19" customHeight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572"/>
        <v>41820.419756944444</v>
      </c>
      <c r="L3673" s="12">
        <f t="shared" si="573"/>
        <v>2014</v>
      </c>
      <c r="M3673" s="12">
        <f t="shared" si="574"/>
        <v>6</v>
      </c>
      <c r="N3673" s="11"/>
      <c r="O3673" s="11">
        <f t="shared" si="575"/>
        <v>41840.957638888889</v>
      </c>
      <c r="P3673" t="b">
        <v>0</v>
      </c>
      <c r="Q3673">
        <v>40</v>
      </c>
      <c r="R3673" t="b">
        <v>1</v>
      </c>
      <c r="S3673" t="s">
        <v>8271</v>
      </c>
      <c r="T3673" s="5">
        <f t="shared" si="576"/>
        <v>100.85714285714286</v>
      </c>
      <c r="U3673" s="5">
        <f t="shared" si="577"/>
        <v>88.25</v>
      </c>
      <c r="V3673" t="str">
        <f t="shared" si="578"/>
        <v>theater</v>
      </c>
      <c r="W3673" t="str">
        <f t="shared" si="579"/>
        <v>plays</v>
      </c>
      <c r="X3673" s="8">
        <f t="shared" si="570"/>
        <v>2014</v>
      </c>
      <c r="Y3673" s="8">
        <f t="shared" si="571"/>
        <v>6</v>
      </c>
    </row>
    <row r="3674" spans="1:25" ht="19" customHeight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572"/>
        <v>41878.738240740735</v>
      </c>
      <c r="L3674" s="12">
        <f t="shared" si="573"/>
        <v>2014</v>
      </c>
      <c r="M3674" s="12">
        <f t="shared" si="574"/>
        <v>8</v>
      </c>
      <c r="N3674" s="11"/>
      <c r="O3674" s="11">
        <f t="shared" si="575"/>
        <v>41908.738240740735</v>
      </c>
      <c r="P3674" t="b">
        <v>0</v>
      </c>
      <c r="Q3674">
        <v>57</v>
      </c>
      <c r="R3674" t="b">
        <v>1</v>
      </c>
      <c r="S3674" t="s">
        <v>8271</v>
      </c>
      <c r="T3674" s="5">
        <f t="shared" si="576"/>
        <v>101.53333333333335</v>
      </c>
      <c r="U3674" s="5">
        <f t="shared" si="577"/>
        <v>53.438596491228068</v>
      </c>
      <c r="V3674" t="str">
        <f t="shared" si="578"/>
        <v>theater</v>
      </c>
      <c r="W3674" t="str">
        <f t="shared" si="579"/>
        <v>plays</v>
      </c>
      <c r="X3674" s="8">
        <f t="shared" si="570"/>
        <v>2014</v>
      </c>
      <c r="Y3674" s="8">
        <f t="shared" si="571"/>
        <v>8</v>
      </c>
    </row>
    <row r="3675" spans="1:25" ht="19" customHeight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572"/>
        <v>41914.086770833332</v>
      </c>
      <c r="L3675" s="12">
        <f t="shared" si="573"/>
        <v>2014</v>
      </c>
      <c r="M3675" s="12">
        <f t="shared" si="574"/>
        <v>10</v>
      </c>
      <c r="N3675" s="11"/>
      <c r="O3675" s="11">
        <f t="shared" si="575"/>
        <v>41948.327777777777</v>
      </c>
      <c r="P3675" t="b">
        <v>0</v>
      </c>
      <c r="Q3675">
        <v>114</v>
      </c>
      <c r="R3675" t="b">
        <v>1</v>
      </c>
      <c r="S3675" t="s">
        <v>8271</v>
      </c>
      <c r="T3675" s="5">
        <f t="shared" si="576"/>
        <v>113.625</v>
      </c>
      <c r="U3675" s="5">
        <f t="shared" si="577"/>
        <v>39.868421052631582</v>
      </c>
      <c r="V3675" t="str">
        <f t="shared" si="578"/>
        <v>theater</v>
      </c>
      <c r="W3675" t="str">
        <f t="shared" si="579"/>
        <v>plays</v>
      </c>
      <c r="X3675" s="8">
        <f t="shared" si="570"/>
        <v>2014</v>
      </c>
      <c r="Y3675" s="8">
        <f t="shared" si="571"/>
        <v>10</v>
      </c>
    </row>
    <row r="3676" spans="1:25" ht="19" customHeight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572"/>
        <v>42556.664687499993</v>
      </c>
      <c r="L3676" s="12">
        <f t="shared" si="573"/>
        <v>2016</v>
      </c>
      <c r="M3676" s="12">
        <f t="shared" si="574"/>
        <v>7</v>
      </c>
      <c r="N3676" s="11"/>
      <c r="O3676" s="11">
        <f t="shared" si="575"/>
        <v>42616.664687499993</v>
      </c>
      <c r="P3676" t="b">
        <v>0</v>
      </c>
      <c r="Q3676">
        <v>31</v>
      </c>
      <c r="R3676" t="b">
        <v>1</v>
      </c>
      <c r="S3676" t="s">
        <v>8271</v>
      </c>
      <c r="T3676" s="5">
        <f t="shared" si="576"/>
        <v>100</v>
      </c>
      <c r="U3676" s="5">
        <f t="shared" si="577"/>
        <v>145.16129032258064</v>
      </c>
      <c r="V3676" t="str">
        <f t="shared" si="578"/>
        <v>theater</v>
      </c>
      <c r="W3676" t="str">
        <f t="shared" si="579"/>
        <v>plays</v>
      </c>
      <c r="X3676" s="8">
        <f t="shared" si="570"/>
        <v>2016</v>
      </c>
      <c r="Y3676" s="8">
        <f t="shared" si="571"/>
        <v>7</v>
      </c>
    </row>
    <row r="3677" spans="1:25" ht="19" customHeight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572"/>
        <v>42493.388680555552</v>
      </c>
      <c r="L3677" s="12">
        <f t="shared" si="573"/>
        <v>2016</v>
      </c>
      <c r="M3677" s="12">
        <f t="shared" si="574"/>
        <v>5</v>
      </c>
      <c r="N3677" s="11"/>
      <c r="O3677" s="11">
        <f t="shared" si="575"/>
        <v>42505.749999999993</v>
      </c>
      <c r="P3677" t="b">
        <v>0</v>
      </c>
      <c r="Q3677">
        <v>3</v>
      </c>
      <c r="R3677" t="b">
        <v>1</v>
      </c>
      <c r="S3677" t="s">
        <v>8271</v>
      </c>
      <c r="T3677" s="5">
        <f t="shared" si="576"/>
        <v>140</v>
      </c>
      <c r="U3677" s="5">
        <f t="shared" si="577"/>
        <v>23.333333333333332</v>
      </c>
      <c r="V3677" t="str">
        <f t="shared" si="578"/>
        <v>theater</v>
      </c>
      <c r="W3677" t="str">
        <f t="shared" si="579"/>
        <v>plays</v>
      </c>
      <c r="X3677" s="8">
        <f t="shared" si="570"/>
        <v>2016</v>
      </c>
      <c r="Y3677" s="8">
        <f t="shared" si="571"/>
        <v>5</v>
      </c>
    </row>
    <row r="3678" spans="1:25" ht="19" customHeight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572"/>
        <v>41876.607453703698</v>
      </c>
      <c r="L3678" s="12">
        <f t="shared" si="573"/>
        <v>2014</v>
      </c>
      <c r="M3678" s="12">
        <f t="shared" si="574"/>
        <v>8</v>
      </c>
      <c r="N3678" s="11"/>
      <c r="O3678" s="11">
        <f t="shared" si="575"/>
        <v>41894.607453703698</v>
      </c>
      <c r="P3678" t="b">
        <v>0</v>
      </c>
      <c r="Q3678">
        <v>16</v>
      </c>
      <c r="R3678" t="b">
        <v>1</v>
      </c>
      <c r="S3678" t="s">
        <v>8271</v>
      </c>
      <c r="T3678" s="5">
        <f t="shared" si="576"/>
        <v>128.75</v>
      </c>
      <c r="U3678" s="5">
        <f t="shared" si="577"/>
        <v>64.375</v>
      </c>
      <c r="V3678" t="str">
        <f t="shared" si="578"/>
        <v>theater</v>
      </c>
      <c r="W3678" t="str">
        <f t="shared" si="579"/>
        <v>plays</v>
      </c>
      <c r="X3678" s="8">
        <f t="shared" si="570"/>
        <v>2014</v>
      </c>
      <c r="Y3678" s="8">
        <f t="shared" si="571"/>
        <v>8</v>
      </c>
    </row>
    <row r="3679" spans="1:25" ht="19" customHeight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572"/>
        <v>41802.365949074076</v>
      </c>
      <c r="L3679" s="12">
        <f t="shared" si="573"/>
        <v>2014</v>
      </c>
      <c r="M3679" s="12">
        <f t="shared" si="574"/>
        <v>6</v>
      </c>
      <c r="N3679" s="11"/>
      <c r="O3679" s="11">
        <f t="shared" si="575"/>
        <v>41822.957638888889</v>
      </c>
      <c r="P3679" t="b">
        <v>0</v>
      </c>
      <c r="Q3679">
        <v>199</v>
      </c>
      <c r="R3679" t="b">
        <v>1</v>
      </c>
      <c r="S3679" t="s">
        <v>8271</v>
      </c>
      <c r="T3679" s="5">
        <f t="shared" si="576"/>
        <v>102.90416666666667</v>
      </c>
      <c r="U3679" s="5">
        <f t="shared" si="577"/>
        <v>62.052763819095475</v>
      </c>
      <c r="V3679" t="str">
        <f t="shared" si="578"/>
        <v>theater</v>
      </c>
      <c r="W3679" t="str">
        <f t="shared" si="579"/>
        <v>plays</v>
      </c>
      <c r="X3679" s="8">
        <f t="shared" si="570"/>
        <v>2014</v>
      </c>
      <c r="Y3679" s="8">
        <f t="shared" si="571"/>
        <v>6</v>
      </c>
    </row>
    <row r="3680" spans="1:25" ht="19" customHeight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572"/>
        <v>42120.322893518511</v>
      </c>
      <c r="L3680" s="12">
        <f t="shared" si="573"/>
        <v>2015</v>
      </c>
      <c r="M3680" s="12">
        <f t="shared" si="574"/>
        <v>4</v>
      </c>
      <c r="N3680" s="11"/>
      <c r="O3680" s="11">
        <f t="shared" si="575"/>
        <v>42155.322893518511</v>
      </c>
      <c r="P3680" t="b">
        <v>0</v>
      </c>
      <c r="Q3680">
        <v>31</v>
      </c>
      <c r="R3680" t="b">
        <v>1</v>
      </c>
      <c r="S3680" t="s">
        <v>8271</v>
      </c>
      <c r="T3680" s="5">
        <f t="shared" si="576"/>
        <v>102.49999999999999</v>
      </c>
      <c r="U3680" s="5">
        <f t="shared" si="577"/>
        <v>66.129032258064512</v>
      </c>
      <c r="V3680" t="str">
        <f t="shared" si="578"/>
        <v>theater</v>
      </c>
      <c r="W3680" t="str">
        <f t="shared" si="579"/>
        <v>plays</v>
      </c>
      <c r="X3680" s="8">
        <f t="shared" si="570"/>
        <v>2015</v>
      </c>
      <c r="Y3680" s="8">
        <f t="shared" si="571"/>
        <v>4</v>
      </c>
    </row>
    <row r="3681" spans="1:25" ht="19" customHeight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572"/>
        <v>41786.553020833329</v>
      </c>
      <c r="L3681" s="12">
        <f t="shared" si="573"/>
        <v>2014</v>
      </c>
      <c r="M3681" s="12">
        <f t="shared" si="574"/>
        <v>5</v>
      </c>
      <c r="N3681" s="11"/>
      <c r="O3681" s="11">
        <f t="shared" si="575"/>
        <v>41820.999305555553</v>
      </c>
      <c r="P3681" t="b">
        <v>0</v>
      </c>
      <c r="Q3681">
        <v>30</v>
      </c>
      <c r="R3681" t="b">
        <v>1</v>
      </c>
      <c r="S3681" t="s">
        <v>8271</v>
      </c>
      <c r="T3681" s="5">
        <f t="shared" si="576"/>
        <v>110.1</v>
      </c>
      <c r="U3681" s="5">
        <f t="shared" si="577"/>
        <v>73.400000000000006</v>
      </c>
      <c r="V3681" t="str">
        <f t="shared" si="578"/>
        <v>theater</v>
      </c>
      <c r="W3681" t="str">
        <f t="shared" si="579"/>
        <v>plays</v>
      </c>
      <c r="X3681" s="8">
        <f t="shared" si="570"/>
        <v>2014</v>
      </c>
      <c r="Y3681" s="8">
        <f t="shared" si="571"/>
        <v>5</v>
      </c>
    </row>
    <row r="3682" spans="1:25" ht="19" customHeight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572"/>
        <v>42627.245763888888</v>
      </c>
      <c r="L3682" s="12">
        <f t="shared" si="573"/>
        <v>2016</v>
      </c>
      <c r="M3682" s="12">
        <f t="shared" si="574"/>
        <v>9</v>
      </c>
      <c r="N3682" s="11"/>
      <c r="O3682" s="11">
        <f t="shared" si="575"/>
        <v>42648.245763888888</v>
      </c>
      <c r="P3682" t="b">
        <v>0</v>
      </c>
      <c r="Q3682">
        <v>34</v>
      </c>
      <c r="R3682" t="b">
        <v>1</v>
      </c>
      <c r="S3682" t="s">
        <v>8271</v>
      </c>
      <c r="T3682" s="5">
        <f t="shared" si="576"/>
        <v>112.76666666666667</v>
      </c>
      <c r="U3682" s="5">
        <f t="shared" si="577"/>
        <v>99.5</v>
      </c>
      <c r="V3682" t="str">
        <f t="shared" si="578"/>
        <v>theater</v>
      </c>
      <c r="W3682" t="str">
        <f t="shared" si="579"/>
        <v>plays</v>
      </c>
      <c r="X3682" s="8">
        <f t="shared" si="570"/>
        <v>2016</v>
      </c>
      <c r="Y3682" s="8">
        <f t="shared" si="571"/>
        <v>9</v>
      </c>
    </row>
    <row r="3683" spans="1:25" ht="19" customHeight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572"/>
        <v>42374.443171296291</v>
      </c>
      <c r="L3683" s="12">
        <f t="shared" si="573"/>
        <v>2016</v>
      </c>
      <c r="M3683" s="12">
        <f t="shared" si="574"/>
        <v>1</v>
      </c>
      <c r="N3683" s="11"/>
      <c r="O3683" s="11">
        <f t="shared" si="575"/>
        <v>42384.443171296291</v>
      </c>
      <c r="P3683" t="b">
        <v>0</v>
      </c>
      <c r="Q3683">
        <v>18</v>
      </c>
      <c r="R3683" t="b">
        <v>1</v>
      </c>
      <c r="S3683" t="s">
        <v>8271</v>
      </c>
      <c r="T3683" s="5">
        <f t="shared" si="576"/>
        <v>111.9</v>
      </c>
      <c r="U3683" s="5">
        <f t="shared" si="577"/>
        <v>62.166666666666664</v>
      </c>
      <c r="V3683" t="str">
        <f t="shared" si="578"/>
        <v>theater</v>
      </c>
      <c r="W3683" t="str">
        <f t="shared" si="579"/>
        <v>plays</v>
      </c>
      <c r="X3683" s="8">
        <f t="shared" si="570"/>
        <v>2016</v>
      </c>
      <c r="Y3683" s="8">
        <f t="shared" si="571"/>
        <v>1</v>
      </c>
    </row>
    <row r="3684" spans="1:25" ht="19" customHeight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572"/>
        <v>41772.477060185185</v>
      </c>
      <c r="L3684" s="12">
        <f t="shared" si="573"/>
        <v>2014</v>
      </c>
      <c r="M3684" s="12">
        <f t="shared" si="574"/>
        <v>5</v>
      </c>
      <c r="N3684" s="11"/>
      <c r="O3684" s="11">
        <f t="shared" si="575"/>
        <v>41806.082638888889</v>
      </c>
      <c r="P3684" t="b">
        <v>0</v>
      </c>
      <c r="Q3684">
        <v>67</v>
      </c>
      <c r="R3684" t="b">
        <v>1</v>
      </c>
      <c r="S3684" t="s">
        <v>8271</v>
      </c>
      <c r="T3684" s="5">
        <f t="shared" si="576"/>
        <v>139.19999999999999</v>
      </c>
      <c r="U3684" s="5">
        <f t="shared" si="577"/>
        <v>62.328358208955223</v>
      </c>
      <c r="V3684" t="str">
        <f t="shared" si="578"/>
        <v>theater</v>
      </c>
      <c r="W3684" t="str">
        <f t="shared" si="579"/>
        <v>plays</v>
      </c>
      <c r="X3684" s="8">
        <f t="shared" si="570"/>
        <v>2014</v>
      </c>
      <c r="Y3684" s="8">
        <f t="shared" si="571"/>
        <v>5</v>
      </c>
    </row>
    <row r="3685" spans="1:25" ht="19" customHeight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572"/>
        <v>42632.908518518518</v>
      </c>
      <c r="L3685" s="12">
        <f t="shared" si="573"/>
        <v>2016</v>
      </c>
      <c r="M3685" s="12">
        <f t="shared" si="574"/>
        <v>9</v>
      </c>
      <c r="N3685" s="11"/>
      <c r="O3685" s="11">
        <f t="shared" si="575"/>
        <v>42662.908518518518</v>
      </c>
      <c r="P3685" t="b">
        <v>0</v>
      </c>
      <c r="Q3685">
        <v>66</v>
      </c>
      <c r="R3685" t="b">
        <v>1</v>
      </c>
      <c r="S3685" t="s">
        <v>8271</v>
      </c>
      <c r="T3685" s="5">
        <f t="shared" si="576"/>
        <v>110.85714285714286</v>
      </c>
      <c r="U3685" s="5">
        <f t="shared" si="577"/>
        <v>58.787878787878789</v>
      </c>
      <c r="V3685" t="str">
        <f t="shared" si="578"/>
        <v>theater</v>
      </c>
      <c r="W3685" t="str">
        <f t="shared" si="579"/>
        <v>plays</v>
      </c>
      <c r="X3685" s="8">
        <f t="shared" si="570"/>
        <v>2016</v>
      </c>
      <c r="Y3685" s="8">
        <f t="shared" si="571"/>
        <v>9</v>
      </c>
    </row>
    <row r="3686" spans="1:25" ht="19" customHeight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572"/>
        <v>42218.97206018518</v>
      </c>
      <c r="L3686" s="12">
        <f t="shared" si="573"/>
        <v>2015</v>
      </c>
      <c r="M3686" s="12">
        <f t="shared" si="574"/>
        <v>8</v>
      </c>
      <c r="N3686" s="11"/>
      <c r="O3686" s="11">
        <f t="shared" si="575"/>
        <v>42248.97206018518</v>
      </c>
      <c r="P3686" t="b">
        <v>0</v>
      </c>
      <c r="Q3686">
        <v>23</v>
      </c>
      <c r="R3686" t="b">
        <v>1</v>
      </c>
      <c r="S3686" t="s">
        <v>8271</v>
      </c>
      <c r="T3686" s="5">
        <f t="shared" si="576"/>
        <v>139.06666666666666</v>
      </c>
      <c r="U3686" s="5">
        <f t="shared" si="577"/>
        <v>45.347826086956523</v>
      </c>
      <c r="V3686" t="str">
        <f t="shared" si="578"/>
        <v>theater</v>
      </c>
      <c r="W3686" t="str">
        <f t="shared" si="579"/>
        <v>plays</v>
      </c>
      <c r="X3686" s="8">
        <f t="shared" si="570"/>
        <v>2015</v>
      </c>
      <c r="Y3686" s="8">
        <f t="shared" si="571"/>
        <v>8</v>
      </c>
    </row>
    <row r="3687" spans="1:25" ht="19" customHeight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572"/>
        <v>41753.384942129625</v>
      </c>
      <c r="L3687" s="12">
        <f t="shared" si="573"/>
        <v>2014</v>
      </c>
      <c r="M3687" s="12">
        <f t="shared" si="574"/>
        <v>4</v>
      </c>
      <c r="N3687" s="11"/>
      <c r="O3687" s="11">
        <f t="shared" si="575"/>
        <v>41778.666666666664</v>
      </c>
      <c r="P3687" t="b">
        <v>0</v>
      </c>
      <c r="Q3687">
        <v>126</v>
      </c>
      <c r="R3687" t="b">
        <v>1</v>
      </c>
      <c r="S3687" t="s">
        <v>8271</v>
      </c>
      <c r="T3687" s="5">
        <f t="shared" si="576"/>
        <v>105.69999999999999</v>
      </c>
      <c r="U3687" s="5">
        <f t="shared" si="577"/>
        <v>41.944444444444443</v>
      </c>
      <c r="V3687" t="str">
        <f t="shared" si="578"/>
        <v>theater</v>
      </c>
      <c r="W3687" t="str">
        <f t="shared" si="579"/>
        <v>plays</v>
      </c>
      <c r="X3687" s="8">
        <f t="shared" si="570"/>
        <v>2014</v>
      </c>
      <c r="Y3687" s="8">
        <f t="shared" si="571"/>
        <v>4</v>
      </c>
    </row>
    <row r="3688" spans="1:25" ht="19" customHeight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572"/>
        <v>42230.454398148147</v>
      </c>
      <c r="L3688" s="12">
        <f t="shared" si="573"/>
        <v>2015</v>
      </c>
      <c r="M3688" s="12">
        <f t="shared" si="574"/>
        <v>8</v>
      </c>
      <c r="N3688" s="11"/>
      <c r="O3688" s="11">
        <f t="shared" si="575"/>
        <v>42244.957638888889</v>
      </c>
      <c r="P3688" t="b">
        <v>0</v>
      </c>
      <c r="Q3688">
        <v>6</v>
      </c>
      <c r="R3688" t="b">
        <v>1</v>
      </c>
      <c r="S3688" t="s">
        <v>8271</v>
      </c>
      <c r="T3688" s="5">
        <f t="shared" si="576"/>
        <v>101.42857142857142</v>
      </c>
      <c r="U3688" s="5">
        <f t="shared" si="577"/>
        <v>59.166666666666664</v>
      </c>
      <c r="V3688" t="str">
        <f t="shared" si="578"/>
        <v>theater</v>
      </c>
      <c r="W3688" t="str">
        <f t="shared" si="579"/>
        <v>plays</v>
      </c>
      <c r="X3688" s="8">
        <f t="shared" si="570"/>
        <v>2015</v>
      </c>
      <c r="Y3688" s="8">
        <f t="shared" si="571"/>
        <v>8</v>
      </c>
    </row>
    <row r="3689" spans="1:25" ht="19" customHeight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572"/>
        <v>41787.009895833333</v>
      </c>
      <c r="L3689" s="12">
        <f t="shared" si="573"/>
        <v>2014</v>
      </c>
      <c r="M3689" s="12">
        <f t="shared" si="574"/>
        <v>5</v>
      </c>
      <c r="N3689" s="11"/>
      <c r="O3689" s="11">
        <f t="shared" si="575"/>
        <v>41817.009895833333</v>
      </c>
      <c r="P3689" t="b">
        <v>0</v>
      </c>
      <c r="Q3689">
        <v>25</v>
      </c>
      <c r="R3689" t="b">
        <v>1</v>
      </c>
      <c r="S3689" t="s">
        <v>8271</v>
      </c>
      <c r="T3689" s="5">
        <f t="shared" si="576"/>
        <v>100.245</v>
      </c>
      <c r="U3689" s="5">
        <f t="shared" si="577"/>
        <v>200.49</v>
      </c>
      <c r="V3689" t="str">
        <f t="shared" si="578"/>
        <v>theater</v>
      </c>
      <c r="W3689" t="str">
        <f t="shared" si="579"/>
        <v>plays</v>
      </c>
      <c r="X3689" s="8">
        <f t="shared" si="570"/>
        <v>2014</v>
      </c>
      <c r="Y3689" s="8">
        <f t="shared" si="571"/>
        <v>5</v>
      </c>
    </row>
    <row r="3690" spans="1:25" ht="19" customHeight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572"/>
        <v>41829.578749999993</v>
      </c>
      <c r="L3690" s="12">
        <f t="shared" si="573"/>
        <v>2014</v>
      </c>
      <c r="M3690" s="12">
        <f t="shared" si="574"/>
        <v>7</v>
      </c>
      <c r="N3690" s="11"/>
      <c r="O3690" s="11">
        <f t="shared" si="575"/>
        <v>41859.578749999993</v>
      </c>
      <c r="P3690" t="b">
        <v>0</v>
      </c>
      <c r="Q3690">
        <v>39</v>
      </c>
      <c r="R3690" t="b">
        <v>1</v>
      </c>
      <c r="S3690" t="s">
        <v>8271</v>
      </c>
      <c r="T3690" s="5">
        <f t="shared" si="576"/>
        <v>109.16666666666666</v>
      </c>
      <c r="U3690" s="5">
        <f t="shared" si="577"/>
        <v>83.974358974358978</v>
      </c>
      <c r="V3690" t="str">
        <f t="shared" si="578"/>
        <v>theater</v>
      </c>
      <c r="W3690" t="str">
        <f t="shared" si="579"/>
        <v>plays</v>
      </c>
      <c r="X3690" s="8">
        <f t="shared" si="570"/>
        <v>2014</v>
      </c>
      <c r="Y3690" s="8">
        <f t="shared" si="571"/>
        <v>7</v>
      </c>
    </row>
    <row r="3691" spans="1:25" ht="19" customHeight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572"/>
        <v>42147.61850694444</v>
      </c>
      <c r="L3691" s="12">
        <f t="shared" si="573"/>
        <v>2015</v>
      </c>
      <c r="M3691" s="12">
        <f t="shared" si="574"/>
        <v>5</v>
      </c>
      <c r="N3691" s="11"/>
      <c r="O3691" s="11">
        <f t="shared" si="575"/>
        <v>42176.725694444445</v>
      </c>
      <c r="P3691" t="b">
        <v>0</v>
      </c>
      <c r="Q3691">
        <v>62</v>
      </c>
      <c r="R3691" t="b">
        <v>1</v>
      </c>
      <c r="S3691" t="s">
        <v>8271</v>
      </c>
      <c r="T3691" s="5">
        <f t="shared" si="576"/>
        <v>118.33333333333333</v>
      </c>
      <c r="U3691" s="5">
        <f t="shared" si="577"/>
        <v>57.258064516129032</v>
      </c>
      <c r="V3691" t="str">
        <f t="shared" si="578"/>
        <v>theater</v>
      </c>
      <c r="W3691" t="str">
        <f t="shared" si="579"/>
        <v>plays</v>
      </c>
      <c r="X3691" s="8">
        <f t="shared" si="570"/>
        <v>2015</v>
      </c>
      <c r="Y3691" s="8">
        <f t="shared" si="571"/>
        <v>5</v>
      </c>
    </row>
    <row r="3692" spans="1:25" ht="19" customHeight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572"/>
        <v>41940.38984953703</v>
      </c>
      <c r="L3692" s="12">
        <f t="shared" si="573"/>
        <v>2014</v>
      </c>
      <c r="M3692" s="12">
        <f t="shared" si="574"/>
        <v>10</v>
      </c>
      <c r="N3692" s="11"/>
      <c r="O3692" s="11">
        <f t="shared" si="575"/>
        <v>41970.431516203702</v>
      </c>
      <c r="P3692" t="b">
        <v>0</v>
      </c>
      <c r="Q3692">
        <v>31</v>
      </c>
      <c r="R3692" t="b">
        <v>1</v>
      </c>
      <c r="S3692" t="s">
        <v>8271</v>
      </c>
      <c r="T3692" s="5">
        <f t="shared" si="576"/>
        <v>120</v>
      </c>
      <c r="U3692" s="5">
        <f t="shared" si="577"/>
        <v>58.064516129032256</v>
      </c>
      <c r="V3692" t="str">
        <f t="shared" si="578"/>
        <v>theater</v>
      </c>
      <c r="W3692" t="str">
        <f t="shared" si="579"/>
        <v>plays</v>
      </c>
      <c r="X3692" s="8">
        <f t="shared" si="570"/>
        <v>2014</v>
      </c>
      <c r="Y3692" s="8">
        <f t="shared" si="571"/>
        <v>10</v>
      </c>
    </row>
    <row r="3693" spans="1:25" ht="19" customHeight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572"/>
        <v>42020.492233796293</v>
      </c>
      <c r="L3693" s="12">
        <f t="shared" si="573"/>
        <v>2015</v>
      </c>
      <c r="M3693" s="12">
        <f t="shared" si="574"/>
        <v>1</v>
      </c>
      <c r="N3693" s="11"/>
      <c r="O3693" s="11">
        <f t="shared" si="575"/>
        <v>42064.999305555553</v>
      </c>
      <c r="P3693" t="b">
        <v>0</v>
      </c>
      <c r="Q3693">
        <v>274</v>
      </c>
      <c r="R3693" t="b">
        <v>1</v>
      </c>
      <c r="S3693" t="s">
        <v>8271</v>
      </c>
      <c r="T3693" s="5">
        <f t="shared" si="576"/>
        <v>127.96000000000001</v>
      </c>
      <c r="U3693" s="5">
        <f t="shared" si="577"/>
        <v>186.80291970802921</v>
      </c>
      <c r="V3693" t="str">
        <f t="shared" si="578"/>
        <v>theater</v>
      </c>
      <c r="W3693" t="str">
        <f t="shared" si="579"/>
        <v>plays</v>
      </c>
      <c r="X3693" s="8">
        <f t="shared" si="570"/>
        <v>2015</v>
      </c>
      <c r="Y3693" s="8">
        <f t="shared" si="571"/>
        <v>1</v>
      </c>
    </row>
    <row r="3694" spans="1:25" ht="19" customHeight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572"/>
        <v>41891.756701388884</v>
      </c>
      <c r="L3694" s="12">
        <f t="shared" si="573"/>
        <v>2014</v>
      </c>
      <c r="M3694" s="12">
        <f t="shared" si="574"/>
        <v>9</v>
      </c>
      <c r="N3694" s="11"/>
      <c r="O3694" s="11">
        <f t="shared" si="575"/>
        <v>41900.791666666664</v>
      </c>
      <c r="P3694" t="b">
        <v>0</v>
      </c>
      <c r="Q3694">
        <v>17</v>
      </c>
      <c r="R3694" t="b">
        <v>1</v>
      </c>
      <c r="S3694" t="s">
        <v>8271</v>
      </c>
      <c r="T3694" s="5">
        <f t="shared" si="576"/>
        <v>126</v>
      </c>
      <c r="U3694" s="5">
        <f t="shared" si="577"/>
        <v>74.117647058823536</v>
      </c>
      <c r="V3694" t="str">
        <f t="shared" si="578"/>
        <v>theater</v>
      </c>
      <c r="W3694" t="str">
        <f t="shared" si="579"/>
        <v>plays</v>
      </c>
      <c r="X3694" s="8">
        <f t="shared" si="570"/>
        <v>2014</v>
      </c>
      <c r="Y3694" s="8">
        <f t="shared" si="571"/>
        <v>9</v>
      </c>
    </row>
    <row r="3695" spans="1:25" ht="19" customHeight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572"/>
        <v>42308.98297453703</v>
      </c>
      <c r="L3695" s="12">
        <f t="shared" si="573"/>
        <v>2015</v>
      </c>
      <c r="M3695" s="12">
        <f t="shared" si="574"/>
        <v>10</v>
      </c>
      <c r="N3695" s="11"/>
      <c r="O3695" s="11">
        <f t="shared" si="575"/>
        <v>42338.729166666664</v>
      </c>
      <c r="P3695" t="b">
        <v>0</v>
      </c>
      <c r="Q3695">
        <v>14</v>
      </c>
      <c r="R3695" t="b">
        <v>1</v>
      </c>
      <c r="S3695" t="s">
        <v>8271</v>
      </c>
      <c r="T3695" s="5">
        <f t="shared" si="576"/>
        <v>129.12912912912913</v>
      </c>
      <c r="U3695" s="5">
        <f t="shared" si="577"/>
        <v>30.714285714285715</v>
      </c>
      <c r="V3695" t="str">
        <f t="shared" si="578"/>
        <v>theater</v>
      </c>
      <c r="W3695" t="str">
        <f t="shared" si="579"/>
        <v>plays</v>
      </c>
      <c r="X3695" s="8">
        <f t="shared" si="570"/>
        <v>2015</v>
      </c>
      <c r="Y3695" s="8">
        <f t="shared" si="571"/>
        <v>10</v>
      </c>
    </row>
    <row r="3696" spans="1:25" ht="19" customHeight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572"/>
        <v>42489.925543981481</v>
      </c>
      <c r="L3696" s="12">
        <f t="shared" si="573"/>
        <v>2016</v>
      </c>
      <c r="M3696" s="12">
        <f t="shared" si="574"/>
        <v>4</v>
      </c>
      <c r="N3696" s="11"/>
      <c r="O3696" s="11">
        <f t="shared" si="575"/>
        <v>42526.874999999993</v>
      </c>
      <c r="P3696" t="b">
        <v>0</v>
      </c>
      <c r="Q3696">
        <v>60</v>
      </c>
      <c r="R3696" t="b">
        <v>1</v>
      </c>
      <c r="S3696" t="s">
        <v>8271</v>
      </c>
      <c r="T3696" s="5">
        <f t="shared" si="576"/>
        <v>107.42857142857143</v>
      </c>
      <c r="U3696" s="5">
        <f t="shared" si="577"/>
        <v>62.666666666666664</v>
      </c>
      <c r="V3696" t="str">
        <f t="shared" si="578"/>
        <v>theater</v>
      </c>
      <c r="W3696" t="str">
        <f t="shared" si="579"/>
        <v>plays</v>
      </c>
      <c r="X3696" s="8">
        <f t="shared" si="570"/>
        <v>2016</v>
      </c>
      <c r="Y3696" s="8">
        <f t="shared" si="571"/>
        <v>4</v>
      </c>
    </row>
    <row r="3697" spans="1:25" ht="19" customHeight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572"/>
        <v>41995.662152777775</v>
      </c>
      <c r="L3697" s="12">
        <f t="shared" si="573"/>
        <v>2014</v>
      </c>
      <c r="M3697" s="12">
        <f t="shared" si="574"/>
        <v>12</v>
      </c>
      <c r="N3697" s="11"/>
      <c r="O3697" s="11">
        <f t="shared" si="575"/>
        <v>42015.662152777775</v>
      </c>
      <c r="P3697" t="b">
        <v>0</v>
      </c>
      <c r="Q3697">
        <v>33</v>
      </c>
      <c r="R3697" t="b">
        <v>1</v>
      </c>
      <c r="S3697" t="s">
        <v>8271</v>
      </c>
      <c r="T3697" s="5">
        <f t="shared" si="576"/>
        <v>100.125</v>
      </c>
      <c r="U3697" s="5">
        <f t="shared" si="577"/>
        <v>121.36363636363636</v>
      </c>
      <c r="V3697" t="str">
        <f t="shared" si="578"/>
        <v>theater</v>
      </c>
      <c r="W3697" t="str">
        <f t="shared" si="579"/>
        <v>plays</v>
      </c>
      <c r="X3697" s="8">
        <f t="shared" si="570"/>
        <v>2014</v>
      </c>
      <c r="Y3697" s="8">
        <f t="shared" si="571"/>
        <v>12</v>
      </c>
    </row>
    <row r="3698" spans="1:25" ht="19" customHeight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572"/>
        <v>41988.408749999995</v>
      </c>
      <c r="L3698" s="12">
        <f t="shared" si="573"/>
        <v>2014</v>
      </c>
      <c r="M3698" s="12">
        <f t="shared" si="574"/>
        <v>12</v>
      </c>
      <c r="N3698" s="11"/>
      <c r="O3698" s="11">
        <f t="shared" si="575"/>
        <v>42048.408749999995</v>
      </c>
      <c r="P3698" t="b">
        <v>0</v>
      </c>
      <c r="Q3698">
        <v>78</v>
      </c>
      <c r="R3698" t="b">
        <v>1</v>
      </c>
      <c r="S3698" t="s">
        <v>8271</v>
      </c>
      <c r="T3698" s="5">
        <f t="shared" si="576"/>
        <v>155</v>
      </c>
      <c r="U3698" s="5">
        <f t="shared" si="577"/>
        <v>39.743589743589745</v>
      </c>
      <c r="V3698" t="str">
        <f t="shared" si="578"/>
        <v>theater</v>
      </c>
      <c r="W3698" t="str">
        <f t="shared" si="579"/>
        <v>plays</v>
      </c>
      <c r="X3698" s="8">
        <f t="shared" si="570"/>
        <v>2014</v>
      </c>
      <c r="Y3698" s="8">
        <f t="shared" si="571"/>
        <v>12</v>
      </c>
    </row>
    <row r="3699" spans="1:25" ht="19" customHeight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572"/>
        <v>42479.2575</v>
      </c>
      <c r="L3699" s="12">
        <f t="shared" si="573"/>
        <v>2016</v>
      </c>
      <c r="M3699" s="12">
        <f t="shared" si="574"/>
        <v>4</v>
      </c>
      <c r="N3699" s="11"/>
      <c r="O3699" s="11">
        <f t="shared" si="575"/>
        <v>42500.2575</v>
      </c>
      <c r="P3699" t="b">
        <v>0</v>
      </c>
      <c r="Q3699">
        <v>30</v>
      </c>
      <c r="R3699" t="b">
        <v>1</v>
      </c>
      <c r="S3699" t="s">
        <v>8271</v>
      </c>
      <c r="T3699" s="5">
        <f t="shared" si="576"/>
        <v>108</v>
      </c>
      <c r="U3699" s="5">
        <f t="shared" si="577"/>
        <v>72</v>
      </c>
      <c r="V3699" t="str">
        <f t="shared" si="578"/>
        <v>theater</v>
      </c>
      <c r="W3699" t="str">
        <f t="shared" si="579"/>
        <v>plays</v>
      </c>
      <c r="X3699" s="8">
        <f t="shared" si="570"/>
        <v>2016</v>
      </c>
      <c r="Y3699" s="8">
        <f t="shared" si="571"/>
        <v>4</v>
      </c>
    </row>
    <row r="3700" spans="1:25" ht="19" customHeight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572"/>
        <v>42401.598229166666</v>
      </c>
      <c r="L3700" s="12">
        <f t="shared" si="573"/>
        <v>2016</v>
      </c>
      <c r="M3700" s="12">
        <f t="shared" si="574"/>
        <v>2</v>
      </c>
      <c r="N3700" s="11"/>
      <c r="O3700" s="11">
        <f t="shared" si="575"/>
        <v>42431.598229166666</v>
      </c>
      <c r="P3700" t="b">
        <v>0</v>
      </c>
      <c r="Q3700">
        <v>136</v>
      </c>
      <c r="R3700" t="b">
        <v>1</v>
      </c>
      <c r="S3700" t="s">
        <v>8271</v>
      </c>
      <c r="T3700" s="5">
        <f t="shared" si="576"/>
        <v>110.52</v>
      </c>
      <c r="U3700" s="5">
        <f t="shared" si="577"/>
        <v>40.632352941176471</v>
      </c>
      <c r="V3700" t="str">
        <f t="shared" si="578"/>
        <v>theater</v>
      </c>
      <c r="W3700" t="str">
        <f t="shared" si="579"/>
        <v>plays</v>
      </c>
      <c r="X3700" s="8">
        <f t="shared" si="570"/>
        <v>2016</v>
      </c>
      <c r="Y3700" s="8">
        <f t="shared" si="571"/>
        <v>2</v>
      </c>
    </row>
    <row r="3701" spans="1:25" ht="19" customHeight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572"/>
        <v>41897.393703703703</v>
      </c>
      <c r="L3701" s="12">
        <f t="shared" si="573"/>
        <v>2014</v>
      </c>
      <c r="M3701" s="12">
        <f t="shared" si="574"/>
        <v>9</v>
      </c>
      <c r="N3701" s="11"/>
      <c r="O3701" s="11">
        <f t="shared" si="575"/>
        <v>41927.393703703703</v>
      </c>
      <c r="P3701" t="b">
        <v>0</v>
      </c>
      <c r="Q3701">
        <v>40</v>
      </c>
      <c r="R3701" t="b">
        <v>1</v>
      </c>
      <c r="S3701" t="s">
        <v>8271</v>
      </c>
      <c r="T3701" s="5">
        <f t="shared" si="576"/>
        <v>100.8</v>
      </c>
      <c r="U3701" s="5">
        <f t="shared" si="577"/>
        <v>63</v>
      </c>
      <c r="V3701" t="str">
        <f t="shared" si="578"/>
        <v>theater</v>
      </c>
      <c r="W3701" t="str">
        <f t="shared" si="579"/>
        <v>plays</v>
      </c>
      <c r="X3701" s="8">
        <f t="shared" si="570"/>
        <v>2014</v>
      </c>
      <c r="Y3701" s="8">
        <f t="shared" si="571"/>
        <v>9</v>
      </c>
    </row>
    <row r="3702" spans="1:25" ht="19" customHeight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572"/>
        <v>41882.37731481481</v>
      </c>
      <c r="L3702" s="12">
        <f t="shared" si="573"/>
        <v>2014</v>
      </c>
      <c r="M3702" s="12">
        <f t="shared" si="574"/>
        <v>8</v>
      </c>
      <c r="N3702" s="11"/>
      <c r="O3702" s="11">
        <f t="shared" si="575"/>
        <v>41912.458333333328</v>
      </c>
      <c r="P3702" t="b">
        <v>0</v>
      </c>
      <c r="Q3702">
        <v>18</v>
      </c>
      <c r="R3702" t="b">
        <v>1</v>
      </c>
      <c r="S3702" t="s">
        <v>8271</v>
      </c>
      <c r="T3702" s="5">
        <f t="shared" si="576"/>
        <v>121.2</v>
      </c>
      <c r="U3702" s="5">
        <f t="shared" si="577"/>
        <v>33.666666666666664</v>
      </c>
      <c r="V3702" t="str">
        <f t="shared" si="578"/>
        <v>theater</v>
      </c>
      <c r="W3702" t="str">
        <f t="shared" si="579"/>
        <v>plays</v>
      </c>
      <c r="X3702" s="8">
        <f t="shared" si="570"/>
        <v>2014</v>
      </c>
      <c r="Y3702" s="8">
        <f t="shared" si="571"/>
        <v>8</v>
      </c>
    </row>
    <row r="3703" spans="1:25" ht="19" customHeight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572"/>
        <v>42129.333252314813</v>
      </c>
      <c r="L3703" s="12">
        <f t="shared" si="573"/>
        <v>2015</v>
      </c>
      <c r="M3703" s="12">
        <f t="shared" si="574"/>
        <v>5</v>
      </c>
      <c r="N3703" s="11"/>
      <c r="O3703" s="11">
        <f t="shared" si="575"/>
        <v>42159.333252314813</v>
      </c>
      <c r="P3703" t="b">
        <v>0</v>
      </c>
      <c r="Q3703">
        <v>39</v>
      </c>
      <c r="R3703" t="b">
        <v>1</v>
      </c>
      <c r="S3703" t="s">
        <v>8271</v>
      </c>
      <c r="T3703" s="5">
        <f t="shared" si="576"/>
        <v>100.33333333333334</v>
      </c>
      <c r="U3703" s="5">
        <f t="shared" si="577"/>
        <v>38.589743589743591</v>
      </c>
      <c r="V3703" t="str">
        <f t="shared" si="578"/>
        <v>theater</v>
      </c>
      <c r="W3703" t="str">
        <f t="shared" si="579"/>
        <v>plays</v>
      </c>
      <c r="X3703" s="8">
        <f t="shared" si="570"/>
        <v>2015</v>
      </c>
      <c r="Y3703" s="8">
        <f t="shared" si="571"/>
        <v>5</v>
      </c>
    </row>
    <row r="3704" spans="1:25" ht="19" customHeight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572"/>
        <v>42524.329675925925</v>
      </c>
      <c r="L3704" s="12">
        <f t="shared" si="573"/>
        <v>2016</v>
      </c>
      <c r="M3704" s="12">
        <f t="shared" si="574"/>
        <v>6</v>
      </c>
      <c r="N3704" s="11"/>
      <c r="O3704" s="11">
        <f t="shared" si="575"/>
        <v>42561.749305555553</v>
      </c>
      <c r="P3704" t="b">
        <v>0</v>
      </c>
      <c r="Q3704">
        <v>21</v>
      </c>
      <c r="R3704" t="b">
        <v>1</v>
      </c>
      <c r="S3704" t="s">
        <v>8271</v>
      </c>
      <c r="T3704" s="5">
        <f t="shared" si="576"/>
        <v>109.16666666666666</v>
      </c>
      <c r="U3704" s="5">
        <f t="shared" si="577"/>
        <v>155.95238095238096</v>
      </c>
      <c r="V3704" t="str">
        <f t="shared" si="578"/>
        <v>theater</v>
      </c>
      <c r="W3704" t="str">
        <f t="shared" si="579"/>
        <v>plays</v>
      </c>
      <c r="X3704" s="8">
        <f t="shared" si="570"/>
        <v>2016</v>
      </c>
      <c r="Y3704" s="8">
        <f t="shared" si="571"/>
        <v>6</v>
      </c>
    </row>
    <row r="3705" spans="1:25" ht="19" customHeight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572"/>
        <v>42556.296157407407</v>
      </c>
      <c r="L3705" s="12">
        <f t="shared" si="573"/>
        <v>2016</v>
      </c>
      <c r="M3705" s="12">
        <f t="shared" si="574"/>
        <v>7</v>
      </c>
      <c r="N3705" s="11"/>
      <c r="O3705" s="11">
        <f t="shared" si="575"/>
        <v>42595.082638888889</v>
      </c>
      <c r="P3705" t="b">
        <v>0</v>
      </c>
      <c r="Q3705">
        <v>30</v>
      </c>
      <c r="R3705" t="b">
        <v>1</v>
      </c>
      <c r="S3705" t="s">
        <v>8271</v>
      </c>
      <c r="T3705" s="5">
        <f t="shared" si="576"/>
        <v>123.42857142857142</v>
      </c>
      <c r="U3705" s="5">
        <f t="shared" si="577"/>
        <v>43.2</v>
      </c>
      <c r="V3705" t="str">
        <f t="shared" si="578"/>
        <v>theater</v>
      </c>
      <c r="W3705" t="str">
        <f t="shared" si="579"/>
        <v>plays</v>
      </c>
      <c r="X3705" s="8">
        <f t="shared" si="570"/>
        <v>2016</v>
      </c>
      <c r="Y3705" s="8">
        <f t="shared" si="571"/>
        <v>7</v>
      </c>
    </row>
    <row r="3706" spans="1:25" ht="19" customHeight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572"/>
        <v>42461.481412037036</v>
      </c>
      <c r="L3706" s="12">
        <f t="shared" si="573"/>
        <v>2016</v>
      </c>
      <c r="M3706" s="12">
        <f t="shared" si="574"/>
        <v>4</v>
      </c>
      <c r="N3706" s="11"/>
      <c r="O3706" s="11">
        <f t="shared" si="575"/>
        <v>42521.481412037036</v>
      </c>
      <c r="P3706" t="b">
        <v>0</v>
      </c>
      <c r="Q3706">
        <v>27</v>
      </c>
      <c r="R3706" t="b">
        <v>1</v>
      </c>
      <c r="S3706" t="s">
        <v>8271</v>
      </c>
      <c r="T3706" s="5">
        <f t="shared" si="576"/>
        <v>136.33666666666667</v>
      </c>
      <c r="U3706" s="5">
        <f t="shared" si="577"/>
        <v>15.148518518518518</v>
      </c>
      <c r="V3706" t="str">
        <f t="shared" si="578"/>
        <v>theater</v>
      </c>
      <c r="W3706" t="str">
        <f t="shared" si="579"/>
        <v>plays</v>
      </c>
      <c r="X3706" s="8">
        <f t="shared" si="570"/>
        <v>2016</v>
      </c>
      <c r="Y3706" s="8">
        <f t="shared" si="571"/>
        <v>4</v>
      </c>
    </row>
    <row r="3707" spans="1:25" ht="19" customHeight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572"/>
        <v>41792.334652777776</v>
      </c>
      <c r="L3707" s="12">
        <f t="shared" si="573"/>
        <v>2014</v>
      </c>
      <c r="M3707" s="12">
        <f t="shared" si="574"/>
        <v>6</v>
      </c>
      <c r="N3707" s="11"/>
      <c r="O3707" s="11">
        <f t="shared" si="575"/>
        <v>41813.541666666664</v>
      </c>
      <c r="P3707" t="b">
        <v>0</v>
      </c>
      <c r="Q3707">
        <v>35</v>
      </c>
      <c r="R3707" t="b">
        <v>1</v>
      </c>
      <c r="S3707" t="s">
        <v>8271</v>
      </c>
      <c r="T3707" s="5">
        <f t="shared" si="576"/>
        <v>103.46657233816768</v>
      </c>
      <c r="U3707" s="5">
        <f t="shared" si="577"/>
        <v>83.571428571428569</v>
      </c>
      <c r="V3707" t="str">
        <f t="shared" si="578"/>
        <v>theater</v>
      </c>
      <c r="W3707" t="str">
        <f t="shared" si="579"/>
        <v>plays</v>
      </c>
      <c r="X3707" s="8">
        <f t="shared" si="570"/>
        <v>2014</v>
      </c>
      <c r="Y3707" s="8">
        <f t="shared" si="571"/>
        <v>6</v>
      </c>
    </row>
    <row r="3708" spans="1:25" ht="19" customHeight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572"/>
        <v>41879.705428240741</v>
      </c>
      <c r="L3708" s="12">
        <f t="shared" si="573"/>
        <v>2014</v>
      </c>
      <c r="M3708" s="12">
        <f t="shared" si="574"/>
        <v>8</v>
      </c>
      <c r="N3708" s="11"/>
      <c r="O3708" s="11">
        <f t="shared" si="575"/>
        <v>41894.705428240741</v>
      </c>
      <c r="P3708" t="b">
        <v>0</v>
      </c>
      <c r="Q3708">
        <v>13</v>
      </c>
      <c r="R3708" t="b">
        <v>1</v>
      </c>
      <c r="S3708" t="s">
        <v>8271</v>
      </c>
      <c r="T3708" s="5">
        <f t="shared" si="576"/>
        <v>121.33333333333334</v>
      </c>
      <c r="U3708" s="5">
        <f t="shared" si="577"/>
        <v>140</v>
      </c>
      <c r="V3708" t="str">
        <f t="shared" si="578"/>
        <v>theater</v>
      </c>
      <c r="W3708" t="str">
        <f t="shared" si="579"/>
        <v>plays</v>
      </c>
      <c r="X3708" s="8">
        <f t="shared" si="570"/>
        <v>2014</v>
      </c>
      <c r="Y3708" s="8">
        <f t="shared" si="571"/>
        <v>8</v>
      </c>
    </row>
    <row r="3709" spans="1:25" ht="19" customHeight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572"/>
        <v>42551.840023148143</v>
      </c>
      <c r="L3709" s="12">
        <f t="shared" si="573"/>
        <v>2016</v>
      </c>
      <c r="M3709" s="12">
        <f t="shared" si="574"/>
        <v>6</v>
      </c>
      <c r="N3709" s="11"/>
      <c r="O3709" s="11">
        <f t="shared" si="575"/>
        <v>42573.018055555549</v>
      </c>
      <c r="P3709" t="b">
        <v>0</v>
      </c>
      <c r="Q3709">
        <v>23</v>
      </c>
      <c r="R3709" t="b">
        <v>1</v>
      </c>
      <c r="S3709" t="s">
        <v>8271</v>
      </c>
      <c r="T3709" s="5">
        <f t="shared" si="576"/>
        <v>186</v>
      </c>
      <c r="U3709" s="5">
        <f t="shared" si="577"/>
        <v>80.869565217391298</v>
      </c>
      <c r="V3709" t="str">
        <f t="shared" si="578"/>
        <v>theater</v>
      </c>
      <c r="W3709" t="str">
        <f t="shared" si="579"/>
        <v>plays</v>
      </c>
      <c r="X3709" s="8">
        <f t="shared" si="570"/>
        <v>2016</v>
      </c>
      <c r="Y3709" s="8">
        <f t="shared" si="571"/>
        <v>6</v>
      </c>
    </row>
    <row r="3710" spans="1:25" ht="19" customHeight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572"/>
        <v>41809.933865740742</v>
      </c>
      <c r="L3710" s="12">
        <f t="shared" si="573"/>
        <v>2014</v>
      </c>
      <c r="M3710" s="12">
        <f t="shared" si="574"/>
        <v>6</v>
      </c>
      <c r="N3710" s="11"/>
      <c r="O3710" s="11">
        <f t="shared" si="575"/>
        <v>41823.933865740742</v>
      </c>
      <c r="P3710" t="b">
        <v>0</v>
      </c>
      <c r="Q3710">
        <v>39</v>
      </c>
      <c r="R3710" t="b">
        <v>1</v>
      </c>
      <c r="S3710" t="s">
        <v>8271</v>
      </c>
      <c r="T3710" s="5">
        <f t="shared" si="576"/>
        <v>300</v>
      </c>
      <c r="U3710" s="5">
        <f t="shared" si="577"/>
        <v>53.846153846153847</v>
      </c>
      <c r="V3710" t="str">
        <f t="shared" si="578"/>
        <v>theater</v>
      </c>
      <c r="W3710" t="str">
        <f t="shared" si="579"/>
        <v>plays</v>
      </c>
      <c r="X3710" s="8">
        <f t="shared" si="570"/>
        <v>2014</v>
      </c>
      <c r="Y3710" s="8">
        <f t="shared" si="571"/>
        <v>6</v>
      </c>
    </row>
    <row r="3711" spans="1:25" ht="19" customHeight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572"/>
        <v>41785.499374999999</v>
      </c>
      <c r="L3711" s="12">
        <f t="shared" si="573"/>
        <v>2014</v>
      </c>
      <c r="M3711" s="12">
        <f t="shared" si="574"/>
        <v>5</v>
      </c>
      <c r="N3711" s="11"/>
      <c r="O3711" s="11">
        <f t="shared" si="575"/>
        <v>41815.499374999999</v>
      </c>
      <c r="P3711" t="b">
        <v>0</v>
      </c>
      <c r="Q3711">
        <v>35</v>
      </c>
      <c r="R3711" t="b">
        <v>1</v>
      </c>
      <c r="S3711" t="s">
        <v>8271</v>
      </c>
      <c r="T3711" s="5">
        <f t="shared" si="576"/>
        <v>108.25</v>
      </c>
      <c r="U3711" s="5">
        <f t="shared" si="577"/>
        <v>30.928571428571427</v>
      </c>
      <c r="V3711" t="str">
        <f t="shared" si="578"/>
        <v>theater</v>
      </c>
      <c r="W3711" t="str">
        <f t="shared" si="579"/>
        <v>plays</v>
      </c>
      <c r="X3711" s="8">
        <f t="shared" si="570"/>
        <v>2014</v>
      </c>
      <c r="Y3711" s="8">
        <f t="shared" si="571"/>
        <v>5</v>
      </c>
    </row>
    <row r="3712" spans="1:25" ht="19" customHeight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572"/>
        <v>42072.367916666662</v>
      </c>
      <c r="L3712" s="12">
        <f t="shared" si="573"/>
        <v>2015</v>
      </c>
      <c r="M3712" s="12">
        <f t="shared" si="574"/>
        <v>3</v>
      </c>
      <c r="N3712" s="11"/>
      <c r="O3712" s="11">
        <f t="shared" si="575"/>
        <v>42097.367916666662</v>
      </c>
      <c r="P3712" t="b">
        <v>0</v>
      </c>
      <c r="Q3712">
        <v>27</v>
      </c>
      <c r="R3712" t="b">
        <v>1</v>
      </c>
      <c r="S3712" t="s">
        <v>8271</v>
      </c>
      <c r="T3712" s="5">
        <f t="shared" si="576"/>
        <v>141.15384615384616</v>
      </c>
      <c r="U3712" s="5">
        <f t="shared" si="577"/>
        <v>67.962962962962962</v>
      </c>
      <c r="V3712" t="str">
        <f t="shared" si="578"/>
        <v>theater</v>
      </c>
      <c r="W3712" t="str">
        <f t="shared" si="579"/>
        <v>plays</v>
      </c>
      <c r="X3712" s="8">
        <f t="shared" si="570"/>
        <v>2015</v>
      </c>
      <c r="Y3712" s="8">
        <f t="shared" si="571"/>
        <v>3</v>
      </c>
    </row>
    <row r="3713" spans="1:25" ht="19" customHeight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572"/>
        <v>41779.5158912037</v>
      </c>
      <c r="L3713" s="12">
        <f t="shared" si="573"/>
        <v>2014</v>
      </c>
      <c r="M3713" s="12">
        <f t="shared" si="574"/>
        <v>5</v>
      </c>
      <c r="N3713" s="11"/>
      <c r="O3713" s="11">
        <f t="shared" si="575"/>
        <v>41805.458333333328</v>
      </c>
      <c r="P3713" t="b">
        <v>0</v>
      </c>
      <c r="Q3713">
        <v>21</v>
      </c>
      <c r="R3713" t="b">
        <v>1</v>
      </c>
      <c r="S3713" t="s">
        <v>8271</v>
      </c>
      <c r="T3713" s="5">
        <f t="shared" si="576"/>
        <v>113.99999999999999</v>
      </c>
      <c r="U3713" s="5">
        <f t="shared" si="577"/>
        <v>27.142857142857142</v>
      </c>
      <c r="V3713" t="str">
        <f t="shared" si="578"/>
        <v>theater</v>
      </c>
      <c r="W3713" t="str">
        <f t="shared" si="579"/>
        <v>plays</v>
      </c>
      <c r="X3713" s="8">
        <f t="shared" si="570"/>
        <v>2014</v>
      </c>
      <c r="Y3713" s="8">
        <f t="shared" si="571"/>
        <v>5</v>
      </c>
    </row>
    <row r="3714" spans="1:25" ht="19" customHeight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si="572"/>
        <v>42133.963738425919</v>
      </c>
      <c r="L3714" s="12">
        <f t="shared" si="573"/>
        <v>2015</v>
      </c>
      <c r="M3714" s="12">
        <f t="shared" si="574"/>
        <v>5</v>
      </c>
      <c r="N3714" s="11"/>
      <c r="O3714" s="11">
        <f t="shared" si="575"/>
        <v>42155.082638888889</v>
      </c>
      <c r="P3714" t="b">
        <v>0</v>
      </c>
      <c r="Q3714">
        <v>104</v>
      </c>
      <c r="R3714" t="b">
        <v>1</v>
      </c>
      <c r="S3714" t="s">
        <v>8271</v>
      </c>
      <c r="T3714" s="5">
        <f t="shared" si="576"/>
        <v>153.73333333333335</v>
      </c>
      <c r="U3714" s="5">
        <f t="shared" si="577"/>
        <v>110.86538461538461</v>
      </c>
      <c r="V3714" t="str">
        <f t="shared" si="578"/>
        <v>theater</v>
      </c>
      <c r="W3714" t="str">
        <f t="shared" si="579"/>
        <v>plays</v>
      </c>
      <c r="X3714" s="8">
        <f t="shared" ref="X3714:X3777" si="580">L3714</f>
        <v>2015</v>
      </c>
      <c r="Y3714" s="8">
        <f t="shared" ref="Y3714:Y3777" si="581">M3714</f>
        <v>5</v>
      </c>
    </row>
    <row r="3715" spans="1:25" ht="19" customHeight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ref="K3715:K3778" si="582">(J3715/86400)+25569+(-5/24)</f>
        <v>42505.529699074068</v>
      </c>
      <c r="L3715" s="12">
        <f t="shared" ref="L3715:L3778" si="583">YEAR(K3715)</f>
        <v>2016</v>
      </c>
      <c r="M3715" s="12">
        <f t="shared" ref="M3715:M3778" si="584">MONTH(K3715)</f>
        <v>5</v>
      </c>
      <c r="N3715" s="11"/>
      <c r="O3715" s="11">
        <f t="shared" ref="O3715:O3778" si="585">(I3715/86400)+25569+(-5/24)</f>
        <v>42525.529699074068</v>
      </c>
      <c r="P3715" t="b">
        <v>0</v>
      </c>
      <c r="Q3715">
        <v>19</v>
      </c>
      <c r="R3715" t="b">
        <v>1</v>
      </c>
      <c r="S3715" t="s">
        <v>8271</v>
      </c>
      <c r="T3715" s="5">
        <f t="shared" ref="T3715:T3778" si="586">E3715/D3715*100</f>
        <v>101.49999999999999</v>
      </c>
      <c r="U3715" s="5">
        <f t="shared" ref="U3715:U3778" si="587">IF(Q3715&gt;0,E3715/Q3715,0)</f>
        <v>106.84210526315789</v>
      </c>
      <c r="V3715" t="str">
        <f t="shared" ref="V3715:V3778" si="588">LEFT(S3715,SEARCH("/",S3715)-1)</f>
        <v>theater</v>
      </c>
      <c r="W3715" t="str">
        <f t="shared" ref="W3715:W3778" si="589">RIGHT($S3715,LEN($S3715)-SEARCH("/",$S3715))</f>
        <v>plays</v>
      </c>
      <c r="X3715" s="8">
        <f t="shared" si="580"/>
        <v>2016</v>
      </c>
      <c r="Y3715" s="8">
        <f t="shared" si="581"/>
        <v>5</v>
      </c>
    </row>
    <row r="3716" spans="1:25" ht="19" customHeight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582"/>
        <v>42118.347997685181</v>
      </c>
      <c r="L3716" s="12">
        <f t="shared" si="583"/>
        <v>2015</v>
      </c>
      <c r="M3716" s="12">
        <f t="shared" si="584"/>
        <v>4</v>
      </c>
      <c r="N3716" s="11"/>
      <c r="O3716" s="11">
        <f t="shared" si="585"/>
        <v>42149.957638888889</v>
      </c>
      <c r="P3716" t="b">
        <v>0</v>
      </c>
      <c r="Q3716">
        <v>97</v>
      </c>
      <c r="R3716" t="b">
        <v>1</v>
      </c>
      <c r="S3716" t="s">
        <v>8271</v>
      </c>
      <c r="T3716" s="5">
        <f t="shared" si="586"/>
        <v>102.35000000000001</v>
      </c>
      <c r="U3716" s="5">
        <f t="shared" si="587"/>
        <v>105.51546391752578</v>
      </c>
      <c r="V3716" t="str">
        <f t="shared" si="588"/>
        <v>theater</v>
      </c>
      <c r="W3716" t="str">
        <f t="shared" si="589"/>
        <v>plays</v>
      </c>
      <c r="X3716" s="8">
        <f t="shared" si="580"/>
        <v>2015</v>
      </c>
      <c r="Y3716" s="8">
        <f t="shared" si="581"/>
        <v>4</v>
      </c>
    </row>
    <row r="3717" spans="1:25" ht="19" customHeight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582"/>
        <v>42036.787256944437</v>
      </c>
      <c r="L3717" s="12">
        <f t="shared" si="583"/>
        <v>2015</v>
      </c>
      <c r="M3717" s="12">
        <f t="shared" si="584"/>
        <v>2</v>
      </c>
      <c r="N3717" s="11"/>
      <c r="O3717" s="11">
        <f t="shared" si="585"/>
        <v>42094.327777777777</v>
      </c>
      <c r="P3717" t="b">
        <v>0</v>
      </c>
      <c r="Q3717">
        <v>27</v>
      </c>
      <c r="R3717" t="b">
        <v>1</v>
      </c>
      <c r="S3717" t="s">
        <v>8271</v>
      </c>
      <c r="T3717" s="5">
        <f t="shared" si="586"/>
        <v>102.57142857142858</v>
      </c>
      <c r="U3717" s="5">
        <f t="shared" si="587"/>
        <v>132.96296296296296</v>
      </c>
      <c r="V3717" t="str">
        <f t="shared" si="588"/>
        <v>theater</v>
      </c>
      <c r="W3717" t="str">
        <f t="shared" si="589"/>
        <v>plays</v>
      </c>
      <c r="X3717" s="8">
        <f t="shared" si="580"/>
        <v>2015</v>
      </c>
      <c r="Y3717" s="8">
        <f t="shared" si="581"/>
        <v>2</v>
      </c>
    </row>
    <row r="3718" spans="1:25" ht="19" customHeight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582"/>
        <v>42360.679502314808</v>
      </c>
      <c r="L3718" s="12">
        <f t="shared" si="583"/>
        <v>2015</v>
      </c>
      <c r="M3718" s="12">
        <f t="shared" si="584"/>
        <v>12</v>
      </c>
      <c r="N3718" s="11"/>
      <c r="O3718" s="11">
        <f t="shared" si="585"/>
        <v>42390.679502314808</v>
      </c>
      <c r="P3718" t="b">
        <v>0</v>
      </c>
      <c r="Q3718">
        <v>24</v>
      </c>
      <c r="R3718" t="b">
        <v>1</v>
      </c>
      <c r="S3718" t="s">
        <v>8271</v>
      </c>
      <c r="T3718" s="5">
        <f t="shared" si="586"/>
        <v>155.75</v>
      </c>
      <c r="U3718" s="5">
        <f t="shared" si="587"/>
        <v>51.916666666666664</v>
      </c>
      <c r="V3718" t="str">
        <f t="shared" si="588"/>
        <v>theater</v>
      </c>
      <c r="W3718" t="str">
        <f t="shared" si="589"/>
        <v>plays</v>
      </c>
      <c r="X3718" s="8">
        <f t="shared" si="580"/>
        <v>2015</v>
      </c>
      <c r="Y3718" s="8">
        <f t="shared" si="581"/>
        <v>12</v>
      </c>
    </row>
    <row r="3719" spans="1:25" ht="19" customHeight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582"/>
        <v>42102.657974537033</v>
      </c>
      <c r="L3719" s="12">
        <f t="shared" si="583"/>
        <v>2015</v>
      </c>
      <c r="M3719" s="12">
        <f t="shared" si="584"/>
        <v>4</v>
      </c>
      <c r="N3719" s="11"/>
      <c r="O3719" s="11">
        <f t="shared" si="585"/>
        <v>42133.657974537033</v>
      </c>
      <c r="P3719" t="b">
        <v>0</v>
      </c>
      <c r="Q3719">
        <v>13</v>
      </c>
      <c r="R3719" t="b">
        <v>1</v>
      </c>
      <c r="S3719" t="s">
        <v>8271</v>
      </c>
      <c r="T3719" s="5">
        <f t="shared" si="586"/>
        <v>100.75</v>
      </c>
      <c r="U3719" s="5">
        <f t="shared" si="587"/>
        <v>310</v>
      </c>
      <c r="V3719" t="str">
        <f t="shared" si="588"/>
        <v>theater</v>
      </c>
      <c r="W3719" t="str">
        <f t="shared" si="589"/>
        <v>plays</v>
      </c>
      <c r="X3719" s="8">
        <f t="shared" si="580"/>
        <v>2015</v>
      </c>
      <c r="Y3719" s="8">
        <f t="shared" si="581"/>
        <v>4</v>
      </c>
    </row>
    <row r="3720" spans="1:25" ht="19" customHeight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582"/>
        <v>42032.507812499993</v>
      </c>
      <c r="L3720" s="12">
        <f t="shared" si="583"/>
        <v>2015</v>
      </c>
      <c r="M3720" s="12">
        <f t="shared" si="584"/>
        <v>1</v>
      </c>
      <c r="N3720" s="11"/>
      <c r="O3720" s="11">
        <f t="shared" si="585"/>
        <v>42062.507812499993</v>
      </c>
      <c r="P3720" t="b">
        <v>0</v>
      </c>
      <c r="Q3720">
        <v>46</v>
      </c>
      <c r="R3720" t="b">
        <v>1</v>
      </c>
      <c r="S3720" t="s">
        <v>8271</v>
      </c>
      <c r="T3720" s="5">
        <f t="shared" si="586"/>
        <v>239.4</v>
      </c>
      <c r="U3720" s="5">
        <f t="shared" si="587"/>
        <v>26.021739130434781</v>
      </c>
      <c r="V3720" t="str">
        <f t="shared" si="588"/>
        <v>theater</v>
      </c>
      <c r="W3720" t="str">
        <f t="shared" si="589"/>
        <v>plays</v>
      </c>
      <c r="X3720" s="8">
        <f t="shared" si="580"/>
        <v>2015</v>
      </c>
      <c r="Y3720" s="8">
        <f t="shared" si="581"/>
        <v>1</v>
      </c>
    </row>
    <row r="3721" spans="1:25" ht="19" customHeight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582"/>
        <v>42147.521597222221</v>
      </c>
      <c r="L3721" s="12">
        <f t="shared" si="583"/>
        <v>2015</v>
      </c>
      <c r="M3721" s="12">
        <f t="shared" si="584"/>
        <v>5</v>
      </c>
      <c r="N3721" s="11"/>
      <c r="O3721" s="11">
        <f t="shared" si="585"/>
        <v>42177.521597222221</v>
      </c>
      <c r="P3721" t="b">
        <v>0</v>
      </c>
      <c r="Q3721">
        <v>4</v>
      </c>
      <c r="R3721" t="b">
        <v>1</v>
      </c>
      <c r="S3721" t="s">
        <v>8271</v>
      </c>
      <c r="T3721" s="5">
        <f t="shared" si="586"/>
        <v>210</v>
      </c>
      <c r="U3721" s="5">
        <f t="shared" si="587"/>
        <v>105</v>
      </c>
      <c r="V3721" t="str">
        <f t="shared" si="588"/>
        <v>theater</v>
      </c>
      <c r="W3721" t="str">
        <f t="shared" si="589"/>
        <v>plays</v>
      </c>
      <c r="X3721" s="8">
        <f t="shared" si="580"/>
        <v>2015</v>
      </c>
      <c r="Y3721" s="8">
        <f t="shared" si="581"/>
        <v>5</v>
      </c>
    </row>
    <row r="3722" spans="1:25" ht="19" customHeight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582"/>
        <v>42165.784791666665</v>
      </c>
      <c r="L3722" s="12">
        <f t="shared" si="583"/>
        <v>2015</v>
      </c>
      <c r="M3722" s="12">
        <f t="shared" si="584"/>
        <v>6</v>
      </c>
      <c r="N3722" s="11"/>
      <c r="O3722" s="11">
        <f t="shared" si="585"/>
        <v>42187.784791666665</v>
      </c>
      <c r="P3722" t="b">
        <v>0</v>
      </c>
      <c r="Q3722">
        <v>40</v>
      </c>
      <c r="R3722" t="b">
        <v>1</v>
      </c>
      <c r="S3722" t="s">
        <v>8271</v>
      </c>
      <c r="T3722" s="5">
        <f t="shared" si="586"/>
        <v>104.51515151515152</v>
      </c>
      <c r="U3722" s="5">
        <f t="shared" si="587"/>
        <v>86.224999999999994</v>
      </c>
      <c r="V3722" t="str">
        <f t="shared" si="588"/>
        <v>theater</v>
      </c>
      <c r="W3722" t="str">
        <f t="shared" si="589"/>
        <v>plays</v>
      </c>
      <c r="X3722" s="8">
        <f t="shared" si="580"/>
        <v>2015</v>
      </c>
      <c r="Y3722" s="8">
        <f t="shared" si="581"/>
        <v>6</v>
      </c>
    </row>
    <row r="3723" spans="1:25" ht="19" customHeight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582"/>
        <v>41927.727824074071</v>
      </c>
      <c r="L3723" s="12">
        <f t="shared" si="583"/>
        <v>2014</v>
      </c>
      <c r="M3723" s="12">
        <f t="shared" si="584"/>
        <v>10</v>
      </c>
      <c r="N3723" s="11"/>
      <c r="O3723" s="11">
        <f t="shared" si="585"/>
        <v>41948.769490740735</v>
      </c>
      <c r="P3723" t="b">
        <v>0</v>
      </c>
      <c r="Q3723">
        <v>44</v>
      </c>
      <c r="R3723" t="b">
        <v>1</v>
      </c>
      <c r="S3723" t="s">
        <v>8271</v>
      </c>
      <c r="T3723" s="5">
        <f t="shared" si="586"/>
        <v>100.8</v>
      </c>
      <c r="U3723" s="5">
        <f t="shared" si="587"/>
        <v>114.54545454545455</v>
      </c>
      <c r="V3723" t="str">
        <f t="shared" si="588"/>
        <v>theater</v>
      </c>
      <c r="W3723" t="str">
        <f t="shared" si="589"/>
        <v>plays</v>
      </c>
      <c r="X3723" s="8">
        <f t="shared" si="580"/>
        <v>2014</v>
      </c>
      <c r="Y3723" s="8">
        <f t="shared" si="581"/>
        <v>10</v>
      </c>
    </row>
    <row r="3724" spans="1:25" ht="19" customHeight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582"/>
        <v>42381.463506944441</v>
      </c>
      <c r="L3724" s="12">
        <f t="shared" si="583"/>
        <v>2016</v>
      </c>
      <c r="M3724" s="12">
        <f t="shared" si="584"/>
        <v>1</v>
      </c>
      <c r="N3724" s="11"/>
      <c r="O3724" s="11">
        <f t="shared" si="585"/>
        <v>42411.749305555553</v>
      </c>
      <c r="P3724" t="b">
        <v>0</v>
      </c>
      <c r="Q3724">
        <v>35</v>
      </c>
      <c r="R3724" t="b">
        <v>1</v>
      </c>
      <c r="S3724" t="s">
        <v>8271</v>
      </c>
      <c r="T3724" s="5">
        <f t="shared" si="586"/>
        <v>111.20000000000002</v>
      </c>
      <c r="U3724" s="5">
        <f t="shared" si="587"/>
        <v>47.657142857142858</v>
      </c>
      <c r="V3724" t="str">
        <f t="shared" si="588"/>
        <v>theater</v>
      </c>
      <c r="W3724" t="str">
        <f t="shared" si="589"/>
        <v>plays</v>
      </c>
      <c r="X3724" s="8">
        <f t="shared" si="580"/>
        <v>2016</v>
      </c>
      <c r="Y3724" s="8">
        <f t="shared" si="581"/>
        <v>1</v>
      </c>
    </row>
    <row r="3725" spans="1:25" ht="19" customHeight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582"/>
        <v>41943.544699074067</v>
      </c>
      <c r="L3725" s="12">
        <f t="shared" si="583"/>
        <v>2014</v>
      </c>
      <c r="M3725" s="12">
        <f t="shared" si="584"/>
        <v>10</v>
      </c>
      <c r="N3725" s="11"/>
      <c r="O3725" s="11">
        <f t="shared" si="585"/>
        <v>41973.586365740739</v>
      </c>
      <c r="P3725" t="b">
        <v>0</v>
      </c>
      <c r="Q3725">
        <v>63</v>
      </c>
      <c r="R3725" t="b">
        <v>1</v>
      </c>
      <c r="S3725" t="s">
        <v>8271</v>
      </c>
      <c r="T3725" s="5">
        <f t="shared" si="586"/>
        <v>102.04444444444445</v>
      </c>
      <c r="U3725" s="5">
        <f t="shared" si="587"/>
        <v>72.888888888888886</v>
      </c>
      <c r="V3725" t="str">
        <f t="shared" si="588"/>
        <v>theater</v>
      </c>
      <c r="W3725" t="str">
        <f t="shared" si="589"/>
        <v>plays</v>
      </c>
      <c r="X3725" s="8">
        <f t="shared" si="580"/>
        <v>2014</v>
      </c>
      <c r="Y3725" s="8">
        <f t="shared" si="581"/>
        <v>10</v>
      </c>
    </row>
    <row r="3726" spans="1:25" ht="19" customHeight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582"/>
        <v>42465.283101851848</v>
      </c>
      <c r="L3726" s="12">
        <f t="shared" si="583"/>
        <v>2016</v>
      </c>
      <c r="M3726" s="12">
        <f t="shared" si="584"/>
        <v>4</v>
      </c>
      <c r="N3726" s="11"/>
      <c r="O3726" s="11">
        <f t="shared" si="585"/>
        <v>42494.749999999993</v>
      </c>
      <c r="P3726" t="b">
        <v>0</v>
      </c>
      <c r="Q3726">
        <v>89</v>
      </c>
      <c r="R3726" t="b">
        <v>1</v>
      </c>
      <c r="S3726" t="s">
        <v>8271</v>
      </c>
      <c r="T3726" s="5">
        <f t="shared" si="586"/>
        <v>102.54767441860466</v>
      </c>
      <c r="U3726" s="5">
        <f t="shared" si="587"/>
        <v>49.545505617977533</v>
      </c>
      <c r="V3726" t="str">
        <f t="shared" si="588"/>
        <v>theater</v>
      </c>
      <c r="W3726" t="str">
        <f t="shared" si="589"/>
        <v>plays</v>
      </c>
      <c r="X3726" s="8">
        <f t="shared" si="580"/>
        <v>2016</v>
      </c>
      <c r="Y3726" s="8">
        <f t="shared" si="581"/>
        <v>4</v>
      </c>
    </row>
    <row r="3727" spans="1:25" ht="19" customHeight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582"/>
        <v>42401.736886574072</v>
      </c>
      <c r="L3727" s="12">
        <f t="shared" si="583"/>
        <v>2016</v>
      </c>
      <c r="M3727" s="12">
        <f t="shared" si="584"/>
        <v>2</v>
      </c>
      <c r="N3727" s="11"/>
      <c r="O3727" s="11">
        <f t="shared" si="585"/>
        <v>42418.687499999993</v>
      </c>
      <c r="P3727" t="b">
        <v>0</v>
      </c>
      <c r="Q3727">
        <v>15</v>
      </c>
      <c r="R3727" t="b">
        <v>1</v>
      </c>
      <c r="S3727" t="s">
        <v>8271</v>
      </c>
      <c r="T3727" s="5">
        <f t="shared" si="586"/>
        <v>127</v>
      </c>
      <c r="U3727" s="5">
        <f t="shared" si="587"/>
        <v>25.4</v>
      </c>
      <c r="V3727" t="str">
        <f t="shared" si="588"/>
        <v>theater</v>
      </c>
      <c r="W3727" t="str">
        <f t="shared" si="589"/>
        <v>plays</v>
      </c>
      <c r="X3727" s="8">
        <f t="shared" si="580"/>
        <v>2016</v>
      </c>
      <c r="Y3727" s="8">
        <f t="shared" si="581"/>
        <v>2</v>
      </c>
    </row>
    <row r="3728" spans="1:25" ht="19" customHeight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582"/>
        <v>42461.932534722218</v>
      </c>
      <c r="L3728" s="12">
        <f t="shared" si="583"/>
        <v>2016</v>
      </c>
      <c r="M3728" s="12">
        <f t="shared" si="584"/>
        <v>4</v>
      </c>
      <c r="N3728" s="11"/>
      <c r="O3728" s="11">
        <f t="shared" si="585"/>
        <v>42489.666666666664</v>
      </c>
      <c r="P3728" t="b">
        <v>0</v>
      </c>
      <c r="Q3728">
        <v>46</v>
      </c>
      <c r="R3728" t="b">
        <v>1</v>
      </c>
      <c r="S3728" t="s">
        <v>8271</v>
      </c>
      <c r="T3728" s="5">
        <f t="shared" si="586"/>
        <v>338.70588235294122</v>
      </c>
      <c r="U3728" s="5">
        <f t="shared" si="587"/>
        <v>62.586956521739133</v>
      </c>
      <c r="V3728" t="str">
        <f t="shared" si="588"/>
        <v>theater</v>
      </c>
      <c r="W3728" t="str">
        <f t="shared" si="589"/>
        <v>plays</v>
      </c>
      <c r="X3728" s="8">
        <f t="shared" si="580"/>
        <v>2016</v>
      </c>
      <c r="Y3728" s="8">
        <f t="shared" si="581"/>
        <v>4</v>
      </c>
    </row>
    <row r="3729" spans="1:25" ht="19" customHeight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582"/>
        <v>42632.139976851853</v>
      </c>
      <c r="L3729" s="12">
        <f t="shared" si="583"/>
        <v>2016</v>
      </c>
      <c r="M3729" s="12">
        <f t="shared" si="584"/>
        <v>9</v>
      </c>
      <c r="N3729" s="11"/>
      <c r="O3729" s="11">
        <f t="shared" si="585"/>
        <v>42662.996527777774</v>
      </c>
      <c r="P3729" t="b">
        <v>0</v>
      </c>
      <c r="Q3729">
        <v>33</v>
      </c>
      <c r="R3729" t="b">
        <v>1</v>
      </c>
      <c r="S3729" t="s">
        <v>8271</v>
      </c>
      <c r="T3729" s="5">
        <f t="shared" si="586"/>
        <v>100.75</v>
      </c>
      <c r="U3729" s="5">
        <f t="shared" si="587"/>
        <v>61.060606060606062</v>
      </c>
      <c r="V3729" t="str">
        <f t="shared" si="588"/>
        <v>theater</v>
      </c>
      <c r="W3729" t="str">
        <f t="shared" si="589"/>
        <v>plays</v>
      </c>
      <c r="X3729" s="8">
        <f t="shared" si="580"/>
        <v>2016</v>
      </c>
      <c r="Y3729" s="8">
        <f t="shared" si="581"/>
        <v>9</v>
      </c>
    </row>
    <row r="3730" spans="1:25" ht="19" customHeight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582"/>
        <v>42204.962685185186</v>
      </c>
      <c r="L3730" s="12">
        <f t="shared" si="583"/>
        <v>2015</v>
      </c>
      <c r="M3730" s="12">
        <f t="shared" si="584"/>
        <v>7</v>
      </c>
      <c r="N3730" s="11"/>
      <c r="O3730" s="11">
        <f t="shared" si="585"/>
        <v>42234.962685185186</v>
      </c>
      <c r="P3730" t="b">
        <v>0</v>
      </c>
      <c r="Q3730">
        <v>31</v>
      </c>
      <c r="R3730" t="b">
        <v>0</v>
      </c>
      <c r="S3730" t="s">
        <v>8271</v>
      </c>
      <c r="T3730" s="5">
        <f t="shared" si="586"/>
        <v>9.31</v>
      </c>
      <c r="U3730" s="5">
        <f t="shared" si="587"/>
        <v>60.064516129032256</v>
      </c>
      <c r="V3730" t="str">
        <f t="shared" si="588"/>
        <v>theater</v>
      </c>
      <c r="W3730" t="str">
        <f t="shared" si="589"/>
        <v>plays</v>
      </c>
      <c r="X3730" s="8">
        <f t="shared" si="580"/>
        <v>2015</v>
      </c>
      <c r="Y3730" s="8">
        <f t="shared" si="581"/>
        <v>7</v>
      </c>
    </row>
    <row r="3731" spans="1:25" ht="19" customHeight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582"/>
        <v>42040.996666666666</v>
      </c>
      <c r="L3731" s="12">
        <f t="shared" si="583"/>
        <v>2015</v>
      </c>
      <c r="M3731" s="12">
        <f t="shared" si="584"/>
        <v>2</v>
      </c>
      <c r="N3731" s="11"/>
      <c r="O3731" s="11">
        <f t="shared" si="585"/>
        <v>42085.954999999994</v>
      </c>
      <c r="P3731" t="b">
        <v>0</v>
      </c>
      <c r="Q3731">
        <v>5</v>
      </c>
      <c r="R3731" t="b">
        <v>0</v>
      </c>
      <c r="S3731" t="s">
        <v>8271</v>
      </c>
      <c r="T3731" s="5">
        <f t="shared" si="586"/>
        <v>7.24</v>
      </c>
      <c r="U3731" s="5">
        <f t="shared" si="587"/>
        <v>72.400000000000006</v>
      </c>
      <c r="V3731" t="str">
        <f t="shared" si="588"/>
        <v>theater</v>
      </c>
      <c r="W3731" t="str">
        <f t="shared" si="589"/>
        <v>plays</v>
      </c>
      <c r="X3731" s="8">
        <f t="shared" si="580"/>
        <v>2015</v>
      </c>
      <c r="Y3731" s="8">
        <f t="shared" si="581"/>
        <v>2</v>
      </c>
    </row>
    <row r="3732" spans="1:25" ht="19" customHeight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582"/>
        <v>42203.46943287037</v>
      </c>
      <c r="L3732" s="12">
        <f t="shared" si="583"/>
        <v>2015</v>
      </c>
      <c r="M3732" s="12">
        <f t="shared" si="584"/>
        <v>7</v>
      </c>
      <c r="N3732" s="11"/>
      <c r="O3732" s="11">
        <f t="shared" si="585"/>
        <v>42233.46943287037</v>
      </c>
      <c r="P3732" t="b">
        <v>0</v>
      </c>
      <c r="Q3732">
        <v>1</v>
      </c>
      <c r="R3732" t="b">
        <v>0</v>
      </c>
      <c r="S3732" t="s">
        <v>8271</v>
      </c>
      <c r="T3732" s="5">
        <f t="shared" si="586"/>
        <v>10</v>
      </c>
      <c r="U3732" s="5">
        <f t="shared" si="587"/>
        <v>100</v>
      </c>
      <c r="V3732" t="str">
        <f t="shared" si="588"/>
        <v>theater</v>
      </c>
      <c r="W3732" t="str">
        <f t="shared" si="589"/>
        <v>plays</v>
      </c>
      <c r="X3732" s="8">
        <f t="shared" si="580"/>
        <v>2015</v>
      </c>
      <c r="Y3732" s="8">
        <f t="shared" si="581"/>
        <v>7</v>
      </c>
    </row>
    <row r="3733" spans="1:25" ht="19" customHeight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582"/>
        <v>41983.544513888883</v>
      </c>
      <c r="L3733" s="12">
        <f t="shared" si="583"/>
        <v>2014</v>
      </c>
      <c r="M3733" s="12">
        <f t="shared" si="584"/>
        <v>12</v>
      </c>
      <c r="N3733" s="11"/>
      <c r="O3733" s="11">
        <f t="shared" si="585"/>
        <v>42013.932638888888</v>
      </c>
      <c r="P3733" t="b">
        <v>0</v>
      </c>
      <c r="Q3733">
        <v>12</v>
      </c>
      <c r="R3733" t="b">
        <v>0</v>
      </c>
      <c r="S3733" t="s">
        <v>8271</v>
      </c>
      <c r="T3733" s="5">
        <f t="shared" si="586"/>
        <v>11.272727272727273</v>
      </c>
      <c r="U3733" s="5">
        <f t="shared" si="587"/>
        <v>51.666666666666664</v>
      </c>
      <c r="V3733" t="str">
        <f t="shared" si="588"/>
        <v>theater</v>
      </c>
      <c r="W3733" t="str">
        <f t="shared" si="589"/>
        <v>plays</v>
      </c>
      <c r="X3733" s="8">
        <f t="shared" si="580"/>
        <v>2014</v>
      </c>
      <c r="Y3733" s="8">
        <f t="shared" si="581"/>
        <v>12</v>
      </c>
    </row>
    <row r="3734" spans="1:25" ht="19" customHeight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582"/>
        <v>41968.469131944446</v>
      </c>
      <c r="L3734" s="12">
        <f t="shared" si="583"/>
        <v>2014</v>
      </c>
      <c r="M3734" s="12">
        <f t="shared" si="584"/>
        <v>11</v>
      </c>
      <c r="N3734" s="11"/>
      <c r="O3734" s="11">
        <f t="shared" si="585"/>
        <v>42028.291666666664</v>
      </c>
      <c r="P3734" t="b">
        <v>0</v>
      </c>
      <c r="Q3734">
        <v>4</v>
      </c>
      <c r="R3734" t="b">
        <v>0</v>
      </c>
      <c r="S3734" t="s">
        <v>8271</v>
      </c>
      <c r="T3734" s="5">
        <f t="shared" si="586"/>
        <v>15.411764705882353</v>
      </c>
      <c r="U3734" s="5">
        <f t="shared" si="587"/>
        <v>32.75</v>
      </c>
      <c r="V3734" t="str">
        <f t="shared" si="588"/>
        <v>theater</v>
      </c>
      <c r="W3734" t="str">
        <f t="shared" si="589"/>
        <v>plays</v>
      </c>
      <c r="X3734" s="8">
        <f t="shared" si="580"/>
        <v>2014</v>
      </c>
      <c r="Y3734" s="8">
        <f t="shared" si="581"/>
        <v>11</v>
      </c>
    </row>
    <row r="3735" spans="1:25" ht="19" customHeight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582"/>
        <v>42102.816064814811</v>
      </c>
      <c r="L3735" s="12">
        <f t="shared" si="583"/>
        <v>2015</v>
      </c>
      <c r="M3735" s="12">
        <f t="shared" si="584"/>
        <v>4</v>
      </c>
      <c r="N3735" s="11"/>
      <c r="O3735" s="11">
        <f t="shared" si="585"/>
        <v>42112.729166666664</v>
      </c>
      <c r="P3735" t="b">
        <v>0</v>
      </c>
      <c r="Q3735">
        <v>0</v>
      </c>
      <c r="R3735" t="b">
        <v>0</v>
      </c>
      <c r="S3735" t="s">
        <v>8271</v>
      </c>
      <c r="T3735" s="5">
        <f t="shared" si="586"/>
        <v>0</v>
      </c>
      <c r="U3735" s="5">
        <f t="shared" si="587"/>
        <v>0</v>
      </c>
      <c r="V3735" t="str">
        <f t="shared" si="588"/>
        <v>theater</v>
      </c>
      <c r="W3735" t="str">
        <f t="shared" si="589"/>
        <v>plays</v>
      </c>
      <c r="X3735" s="8">
        <f t="shared" si="580"/>
        <v>2015</v>
      </c>
      <c r="Y3735" s="8">
        <f t="shared" si="581"/>
        <v>4</v>
      </c>
    </row>
    <row r="3736" spans="1:25" ht="19" customHeight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582"/>
        <v>42089.693240740737</v>
      </c>
      <c r="L3736" s="12">
        <f t="shared" si="583"/>
        <v>2015</v>
      </c>
      <c r="M3736" s="12">
        <f t="shared" si="584"/>
        <v>3</v>
      </c>
      <c r="N3736" s="11"/>
      <c r="O3736" s="11">
        <f t="shared" si="585"/>
        <v>42149.693240740737</v>
      </c>
      <c r="P3736" t="b">
        <v>0</v>
      </c>
      <c r="Q3736">
        <v>7</v>
      </c>
      <c r="R3736" t="b">
        <v>0</v>
      </c>
      <c r="S3736" t="s">
        <v>8271</v>
      </c>
      <c r="T3736" s="5">
        <f t="shared" si="586"/>
        <v>28.466666666666669</v>
      </c>
      <c r="U3736" s="5">
        <f t="shared" si="587"/>
        <v>61</v>
      </c>
      <c r="V3736" t="str">
        <f t="shared" si="588"/>
        <v>theater</v>
      </c>
      <c r="W3736" t="str">
        <f t="shared" si="589"/>
        <v>plays</v>
      </c>
      <c r="X3736" s="8">
        <f t="shared" si="580"/>
        <v>2015</v>
      </c>
      <c r="Y3736" s="8">
        <f t="shared" si="581"/>
        <v>3</v>
      </c>
    </row>
    <row r="3737" spans="1:25" ht="19" customHeight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582"/>
        <v>42122.484826388885</v>
      </c>
      <c r="L3737" s="12">
        <f t="shared" si="583"/>
        <v>2015</v>
      </c>
      <c r="M3737" s="12">
        <f t="shared" si="584"/>
        <v>4</v>
      </c>
      <c r="N3737" s="11"/>
      <c r="O3737" s="11">
        <f t="shared" si="585"/>
        <v>42152.484826388885</v>
      </c>
      <c r="P3737" t="b">
        <v>0</v>
      </c>
      <c r="Q3737">
        <v>2</v>
      </c>
      <c r="R3737" t="b">
        <v>0</v>
      </c>
      <c r="S3737" t="s">
        <v>8271</v>
      </c>
      <c r="T3737" s="5">
        <f t="shared" si="586"/>
        <v>13.333333333333334</v>
      </c>
      <c r="U3737" s="5">
        <f t="shared" si="587"/>
        <v>10</v>
      </c>
      <c r="V3737" t="str">
        <f t="shared" si="588"/>
        <v>theater</v>
      </c>
      <c r="W3737" t="str">
        <f t="shared" si="589"/>
        <v>plays</v>
      </c>
      <c r="X3737" s="8">
        <f t="shared" si="580"/>
        <v>2015</v>
      </c>
      <c r="Y3737" s="8">
        <f t="shared" si="581"/>
        <v>4</v>
      </c>
    </row>
    <row r="3738" spans="1:25" ht="19" customHeight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582"/>
        <v>42048.503391203696</v>
      </c>
      <c r="L3738" s="12">
        <f t="shared" si="583"/>
        <v>2015</v>
      </c>
      <c r="M3738" s="12">
        <f t="shared" si="584"/>
        <v>2</v>
      </c>
      <c r="N3738" s="11"/>
      <c r="O3738" s="11">
        <f t="shared" si="585"/>
        <v>42086.541666666664</v>
      </c>
      <c r="P3738" t="b">
        <v>0</v>
      </c>
      <c r="Q3738">
        <v>1</v>
      </c>
      <c r="R3738" t="b">
        <v>0</v>
      </c>
      <c r="S3738" t="s">
        <v>8271</v>
      </c>
      <c r="T3738" s="5">
        <f t="shared" si="586"/>
        <v>0.66666666666666674</v>
      </c>
      <c r="U3738" s="5">
        <f t="shared" si="587"/>
        <v>10</v>
      </c>
      <c r="V3738" t="str">
        <f t="shared" si="588"/>
        <v>theater</v>
      </c>
      <c r="W3738" t="str">
        <f t="shared" si="589"/>
        <v>plays</v>
      </c>
      <c r="X3738" s="8">
        <f t="shared" si="580"/>
        <v>2015</v>
      </c>
      <c r="Y3738" s="8">
        <f t="shared" si="581"/>
        <v>2</v>
      </c>
    </row>
    <row r="3739" spans="1:25" ht="19" customHeight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582"/>
        <v>42297.482673611106</v>
      </c>
      <c r="L3739" s="12">
        <f t="shared" si="583"/>
        <v>2015</v>
      </c>
      <c r="M3739" s="12">
        <f t="shared" si="584"/>
        <v>10</v>
      </c>
      <c r="N3739" s="11"/>
      <c r="O3739" s="11">
        <f t="shared" si="585"/>
        <v>42320.082638888889</v>
      </c>
      <c r="P3739" t="b">
        <v>0</v>
      </c>
      <c r="Q3739">
        <v>4</v>
      </c>
      <c r="R3739" t="b">
        <v>0</v>
      </c>
      <c r="S3739" t="s">
        <v>8271</v>
      </c>
      <c r="T3739" s="5">
        <f t="shared" si="586"/>
        <v>21.428571428571427</v>
      </c>
      <c r="U3739" s="5">
        <f t="shared" si="587"/>
        <v>37.5</v>
      </c>
      <c r="V3739" t="str">
        <f t="shared" si="588"/>
        <v>theater</v>
      </c>
      <c r="W3739" t="str">
        <f t="shared" si="589"/>
        <v>plays</v>
      </c>
      <c r="X3739" s="8">
        <f t="shared" si="580"/>
        <v>2015</v>
      </c>
      <c r="Y3739" s="8">
        <f t="shared" si="581"/>
        <v>10</v>
      </c>
    </row>
    <row r="3740" spans="1:25" ht="19" customHeight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582"/>
        <v>41813.730381944442</v>
      </c>
      <c r="L3740" s="12">
        <f t="shared" si="583"/>
        <v>2014</v>
      </c>
      <c r="M3740" s="12">
        <f t="shared" si="584"/>
        <v>6</v>
      </c>
      <c r="N3740" s="11"/>
      <c r="O3740" s="11">
        <f t="shared" si="585"/>
        <v>41835.708333333328</v>
      </c>
      <c r="P3740" t="b">
        <v>0</v>
      </c>
      <c r="Q3740">
        <v>6</v>
      </c>
      <c r="R3740" t="b">
        <v>0</v>
      </c>
      <c r="S3740" t="s">
        <v>8271</v>
      </c>
      <c r="T3740" s="5">
        <f t="shared" si="586"/>
        <v>18</v>
      </c>
      <c r="U3740" s="5">
        <f t="shared" si="587"/>
        <v>45</v>
      </c>
      <c r="V3740" t="str">
        <f t="shared" si="588"/>
        <v>theater</v>
      </c>
      <c r="W3740" t="str">
        <f t="shared" si="589"/>
        <v>plays</v>
      </c>
      <c r="X3740" s="8">
        <f t="shared" si="580"/>
        <v>2014</v>
      </c>
      <c r="Y3740" s="8">
        <f t="shared" si="581"/>
        <v>6</v>
      </c>
    </row>
    <row r="3741" spans="1:25" ht="19" customHeight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582"/>
        <v>42548.241527777776</v>
      </c>
      <c r="L3741" s="12">
        <f t="shared" si="583"/>
        <v>2016</v>
      </c>
      <c r="M3741" s="12">
        <f t="shared" si="584"/>
        <v>6</v>
      </c>
      <c r="N3741" s="11"/>
      <c r="O3741" s="11">
        <f t="shared" si="585"/>
        <v>42568.241527777776</v>
      </c>
      <c r="P3741" t="b">
        <v>0</v>
      </c>
      <c r="Q3741">
        <v>8</v>
      </c>
      <c r="R3741" t="b">
        <v>0</v>
      </c>
      <c r="S3741" t="s">
        <v>8271</v>
      </c>
      <c r="T3741" s="5">
        <f t="shared" si="586"/>
        <v>20.125</v>
      </c>
      <c r="U3741" s="5">
        <f t="shared" si="587"/>
        <v>100.625</v>
      </c>
      <c r="V3741" t="str">
        <f t="shared" si="588"/>
        <v>theater</v>
      </c>
      <c r="W3741" t="str">
        <f t="shared" si="589"/>
        <v>plays</v>
      </c>
      <c r="X3741" s="8">
        <f t="shared" si="580"/>
        <v>2016</v>
      </c>
      <c r="Y3741" s="8">
        <f t="shared" si="581"/>
        <v>6</v>
      </c>
    </row>
    <row r="3742" spans="1:25" ht="19" customHeight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582"/>
        <v>41832.881423611107</v>
      </c>
      <c r="L3742" s="12">
        <f t="shared" si="583"/>
        <v>2014</v>
      </c>
      <c r="M3742" s="12">
        <f t="shared" si="584"/>
        <v>7</v>
      </c>
      <c r="N3742" s="11"/>
      <c r="O3742" s="11">
        <f t="shared" si="585"/>
        <v>41862.870810185181</v>
      </c>
      <c r="P3742" t="b">
        <v>0</v>
      </c>
      <c r="Q3742">
        <v>14</v>
      </c>
      <c r="R3742" t="b">
        <v>0</v>
      </c>
      <c r="S3742" t="s">
        <v>8271</v>
      </c>
      <c r="T3742" s="5">
        <f t="shared" si="586"/>
        <v>17.899999999999999</v>
      </c>
      <c r="U3742" s="5">
        <f t="shared" si="587"/>
        <v>25.571428571428573</v>
      </c>
      <c r="V3742" t="str">
        <f t="shared" si="588"/>
        <v>theater</v>
      </c>
      <c r="W3742" t="str">
        <f t="shared" si="589"/>
        <v>plays</v>
      </c>
      <c r="X3742" s="8">
        <f t="shared" si="580"/>
        <v>2014</v>
      </c>
      <c r="Y3742" s="8">
        <f t="shared" si="581"/>
        <v>7</v>
      </c>
    </row>
    <row r="3743" spans="1:25" ht="19" customHeight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582"/>
        <v>42325.712384259255</v>
      </c>
      <c r="L3743" s="12">
        <f t="shared" si="583"/>
        <v>2015</v>
      </c>
      <c r="M3743" s="12">
        <f t="shared" si="584"/>
        <v>11</v>
      </c>
      <c r="N3743" s="11"/>
      <c r="O3743" s="11">
        <f t="shared" si="585"/>
        <v>42355.712384259255</v>
      </c>
      <c r="P3743" t="b">
        <v>0</v>
      </c>
      <c r="Q3743">
        <v>0</v>
      </c>
      <c r="R3743" t="b">
        <v>0</v>
      </c>
      <c r="S3743" t="s">
        <v>8271</v>
      </c>
      <c r="T3743" s="5">
        <f t="shared" si="586"/>
        <v>0</v>
      </c>
      <c r="U3743" s="5">
        <f t="shared" si="587"/>
        <v>0</v>
      </c>
      <c r="V3743" t="str">
        <f t="shared" si="588"/>
        <v>theater</v>
      </c>
      <c r="W3743" t="str">
        <f t="shared" si="589"/>
        <v>plays</v>
      </c>
      <c r="X3743" s="8">
        <f t="shared" si="580"/>
        <v>2015</v>
      </c>
      <c r="Y3743" s="8">
        <f t="shared" si="581"/>
        <v>11</v>
      </c>
    </row>
    <row r="3744" spans="1:25" ht="19" customHeight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582"/>
        <v>41858.006296296291</v>
      </c>
      <c r="L3744" s="12">
        <f t="shared" si="583"/>
        <v>2014</v>
      </c>
      <c r="M3744" s="12">
        <f t="shared" si="584"/>
        <v>8</v>
      </c>
      <c r="N3744" s="11"/>
      <c r="O3744" s="11">
        <f t="shared" si="585"/>
        <v>41888.006296296291</v>
      </c>
      <c r="P3744" t="b">
        <v>0</v>
      </c>
      <c r="Q3744">
        <v>4</v>
      </c>
      <c r="R3744" t="b">
        <v>0</v>
      </c>
      <c r="S3744" t="s">
        <v>8271</v>
      </c>
      <c r="T3744" s="5">
        <f t="shared" si="586"/>
        <v>2</v>
      </c>
      <c r="U3744" s="5">
        <f t="shared" si="587"/>
        <v>25</v>
      </c>
      <c r="V3744" t="str">
        <f t="shared" si="588"/>
        <v>theater</v>
      </c>
      <c r="W3744" t="str">
        <f t="shared" si="589"/>
        <v>plays</v>
      </c>
      <c r="X3744" s="8">
        <f t="shared" si="580"/>
        <v>2014</v>
      </c>
      <c r="Y3744" s="8">
        <f t="shared" si="581"/>
        <v>8</v>
      </c>
    </row>
    <row r="3745" spans="1:25" ht="19" customHeight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582"/>
        <v>41793.501898148148</v>
      </c>
      <c r="L3745" s="12">
        <f t="shared" si="583"/>
        <v>2014</v>
      </c>
      <c r="M3745" s="12">
        <f t="shared" si="584"/>
        <v>6</v>
      </c>
      <c r="N3745" s="11"/>
      <c r="O3745" s="11">
        <f t="shared" si="585"/>
        <v>41823.501898148148</v>
      </c>
      <c r="P3745" t="b">
        <v>0</v>
      </c>
      <c r="Q3745">
        <v>0</v>
      </c>
      <c r="R3745" t="b">
        <v>0</v>
      </c>
      <c r="S3745" t="s">
        <v>8271</v>
      </c>
      <c r="T3745" s="5">
        <f t="shared" si="586"/>
        <v>0</v>
      </c>
      <c r="U3745" s="5">
        <f t="shared" si="587"/>
        <v>0</v>
      </c>
      <c r="V3745" t="str">
        <f t="shared" si="588"/>
        <v>theater</v>
      </c>
      <c r="W3745" t="str">
        <f t="shared" si="589"/>
        <v>plays</v>
      </c>
      <c r="X3745" s="8">
        <f t="shared" si="580"/>
        <v>2014</v>
      </c>
      <c r="Y3745" s="8">
        <f t="shared" si="581"/>
        <v>6</v>
      </c>
    </row>
    <row r="3746" spans="1:25" ht="19" customHeight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582"/>
        <v>41793.605925925927</v>
      </c>
      <c r="L3746" s="12">
        <f t="shared" si="583"/>
        <v>2014</v>
      </c>
      <c r="M3746" s="12">
        <f t="shared" si="584"/>
        <v>6</v>
      </c>
      <c r="N3746" s="11"/>
      <c r="O3746" s="11">
        <f t="shared" si="585"/>
        <v>41824.957638888889</v>
      </c>
      <c r="P3746" t="b">
        <v>0</v>
      </c>
      <c r="Q3746">
        <v>0</v>
      </c>
      <c r="R3746" t="b">
        <v>0</v>
      </c>
      <c r="S3746" t="s">
        <v>8271</v>
      </c>
      <c r="T3746" s="5">
        <f t="shared" si="586"/>
        <v>0</v>
      </c>
      <c r="U3746" s="5">
        <f t="shared" si="587"/>
        <v>0</v>
      </c>
      <c r="V3746" t="str">
        <f t="shared" si="588"/>
        <v>theater</v>
      </c>
      <c r="W3746" t="str">
        <f t="shared" si="589"/>
        <v>plays</v>
      </c>
      <c r="X3746" s="8">
        <f t="shared" si="580"/>
        <v>2014</v>
      </c>
      <c r="Y3746" s="8">
        <f t="shared" si="581"/>
        <v>6</v>
      </c>
    </row>
    <row r="3747" spans="1:25" ht="19" customHeight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582"/>
        <v>41831.489606481475</v>
      </c>
      <c r="L3747" s="12">
        <f t="shared" si="583"/>
        <v>2014</v>
      </c>
      <c r="M3747" s="12">
        <f t="shared" si="584"/>
        <v>7</v>
      </c>
      <c r="N3747" s="11"/>
      <c r="O3747" s="11">
        <f t="shared" si="585"/>
        <v>41861.489606481475</v>
      </c>
      <c r="P3747" t="b">
        <v>0</v>
      </c>
      <c r="Q3747">
        <v>1</v>
      </c>
      <c r="R3747" t="b">
        <v>0</v>
      </c>
      <c r="S3747" t="s">
        <v>8271</v>
      </c>
      <c r="T3747" s="5">
        <f t="shared" si="586"/>
        <v>10</v>
      </c>
      <c r="U3747" s="5">
        <f t="shared" si="587"/>
        <v>10</v>
      </c>
      <c r="V3747" t="str">
        <f t="shared" si="588"/>
        <v>theater</v>
      </c>
      <c r="W3747" t="str">
        <f t="shared" si="589"/>
        <v>plays</v>
      </c>
      <c r="X3747" s="8">
        <f t="shared" si="580"/>
        <v>2014</v>
      </c>
      <c r="Y3747" s="8">
        <f t="shared" si="581"/>
        <v>7</v>
      </c>
    </row>
    <row r="3748" spans="1:25" ht="19" customHeight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582"/>
        <v>42621.18100694444</v>
      </c>
      <c r="L3748" s="12">
        <f t="shared" si="583"/>
        <v>2016</v>
      </c>
      <c r="M3748" s="12">
        <f t="shared" si="584"/>
        <v>9</v>
      </c>
      <c r="N3748" s="11"/>
      <c r="O3748" s="11">
        <f t="shared" si="585"/>
        <v>42651.18100694444</v>
      </c>
      <c r="P3748" t="b">
        <v>0</v>
      </c>
      <c r="Q3748">
        <v>1</v>
      </c>
      <c r="R3748" t="b">
        <v>0</v>
      </c>
      <c r="S3748" t="s">
        <v>8271</v>
      </c>
      <c r="T3748" s="5">
        <f t="shared" si="586"/>
        <v>2.3764705882352941</v>
      </c>
      <c r="U3748" s="5">
        <f t="shared" si="587"/>
        <v>202</v>
      </c>
      <c r="V3748" t="str">
        <f t="shared" si="588"/>
        <v>theater</v>
      </c>
      <c r="W3748" t="str">
        <f t="shared" si="589"/>
        <v>plays</v>
      </c>
      <c r="X3748" s="8">
        <f t="shared" si="580"/>
        <v>2016</v>
      </c>
      <c r="Y3748" s="8">
        <f t="shared" si="581"/>
        <v>9</v>
      </c>
    </row>
    <row r="3749" spans="1:25" ht="19" customHeight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582"/>
        <v>42164.091388888883</v>
      </c>
      <c r="L3749" s="12">
        <f t="shared" si="583"/>
        <v>2015</v>
      </c>
      <c r="M3749" s="12">
        <f t="shared" si="584"/>
        <v>6</v>
      </c>
      <c r="N3749" s="11"/>
      <c r="O3749" s="11">
        <f t="shared" si="585"/>
        <v>42190.749305555553</v>
      </c>
      <c r="P3749" t="b">
        <v>0</v>
      </c>
      <c r="Q3749">
        <v>1</v>
      </c>
      <c r="R3749" t="b">
        <v>0</v>
      </c>
      <c r="S3749" t="s">
        <v>8271</v>
      </c>
      <c r="T3749" s="5">
        <f t="shared" si="586"/>
        <v>1</v>
      </c>
      <c r="U3749" s="5">
        <f t="shared" si="587"/>
        <v>25</v>
      </c>
      <c r="V3749" t="str">
        <f t="shared" si="588"/>
        <v>theater</v>
      </c>
      <c r="W3749" t="str">
        <f t="shared" si="589"/>
        <v>plays</v>
      </c>
      <c r="X3749" s="8">
        <f t="shared" si="580"/>
        <v>2015</v>
      </c>
      <c r="Y3749" s="8">
        <f t="shared" si="581"/>
        <v>6</v>
      </c>
    </row>
    <row r="3750" spans="1:25" ht="19" customHeight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582"/>
        <v>42395.498101851852</v>
      </c>
      <c r="L3750" s="12">
        <f t="shared" si="583"/>
        <v>2016</v>
      </c>
      <c r="M3750" s="12">
        <f t="shared" si="584"/>
        <v>1</v>
      </c>
      <c r="N3750" s="11"/>
      <c r="O3750" s="11">
        <f t="shared" si="585"/>
        <v>42416.040972222218</v>
      </c>
      <c r="P3750" t="b">
        <v>0</v>
      </c>
      <c r="Q3750">
        <v>52</v>
      </c>
      <c r="R3750" t="b">
        <v>1</v>
      </c>
      <c r="S3750" t="s">
        <v>8305</v>
      </c>
      <c r="T3750" s="5">
        <f t="shared" si="586"/>
        <v>103.52</v>
      </c>
      <c r="U3750" s="5">
        <f t="shared" si="587"/>
        <v>99.538461538461533</v>
      </c>
      <c r="V3750" t="str">
        <f t="shared" si="588"/>
        <v>theater</v>
      </c>
      <c r="W3750" t="str">
        <f t="shared" si="589"/>
        <v>musical</v>
      </c>
      <c r="X3750" s="8">
        <f t="shared" si="580"/>
        <v>2016</v>
      </c>
      <c r="Y3750" s="8">
        <f t="shared" si="581"/>
        <v>1</v>
      </c>
    </row>
    <row r="3751" spans="1:25" ht="19" customHeight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582"/>
        <v>42457.918842592589</v>
      </c>
      <c r="L3751" s="12">
        <f t="shared" si="583"/>
        <v>2016</v>
      </c>
      <c r="M3751" s="12">
        <f t="shared" si="584"/>
        <v>3</v>
      </c>
      <c r="N3751" s="11"/>
      <c r="O3751" s="11">
        <f t="shared" si="585"/>
        <v>42488.957638888889</v>
      </c>
      <c r="P3751" t="b">
        <v>0</v>
      </c>
      <c r="Q3751">
        <v>7</v>
      </c>
      <c r="R3751" t="b">
        <v>1</v>
      </c>
      <c r="S3751" t="s">
        <v>8305</v>
      </c>
      <c r="T3751" s="5">
        <f t="shared" si="586"/>
        <v>105</v>
      </c>
      <c r="U3751" s="5">
        <f t="shared" si="587"/>
        <v>75</v>
      </c>
      <c r="V3751" t="str">
        <f t="shared" si="588"/>
        <v>theater</v>
      </c>
      <c r="W3751" t="str">
        <f t="shared" si="589"/>
        <v>musical</v>
      </c>
      <c r="X3751" s="8">
        <f t="shared" si="580"/>
        <v>2016</v>
      </c>
      <c r="Y3751" s="8">
        <f t="shared" si="581"/>
        <v>3</v>
      </c>
    </row>
    <row r="3752" spans="1:25" ht="19" customHeight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582"/>
        <v>42016.773240740738</v>
      </c>
      <c r="L3752" s="12">
        <f t="shared" si="583"/>
        <v>2015</v>
      </c>
      <c r="M3752" s="12">
        <f t="shared" si="584"/>
        <v>1</v>
      </c>
      <c r="N3752" s="11"/>
      <c r="O3752" s="11">
        <f t="shared" si="585"/>
        <v>42045.124305555553</v>
      </c>
      <c r="P3752" t="b">
        <v>0</v>
      </c>
      <c r="Q3752">
        <v>28</v>
      </c>
      <c r="R3752" t="b">
        <v>1</v>
      </c>
      <c r="S3752" t="s">
        <v>8305</v>
      </c>
      <c r="T3752" s="5">
        <f t="shared" si="586"/>
        <v>100.44999999999999</v>
      </c>
      <c r="U3752" s="5">
        <f t="shared" si="587"/>
        <v>215.25</v>
      </c>
      <c r="V3752" t="str">
        <f t="shared" si="588"/>
        <v>theater</v>
      </c>
      <c r="W3752" t="str">
        <f t="shared" si="589"/>
        <v>musical</v>
      </c>
      <c r="X3752" s="8">
        <f t="shared" si="580"/>
        <v>2015</v>
      </c>
      <c r="Y3752" s="8">
        <f t="shared" si="581"/>
        <v>1</v>
      </c>
    </row>
    <row r="3753" spans="1:25" ht="19" customHeight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582"/>
        <v>42402.827233796292</v>
      </c>
      <c r="L3753" s="12">
        <f t="shared" si="583"/>
        <v>2016</v>
      </c>
      <c r="M3753" s="12">
        <f t="shared" si="584"/>
        <v>2</v>
      </c>
      <c r="N3753" s="11"/>
      <c r="O3753" s="11">
        <f t="shared" si="585"/>
        <v>42462.785567129627</v>
      </c>
      <c r="P3753" t="b">
        <v>0</v>
      </c>
      <c r="Q3753">
        <v>11</v>
      </c>
      <c r="R3753" t="b">
        <v>1</v>
      </c>
      <c r="S3753" t="s">
        <v>8305</v>
      </c>
      <c r="T3753" s="5">
        <f t="shared" si="586"/>
        <v>132.6</v>
      </c>
      <c r="U3753" s="5">
        <f t="shared" si="587"/>
        <v>120.54545454545455</v>
      </c>
      <c r="V3753" t="str">
        <f t="shared" si="588"/>
        <v>theater</v>
      </c>
      <c r="W3753" t="str">
        <f t="shared" si="589"/>
        <v>musical</v>
      </c>
      <c r="X3753" s="8">
        <f t="shared" si="580"/>
        <v>2016</v>
      </c>
      <c r="Y3753" s="8">
        <f t="shared" si="581"/>
        <v>2</v>
      </c>
    </row>
    <row r="3754" spans="1:25" ht="19" customHeight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582"/>
        <v>42619.594155092585</v>
      </c>
      <c r="L3754" s="12">
        <f t="shared" si="583"/>
        <v>2016</v>
      </c>
      <c r="M3754" s="12">
        <f t="shared" si="584"/>
        <v>9</v>
      </c>
      <c r="N3754" s="11"/>
      <c r="O3754" s="11">
        <f t="shared" si="585"/>
        <v>42659.666666666664</v>
      </c>
      <c r="P3754" t="b">
        <v>0</v>
      </c>
      <c r="Q3754">
        <v>15</v>
      </c>
      <c r="R3754" t="b">
        <v>1</v>
      </c>
      <c r="S3754" t="s">
        <v>8305</v>
      </c>
      <c r="T3754" s="5">
        <f t="shared" si="586"/>
        <v>112.99999999999999</v>
      </c>
      <c r="U3754" s="5">
        <f t="shared" si="587"/>
        <v>37.666666666666664</v>
      </c>
      <c r="V3754" t="str">
        <f t="shared" si="588"/>
        <v>theater</v>
      </c>
      <c r="W3754" t="str">
        <f t="shared" si="589"/>
        <v>musical</v>
      </c>
      <c r="X3754" s="8">
        <f t="shared" si="580"/>
        <v>2016</v>
      </c>
      <c r="Y3754" s="8">
        <f t="shared" si="581"/>
        <v>9</v>
      </c>
    </row>
    <row r="3755" spans="1:25" ht="19" customHeight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582"/>
        <v>42128.615740740737</v>
      </c>
      <c r="L3755" s="12">
        <f t="shared" si="583"/>
        <v>2015</v>
      </c>
      <c r="M3755" s="12">
        <f t="shared" si="584"/>
        <v>5</v>
      </c>
      <c r="N3755" s="11"/>
      <c r="O3755" s="11">
        <f t="shared" si="585"/>
        <v>42157.791666666664</v>
      </c>
      <c r="P3755" t="b">
        <v>0</v>
      </c>
      <c r="Q3755">
        <v>30</v>
      </c>
      <c r="R3755" t="b">
        <v>1</v>
      </c>
      <c r="S3755" t="s">
        <v>8305</v>
      </c>
      <c r="T3755" s="5">
        <f t="shared" si="586"/>
        <v>103.34</v>
      </c>
      <c r="U3755" s="5">
        <f t="shared" si="587"/>
        <v>172.23333333333332</v>
      </c>
      <c r="V3755" t="str">
        <f t="shared" si="588"/>
        <v>theater</v>
      </c>
      <c r="W3755" t="str">
        <f t="shared" si="589"/>
        <v>musical</v>
      </c>
      <c r="X3755" s="8">
        <f t="shared" si="580"/>
        <v>2015</v>
      </c>
      <c r="Y3755" s="8">
        <f t="shared" si="581"/>
        <v>5</v>
      </c>
    </row>
    <row r="3756" spans="1:25" ht="19" customHeight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582"/>
        <v>41808.67288194444</v>
      </c>
      <c r="L3756" s="12">
        <f t="shared" si="583"/>
        <v>2014</v>
      </c>
      <c r="M3756" s="12">
        <f t="shared" si="584"/>
        <v>6</v>
      </c>
      <c r="N3756" s="11"/>
      <c r="O3756" s="11">
        <f t="shared" si="585"/>
        <v>41845.999305555553</v>
      </c>
      <c r="P3756" t="b">
        <v>0</v>
      </c>
      <c r="Q3756">
        <v>27</v>
      </c>
      <c r="R3756" t="b">
        <v>1</v>
      </c>
      <c r="S3756" t="s">
        <v>8305</v>
      </c>
      <c r="T3756" s="5">
        <f t="shared" si="586"/>
        <v>120</v>
      </c>
      <c r="U3756" s="5">
        <f t="shared" si="587"/>
        <v>111.11111111111111</v>
      </c>
      <c r="V3756" t="str">
        <f t="shared" si="588"/>
        <v>theater</v>
      </c>
      <c r="W3756" t="str">
        <f t="shared" si="589"/>
        <v>musical</v>
      </c>
      <c r="X3756" s="8">
        <f t="shared" si="580"/>
        <v>2014</v>
      </c>
      <c r="Y3756" s="8">
        <f t="shared" si="581"/>
        <v>6</v>
      </c>
    </row>
    <row r="3757" spans="1:25" ht="19" customHeight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582"/>
        <v>42445.658645833326</v>
      </c>
      <c r="L3757" s="12">
        <f t="shared" si="583"/>
        <v>2016</v>
      </c>
      <c r="M3757" s="12">
        <f t="shared" si="584"/>
        <v>3</v>
      </c>
      <c r="N3757" s="11"/>
      <c r="O3757" s="11">
        <f t="shared" si="585"/>
        <v>42475.658645833326</v>
      </c>
      <c r="P3757" t="b">
        <v>0</v>
      </c>
      <c r="Q3757">
        <v>28</v>
      </c>
      <c r="R3757" t="b">
        <v>1</v>
      </c>
      <c r="S3757" t="s">
        <v>8305</v>
      </c>
      <c r="T3757" s="5">
        <f t="shared" si="586"/>
        <v>129.63636363636363</v>
      </c>
      <c r="U3757" s="5">
        <f t="shared" si="587"/>
        <v>25.464285714285715</v>
      </c>
      <c r="V3757" t="str">
        <f t="shared" si="588"/>
        <v>theater</v>
      </c>
      <c r="W3757" t="str">
        <f t="shared" si="589"/>
        <v>musical</v>
      </c>
      <c r="X3757" s="8">
        <f t="shared" si="580"/>
        <v>2016</v>
      </c>
      <c r="Y3757" s="8">
        <f t="shared" si="581"/>
        <v>3</v>
      </c>
    </row>
    <row r="3758" spans="1:25" ht="19" customHeight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582"/>
        <v>41771.606458333328</v>
      </c>
      <c r="L3758" s="12">
        <f t="shared" si="583"/>
        <v>2014</v>
      </c>
      <c r="M3758" s="12">
        <f t="shared" si="584"/>
        <v>5</v>
      </c>
      <c r="N3758" s="11"/>
      <c r="O3758" s="11">
        <f t="shared" si="585"/>
        <v>41801.606458333328</v>
      </c>
      <c r="P3758" t="b">
        <v>0</v>
      </c>
      <c r="Q3758">
        <v>17</v>
      </c>
      <c r="R3758" t="b">
        <v>1</v>
      </c>
      <c r="S3758" t="s">
        <v>8305</v>
      </c>
      <c r="T3758" s="5">
        <f t="shared" si="586"/>
        <v>101.11111111111111</v>
      </c>
      <c r="U3758" s="5">
        <f t="shared" si="587"/>
        <v>267.64705882352939</v>
      </c>
      <c r="V3758" t="str">
        <f t="shared" si="588"/>
        <v>theater</v>
      </c>
      <c r="W3758" t="str">
        <f t="shared" si="589"/>
        <v>musical</v>
      </c>
      <c r="X3758" s="8">
        <f t="shared" si="580"/>
        <v>2014</v>
      </c>
      <c r="Y3758" s="8">
        <f t="shared" si="581"/>
        <v>5</v>
      </c>
    </row>
    <row r="3759" spans="1:25" ht="19" customHeight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582"/>
        <v>41954.642534722218</v>
      </c>
      <c r="L3759" s="12">
        <f t="shared" si="583"/>
        <v>2014</v>
      </c>
      <c r="M3759" s="12">
        <f t="shared" si="584"/>
        <v>11</v>
      </c>
      <c r="N3759" s="11"/>
      <c r="O3759" s="11">
        <f t="shared" si="585"/>
        <v>41974.642534722218</v>
      </c>
      <c r="P3759" t="b">
        <v>0</v>
      </c>
      <c r="Q3759">
        <v>50</v>
      </c>
      <c r="R3759" t="b">
        <v>1</v>
      </c>
      <c r="S3759" t="s">
        <v>8305</v>
      </c>
      <c r="T3759" s="5">
        <f t="shared" si="586"/>
        <v>108.51428571428572</v>
      </c>
      <c r="U3759" s="5">
        <f t="shared" si="587"/>
        <v>75.959999999999994</v>
      </c>
      <c r="V3759" t="str">
        <f t="shared" si="588"/>
        <v>theater</v>
      </c>
      <c r="W3759" t="str">
        <f t="shared" si="589"/>
        <v>musical</v>
      </c>
      <c r="X3759" s="8">
        <f t="shared" si="580"/>
        <v>2014</v>
      </c>
      <c r="Y3759" s="8">
        <f t="shared" si="581"/>
        <v>11</v>
      </c>
    </row>
    <row r="3760" spans="1:25" ht="19" customHeight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582"/>
        <v>41747.263171296298</v>
      </c>
      <c r="L3760" s="12">
        <f t="shared" si="583"/>
        <v>2014</v>
      </c>
      <c r="M3760" s="12">
        <f t="shared" si="584"/>
        <v>4</v>
      </c>
      <c r="N3760" s="11"/>
      <c r="O3760" s="11">
        <f t="shared" si="585"/>
        <v>41778</v>
      </c>
      <c r="P3760" t="b">
        <v>0</v>
      </c>
      <c r="Q3760">
        <v>26</v>
      </c>
      <c r="R3760" t="b">
        <v>1</v>
      </c>
      <c r="S3760" t="s">
        <v>8305</v>
      </c>
      <c r="T3760" s="5">
        <f t="shared" si="586"/>
        <v>102.33333333333334</v>
      </c>
      <c r="U3760" s="5">
        <f t="shared" si="587"/>
        <v>59.03846153846154</v>
      </c>
      <c r="V3760" t="str">
        <f t="shared" si="588"/>
        <v>theater</v>
      </c>
      <c r="W3760" t="str">
        <f t="shared" si="589"/>
        <v>musical</v>
      </c>
      <c r="X3760" s="8">
        <f t="shared" si="580"/>
        <v>2014</v>
      </c>
      <c r="Y3760" s="8">
        <f t="shared" si="581"/>
        <v>4</v>
      </c>
    </row>
    <row r="3761" spans="1:25" ht="19" customHeight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582"/>
        <v>42181.899918981479</v>
      </c>
      <c r="L3761" s="12">
        <f t="shared" si="583"/>
        <v>2015</v>
      </c>
      <c r="M3761" s="12">
        <f t="shared" si="584"/>
        <v>6</v>
      </c>
      <c r="N3761" s="11"/>
      <c r="O3761" s="11">
        <f t="shared" si="585"/>
        <v>42241.899918981479</v>
      </c>
      <c r="P3761" t="b">
        <v>0</v>
      </c>
      <c r="Q3761">
        <v>88</v>
      </c>
      <c r="R3761" t="b">
        <v>1</v>
      </c>
      <c r="S3761" t="s">
        <v>8305</v>
      </c>
      <c r="T3761" s="5">
        <f t="shared" si="586"/>
        <v>110.24425000000002</v>
      </c>
      <c r="U3761" s="5">
        <f t="shared" si="587"/>
        <v>50.111022727272733</v>
      </c>
      <c r="V3761" t="str">
        <f t="shared" si="588"/>
        <v>theater</v>
      </c>
      <c r="W3761" t="str">
        <f t="shared" si="589"/>
        <v>musical</v>
      </c>
      <c r="X3761" s="8">
        <f t="shared" si="580"/>
        <v>2015</v>
      </c>
      <c r="Y3761" s="8">
        <f t="shared" si="581"/>
        <v>6</v>
      </c>
    </row>
    <row r="3762" spans="1:25" ht="19" customHeight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582"/>
        <v>41739.316967592589</v>
      </c>
      <c r="L3762" s="12">
        <f t="shared" si="583"/>
        <v>2014</v>
      </c>
      <c r="M3762" s="12">
        <f t="shared" si="584"/>
        <v>4</v>
      </c>
      <c r="N3762" s="11"/>
      <c r="O3762" s="11">
        <f t="shared" si="585"/>
        <v>41764.316967592589</v>
      </c>
      <c r="P3762" t="b">
        <v>0</v>
      </c>
      <c r="Q3762">
        <v>91</v>
      </c>
      <c r="R3762" t="b">
        <v>1</v>
      </c>
      <c r="S3762" t="s">
        <v>8305</v>
      </c>
      <c r="T3762" s="5">
        <f t="shared" si="586"/>
        <v>101.0154</v>
      </c>
      <c r="U3762" s="5">
        <f t="shared" si="587"/>
        <v>55.502967032967035</v>
      </c>
      <c r="V3762" t="str">
        <f t="shared" si="588"/>
        <v>theater</v>
      </c>
      <c r="W3762" t="str">
        <f t="shared" si="589"/>
        <v>musical</v>
      </c>
      <c r="X3762" s="8">
        <f t="shared" si="580"/>
        <v>2014</v>
      </c>
      <c r="Y3762" s="8">
        <f t="shared" si="581"/>
        <v>4</v>
      </c>
    </row>
    <row r="3763" spans="1:25" ht="19" customHeight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582"/>
        <v>42173.258530092593</v>
      </c>
      <c r="L3763" s="12">
        <f t="shared" si="583"/>
        <v>2015</v>
      </c>
      <c r="M3763" s="12">
        <f t="shared" si="584"/>
        <v>6</v>
      </c>
      <c r="N3763" s="11"/>
      <c r="O3763" s="11">
        <f t="shared" si="585"/>
        <v>42226.749999999993</v>
      </c>
      <c r="P3763" t="b">
        <v>0</v>
      </c>
      <c r="Q3763">
        <v>3</v>
      </c>
      <c r="R3763" t="b">
        <v>1</v>
      </c>
      <c r="S3763" t="s">
        <v>8305</v>
      </c>
      <c r="T3763" s="5">
        <f t="shared" si="586"/>
        <v>100</v>
      </c>
      <c r="U3763" s="5">
        <f t="shared" si="587"/>
        <v>166.66666666666666</v>
      </c>
      <c r="V3763" t="str">
        <f t="shared" si="588"/>
        <v>theater</v>
      </c>
      <c r="W3763" t="str">
        <f t="shared" si="589"/>
        <v>musical</v>
      </c>
      <c r="X3763" s="8">
        <f t="shared" si="580"/>
        <v>2015</v>
      </c>
      <c r="Y3763" s="8">
        <f t="shared" si="581"/>
        <v>6</v>
      </c>
    </row>
    <row r="3764" spans="1:25" ht="19" customHeight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582"/>
        <v>42193.605196759258</v>
      </c>
      <c r="L3764" s="12">
        <f t="shared" si="583"/>
        <v>2015</v>
      </c>
      <c r="M3764" s="12">
        <f t="shared" si="584"/>
        <v>7</v>
      </c>
      <c r="N3764" s="11"/>
      <c r="O3764" s="11">
        <f t="shared" si="585"/>
        <v>42218.605196759258</v>
      </c>
      <c r="P3764" t="b">
        <v>0</v>
      </c>
      <c r="Q3764">
        <v>28</v>
      </c>
      <c r="R3764" t="b">
        <v>1</v>
      </c>
      <c r="S3764" t="s">
        <v>8305</v>
      </c>
      <c r="T3764" s="5">
        <f t="shared" si="586"/>
        <v>106.24</v>
      </c>
      <c r="U3764" s="5">
        <f t="shared" si="587"/>
        <v>47.428571428571431</v>
      </c>
      <c r="V3764" t="str">
        <f t="shared" si="588"/>
        <v>theater</v>
      </c>
      <c r="W3764" t="str">
        <f t="shared" si="589"/>
        <v>musical</v>
      </c>
      <c r="X3764" s="8">
        <f t="shared" si="580"/>
        <v>2015</v>
      </c>
      <c r="Y3764" s="8">
        <f t="shared" si="581"/>
        <v>7</v>
      </c>
    </row>
    <row r="3765" spans="1:25" ht="19" customHeight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582"/>
        <v>42065.541967592588</v>
      </c>
      <c r="L3765" s="12">
        <f t="shared" si="583"/>
        <v>2015</v>
      </c>
      <c r="M3765" s="12">
        <f t="shared" si="584"/>
        <v>3</v>
      </c>
      <c r="N3765" s="11"/>
      <c r="O3765" s="11">
        <f t="shared" si="585"/>
        <v>42095.500300925924</v>
      </c>
      <c r="P3765" t="b">
        <v>0</v>
      </c>
      <c r="Q3765">
        <v>77</v>
      </c>
      <c r="R3765" t="b">
        <v>1</v>
      </c>
      <c r="S3765" t="s">
        <v>8305</v>
      </c>
      <c r="T3765" s="5">
        <f t="shared" si="586"/>
        <v>100</v>
      </c>
      <c r="U3765" s="5">
        <f t="shared" si="587"/>
        <v>64.935064935064929</v>
      </c>
      <c r="V3765" t="str">
        <f t="shared" si="588"/>
        <v>theater</v>
      </c>
      <c r="W3765" t="str">
        <f t="shared" si="589"/>
        <v>musical</v>
      </c>
      <c r="X3765" s="8">
        <f t="shared" si="580"/>
        <v>2015</v>
      </c>
      <c r="Y3765" s="8">
        <f t="shared" si="581"/>
        <v>3</v>
      </c>
    </row>
    <row r="3766" spans="1:25" ht="19" customHeight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582"/>
        <v>42499.634629629632</v>
      </c>
      <c r="L3766" s="12">
        <f t="shared" si="583"/>
        <v>2016</v>
      </c>
      <c r="M3766" s="12">
        <f t="shared" si="584"/>
        <v>5</v>
      </c>
      <c r="N3766" s="11"/>
      <c r="O3766" s="11">
        <f t="shared" si="585"/>
        <v>42518.816666666666</v>
      </c>
      <c r="P3766" t="b">
        <v>0</v>
      </c>
      <c r="Q3766">
        <v>27</v>
      </c>
      <c r="R3766" t="b">
        <v>1</v>
      </c>
      <c r="S3766" t="s">
        <v>8305</v>
      </c>
      <c r="T3766" s="5">
        <f t="shared" si="586"/>
        <v>100</v>
      </c>
      <c r="U3766" s="5">
        <f t="shared" si="587"/>
        <v>55.555555555555557</v>
      </c>
      <c r="V3766" t="str">
        <f t="shared" si="588"/>
        <v>theater</v>
      </c>
      <c r="W3766" t="str">
        <f t="shared" si="589"/>
        <v>musical</v>
      </c>
      <c r="X3766" s="8">
        <f t="shared" si="580"/>
        <v>2016</v>
      </c>
      <c r="Y3766" s="8">
        <f t="shared" si="581"/>
        <v>5</v>
      </c>
    </row>
    <row r="3767" spans="1:25" ht="19" customHeight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582"/>
        <v>41820.568078703705</v>
      </c>
      <c r="L3767" s="12">
        <f t="shared" si="583"/>
        <v>2014</v>
      </c>
      <c r="M3767" s="12">
        <f t="shared" si="584"/>
        <v>6</v>
      </c>
      <c r="N3767" s="11"/>
      <c r="O3767" s="11">
        <f t="shared" si="585"/>
        <v>41850.568078703705</v>
      </c>
      <c r="P3767" t="b">
        <v>0</v>
      </c>
      <c r="Q3767">
        <v>107</v>
      </c>
      <c r="R3767" t="b">
        <v>1</v>
      </c>
      <c r="S3767" t="s">
        <v>8305</v>
      </c>
      <c r="T3767" s="5">
        <f t="shared" si="586"/>
        <v>113.45714285714286</v>
      </c>
      <c r="U3767" s="5">
        <f t="shared" si="587"/>
        <v>74.224299065420567</v>
      </c>
      <c r="V3767" t="str">
        <f t="shared" si="588"/>
        <v>theater</v>
      </c>
      <c r="W3767" t="str">
        <f t="shared" si="589"/>
        <v>musical</v>
      </c>
      <c r="X3767" s="8">
        <f t="shared" si="580"/>
        <v>2014</v>
      </c>
      <c r="Y3767" s="8">
        <f t="shared" si="581"/>
        <v>6</v>
      </c>
    </row>
    <row r="3768" spans="1:25" ht="19" customHeight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582"/>
        <v>41787.958854166667</v>
      </c>
      <c r="L3768" s="12">
        <f t="shared" si="583"/>
        <v>2014</v>
      </c>
      <c r="M3768" s="12">
        <f t="shared" si="584"/>
        <v>5</v>
      </c>
      <c r="N3768" s="11"/>
      <c r="O3768" s="11">
        <f t="shared" si="585"/>
        <v>41822.958854166667</v>
      </c>
      <c r="P3768" t="b">
        <v>0</v>
      </c>
      <c r="Q3768">
        <v>96</v>
      </c>
      <c r="R3768" t="b">
        <v>1</v>
      </c>
      <c r="S3768" t="s">
        <v>8305</v>
      </c>
      <c r="T3768" s="5">
        <f t="shared" si="586"/>
        <v>102.65010000000001</v>
      </c>
      <c r="U3768" s="5">
        <f t="shared" si="587"/>
        <v>106.9271875</v>
      </c>
      <c r="V3768" t="str">
        <f t="shared" si="588"/>
        <v>theater</v>
      </c>
      <c r="W3768" t="str">
        <f t="shared" si="589"/>
        <v>musical</v>
      </c>
      <c r="X3768" s="8">
        <f t="shared" si="580"/>
        <v>2014</v>
      </c>
      <c r="Y3768" s="8">
        <f t="shared" si="581"/>
        <v>5</v>
      </c>
    </row>
    <row r="3769" spans="1:25" ht="19" customHeight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582"/>
        <v>42049.811307870368</v>
      </c>
      <c r="L3769" s="12">
        <f t="shared" si="583"/>
        <v>2015</v>
      </c>
      <c r="M3769" s="12">
        <f t="shared" si="584"/>
        <v>2</v>
      </c>
      <c r="N3769" s="11"/>
      <c r="O3769" s="11">
        <f t="shared" si="585"/>
        <v>42063.999305555553</v>
      </c>
      <c r="P3769" t="b">
        <v>0</v>
      </c>
      <c r="Q3769">
        <v>56</v>
      </c>
      <c r="R3769" t="b">
        <v>1</v>
      </c>
      <c r="S3769" t="s">
        <v>8305</v>
      </c>
      <c r="T3769" s="5">
        <f t="shared" si="586"/>
        <v>116.75</v>
      </c>
      <c r="U3769" s="5">
        <f t="shared" si="587"/>
        <v>41.696428571428569</v>
      </c>
      <c r="V3769" t="str">
        <f t="shared" si="588"/>
        <v>theater</v>
      </c>
      <c r="W3769" t="str">
        <f t="shared" si="589"/>
        <v>musical</v>
      </c>
      <c r="X3769" s="8">
        <f t="shared" si="580"/>
        <v>2015</v>
      </c>
      <c r="Y3769" s="8">
        <f t="shared" si="581"/>
        <v>2</v>
      </c>
    </row>
    <row r="3770" spans="1:25" ht="19" customHeight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582"/>
        <v>41772.519560185181</v>
      </c>
      <c r="L3770" s="12">
        <f t="shared" si="583"/>
        <v>2014</v>
      </c>
      <c r="M3770" s="12">
        <f t="shared" si="584"/>
        <v>5</v>
      </c>
      <c r="N3770" s="11"/>
      <c r="O3770" s="11">
        <f t="shared" si="585"/>
        <v>41802.519560185181</v>
      </c>
      <c r="P3770" t="b">
        <v>0</v>
      </c>
      <c r="Q3770">
        <v>58</v>
      </c>
      <c r="R3770" t="b">
        <v>1</v>
      </c>
      <c r="S3770" t="s">
        <v>8305</v>
      </c>
      <c r="T3770" s="5">
        <f t="shared" si="586"/>
        <v>107.65274999999998</v>
      </c>
      <c r="U3770" s="5">
        <f t="shared" si="587"/>
        <v>74.243275862068955</v>
      </c>
      <c r="V3770" t="str">
        <f t="shared" si="588"/>
        <v>theater</v>
      </c>
      <c r="W3770" t="str">
        <f t="shared" si="589"/>
        <v>musical</v>
      </c>
      <c r="X3770" s="8">
        <f t="shared" si="580"/>
        <v>2014</v>
      </c>
      <c r="Y3770" s="8">
        <f t="shared" si="581"/>
        <v>5</v>
      </c>
    </row>
    <row r="3771" spans="1:25" ht="19" customHeight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582"/>
        <v>42445.389803240738</v>
      </c>
      <c r="L3771" s="12">
        <f t="shared" si="583"/>
        <v>2016</v>
      </c>
      <c r="M3771" s="12">
        <f t="shared" si="584"/>
        <v>3</v>
      </c>
      <c r="N3771" s="11"/>
      <c r="O3771" s="11">
        <f t="shared" si="585"/>
        <v>42475.389803240738</v>
      </c>
      <c r="P3771" t="b">
        <v>0</v>
      </c>
      <c r="Q3771">
        <v>15</v>
      </c>
      <c r="R3771" t="b">
        <v>1</v>
      </c>
      <c r="S3771" t="s">
        <v>8305</v>
      </c>
      <c r="T3771" s="5">
        <f t="shared" si="586"/>
        <v>100</v>
      </c>
      <c r="U3771" s="5">
        <f t="shared" si="587"/>
        <v>73.333333333333329</v>
      </c>
      <c r="V3771" t="str">
        <f t="shared" si="588"/>
        <v>theater</v>
      </c>
      <c r="W3771" t="str">
        <f t="shared" si="589"/>
        <v>musical</v>
      </c>
      <c r="X3771" s="8">
        <f t="shared" si="580"/>
        <v>2016</v>
      </c>
      <c r="Y3771" s="8">
        <f t="shared" si="581"/>
        <v>3</v>
      </c>
    </row>
    <row r="3772" spans="1:25" ht="19" customHeight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582"/>
        <v>42138.722337962965</v>
      </c>
      <c r="L3772" s="12">
        <f t="shared" si="583"/>
        <v>2015</v>
      </c>
      <c r="M3772" s="12">
        <f t="shared" si="584"/>
        <v>5</v>
      </c>
      <c r="N3772" s="11"/>
      <c r="O3772" s="11">
        <f t="shared" si="585"/>
        <v>42168.722337962965</v>
      </c>
      <c r="P3772" t="b">
        <v>0</v>
      </c>
      <c r="Q3772">
        <v>20</v>
      </c>
      <c r="R3772" t="b">
        <v>1</v>
      </c>
      <c r="S3772" t="s">
        <v>8305</v>
      </c>
      <c r="T3772" s="5">
        <f t="shared" si="586"/>
        <v>100</v>
      </c>
      <c r="U3772" s="5">
        <f t="shared" si="587"/>
        <v>100</v>
      </c>
      <c r="V3772" t="str">
        <f t="shared" si="588"/>
        <v>theater</v>
      </c>
      <c r="W3772" t="str">
        <f t="shared" si="589"/>
        <v>musical</v>
      </c>
      <c r="X3772" s="8">
        <f t="shared" si="580"/>
        <v>2015</v>
      </c>
      <c r="Y3772" s="8">
        <f t="shared" si="581"/>
        <v>5</v>
      </c>
    </row>
    <row r="3773" spans="1:25" ht="19" customHeight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582"/>
        <v>42493.64875</v>
      </c>
      <c r="L3773" s="12">
        <f t="shared" si="583"/>
        <v>2016</v>
      </c>
      <c r="M3773" s="12">
        <f t="shared" si="584"/>
        <v>5</v>
      </c>
      <c r="N3773" s="11"/>
      <c r="O3773" s="11">
        <f t="shared" si="585"/>
        <v>42507.791666666664</v>
      </c>
      <c r="P3773" t="b">
        <v>0</v>
      </c>
      <c r="Q3773">
        <v>38</v>
      </c>
      <c r="R3773" t="b">
        <v>1</v>
      </c>
      <c r="S3773" t="s">
        <v>8305</v>
      </c>
      <c r="T3773" s="5">
        <f t="shared" si="586"/>
        <v>146</v>
      </c>
      <c r="U3773" s="5">
        <f t="shared" si="587"/>
        <v>38.421052631578945</v>
      </c>
      <c r="V3773" t="str">
        <f t="shared" si="588"/>
        <v>theater</v>
      </c>
      <c r="W3773" t="str">
        <f t="shared" si="589"/>
        <v>musical</v>
      </c>
      <c r="X3773" s="8">
        <f t="shared" si="580"/>
        <v>2016</v>
      </c>
      <c r="Y3773" s="8">
        <f t="shared" si="581"/>
        <v>5</v>
      </c>
    </row>
    <row r="3774" spans="1:25" ht="19" customHeight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582"/>
        <v>42682.408634259256</v>
      </c>
      <c r="L3774" s="12">
        <f t="shared" si="583"/>
        <v>2016</v>
      </c>
      <c r="M3774" s="12">
        <f t="shared" si="584"/>
        <v>11</v>
      </c>
      <c r="N3774" s="11"/>
      <c r="O3774" s="11">
        <f t="shared" si="585"/>
        <v>42703.041666666664</v>
      </c>
      <c r="P3774" t="b">
        <v>0</v>
      </c>
      <c r="Q3774">
        <v>33</v>
      </c>
      <c r="R3774" t="b">
        <v>1</v>
      </c>
      <c r="S3774" t="s">
        <v>8305</v>
      </c>
      <c r="T3774" s="5">
        <f t="shared" si="586"/>
        <v>110.2</v>
      </c>
      <c r="U3774" s="5">
        <f t="shared" si="587"/>
        <v>166.96969696969697</v>
      </c>
      <c r="V3774" t="str">
        <f t="shared" si="588"/>
        <v>theater</v>
      </c>
      <c r="W3774" t="str">
        <f t="shared" si="589"/>
        <v>musical</v>
      </c>
      <c r="X3774" s="8">
        <f t="shared" si="580"/>
        <v>2016</v>
      </c>
      <c r="Y3774" s="8">
        <f t="shared" si="581"/>
        <v>11</v>
      </c>
    </row>
    <row r="3775" spans="1:25" ht="19" customHeight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582"/>
        <v>42655.796840277777</v>
      </c>
      <c r="L3775" s="12">
        <f t="shared" si="583"/>
        <v>2016</v>
      </c>
      <c r="M3775" s="12">
        <f t="shared" si="584"/>
        <v>10</v>
      </c>
      <c r="N3775" s="11"/>
      <c r="O3775" s="11">
        <f t="shared" si="585"/>
        <v>42688.880555555552</v>
      </c>
      <c r="P3775" t="b">
        <v>0</v>
      </c>
      <c r="Q3775">
        <v>57</v>
      </c>
      <c r="R3775" t="b">
        <v>1</v>
      </c>
      <c r="S3775" t="s">
        <v>8305</v>
      </c>
      <c r="T3775" s="5">
        <f t="shared" si="586"/>
        <v>108.2</v>
      </c>
      <c r="U3775" s="5">
        <f t="shared" si="587"/>
        <v>94.912280701754383</v>
      </c>
      <c r="V3775" t="str">
        <f t="shared" si="588"/>
        <v>theater</v>
      </c>
      <c r="W3775" t="str">
        <f t="shared" si="589"/>
        <v>musical</v>
      </c>
      <c r="X3775" s="8">
        <f t="shared" si="580"/>
        <v>2016</v>
      </c>
      <c r="Y3775" s="8">
        <f t="shared" si="581"/>
        <v>10</v>
      </c>
    </row>
    <row r="3776" spans="1:25" ht="19" customHeight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582"/>
        <v>42087.583969907406</v>
      </c>
      <c r="L3776" s="12">
        <f t="shared" si="583"/>
        <v>2015</v>
      </c>
      <c r="M3776" s="12">
        <f t="shared" si="584"/>
        <v>3</v>
      </c>
      <c r="N3776" s="11"/>
      <c r="O3776" s="11">
        <f t="shared" si="585"/>
        <v>42103.583969907406</v>
      </c>
      <c r="P3776" t="b">
        <v>0</v>
      </c>
      <c r="Q3776">
        <v>25</v>
      </c>
      <c r="R3776" t="b">
        <v>1</v>
      </c>
      <c r="S3776" t="s">
        <v>8305</v>
      </c>
      <c r="T3776" s="5">
        <f t="shared" si="586"/>
        <v>100</v>
      </c>
      <c r="U3776" s="5">
        <f t="shared" si="587"/>
        <v>100</v>
      </c>
      <c r="V3776" t="str">
        <f t="shared" si="588"/>
        <v>theater</v>
      </c>
      <c r="W3776" t="str">
        <f t="shared" si="589"/>
        <v>musical</v>
      </c>
      <c r="X3776" s="8">
        <f t="shared" si="580"/>
        <v>2015</v>
      </c>
      <c r="Y3776" s="8">
        <f t="shared" si="581"/>
        <v>3</v>
      </c>
    </row>
    <row r="3777" spans="1:25" ht="19" customHeight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582"/>
        <v>42075.734293981477</v>
      </c>
      <c r="L3777" s="12">
        <f t="shared" si="583"/>
        <v>2015</v>
      </c>
      <c r="M3777" s="12">
        <f t="shared" si="584"/>
        <v>3</v>
      </c>
      <c r="N3777" s="11"/>
      <c r="O3777" s="11">
        <f t="shared" si="585"/>
        <v>42102.958333333336</v>
      </c>
      <c r="P3777" t="b">
        <v>0</v>
      </c>
      <c r="Q3777">
        <v>14</v>
      </c>
      <c r="R3777" t="b">
        <v>1</v>
      </c>
      <c r="S3777" t="s">
        <v>8305</v>
      </c>
      <c r="T3777" s="5">
        <f t="shared" si="586"/>
        <v>100.25</v>
      </c>
      <c r="U3777" s="5">
        <f t="shared" si="587"/>
        <v>143.21428571428572</v>
      </c>
      <c r="V3777" t="str">
        <f t="shared" si="588"/>
        <v>theater</v>
      </c>
      <c r="W3777" t="str">
        <f t="shared" si="589"/>
        <v>musical</v>
      </c>
      <c r="X3777" s="8">
        <f t="shared" si="580"/>
        <v>2015</v>
      </c>
      <c r="Y3777" s="8">
        <f t="shared" si="581"/>
        <v>3</v>
      </c>
    </row>
    <row r="3778" spans="1:25" ht="19" customHeight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si="582"/>
        <v>41814.159467592588</v>
      </c>
      <c r="L3778" s="12">
        <f t="shared" si="583"/>
        <v>2014</v>
      </c>
      <c r="M3778" s="12">
        <f t="shared" si="584"/>
        <v>6</v>
      </c>
      <c r="N3778" s="11"/>
      <c r="O3778" s="11">
        <f t="shared" si="585"/>
        <v>41851.833333333328</v>
      </c>
      <c r="P3778" t="b">
        <v>0</v>
      </c>
      <c r="Q3778">
        <v>94</v>
      </c>
      <c r="R3778" t="b">
        <v>1</v>
      </c>
      <c r="S3778" t="s">
        <v>8305</v>
      </c>
      <c r="T3778" s="5">
        <f t="shared" si="586"/>
        <v>106.71250000000001</v>
      </c>
      <c r="U3778" s="5">
        <f t="shared" si="587"/>
        <v>90.819148936170208</v>
      </c>
      <c r="V3778" t="str">
        <f t="shared" si="588"/>
        <v>theater</v>
      </c>
      <c r="W3778" t="str">
        <f t="shared" si="589"/>
        <v>musical</v>
      </c>
      <c r="X3778" s="8">
        <f t="shared" ref="X3778:X3841" si="590">L3778</f>
        <v>2014</v>
      </c>
      <c r="Y3778" s="8">
        <f t="shared" ref="Y3778:Y3841" si="591">M3778</f>
        <v>6</v>
      </c>
    </row>
    <row r="3779" spans="1:25" ht="19" customHeight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ref="K3779:K3842" si="592">(J3779/86400)+25569+(-5/24)</f>
        <v>41886.903020833335</v>
      </c>
      <c r="L3779" s="12">
        <f t="shared" ref="L3779:L3842" si="593">YEAR(K3779)</f>
        <v>2014</v>
      </c>
      <c r="M3779" s="12">
        <f t="shared" ref="M3779:M3842" si="594">MONTH(K3779)</f>
        <v>9</v>
      </c>
      <c r="N3779" s="11"/>
      <c r="O3779" s="11">
        <f t="shared" ref="O3779:O3842" si="595">(I3779/86400)+25569+(-5/24)</f>
        <v>41908.958333333328</v>
      </c>
      <c r="P3779" t="b">
        <v>0</v>
      </c>
      <c r="Q3779">
        <v>59</v>
      </c>
      <c r="R3779" t="b">
        <v>1</v>
      </c>
      <c r="S3779" t="s">
        <v>8305</v>
      </c>
      <c r="T3779" s="5">
        <f t="shared" ref="T3779:T3842" si="596">E3779/D3779*100</f>
        <v>143.19999999999999</v>
      </c>
      <c r="U3779" s="5">
        <f t="shared" ref="U3779:U3842" si="597">IF(Q3779&gt;0,E3779/Q3779,0)</f>
        <v>48.542372881355931</v>
      </c>
      <c r="V3779" t="str">
        <f t="shared" ref="V3779:V3842" si="598">LEFT(S3779,SEARCH("/",S3779)-1)</f>
        <v>theater</v>
      </c>
      <c r="W3779" t="str">
        <f t="shared" ref="W3779:W3842" si="599">RIGHT($S3779,LEN($S3779)-SEARCH("/",$S3779))</f>
        <v>musical</v>
      </c>
      <c r="X3779" s="8">
        <f t="shared" si="590"/>
        <v>2014</v>
      </c>
      <c r="Y3779" s="8">
        <f t="shared" si="591"/>
        <v>9</v>
      </c>
    </row>
    <row r="3780" spans="1:25" ht="19" customHeight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592"/>
        <v>41989.610879629625</v>
      </c>
      <c r="L3780" s="12">
        <f t="shared" si="593"/>
        <v>2014</v>
      </c>
      <c r="M3780" s="12">
        <f t="shared" si="594"/>
        <v>12</v>
      </c>
      <c r="N3780" s="11"/>
      <c r="O3780" s="11">
        <f t="shared" si="595"/>
        <v>42049.610879629625</v>
      </c>
      <c r="P3780" t="b">
        <v>0</v>
      </c>
      <c r="Q3780">
        <v>36</v>
      </c>
      <c r="R3780" t="b">
        <v>1</v>
      </c>
      <c r="S3780" t="s">
        <v>8305</v>
      </c>
      <c r="T3780" s="5">
        <f t="shared" si="596"/>
        <v>105.04166666666667</v>
      </c>
      <c r="U3780" s="5">
        <f t="shared" si="597"/>
        <v>70.027777777777771</v>
      </c>
      <c r="V3780" t="str">
        <f t="shared" si="598"/>
        <v>theater</v>
      </c>
      <c r="W3780" t="str">
        <f t="shared" si="599"/>
        <v>musical</v>
      </c>
      <c r="X3780" s="8">
        <f t="shared" si="590"/>
        <v>2014</v>
      </c>
      <c r="Y3780" s="8">
        <f t="shared" si="591"/>
        <v>12</v>
      </c>
    </row>
    <row r="3781" spans="1:25" ht="19" customHeight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592"/>
        <v>42425.527083333327</v>
      </c>
      <c r="L3781" s="12">
        <f t="shared" si="593"/>
        <v>2016</v>
      </c>
      <c r="M3781" s="12">
        <f t="shared" si="594"/>
        <v>2</v>
      </c>
      <c r="N3781" s="11"/>
      <c r="O3781" s="11">
        <f t="shared" si="595"/>
        <v>42455.485416666663</v>
      </c>
      <c r="P3781" t="b">
        <v>0</v>
      </c>
      <c r="Q3781">
        <v>115</v>
      </c>
      <c r="R3781" t="b">
        <v>1</v>
      </c>
      <c r="S3781" t="s">
        <v>8305</v>
      </c>
      <c r="T3781" s="5">
        <f t="shared" si="596"/>
        <v>103.98</v>
      </c>
      <c r="U3781" s="5">
        <f t="shared" si="597"/>
        <v>135.62608695652173</v>
      </c>
      <c r="V3781" t="str">
        <f t="shared" si="598"/>
        <v>theater</v>
      </c>
      <c r="W3781" t="str">
        <f t="shared" si="599"/>
        <v>musical</v>
      </c>
      <c r="X3781" s="8">
        <f t="shared" si="590"/>
        <v>2016</v>
      </c>
      <c r="Y3781" s="8">
        <f t="shared" si="591"/>
        <v>2</v>
      </c>
    </row>
    <row r="3782" spans="1:25" ht="19" customHeight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592"/>
        <v>42166.011400462965</v>
      </c>
      <c r="L3782" s="12">
        <f t="shared" si="593"/>
        <v>2015</v>
      </c>
      <c r="M3782" s="12">
        <f t="shared" si="594"/>
        <v>6</v>
      </c>
      <c r="N3782" s="11"/>
      <c r="O3782" s="11">
        <f t="shared" si="595"/>
        <v>42198.629166666666</v>
      </c>
      <c r="P3782" t="b">
        <v>0</v>
      </c>
      <c r="Q3782">
        <v>30</v>
      </c>
      <c r="R3782" t="b">
        <v>1</v>
      </c>
      <c r="S3782" t="s">
        <v>8305</v>
      </c>
      <c r="T3782" s="5">
        <f t="shared" si="596"/>
        <v>120</v>
      </c>
      <c r="U3782" s="5">
        <f t="shared" si="597"/>
        <v>100</v>
      </c>
      <c r="V3782" t="str">
        <f t="shared" si="598"/>
        <v>theater</v>
      </c>
      <c r="W3782" t="str">
        <f t="shared" si="599"/>
        <v>musical</v>
      </c>
      <c r="X3782" s="8">
        <f t="shared" si="590"/>
        <v>2015</v>
      </c>
      <c r="Y3782" s="8">
        <f t="shared" si="591"/>
        <v>6</v>
      </c>
    </row>
    <row r="3783" spans="1:25" ht="19" customHeight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592"/>
        <v>41865.674594907403</v>
      </c>
      <c r="L3783" s="12">
        <f t="shared" si="593"/>
        <v>2014</v>
      </c>
      <c r="M3783" s="12">
        <f t="shared" si="594"/>
        <v>8</v>
      </c>
      <c r="N3783" s="11"/>
      <c r="O3783" s="11">
        <f t="shared" si="595"/>
        <v>41890.674594907403</v>
      </c>
      <c r="P3783" t="b">
        <v>0</v>
      </c>
      <c r="Q3783">
        <v>52</v>
      </c>
      <c r="R3783" t="b">
        <v>1</v>
      </c>
      <c r="S3783" t="s">
        <v>8305</v>
      </c>
      <c r="T3783" s="5">
        <f t="shared" si="596"/>
        <v>109.66666666666667</v>
      </c>
      <c r="U3783" s="5">
        <f t="shared" si="597"/>
        <v>94.90384615384616</v>
      </c>
      <c r="V3783" t="str">
        <f t="shared" si="598"/>
        <v>theater</v>
      </c>
      <c r="W3783" t="str">
        <f t="shared" si="599"/>
        <v>musical</v>
      </c>
      <c r="X3783" s="8">
        <f t="shared" si="590"/>
        <v>2014</v>
      </c>
      <c r="Y3783" s="8">
        <f t="shared" si="591"/>
        <v>8</v>
      </c>
    </row>
    <row r="3784" spans="1:25" ht="19" customHeight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592"/>
        <v>42546.653900462959</v>
      </c>
      <c r="L3784" s="12">
        <f t="shared" si="593"/>
        <v>2016</v>
      </c>
      <c r="M3784" s="12">
        <f t="shared" si="594"/>
        <v>6</v>
      </c>
      <c r="N3784" s="11"/>
      <c r="O3784" s="11">
        <f t="shared" si="595"/>
        <v>42575.749999999993</v>
      </c>
      <c r="P3784" t="b">
        <v>0</v>
      </c>
      <c r="Q3784">
        <v>27</v>
      </c>
      <c r="R3784" t="b">
        <v>1</v>
      </c>
      <c r="S3784" t="s">
        <v>8305</v>
      </c>
      <c r="T3784" s="5">
        <f t="shared" si="596"/>
        <v>101.75</v>
      </c>
      <c r="U3784" s="5">
        <f t="shared" si="597"/>
        <v>75.370370370370367</v>
      </c>
      <c r="V3784" t="str">
        <f t="shared" si="598"/>
        <v>theater</v>
      </c>
      <c r="W3784" t="str">
        <f t="shared" si="599"/>
        <v>musical</v>
      </c>
      <c r="X3784" s="8">
        <f t="shared" si="590"/>
        <v>2016</v>
      </c>
      <c r="Y3784" s="8">
        <f t="shared" si="591"/>
        <v>6</v>
      </c>
    </row>
    <row r="3785" spans="1:25" ht="19" customHeight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592"/>
        <v>42419.931944444441</v>
      </c>
      <c r="L3785" s="12">
        <f t="shared" si="593"/>
        <v>2016</v>
      </c>
      <c r="M3785" s="12">
        <f t="shared" si="594"/>
        <v>2</v>
      </c>
      <c r="N3785" s="11"/>
      <c r="O3785" s="11">
        <f t="shared" si="595"/>
        <v>42444.458333333336</v>
      </c>
      <c r="P3785" t="b">
        <v>0</v>
      </c>
      <c r="Q3785">
        <v>24</v>
      </c>
      <c r="R3785" t="b">
        <v>1</v>
      </c>
      <c r="S3785" t="s">
        <v>8305</v>
      </c>
      <c r="T3785" s="5">
        <f t="shared" si="596"/>
        <v>128.91666666666666</v>
      </c>
      <c r="U3785" s="5">
        <f t="shared" si="597"/>
        <v>64.458333333333329</v>
      </c>
      <c r="V3785" t="str">
        <f t="shared" si="598"/>
        <v>theater</v>
      </c>
      <c r="W3785" t="str">
        <f t="shared" si="599"/>
        <v>musical</v>
      </c>
      <c r="X3785" s="8">
        <f t="shared" si="590"/>
        <v>2016</v>
      </c>
      <c r="Y3785" s="8">
        <f t="shared" si="591"/>
        <v>2</v>
      </c>
    </row>
    <row r="3786" spans="1:25" ht="19" customHeight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592"/>
        <v>42531.772361111107</v>
      </c>
      <c r="L3786" s="12">
        <f t="shared" si="593"/>
        <v>2016</v>
      </c>
      <c r="M3786" s="12">
        <f t="shared" si="594"/>
        <v>6</v>
      </c>
      <c r="N3786" s="11"/>
      <c r="O3786" s="11">
        <f t="shared" si="595"/>
        <v>42561.772361111107</v>
      </c>
      <c r="P3786" t="b">
        <v>0</v>
      </c>
      <c r="Q3786">
        <v>10</v>
      </c>
      <c r="R3786" t="b">
        <v>1</v>
      </c>
      <c r="S3786" t="s">
        <v>8305</v>
      </c>
      <c r="T3786" s="5">
        <f t="shared" si="596"/>
        <v>114.99999999999999</v>
      </c>
      <c r="U3786" s="5">
        <f t="shared" si="597"/>
        <v>115</v>
      </c>
      <c r="V3786" t="str">
        <f t="shared" si="598"/>
        <v>theater</v>
      </c>
      <c r="W3786" t="str">
        <f t="shared" si="599"/>
        <v>musical</v>
      </c>
      <c r="X3786" s="8">
        <f t="shared" si="590"/>
        <v>2016</v>
      </c>
      <c r="Y3786" s="8">
        <f t="shared" si="591"/>
        <v>6</v>
      </c>
    </row>
    <row r="3787" spans="1:25" ht="19" customHeight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592"/>
        <v>42548.430196759255</v>
      </c>
      <c r="L3787" s="12">
        <f t="shared" si="593"/>
        <v>2016</v>
      </c>
      <c r="M3787" s="12">
        <f t="shared" si="594"/>
        <v>6</v>
      </c>
      <c r="N3787" s="11"/>
      <c r="O3787" s="11">
        <f t="shared" si="595"/>
        <v>42584.210416666661</v>
      </c>
      <c r="P3787" t="b">
        <v>0</v>
      </c>
      <c r="Q3787">
        <v>30</v>
      </c>
      <c r="R3787" t="b">
        <v>1</v>
      </c>
      <c r="S3787" t="s">
        <v>8305</v>
      </c>
      <c r="T3787" s="5">
        <f t="shared" si="596"/>
        <v>150.75</v>
      </c>
      <c r="U3787" s="5">
        <f t="shared" si="597"/>
        <v>100.5</v>
      </c>
      <c r="V3787" t="str">
        <f t="shared" si="598"/>
        <v>theater</v>
      </c>
      <c r="W3787" t="str">
        <f t="shared" si="599"/>
        <v>musical</v>
      </c>
      <c r="X3787" s="8">
        <f t="shared" si="590"/>
        <v>2016</v>
      </c>
      <c r="Y3787" s="8">
        <f t="shared" si="591"/>
        <v>6</v>
      </c>
    </row>
    <row r="3788" spans="1:25" ht="19" customHeight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592"/>
        <v>42486.829571759255</v>
      </c>
      <c r="L3788" s="12">
        <f t="shared" si="593"/>
        <v>2016</v>
      </c>
      <c r="M3788" s="12">
        <f t="shared" si="594"/>
        <v>4</v>
      </c>
      <c r="N3788" s="11"/>
      <c r="O3788" s="11">
        <f t="shared" si="595"/>
        <v>42516.829571759255</v>
      </c>
      <c r="P3788" t="b">
        <v>0</v>
      </c>
      <c r="Q3788">
        <v>71</v>
      </c>
      <c r="R3788" t="b">
        <v>1</v>
      </c>
      <c r="S3788" t="s">
        <v>8305</v>
      </c>
      <c r="T3788" s="5">
        <f t="shared" si="596"/>
        <v>110.96666666666665</v>
      </c>
      <c r="U3788" s="5">
        <f t="shared" si="597"/>
        <v>93.774647887323937</v>
      </c>
      <c r="V3788" t="str">
        <f t="shared" si="598"/>
        <v>theater</v>
      </c>
      <c r="W3788" t="str">
        <f t="shared" si="599"/>
        <v>musical</v>
      </c>
      <c r="X3788" s="8">
        <f t="shared" si="590"/>
        <v>2016</v>
      </c>
      <c r="Y3788" s="8">
        <f t="shared" si="591"/>
        <v>4</v>
      </c>
    </row>
    <row r="3789" spans="1:25" ht="19" customHeight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592"/>
        <v>42167.326458333329</v>
      </c>
      <c r="L3789" s="12">
        <f t="shared" si="593"/>
        <v>2015</v>
      </c>
      <c r="M3789" s="12">
        <f t="shared" si="594"/>
        <v>6</v>
      </c>
      <c r="N3789" s="11"/>
      <c r="O3789" s="11">
        <f t="shared" si="595"/>
        <v>42195.957638888889</v>
      </c>
      <c r="P3789" t="b">
        <v>0</v>
      </c>
      <c r="Q3789">
        <v>10</v>
      </c>
      <c r="R3789" t="b">
        <v>1</v>
      </c>
      <c r="S3789" t="s">
        <v>8305</v>
      </c>
      <c r="T3789" s="5">
        <f t="shared" si="596"/>
        <v>100.28571428571429</v>
      </c>
      <c r="U3789" s="5">
        <f t="shared" si="597"/>
        <v>35.1</v>
      </c>
      <c r="V3789" t="str">
        <f t="shared" si="598"/>
        <v>theater</v>
      </c>
      <c r="W3789" t="str">
        <f t="shared" si="599"/>
        <v>musical</v>
      </c>
      <c r="X3789" s="8">
        <f t="shared" si="590"/>
        <v>2015</v>
      </c>
      <c r="Y3789" s="8">
        <f t="shared" si="591"/>
        <v>6</v>
      </c>
    </row>
    <row r="3790" spans="1:25" ht="19" customHeight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592"/>
        <v>42333.487488425926</v>
      </c>
      <c r="L3790" s="12">
        <f t="shared" si="593"/>
        <v>2015</v>
      </c>
      <c r="M3790" s="12">
        <f t="shared" si="594"/>
        <v>11</v>
      </c>
      <c r="N3790" s="11"/>
      <c r="O3790" s="11">
        <f t="shared" si="595"/>
        <v>42361.470833333333</v>
      </c>
      <c r="P3790" t="b">
        <v>0</v>
      </c>
      <c r="Q3790">
        <v>1</v>
      </c>
      <c r="R3790" t="b">
        <v>0</v>
      </c>
      <c r="S3790" t="s">
        <v>8305</v>
      </c>
      <c r="T3790" s="5">
        <f t="shared" si="596"/>
        <v>0.66666666666666674</v>
      </c>
      <c r="U3790" s="5">
        <f t="shared" si="597"/>
        <v>500</v>
      </c>
      <c r="V3790" t="str">
        <f t="shared" si="598"/>
        <v>theater</v>
      </c>
      <c r="W3790" t="str">
        <f t="shared" si="599"/>
        <v>musical</v>
      </c>
      <c r="X3790" s="8">
        <f t="shared" si="590"/>
        <v>2015</v>
      </c>
      <c r="Y3790" s="8">
        <f t="shared" si="591"/>
        <v>11</v>
      </c>
    </row>
    <row r="3791" spans="1:25" ht="19" customHeight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592"/>
        <v>42138.590486111112</v>
      </c>
      <c r="L3791" s="12">
        <f t="shared" si="593"/>
        <v>2015</v>
      </c>
      <c r="M3791" s="12">
        <f t="shared" si="594"/>
        <v>5</v>
      </c>
      <c r="N3791" s="11"/>
      <c r="O3791" s="11">
        <f t="shared" si="595"/>
        <v>42170.590486111112</v>
      </c>
      <c r="P3791" t="b">
        <v>0</v>
      </c>
      <c r="Q3791">
        <v>4</v>
      </c>
      <c r="R3791" t="b">
        <v>0</v>
      </c>
      <c r="S3791" t="s">
        <v>8305</v>
      </c>
      <c r="T3791" s="5">
        <f t="shared" si="596"/>
        <v>3.267605633802817</v>
      </c>
      <c r="U3791" s="5">
        <f t="shared" si="597"/>
        <v>29</v>
      </c>
      <c r="V3791" t="str">
        <f t="shared" si="598"/>
        <v>theater</v>
      </c>
      <c r="W3791" t="str">
        <f t="shared" si="599"/>
        <v>musical</v>
      </c>
      <c r="X3791" s="8">
        <f t="shared" si="590"/>
        <v>2015</v>
      </c>
      <c r="Y3791" s="8">
        <f t="shared" si="591"/>
        <v>5</v>
      </c>
    </row>
    <row r="3792" spans="1:25" ht="19" customHeight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592"/>
        <v>42666.458599537036</v>
      </c>
      <c r="L3792" s="12">
        <f t="shared" si="593"/>
        <v>2016</v>
      </c>
      <c r="M3792" s="12">
        <f t="shared" si="594"/>
        <v>10</v>
      </c>
      <c r="N3792" s="11"/>
      <c r="O3792" s="11">
        <f t="shared" si="595"/>
        <v>42696.5002662037</v>
      </c>
      <c r="P3792" t="b">
        <v>0</v>
      </c>
      <c r="Q3792">
        <v>0</v>
      </c>
      <c r="R3792" t="b">
        <v>0</v>
      </c>
      <c r="S3792" t="s">
        <v>8305</v>
      </c>
      <c r="T3792" s="5">
        <f t="shared" si="596"/>
        <v>0</v>
      </c>
      <c r="U3792" s="5">
        <f t="shared" si="597"/>
        <v>0</v>
      </c>
      <c r="V3792" t="str">
        <f t="shared" si="598"/>
        <v>theater</v>
      </c>
      <c r="W3792" t="str">
        <f t="shared" si="599"/>
        <v>musical</v>
      </c>
      <c r="X3792" s="8">
        <f t="shared" si="590"/>
        <v>2016</v>
      </c>
      <c r="Y3792" s="8">
        <f t="shared" si="591"/>
        <v>10</v>
      </c>
    </row>
    <row r="3793" spans="1:25" ht="19" customHeight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592"/>
        <v>41766.4837037037</v>
      </c>
      <c r="L3793" s="12">
        <f t="shared" si="593"/>
        <v>2014</v>
      </c>
      <c r="M3793" s="12">
        <f t="shared" si="594"/>
        <v>5</v>
      </c>
      <c r="N3793" s="11"/>
      <c r="O3793" s="11">
        <f t="shared" si="595"/>
        <v>41826.4837037037</v>
      </c>
      <c r="P3793" t="b">
        <v>0</v>
      </c>
      <c r="Q3793">
        <v>0</v>
      </c>
      <c r="R3793" t="b">
        <v>0</v>
      </c>
      <c r="S3793" t="s">
        <v>8305</v>
      </c>
      <c r="T3793" s="5">
        <f t="shared" si="596"/>
        <v>0</v>
      </c>
      <c r="U3793" s="5">
        <f t="shared" si="597"/>
        <v>0</v>
      </c>
      <c r="V3793" t="str">
        <f t="shared" si="598"/>
        <v>theater</v>
      </c>
      <c r="W3793" t="str">
        <f t="shared" si="599"/>
        <v>musical</v>
      </c>
      <c r="X3793" s="8">
        <f t="shared" si="590"/>
        <v>2014</v>
      </c>
      <c r="Y3793" s="8">
        <f t="shared" si="591"/>
        <v>5</v>
      </c>
    </row>
    <row r="3794" spans="1:25" ht="19" customHeight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592"/>
        <v>42170.238680555551</v>
      </c>
      <c r="L3794" s="12">
        <f t="shared" si="593"/>
        <v>2015</v>
      </c>
      <c r="M3794" s="12">
        <f t="shared" si="594"/>
        <v>6</v>
      </c>
      <c r="N3794" s="11"/>
      <c r="O3794" s="11">
        <f t="shared" si="595"/>
        <v>42200.238680555551</v>
      </c>
      <c r="P3794" t="b">
        <v>0</v>
      </c>
      <c r="Q3794">
        <v>2</v>
      </c>
      <c r="R3794" t="b">
        <v>0</v>
      </c>
      <c r="S3794" t="s">
        <v>8305</v>
      </c>
      <c r="T3794" s="5">
        <f t="shared" si="596"/>
        <v>0.27999999999999997</v>
      </c>
      <c r="U3794" s="5">
        <f t="shared" si="597"/>
        <v>17.5</v>
      </c>
      <c r="V3794" t="str">
        <f t="shared" si="598"/>
        <v>theater</v>
      </c>
      <c r="W3794" t="str">
        <f t="shared" si="599"/>
        <v>musical</v>
      </c>
      <c r="X3794" s="8">
        <f t="shared" si="590"/>
        <v>2015</v>
      </c>
      <c r="Y3794" s="8">
        <f t="shared" si="591"/>
        <v>6</v>
      </c>
    </row>
    <row r="3795" spans="1:25" ht="19" customHeight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592"/>
        <v>41968.73065972222</v>
      </c>
      <c r="L3795" s="12">
        <f t="shared" si="593"/>
        <v>2014</v>
      </c>
      <c r="M3795" s="12">
        <f t="shared" si="594"/>
        <v>11</v>
      </c>
      <c r="N3795" s="11"/>
      <c r="O3795" s="11">
        <f t="shared" si="595"/>
        <v>41989.73065972222</v>
      </c>
      <c r="P3795" t="b">
        <v>0</v>
      </c>
      <c r="Q3795">
        <v>24</v>
      </c>
      <c r="R3795" t="b">
        <v>0</v>
      </c>
      <c r="S3795" t="s">
        <v>8305</v>
      </c>
      <c r="T3795" s="5">
        <f t="shared" si="596"/>
        <v>59.657142857142851</v>
      </c>
      <c r="U3795" s="5">
        <f t="shared" si="597"/>
        <v>174</v>
      </c>
      <c r="V3795" t="str">
        <f t="shared" si="598"/>
        <v>theater</v>
      </c>
      <c r="W3795" t="str">
        <f t="shared" si="599"/>
        <v>musical</v>
      </c>
      <c r="X3795" s="8">
        <f t="shared" si="590"/>
        <v>2014</v>
      </c>
      <c r="Y3795" s="8">
        <f t="shared" si="591"/>
        <v>11</v>
      </c>
    </row>
    <row r="3796" spans="1:25" ht="19" customHeight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592"/>
        <v>42132.372152777774</v>
      </c>
      <c r="L3796" s="12">
        <f t="shared" si="593"/>
        <v>2015</v>
      </c>
      <c r="M3796" s="12">
        <f t="shared" si="594"/>
        <v>5</v>
      </c>
      <c r="N3796" s="11"/>
      <c r="O3796" s="11">
        <f t="shared" si="595"/>
        <v>42162.372152777774</v>
      </c>
      <c r="P3796" t="b">
        <v>0</v>
      </c>
      <c r="Q3796">
        <v>1</v>
      </c>
      <c r="R3796" t="b">
        <v>0</v>
      </c>
      <c r="S3796" t="s">
        <v>8305</v>
      </c>
      <c r="T3796" s="5">
        <f t="shared" si="596"/>
        <v>1</v>
      </c>
      <c r="U3796" s="5">
        <f t="shared" si="597"/>
        <v>50</v>
      </c>
      <c r="V3796" t="str">
        <f t="shared" si="598"/>
        <v>theater</v>
      </c>
      <c r="W3796" t="str">
        <f t="shared" si="599"/>
        <v>musical</v>
      </c>
      <c r="X3796" s="8">
        <f t="shared" si="590"/>
        <v>2015</v>
      </c>
      <c r="Y3796" s="8">
        <f t="shared" si="591"/>
        <v>5</v>
      </c>
    </row>
    <row r="3797" spans="1:25" ht="19" customHeight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592"/>
        <v>42201.227893518517</v>
      </c>
      <c r="L3797" s="12">
        <f t="shared" si="593"/>
        <v>2015</v>
      </c>
      <c r="M3797" s="12">
        <f t="shared" si="594"/>
        <v>7</v>
      </c>
      <c r="N3797" s="11"/>
      <c r="O3797" s="11">
        <f t="shared" si="595"/>
        <v>42244.729166666664</v>
      </c>
      <c r="P3797" t="b">
        <v>0</v>
      </c>
      <c r="Q3797">
        <v>2</v>
      </c>
      <c r="R3797" t="b">
        <v>0</v>
      </c>
      <c r="S3797" t="s">
        <v>8305</v>
      </c>
      <c r="T3797" s="5">
        <f t="shared" si="596"/>
        <v>1.6666666666666667</v>
      </c>
      <c r="U3797" s="5">
        <f t="shared" si="597"/>
        <v>5</v>
      </c>
      <c r="V3797" t="str">
        <f t="shared" si="598"/>
        <v>theater</v>
      </c>
      <c r="W3797" t="str">
        <f t="shared" si="599"/>
        <v>musical</v>
      </c>
      <c r="X3797" s="8">
        <f t="shared" si="590"/>
        <v>2015</v>
      </c>
      <c r="Y3797" s="8">
        <f t="shared" si="591"/>
        <v>7</v>
      </c>
    </row>
    <row r="3798" spans="1:25" ht="19" customHeight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592"/>
        <v>42688.821250000001</v>
      </c>
      <c r="L3798" s="12">
        <f t="shared" si="593"/>
        <v>2016</v>
      </c>
      <c r="M3798" s="12">
        <f t="shared" si="594"/>
        <v>11</v>
      </c>
      <c r="N3798" s="11"/>
      <c r="O3798" s="11">
        <f t="shared" si="595"/>
        <v>42748.821250000001</v>
      </c>
      <c r="P3798" t="b">
        <v>0</v>
      </c>
      <c r="Q3798">
        <v>1</v>
      </c>
      <c r="R3798" t="b">
        <v>0</v>
      </c>
      <c r="S3798" t="s">
        <v>8305</v>
      </c>
      <c r="T3798" s="5">
        <f t="shared" si="596"/>
        <v>4.4444444444444444E-3</v>
      </c>
      <c r="U3798" s="5">
        <f t="shared" si="597"/>
        <v>1</v>
      </c>
      <c r="V3798" t="str">
        <f t="shared" si="598"/>
        <v>theater</v>
      </c>
      <c r="W3798" t="str">
        <f t="shared" si="599"/>
        <v>musical</v>
      </c>
      <c r="X3798" s="8">
        <f t="shared" si="590"/>
        <v>2016</v>
      </c>
      <c r="Y3798" s="8">
        <f t="shared" si="591"/>
        <v>11</v>
      </c>
    </row>
    <row r="3799" spans="1:25" ht="19" customHeight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592"/>
        <v>42084.673206018517</v>
      </c>
      <c r="L3799" s="12">
        <f t="shared" si="593"/>
        <v>2015</v>
      </c>
      <c r="M3799" s="12">
        <f t="shared" si="594"/>
        <v>3</v>
      </c>
      <c r="N3799" s="11"/>
      <c r="O3799" s="11">
        <f t="shared" si="595"/>
        <v>42114.673206018517</v>
      </c>
      <c r="P3799" t="b">
        <v>0</v>
      </c>
      <c r="Q3799">
        <v>37</v>
      </c>
      <c r="R3799" t="b">
        <v>0</v>
      </c>
      <c r="S3799" t="s">
        <v>8305</v>
      </c>
      <c r="T3799" s="5">
        <f t="shared" si="596"/>
        <v>89.666666666666657</v>
      </c>
      <c r="U3799" s="5">
        <f t="shared" si="597"/>
        <v>145.40540540540542</v>
      </c>
      <c r="V3799" t="str">
        <f t="shared" si="598"/>
        <v>theater</v>
      </c>
      <c r="W3799" t="str">
        <f t="shared" si="599"/>
        <v>musical</v>
      </c>
      <c r="X3799" s="8">
        <f t="shared" si="590"/>
        <v>2015</v>
      </c>
      <c r="Y3799" s="8">
        <f t="shared" si="591"/>
        <v>3</v>
      </c>
    </row>
    <row r="3800" spans="1:25" ht="19" customHeight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592"/>
        <v>41831.514444444438</v>
      </c>
      <c r="L3800" s="12">
        <f t="shared" si="593"/>
        <v>2014</v>
      </c>
      <c r="M3800" s="12">
        <f t="shared" si="594"/>
        <v>7</v>
      </c>
      <c r="N3800" s="11"/>
      <c r="O3800" s="11">
        <f t="shared" si="595"/>
        <v>41861.514444444438</v>
      </c>
      <c r="P3800" t="b">
        <v>0</v>
      </c>
      <c r="Q3800">
        <v>5</v>
      </c>
      <c r="R3800" t="b">
        <v>0</v>
      </c>
      <c r="S3800" t="s">
        <v>8305</v>
      </c>
      <c r="T3800" s="5">
        <f t="shared" si="596"/>
        <v>1.4642857142857144</v>
      </c>
      <c r="U3800" s="5">
        <f t="shared" si="597"/>
        <v>205</v>
      </c>
      <c r="V3800" t="str">
        <f t="shared" si="598"/>
        <v>theater</v>
      </c>
      <c r="W3800" t="str">
        <f t="shared" si="599"/>
        <v>musical</v>
      </c>
      <c r="X3800" s="8">
        <f t="shared" si="590"/>
        <v>2014</v>
      </c>
      <c r="Y3800" s="8">
        <f t="shared" si="591"/>
        <v>7</v>
      </c>
    </row>
    <row r="3801" spans="1:25" ht="19" customHeight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592"/>
        <v>42410.722719907404</v>
      </c>
      <c r="L3801" s="12">
        <f t="shared" si="593"/>
        <v>2016</v>
      </c>
      <c r="M3801" s="12">
        <f t="shared" si="594"/>
        <v>2</v>
      </c>
      <c r="N3801" s="11"/>
      <c r="O3801" s="11">
        <f t="shared" si="595"/>
        <v>42440.722719907404</v>
      </c>
      <c r="P3801" t="b">
        <v>0</v>
      </c>
      <c r="Q3801">
        <v>4</v>
      </c>
      <c r="R3801" t="b">
        <v>0</v>
      </c>
      <c r="S3801" t="s">
        <v>8305</v>
      </c>
      <c r="T3801" s="5">
        <f t="shared" si="596"/>
        <v>4.0199999999999996</v>
      </c>
      <c r="U3801" s="5">
        <f t="shared" si="597"/>
        <v>100.5</v>
      </c>
      <c r="V3801" t="str">
        <f t="shared" si="598"/>
        <v>theater</v>
      </c>
      <c r="W3801" t="str">
        <f t="shared" si="599"/>
        <v>musical</v>
      </c>
      <c r="X3801" s="8">
        <f t="shared" si="590"/>
        <v>2016</v>
      </c>
      <c r="Y3801" s="8">
        <f t="shared" si="591"/>
        <v>2</v>
      </c>
    </row>
    <row r="3802" spans="1:25" ht="19" customHeight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592"/>
        <v>41982.528738425921</v>
      </c>
      <c r="L3802" s="12">
        <f t="shared" si="593"/>
        <v>2014</v>
      </c>
      <c r="M3802" s="12">
        <f t="shared" si="594"/>
        <v>12</v>
      </c>
      <c r="N3802" s="11"/>
      <c r="O3802" s="11">
        <f t="shared" si="595"/>
        <v>42014.999305555553</v>
      </c>
      <c r="P3802" t="b">
        <v>0</v>
      </c>
      <c r="Q3802">
        <v>16</v>
      </c>
      <c r="R3802" t="b">
        <v>0</v>
      </c>
      <c r="S3802" t="s">
        <v>8305</v>
      </c>
      <c r="T3802" s="5">
        <f t="shared" si="596"/>
        <v>4.004545454545454</v>
      </c>
      <c r="U3802" s="5">
        <f t="shared" si="597"/>
        <v>55.0625</v>
      </c>
      <c r="V3802" t="str">
        <f t="shared" si="598"/>
        <v>theater</v>
      </c>
      <c r="W3802" t="str">
        <f t="shared" si="599"/>
        <v>musical</v>
      </c>
      <c r="X3802" s="8">
        <f t="shared" si="590"/>
        <v>2014</v>
      </c>
      <c r="Y3802" s="8">
        <f t="shared" si="591"/>
        <v>12</v>
      </c>
    </row>
    <row r="3803" spans="1:25" ht="19" customHeight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592"/>
        <v>41975.467777777776</v>
      </c>
      <c r="L3803" s="12">
        <f t="shared" si="593"/>
        <v>2014</v>
      </c>
      <c r="M3803" s="12">
        <f t="shared" si="594"/>
        <v>12</v>
      </c>
      <c r="N3803" s="11"/>
      <c r="O3803" s="11">
        <f t="shared" si="595"/>
        <v>42006.467777777776</v>
      </c>
      <c r="P3803" t="b">
        <v>0</v>
      </c>
      <c r="Q3803">
        <v>9</v>
      </c>
      <c r="R3803" t="b">
        <v>0</v>
      </c>
      <c r="S3803" t="s">
        <v>8305</v>
      </c>
      <c r="T3803" s="5">
        <f t="shared" si="596"/>
        <v>8.52</v>
      </c>
      <c r="U3803" s="5">
        <f t="shared" si="597"/>
        <v>47.333333333333336</v>
      </c>
      <c r="V3803" t="str">
        <f t="shared" si="598"/>
        <v>theater</v>
      </c>
      <c r="W3803" t="str">
        <f t="shared" si="599"/>
        <v>musical</v>
      </c>
      <c r="X3803" s="8">
        <f t="shared" si="590"/>
        <v>2014</v>
      </c>
      <c r="Y3803" s="8">
        <f t="shared" si="591"/>
        <v>12</v>
      </c>
    </row>
    <row r="3804" spans="1:25" ht="19" customHeight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592"/>
        <v>42268.917893518512</v>
      </c>
      <c r="L3804" s="12">
        <f t="shared" si="593"/>
        <v>2015</v>
      </c>
      <c r="M3804" s="12">
        <f t="shared" si="594"/>
        <v>9</v>
      </c>
      <c r="N3804" s="11"/>
      <c r="O3804" s="11">
        <f t="shared" si="595"/>
        <v>42298.917893518512</v>
      </c>
      <c r="P3804" t="b">
        <v>0</v>
      </c>
      <c r="Q3804">
        <v>0</v>
      </c>
      <c r="R3804" t="b">
        <v>0</v>
      </c>
      <c r="S3804" t="s">
        <v>8305</v>
      </c>
      <c r="T3804" s="5">
        <f t="shared" si="596"/>
        <v>0</v>
      </c>
      <c r="U3804" s="5">
        <f t="shared" si="597"/>
        <v>0</v>
      </c>
      <c r="V3804" t="str">
        <f t="shared" si="598"/>
        <v>theater</v>
      </c>
      <c r="W3804" t="str">
        <f t="shared" si="599"/>
        <v>musical</v>
      </c>
      <c r="X3804" s="8">
        <f t="shared" si="590"/>
        <v>2015</v>
      </c>
      <c r="Y3804" s="8">
        <f t="shared" si="591"/>
        <v>9</v>
      </c>
    </row>
    <row r="3805" spans="1:25" ht="19" customHeight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592"/>
        <v>42403.763518518514</v>
      </c>
      <c r="L3805" s="12">
        <f t="shared" si="593"/>
        <v>2016</v>
      </c>
      <c r="M3805" s="12">
        <f t="shared" si="594"/>
        <v>2</v>
      </c>
      <c r="N3805" s="11"/>
      <c r="O3805" s="11">
        <f t="shared" si="595"/>
        <v>42433.763518518514</v>
      </c>
      <c r="P3805" t="b">
        <v>0</v>
      </c>
      <c r="Q3805">
        <v>40</v>
      </c>
      <c r="R3805" t="b">
        <v>0</v>
      </c>
      <c r="S3805" t="s">
        <v>8305</v>
      </c>
      <c r="T3805" s="5">
        <f t="shared" si="596"/>
        <v>19.650000000000002</v>
      </c>
      <c r="U3805" s="5">
        <f t="shared" si="597"/>
        <v>58.95</v>
      </c>
      <c r="V3805" t="str">
        <f t="shared" si="598"/>
        <v>theater</v>
      </c>
      <c r="W3805" t="str">
        <f t="shared" si="599"/>
        <v>musical</v>
      </c>
      <c r="X3805" s="8">
        <f t="shared" si="590"/>
        <v>2016</v>
      </c>
      <c r="Y3805" s="8">
        <f t="shared" si="591"/>
        <v>2</v>
      </c>
    </row>
    <row r="3806" spans="1:25" ht="19" customHeight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592"/>
        <v>42526.801203703704</v>
      </c>
      <c r="L3806" s="12">
        <f t="shared" si="593"/>
        <v>2016</v>
      </c>
      <c r="M3806" s="12">
        <f t="shared" si="594"/>
        <v>6</v>
      </c>
      <c r="N3806" s="11"/>
      <c r="O3806" s="11">
        <f t="shared" si="595"/>
        <v>42582.083333333336</v>
      </c>
      <c r="P3806" t="b">
        <v>0</v>
      </c>
      <c r="Q3806">
        <v>0</v>
      </c>
      <c r="R3806" t="b">
        <v>0</v>
      </c>
      <c r="S3806" t="s">
        <v>8305</v>
      </c>
      <c r="T3806" s="5">
        <f t="shared" si="596"/>
        <v>0</v>
      </c>
      <c r="U3806" s="5">
        <f t="shared" si="597"/>
        <v>0</v>
      </c>
      <c r="V3806" t="str">
        <f t="shared" si="598"/>
        <v>theater</v>
      </c>
      <c r="W3806" t="str">
        <f t="shared" si="599"/>
        <v>musical</v>
      </c>
      <c r="X3806" s="8">
        <f t="shared" si="590"/>
        <v>2016</v>
      </c>
      <c r="Y3806" s="8">
        <f t="shared" si="591"/>
        <v>6</v>
      </c>
    </row>
    <row r="3807" spans="1:25" ht="19" customHeight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592"/>
        <v>41849.678703703699</v>
      </c>
      <c r="L3807" s="12">
        <f t="shared" si="593"/>
        <v>2014</v>
      </c>
      <c r="M3807" s="12">
        <f t="shared" si="594"/>
        <v>7</v>
      </c>
      <c r="N3807" s="11"/>
      <c r="O3807" s="11">
        <f t="shared" si="595"/>
        <v>41909.678703703699</v>
      </c>
      <c r="P3807" t="b">
        <v>0</v>
      </c>
      <c r="Q3807">
        <v>2</v>
      </c>
      <c r="R3807" t="b">
        <v>0</v>
      </c>
      <c r="S3807" t="s">
        <v>8305</v>
      </c>
      <c r="T3807" s="5">
        <f t="shared" si="596"/>
        <v>2E-3</v>
      </c>
      <c r="U3807" s="5">
        <f t="shared" si="597"/>
        <v>1.5</v>
      </c>
      <c r="V3807" t="str">
        <f t="shared" si="598"/>
        <v>theater</v>
      </c>
      <c r="W3807" t="str">
        <f t="shared" si="599"/>
        <v>musical</v>
      </c>
      <c r="X3807" s="8">
        <f t="shared" si="590"/>
        <v>2014</v>
      </c>
      <c r="Y3807" s="8">
        <f t="shared" si="591"/>
        <v>7</v>
      </c>
    </row>
    <row r="3808" spans="1:25" ht="19" customHeight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592"/>
        <v>41799.050706018512</v>
      </c>
      <c r="L3808" s="12">
        <f t="shared" si="593"/>
        <v>2014</v>
      </c>
      <c r="M3808" s="12">
        <f t="shared" si="594"/>
        <v>6</v>
      </c>
      <c r="N3808" s="11"/>
      <c r="O3808" s="11">
        <f t="shared" si="595"/>
        <v>41819.050706018512</v>
      </c>
      <c r="P3808" t="b">
        <v>0</v>
      </c>
      <c r="Q3808">
        <v>1</v>
      </c>
      <c r="R3808" t="b">
        <v>0</v>
      </c>
      <c r="S3808" t="s">
        <v>8305</v>
      </c>
      <c r="T3808" s="5">
        <f t="shared" si="596"/>
        <v>6.6666666666666666E-2</v>
      </c>
      <c r="U3808" s="5">
        <f t="shared" si="597"/>
        <v>5</v>
      </c>
      <c r="V3808" t="str">
        <f t="shared" si="598"/>
        <v>theater</v>
      </c>
      <c r="W3808" t="str">
        <f t="shared" si="599"/>
        <v>musical</v>
      </c>
      <c r="X3808" s="8">
        <f t="shared" si="590"/>
        <v>2014</v>
      </c>
      <c r="Y3808" s="8">
        <f t="shared" si="591"/>
        <v>6</v>
      </c>
    </row>
    <row r="3809" spans="1:25" ht="19" customHeight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592"/>
        <v>42090.700682870367</v>
      </c>
      <c r="L3809" s="12">
        <f t="shared" si="593"/>
        <v>2015</v>
      </c>
      <c r="M3809" s="12">
        <f t="shared" si="594"/>
        <v>3</v>
      </c>
      <c r="N3809" s="11"/>
      <c r="O3809" s="11">
        <f t="shared" si="595"/>
        <v>42097.700682870367</v>
      </c>
      <c r="P3809" t="b">
        <v>0</v>
      </c>
      <c r="Q3809">
        <v>9</v>
      </c>
      <c r="R3809" t="b">
        <v>0</v>
      </c>
      <c r="S3809" t="s">
        <v>8305</v>
      </c>
      <c r="T3809" s="5">
        <f t="shared" si="596"/>
        <v>30.333333333333336</v>
      </c>
      <c r="U3809" s="5">
        <f t="shared" si="597"/>
        <v>50.555555555555557</v>
      </c>
      <c r="V3809" t="str">
        <f t="shared" si="598"/>
        <v>theater</v>
      </c>
      <c r="W3809" t="str">
        <f t="shared" si="599"/>
        <v>musical</v>
      </c>
      <c r="X3809" s="8">
        <f t="shared" si="590"/>
        <v>2015</v>
      </c>
      <c r="Y3809" s="8">
        <f t="shared" si="591"/>
        <v>3</v>
      </c>
    </row>
    <row r="3810" spans="1:25" ht="19" customHeight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592"/>
        <v>42059.24559027778</v>
      </c>
      <c r="L3810" s="12">
        <f t="shared" si="593"/>
        <v>2015</v>
      </c>
      <c r="M3810" s="12">
        <f t="shared" si="594"/>
        <v>2</v>
      </c>
      <c r="N3810" s="11"/>
      <c r="O3810" s="11">
        <f t="shared" si="595"/>
        <v>42119.203923611109</v>
      </c>
      <c r="P3810" t="b">
        <v>0</v>
      </c>
      <c r="Q3810">
        <v>24</v>
      </c>
      <c r="R3810" t="b">
        <v>1</v>
      </c>
      <c r="S3810" t="s">
        <v>8271</v>
      </c>
      <c r="T3810" s="5">
        <f t="shared" si="596"/>
        <v>100</v>
      </c>
      <c r="U3810" s="5">
        <f t="shared" si="597"/>
        <v>41.666666666666664</v>
      </c>
      <c r="V3810" t="str">
        <f t="shared" si="598"/>
        <v>theater</v>
      </c>
      <c r="W3810" t="str">
        <f t="shared" si="599"/>
        <v>plays</v>
      </c>
      <c r="X3810" s="8">
        <f t="shared" si="590"/>
        <v>2015</v>
      </c>
      <c r="Y3810" s="8">
        <f t="shared" si="591"/>
        <v>2</v>
      </c>
    </row>
    <row r="3811" spans="1:25" ht="19" customHeight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592"/>
        <v>41800.318368055552</v>
      </c>
      <c r="L3811" s="12">
        <f t="shared" si="593"/>
        <v>2014</v>
      </c>
      <c r="M3811" s="12">
        <f t="shared" si="594"/>
        <v>6</v>
      </c>
      <c r="N3811" s="11"/>
      <c r="O3811" s="11">
        <f t="shared" si="595"/>
        <v>41850.75</v>
      </c>
      <c r="P3811" t="b">
        <v>0</v>
      </c>
      <c r="Q3811">
        <v>38</v>
      </c>
      <c r="R3811" t="b">
        <v>1</v>
      </c>
      <c r="S3811" t="s">
        <v>8271</v>
      </c>
      <c r="T3811" s="5">
        <f t="shared" si="596"/>
        <v>101.25</v>
      </c>
      <c r="U3811" s="5">
        <f t="shared" si="597"/>
        <v>53.289473684210527</v>
      </c>
      <c r="V3811" t="str">
        <f t="shared" si="598"/>
        <v>theater</v>
      </c>
      <c r="W3811" t="str">
        <f t="shared" si="599"/>
        <v>plays</v>
      </c>
      <c r="X3811" s="8">
        <f t="shared" si="590"/>
        <v>2014</v>
      </c>
      <c r="Y3811" s="8">
        <f t="shared" si="591"/>
        <v>6</v>
      </c>
    </row>
    <row r="3812" spans="1:25" ht="19" customHeight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592"/>
        <v>42054.640717592592</v>
      </c>
      <c r="L3812" s="12">
        <f t="shared" si="593"/>
        <v>2015</v>
      </c>
      <c r="M3812" s="12">
        <f t="shared" si="594"/>
        <v>2</v>
      </c>
      <c r="N3812" s="11"/>
      <c r="O3812" s="11">
        <f t="shared" si="595"/>
        <v>42084.599050925921</v>
      </c>
      <c r="P3812" t="b">
        <v>0</v>
      </c>
      <c r="Q3812">
        <v>26</v>
      </c>
      <c r="R3812" t="b">
        <v>1</v>
      </c>
      <c r="S3812" t="s">
        <v>8271</v>
      </c>
      <c r="T3812" s="5">
        <f t="shared" si="596"/>
        <v>121.73333333333333</v>
      </c>
      <c r="U3812" s="5">
        <f t="shared" si="597"/>
        <v>70.230769230769226</v>
      </c>
      <c r="V3812" t="str">
        <f t="shared" si="598"/>
        <v>theater</v>
      </c>
      <c r="W3812" t="str">
        <f t="shared" si="599"/>
        <v>plays</v>
      </c>
      <c r="X3812" s="8">
        <f t="shared" si="590"/>
        <v>2015</v>
      </c>
      <c r="Y3812" s="8">
        <f t="shared" si="591"/>
        <v>2</v>
      </c>
    </row>
    <row r="3813" spans="1:25" ht="19" customHeight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592"/>
        <v>42487.418668981474</v>
      </c>
      <c r="L3813" s="12">
        <f t="shared" si="593"/>
        <v>2016</v>
      </c>
      <c r="M3813" s="12">
        <f t="shared" si="594"/>
        <v>4</v>
      </c>
      <c r="N3813" s="11"/>
      <c r="O3813" s="11">
        <f t="shared" si="595"/>
        <v>42521.249999999993</v>
      </c>
      <c r="P3813" t="b">
        <v>0</v>
      </c>
      <c r="Q3813">
        <v>19</v>
      </c>
      <c r="R3813" t="b">
        <v>1</v>
      </c>
      <c r="S3813" t="s">
        <v>8271</v>
      </c>
      <c r="T3813" s="5">
        <f t="shared" si="596"/>
        <v>330</v>
      </c>
      <c r="U3813" s="5">
        <f t="shared" si="597"/>
        <v>43.421052631578945</v>
      </c>
      <c r="V3813" t="str">
        <f t="shared" si="598"/>
        <v>theater</v>
      </c>
      <c r="W3813" t="str">
        <f t="shared" si="599"/>
        <v>plays</v>
      </c>
      <c r="X3813" s="8">
        <f t="shared" si="590"/>
        <v>2016</v>
      </c>
      <c r="Y3813" s="8">
        <f t="shared" si="591"/>
        <v>4</v>
      </c>
    </row>
    <row r="3814" spans="1:25" ht="19" customHeight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592"/>
        <v>42109.542916666665</v>
      </c>
      <c r="L3814" s="12">
        <f t="shared" si="593"/>
        <v>2015</v>
      </c>
      <c r="M3814" s="12">
        <f t="shared" si="594"/>
        <v>4</v>
      </c>
      <c r="N3814" s="11"/>
      <c r="O3814" s="11">
        <f t="shared" si="595"/>
        <v>42155.957638888889</v>
      </c>
      <c r="P3814" t="b">
        <v>0</v>
      </c>
      <c r="Q3814">
        <v>11</v>
      </c>
      <c r="R3814" t="b">
        <v>1</v>
      </c>
      <c r="S3814" t="s">
        <v>8271</v>
      </c>
      <c r="T3814" s="5">
        <f t="shared" si="596"/>
        <v>109.55</v>
      </c>
      <c r="U3814" s="5">
        <f t="shared" si="597"/>
        <v>199.18181818181819</v>
      </c>
      <c r="V3814" t="str">
        <f t="shared" si="598"/>
        <v>theater</v>
      </c>
      <c r="W3814" t="str">
        <f t="shared" si="599"/>
        <v>plays</v>
      </c>
      <c r="X3814" s="8">
        <f t="shared" si="590"/>
        <v>2015</v>
      </c>
      <c r="Y3814" s="8">
        <f t="shared" si="591"/>
        <v>4</v>
      </c>
    </row>
    <row r="3815" spans="1:25" ht="19" customHeight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592"/>
        <v>42497.067372685182</v>
      </c>
      <c r="L3815" s="12">
        <f t="shared" si="593"/>
        <v>2016</v>
      </c>
      <c r="M3815" s="12">
        <f t="shared" si="594"/>
        <v>5</v>
      </c>
      <c r="N3815" s="11"/>
      <c r="O3815" s="11">
        <f t="shared" si="595"/>
        <v>42535.696527777771</v>
      </c>
      <c r="P3815" t="b">
        <v>0</v>
      </c>
      <c r="Q3815">
        <v>27</v>
      </c>
      <c r="R3815" t="b">
        <v>1</v>
      </c>
      <c r="S3815" t="s">
        <v>8271</v>
      </c>
      <c r="T3815" s="5">
        <f t="shared" si="596"/>
        <v>100.95190476190474</v>
      </c>
      <c r="U3815" s="5">
        <f t="shared" si="597"/>
        <v>78.518148148148143</v>
      </c>
      <c r="V3815" t="str">
        <f t="shared" si="598"/>
        <v>theater</v>
      </c>
      <c r="W3815" t="str">
        <f t="shared" si="599"/>
        <v>plays</v>
      </c>
      <c r="X3815" s="8">
        <f t="shared" si="590"/>
        <v>2016</v>
      </c>
      <c r="Y3815" s="8">
        <f t="shared" si="591"/>
        <v>5</v>
      </c>
    </row>
    <row r="3816" spans="1:25" ht="19" customHeight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592"/>
        <v>42058.695740740739</v>
      </c>
      <c r="L3816" s="12">
        <f t="shared" si="593"/>
        <v>2015</v>
      </c>
      <c r="M3816" s="12">
        <f t="shared" si="594"/>
        <v>2</v>
      </c>
      <c r="N3816" s="11"/>
      <c r="O3816" s="11">
        <f t="shared" si="595"/>
        <v>42094.957638888889</v>
      </c>
      <c r="P3816" t="b">
        <v>0</v>
      </c>
      <c r="Q3816">
        <v>34</v>
      </c>
      <c r="R3816" t="b">
        <v>1</v>
      </c>
      <c r="S3816" t="s">
        <v>8271</v>
      </c>
      <c r="T3816" s="5">
        <f t="shared" si="596"/>
        <v>140.13333333333333</v>
      </c>
      <c r="U3816" s="5">
        <f t="shared" si="597"/>
        <v>61.823529411764703</v>
      </c>
      <c r="V3816" t="str">
        <f t="shared" si="598"/>
        <v>theater</v>
      </c>
      <c r="W3816" t="str">
        <f t="shared" si="599"/>
        <v>plays</v>
      </c>
      <c r="X3816" s="8">
        <f t="shared" si="590"/>
        <v>2015</v>
      </c>
      <c r="Y3816" s="8">
        <f t="shared" si="591"/>
        <v>2</v>
      </c>
    </row>
    <row r="3817" spans="1:25" ht="19" customHeight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592"/>
        <v>42207.051585648143</v>
      </c>
      <c r="L3817" s="12">
        <f t="shared" si="593"/>
        <v>2015</v>
      </c>
      <c r="M3817" s="12">
        <f t="shared" si="594"/>
        <v>7</v>
      </c>
      <c r="N3817" s="11"/>
      <c r="O3817" s="11">
        <f t="shared" si="595"/>
        <v>42236.749999999993</v>
      </c>
      <c r="P3817" t="b">
        <v>0</v>
      </c>
      <c r="Q3817">
        <v>20</v>
      </c>
      <c r="R3817" t="b">
        <v>1</v>
      </c>
      <c r="S3817" t="s">
        <v>8271</v>
      </c>
      <c r="T3817" s="5">
        <f t="shared" si="596"/>
        <v>100.001</v>
      </c>
      <c r="U3817" s="5">
        <f t="shared" si="597"/>
        <v>50.000500000000002</v>
      </c>
      <c r="V3817" t="str">
        <f t="shared" si="598"/>
        <v>theater</v>
      </c>
      <c r="W3817" t="str">
        <f t="shared" si="599"/>
        <v>plays</v>
      </c>
      <c r="X3817" s="8">
        <f t="shared" si="590"/>
        <v>2015</v>
      </c>
      <c r="Y3817" s="8">
        <f t="shared" si="591"/>
        <v>7</v>
      </c>
    </row>
    <row r="3818" spans="1:25" ht="19" customHeight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592"/>
        <v>41807.481747685182</v>
      </c>
      <c r="L3818" s="12">
        <f t="shared" si="593"/>
        <v>2014</v>
      </c>
      <c r="M3818" s="12">
        <f t="shared" si="594"/>
        <v>6</v>
      </c>
      <c r="N3818" s="11"/>
      <c r="O3818" s="11">
        <f t="shared" si="595"/>
        <v>41837.481747685182</v>
      </c>
      <c r="P3818" t="b">
        <v>0</v>
      </c>
      <c r="Q3818">
        <v>37</v>
      </c>
      <c r="R3818" t="b">
        <v>1</v>
      </c>
      <c r="S3818" t="s">
        <v>8271</v>
      </c>
      <c r="T3818" s="5">
        <f t="shared" si="596"/>
        <v>119.238</v>
      </c>
      <c r="U3818" s="5">
        <f t="shared" si="597"/>
        <v>48.339729729729726</v>
      </c>
      <c r="V3818" t="str">
        <f t="shared" si="598"/>
        <v>theater</v>
      </c>
      <c r="W3818" t="str">
        <f t="shared" si="599"/>
        <v>plays</v>
      </c>
      <c r="X3818" s="8">
        <f t="shared" si="590"/>
        <v>2014</v>
      </c>
      <c r="Y3818" s="8">
        <f t="shared" si="591"/>
        <v>6</v>
      </c>
    </row>
    <row r="3819" spans="1:25" ht="19" customHeight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592"/>
        <v>42284.488611111105</v>
      </c>
      <c r="L3819" s="12">
        <f t="shared" si="593"/>
        <v>2015</v>
      </c>
      <c r="M3819" s="12">
        <f t="shared" si="594"/>
        <v>10</v>
      </c>
      <c r="N3819" s="11"/>
      <c r="O3819" s="11">
        <f t="shared" si="595"/>
        <v>42300.957638888889</v>
      </c>
      <c r="P3819" t="b">
        <v>0</v>
      </c>
      <c r="Q3819">
        <v>20</v>
      </c>
      <c r="R3819" t="b">
        <v>1</v>
      </c>
      <c r="S3819" t="s">
        <v>8271</v>
      </c>
      <c r="T3819" s="5">
        <f t="shared" si="596"/>
        <v>107.25</v>
      </c>
      <c r="U3819" s="5">
        <f t="shared" si="597"/>
        <v>107.25</v>
      </c>
      <c r="V3819" t="str">
        <f t="shared" si="598"/>
        <v>theater</v>
      </c>
      <c r="W3819" t="str">
        <f t="shared" si="599"/>
        <v>plays</v>
      </c>
      <c r="X3819" s="8">
        <f t="shared" si="590"/>
        <v>2015</v>
      </c>
      <c r="Y3819" s="8">
        <f t="shared" si="591"/>
        <v>10</v>
      </c>
    </row>
    <row r="3820" spans="1:25" ht="19" customHeight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592"/>
        <v>42045.634050925924</v>
      </c>
      <c r="L3820" s="12">
        <f t="shared" si="593"/>
        <v>2015</v>
      </c>
      <c r="M3820" s="12">
        <f t="shared" si="594"/>
        <v>2</v>
      </c>
      <c r="N3820" s="11"/>
      <c r="O3820" s="11">
        <f t="shared" si="595"/>
        <v>42075.592384259253</v>
      </c>
      <c r="P3820" t="b">
        <v>0</v>
      </c>
      <c r="Q3820">
        <v>10</v>
      </c>
      <c r="R3820" t="b">
        <v>1</v>
      </c>
      <c r="S3820" t="s">
        <v>8271</v>
      </c>
      <c r="T3820" s="5">
        <f t="shared" si="596"/>
        <v>227.99999999999997</v>
      </c>
      <c r="U3820" s="5">
        <f t="shared" si="597"/>
        <v>57</v>
      </c>
      <c r="V3820" t="str">
        <f t="shared" si="598"/>
        <v>theater</v>
      </c>
      <c r="W3820" t="str">
        <f t="shared" si="599"/>
        <v>plays</v>
      </c>
      <c r="X3820" s="8">
        <f t="shared" si="590"/>
        <v>2015</v>
      </c>
      <c r="Y3820" s="8">
        <f t="shared" si="591"/>
        <v>2</v>
      </c>
    </row>
    <row r="3821" spans="1:25" ht="19" customHeight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592"/>
        <v>42184.001203703701</v>
      </c>
      <c r="L3821" s="12">
        <f t="shared" si="593"/>
        <v>2015</v>
      </c>
      <c r="M3821" s="12">
        <f t="shared" si="594"/>
        <v>6</v>
      </c>
      <c r="N3821" s="11"/>
      <c r="O3821" s="11">
        <f t="shared" si="595"/>
        <v>42202.668055555558</v>
      </c>
      <c r="P3821" t="b">
        <v>0</v>
      </c>
      <c r="Q3821">
        <v>26</v>
      </c>
      <c r="R3821" t="b">
        <v>1</v>
      </c>
      <c r="S3821" t="s">
        <v>8271</v>
      </c>
      <c r="T3821" s="5">
        <f t="shared" si="596"/>
        <v>106.4</v>
      </c>
      <c r="U3821" s="5">
        <f t="shared" si="597"/>
        <v>40.92307692307692</v>
      </c>
      <c r="V3821" t="str">
        <f t="shared" si="598"/>
        <v>theater</v>
      </c>
      <c r="W3821" t="str">
        <f t="shared" si="599"/>
        <v>plays</v>
      </c>
      <c r="X3821" s="8">
        <f t="shared" si="590"/>
        <v>2015</v>
      </c>
      <c r="Y3821" s="8">
        <f t="shared" si="591"/>
        <v>6</v>
      </c>
    </row>
    <row r="3822" spans="1:25" ht="19" customHeight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592"/>
        <v>42160.443483796298</v>
      </c>
      <c r="L3822" s="12">
        <f t="shared" si="593"/>
        <v>2015</v>
      </c>
      <c r="M3822" s="12">
        <f t="shared" si="594"/>
        <v>6</v>
      </c>
      <c r="N3822" s="11"/>
      <c r="O3822" s="11">
        <f t="shared" si="595"/>
        <v>42190.443483796298</v>
      </c>
      <c r="P3822" t="b">
        <v>0</v>
      </c>
      <c r="Q3822">
        <v>20</v>
      </c>
      <c r="R3822" t="b">
        <v>1</v>
      </c>
      <c r="S3822" t="s">
        <v>8271</v>
      </c>
      <c r="T3822" s="5">
        <f t="shared" si="596"/>
        <v>143.33333333333334</v>
      </c>
      <c r="U3822" s="5">
        <f t="shared" si="597"/>
        <v>21.5</v>
      </c>
      <c r="V3822" t="str">
        <f t="shared" si="598"/>
        <v>theater</v>
      </c>
      <c r="W3822" t="str">
        <f t="shared" si="599"/>
        <v>plays</v>
      </c>
      <c r="X3822" s="8">
        <f t="shared" si="590"/>
        <v>2015</v>
      </c>
      <c r="Y3822" s="8">
        <f t="shared" si="591"/>
        <v>6</v>
      </c>
    </row>
    <row r="3823" spans="1:25" ht="19" customHeight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592"/>
        <v>42340.972303240742</v>
      </c>
      <c r="L3823" s="12">
        <f t="shared" si="593"/>
        <v>2015</v>
      </c>
      <c r="M3823" s="12">
        <f t="shared" si="594"/>
        <v>12</v>
      </c>
      <c r="N3823" s="11"/>
      <c r="O3823" s="11">
        <f t="shared" si="595"/>
        <v>42372.972303240742</v>
      </c>
      <c r="P3823" t="b">
        <v>0</v>
      </c>
      <c r="Q3823">
        <v>46</v>
      </c>
      <c r="R3823" t="b">
        <v>1</v>
      </c>
      <c r="S3823" t="s">
        <v>8271</v>
      </c>
      <c r="T3823" s="5">
        <f t="shared" si="596"/>
        <v>104.54285714285714</v>
      </c>
      <c r="U3823" s="5">
        <f t="shared" si="597"/>
        <v>79.543478260869563</v>
      </c>
      <c r="V3823" t="str">
        <f t="shared" si="598"/>
        <v>theater</v>
      </c>
      <c r="W3823" t="str">
        <f t="shared" si="599"/>
        <v>plays</v>
      </c>
      <c r="X3823" s="8">
        <f t="shared" si="590"/>
        <v>2015</v>
      </c>
      <c r="Y3823" s="8">
        <f t="shared" si="591"/>
        <v>12</v>
      </c>
    </row>
    <row r="3824" spans="1:25" ht="19" customHeight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592"/>
        <v>42329.629826388882</v>
      </c>
      <c r="L3824" s="12">
        <f t="shared" si="593"/>
        <v>2015</v>
      </c>
      <c r="M3824" s="12">
        <f t="shared" si="594"/>
        <v>11</v>
      </c>
      <c r="N3824" s="11"/>
      <c r="O3824" s="11">
        <f t="shared" si="595"/>
        <v>42388.749305555553</v>
      </c>
      <c r="P3824" t="b">
        <v>0</v>
      </c>
      <c r="Q3824">
        <v>76</v>
      </c>
      <c r="R3824" t="b">
        <v>1</v>
      </c>
      <c r="S3824" t="s">
        <v>8271</v>
      </c>
      <c r="T3824" s="5">
        <f t="shared" si="596"/>
        <v>110.02000000000001</v>
      </c>
      <c r="U3824" s="5">
        <f t="shared" si="597"/>
        <v>72.381578947368425</v>
      </c>
      <c r="V3824" t="str">
        <f t="shared" si="598"/>
        <v>theater</v>
      </c>
      <c r="W3824" t="str">
        <f t="shared" si="599"/>
        <v>plays</v>
      </c>
      <c r="X3824" s="8">
        <f t="shared" si="590"/>
        <v>2015</v>
      </c>
      <c r="Y3824" s="8">
        <f t="shared" si="591"/>
        <v>11</v>
      </c>
    </row>
    <row r="3825" spans="1:25" ht="19" customHeight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592"/>
        <v>42170.701898148145</v>
      </c>
      <c r="L3825" s="12">
        <f t="shared" si="593"/>
        <v>2015</v>
      </c>
      <c r="M3825" s="12">
        <f t="shared" si="594"/>
        <v>6</v>
      </c>
      <c r="N3825" s="11"/>
      <c r="O3825" s="11">
        <f t="shared" si="595"/>
        <v>42204.957638888889</v>
      </c>
      <c r="P3825" t="b">
        <v>0</v>
      </c>
      <c r="Q3825">
        <v>41</v>
      </c>
      <c r="R3825" t="b">
        <v>1</v>
      </c>
      <c r="S3825" t="s">
        <v>8271</v>
      </c>
      <c r="T3825" s="5">
        <f t="shared" si="596"/>
        <v>106</v>
      </c>
      <c r="U3825" s="5">
        <f t="shared" si="597"/>
        <v>64.634146341463421</v>
      </c>
      <c r="V3825" t="str">
        <f t="shared" si="598"/>
        <v>theater</v>
      </c>
      <c r="W3825" t="str">
        <f t="shared" si="599"/>
        <v>plays</v>
      </c>
      <c r="X3825" s="8">
        <f t="shared" si="590"/>
        <v>2015</v>
      </c>
      <c r="Y3825" s="8">
        <f t="shared" si="591"/>
        <v>6</v>
      </c>
    </row>
    <row r="3826" spans="1:25" ht="19" customHeight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592"/>
        <v>42571.417858796289</v>
      </c>
      <c r="L3826" s="12">
        <f t="shared" si="593"/>
        <v>2016</v>
      </c>
      <c r="M3826" s="12">
        <f t="shared" si="594"/>
        <v>7</v>
      </c>
      <c r="N3826" s="11"/>
      <c r="O3826" s="11">
        <f t="shared" si="595"/>
        <v>42583.361805555549</v>
      </c>
      <c r="P3826" t="b">
        <v>0</v>
      </c>
      <c r="Q3826">
        <v>7</v>
      </c>
      <c r="R3826" t="b">
        <v>1</v>
      </c>
      <c r="S3826" t="s">
        <v>8271</v>
      </c>
      <c r="T3826" s="5">
        <f t="shared" si="596"/>
        <v>108</v>
      </c>
      <c r="U3826" s="5">
        <f t="shared" si="597"/>
        <v>38.571428571428569</v>
      </c>
      <c r="V3826" t="str">
        <f t="shared" si="598"/>
        <v>theater</v>
      </c>
      <c r="W3826" t="str">
        <f t="shared" si="599"/>
        <v>plays</v>
      </c>
      <c r="X3826" s="8">
        <f t="shared" si="590"/>
        <v>2016</v>
      </c>
      <c r="Y3826" s="8">
        <f t="shared" si="591"/>
        <v>7</v>
      </c>
    </row>
    <row r="3827" spans="1:25" ht="19" customHeight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592"/>
        <v>42150.861273148148</v>
      </c>
      <c r="L3827" s="12">
        <f t="shared" si="593"/>
        <v>2015</v>
      </c>
      <c r="M3827" s="12">
        <f t="shared" si="594"/>
        <v>5</v>
      </c>
      <c r="N3827" s="11"/>
      <c r="O3827" s="11">
        <f t="shared" si="595"/>
        <v>42171.861273148148</v>
      </c>
      <c r="P3827" t="b">
        <v>0</v>
      </c>
      <c r="Q3827">
        <v>49</v>
      </c>
      <c r="R3827" t="b">
        <v>1</v>
      </c>
      <c r="S3827" t="s">
        <v>8271</v>
      </c>
      <c r="T3827" s="5">
        <f t="shared" si="596"/>
        <v>105.42</v>
      </c>
      <c r="U3827" s="5">
        <f t="shared" si="597"/>
        <v>107.57142857142857</v>
      </c>
      <c r="V3827" t="str">
        <f t="shared" si="598"/>
        <v>theater</v>
      </c>
      <c r="W3827" t="str">
        <f t="shared" si="599"/>
        <v>plays</v>
      </c>
      <c r="X3827" s="8">
        <f t="shared" si="590"/>
        <v>2015</v>
      </c>
      <c r="Y3827" s="8">
        <f t="shared" si="591"/>
        <v>5</v>
      </c>
    </row>
    <row r="3828" spans="1:25" ht="19" customHeight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592"/>
        <v>42101.215208333328</v>
      </c>
      <c r="L3828" s="12">
        <f t="shared" si="593"/>
        <v>2015</v>
      </c>
      <c r="M3828" s="12">
        <f t="shared" si="594"/>
        <v>4</v>
      </c>
      <c r="N3828" s="11"/>
      <c r="O3828" s="11">
        <f t="shared" si="595"/>
        <v>42131.215208333328</v>
      </c>
      <c r="P3828" t="b">
        <v>0</v>
      </c>
      <c r="Q3828">
        <v>26</v>
      </c>
      <c r="R3828" t="b">
        <v>1</v>
      </c>
      <c r="S3828" t="s">
        <v>8271</v>
      </c>
      <c r="T3828" s="5">
        <f t="shared" si="596"/>
        <v>119.16666666666667</v>
      </c>
      <c r="U3828" s="5">
        <f t="shared" si="597"/>
        <v>27.5</v>
      </c>
      <c r="V3828" t="str">
        <f t="shared" si="598"/>
        <v>theater</v>
      </c>
      <c r="W3828" t="str">
        <f t="shared" si="599"/>
        <v>plays</v>
      </c>
      <c r="X3828" s="8">
        <f t="shared" si="590"/>
        <v>2015</v>
      </c>
      <c r="Y3828" s="8">
        <f t="shared" si="591"/>
        <v>4</v>
      </c>
    </row>
    <row r="3829" spans="1:25" ht="19" customHeight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592"/>
        <v>42034.719918981478</v>
      </c>
      <c r="L3829" s="12">
        <f t="shared" si="593"/>
        <v>2015</v>
      </c>
      <c r="M3829" s="12">
        <f t="shared" si="594"/>
        <v>1</v>
      </c>
      <c r="N3829" s="11"/>
      <c r="O3829" s="11">
        <f t="shared" si="595"/>
        <v>42089.791666666664</v>
      </c>
      <c r="P3829" t="b">
        <v>0</v>
      </c>
      <c r="Q3829">
        <v>65</v>
      </c>
      <c r="R3829" t="b">
        <v>1</v>
      </c>
      <c r="S3829" t="s">
        <v>8271</v>
      </c>
      <c r="T3829" s="5">
        <f t="shared" si="596"/>
        <v>152.66666666666666</v>
      </c>
      <c r="U3829" s="5">
        <f t="shared" si="597"/>
        <v>70.461538461538467</v>
      </c>
      <c r="V3829" t="str">
        <f t="shared" si="598"/>
        <v>theater</v>
      </c>
      <c r="W3829" t="str">
        <f t="shared" si="599"/>
        <v>plays</v>
      </c>
      <c r="X3829" s="8">
        <f t="shared" si="590"/>
        <v>2015</v>
      </c>
      <c r="Y3829" s="8">
        <f t="shared" si="591"/>
        <v>1</v>
      </c>
    </row>
    <row r="3830" spans="1:25" ht="19" customHeight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592"/>
        <v>41944.319293981483</v>
      </c>
      <c r="L3830" s="12">
        <f t="shared" si="593"/>
        <v>2014</v>
      </c>
      <c r="M3830" s="12">
        <f t="shared" si="594"/>
        <v>11</v>
      </c>
      <c r="N3830" s="11"/>
      <c r="O3830" s="11">
        <f t="shared" si="595"/>
        <v>42004.36096064814</v>
      </c>
      <c r="P3830" t="b">
        <v>0</v>
      </c>
      <c r="Q3830">
        <v>28</v>
      </c>
      <c r="R3830" t="b">
        <v>1</v>
      </c>
      <c r="S3830" t="s">
        <v>8271</v>
      </c>
      <c r="T3830" s="5">
        <f t="shared" si="596"/>
        <v>100</v>
      </c>
      <c r="U3830" s="5">
        <f t="shared" si="597"/>
        <v>178.57142857142858</v>
      </c>
      <c r="V3830" t="str">
        <f t="shared" si="598"/>
        <v>theater</v>
      </c>
      <c r="W3830" t="str">
        <f t="shared" si="599"/>
        <v>plays</v>
      </c>
      <c r="X3830" s="8">
        <f t="shared" si="590"/>
        <v>2014</v>
      </c>
      <c r="Y3830" s="8">
        <f t="shared" si="591"/>
        <v>11</v>
      </c>
    </row>
    <row r="3831" spans="1:25" ht="19" customHeight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592"/>
        <v>42593.657071759262</v>
      </c>
      <c r="L3831" s="12">
        <f t="shared" si="593"/>
        <v>2016</v>
      </c>
      <c r="M3831" s="12">
        <f t="shared" si="594"/>
        <v>8</v>
      </c>
      <c r="N3831" s="11"/>
      <c r="O3831" s="11">
        <f t="shared" si="595"/>
        <v>42613.657071759262</v>
      </c>
      <c r="P3831" t="b">
        <v>0</v>
      </c>
      <c r="Q3831">
        <v>8</v>
      </c>
      <c r="R3831" t="b">
        <v>1</v>
      </c>
      <c r="S3831" t="s">
        <v>8271</v>
      </c>
      <c r="T3831" s="5">
        <f t="shared" si="596"/>
        <v>100.2</v>
      </c>
      <c r="U3831" s="5">
        <f t="shared" si="597"/>
        <v>62.625</v>
      </c>
      <c r="V3831" t="str">
        <f t="shared" si="598"/>
        <v>theater</v>
      </c>
      <c r="W3831" t="str">
        <f t="shared" si="599"/>
        <v>plays</v>
      </c>
      <c r="X3831" s="8">
        <f t="shared" si="590"/>
        <v>2016</v>
      </c>
      <c r="Y3831" s="8">
        <f t="shared" si="591"/>
        <v>8</v>
      </c>
    </row>
    <row r="3832" spans="1:25" ht="19" customHeight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592"/>
        <v>42503.532534722217</v>
      </c>
      <c r="L3832" s="12">
        <f t="shared" si="593"/>
        <v>2016</v>
      </c>
      <c r="M3832" s="12">
        <f t="shared" si="594"/>
        <v>5</v>
      </c>
      <c r="N3832" s="11"/>
      <c r="O3832" s="11">
        <f t="shared" si="595"/>
        <v>42517.532534722217</v>
      </c>
      <c r="P3832" t="b">
        <v>0</v>
      </c>
      <c r="Q3832">
        <v>3</v>
      </c>
      <c r="R3832" t="b">
        <v>1</v>
      </c>
      <c r="S3832" t="s">
        <v>8271</v>
      </c>
      <c r="T3832" s="5">
        <f t="shared" si="596"/>
        <v>225</v>
      </c>
      <c r="U3832" s="5">
        <f t="shared" si="597"/>
        <v>75</v>
      </c>
      <c r="V3832" t="str">
        <f t="shared" si="598"/>
        <v>theater</v>
      </c>
      <c r="W3832" t="str">
        <f t="shared" si="599"/>
        <v>plays</v>
      </c>
      <c r="X3832" s="8">
        <f t="shared" si="590"/>
        <v>2016</v>
      </c>
      <c r="Y3832" s="8">
        <f t="shared" si="591"/>
        <v>5</v>
      </c>
    </row>
    <row r="3833" spans="1:25" ht="19" customHeight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592"/>
        <v>41927.640567129631</v>
      </c>
      <c r="L3833" s="12">
        <f t="shared" si="593"/>
        <v>2014</v>
      </c>
      <c r="M3833" s="12">
        <f t="shared" si="594"/>
        <v>10</v>
      </c>
      <c r="N3833" s="11"/>
      <c r="O3833" s="11">
        <f t="shared" si="595"/>
        <v>41948.682233796295</v>
      </c>
      <c r="P3833" t="b">
        <v>0</v>
      </c>
      <c r="Q3833">
        <v>9</v>
      </c>
      <c r="R3833" t="b">
        <v>1</v>
      </c>
      <c r="S3833" t="s">
        <v>8271</v>
      </c>
      <c r="T3833" s="5">
        <f t="shared" si="596"/>
        <v>106.02199999999999</v>
      </c>
      <c r="U3833" s="5">
        <f t="shared" si="597"/>
        <v>58.901111111111113</v>
      </c>
      <c r="V3833" t="str">
        <f t="shared" si="598"/>
        <v>theater</v>
      </c>
      <c r="W3833" t="str">
        <f t="shared" si="599"/>
        <v>plays</v>
      </c>
      <c r="X3833" s="8">
        <f t="shared" si="590"/>
        <v>2014</v>
      </c>
      <c r="Y3833" s="8">
        <f t="shared" si="591"/>
        <v>10</v>
      </c>
    </row>
    <row r="3834" spans="1:25" ht="19" customHeight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592"/>
        <v>42374.906655092585</v>
      </c>
      <c r="L3834" s="12">
        <f t="shared" si="593"/>
        <v>2016</v>
      </c>
      <c r="M3834" s="12">
        <f t="shared" si="594"/>
        <v>1</v>
      </c>
      <c r="N3834" s="11"/>
      <c r="O3834" s="11">
        <f t="shared" si="595"/>
        <v>42419.906655092585</v>
      </c>
      <c r="P3834" t="b">
        <v>0</v>
      </c>
      <c r="Q3834">
        <v>9</v>
      </c>
      <c r="R3834" t="b">
        <v>1</v>
      </c>
      <c r="S3834" t="s">
        <v>8271</v>
      </c>
      <c r="T3834" s="5">
        <f t="shared" si="596"/>
        <v>104.66666666666666</v>
      </c>
      <c r="U3834" s="5">
        <f t="shared" si="597"/>
        <v>139.55555555555554</v>
      </c>
      <c r="V3834" t="str">
        <f t="shared" si="598"/>
        <v>theater</v>
      </c>
      <c r="W3834" t="str">
        <f t="shared" si="599"/>
        <v>plays</v>
      </c>
      <c r="X3834" s="8">
        <f t="shared" si="590"/>
        <v>2016</v>
      </c>
      <c r="Y3834" s="8">
        <f t="shared" si="591"/>
        <v>1</v>
      </c>
    </row>
    <row r="3835" spans="1:25" ht="19" customHeight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592"/>
        <v>41963.664027777777</v>
      </c>
      <c r="L3835" s="12">
        <f t="shared" si="593"/>
        <v>2014</v>
      </c>
      <c r="M3835" s="12">
        <f t="shared" si="594"/>
        <v>11</v>
      </c>
      <c r="N3835" s="11"/>
      <c r="O3835" s="11">
        <f t="shared" si="595"/>
        <v>41974.589583333327</v>
      </c>
      <c r="P3835" t="b">
        <v>0</v>
      </c>
      <c r="Q3835">
        <v>20</v>
      </c>
      <c r="R3835" t="b">
        <v>1</v>
      </c>
      <c r="S3835" t="s">
        <v>8271</v>
      </c>
      <c r="T3835" s="5">
        <f t="shared" si="596"/>
        <v>116.66666666666667</v>
      </c>
      <c r="U3835" s="5">
        <f t="shared" si="597"/>
        <v>70</v>
      </c>
      <c r="V3835" t="str">
        <f t="shared" si="598"/>
        <v>theater</v>
      </c>
      <c r="W3835" t="str">
        <f t="shared" si="599"/>
        <v>plays</v>
      </c>
      <c r="X3835" s="8">
        <f t="shared" si="590"/>
        <v>2014</v>
      </c>
      <c r="Y3835" s="8">
        <f t="shared" si="591"/>
        <v>11</v>
      </c>
    </row>
    <row r="3836" spans="1:25" ht="19" customHeight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592"/>
        <v>42143.236886574072</v>
      </c>
      <c r="L3836" s="12">
        <f t="shared" si="593"/>
        <v>2015</v>
      </c>
      <c r="M3836" s="12">
        <f t="shared" si="594"/>
        <v>5</v>
      </c>
      <c r="N3836" s="11"/>
      <c r="O3836" s="11">
        <f t="shared" si="595"/>
        <v>42173.236886574072</v>
      </c>
      <c r="P3836" t="b">
        <v>0</v>
      </c>
      <c r="Q3836">
        <v>57</v>
      </c>
      <c r="R3836" t="b">
        <v>1</v>
      </c>
      <c r="S3836" t="s">
        <v>8271</v>
      </c>
      <c r="T3836" s="5">
        <f t="shared" si="596"/>
        <v>109.03333333333333</v>
      </c>
      <c r="U3836" s="5">
        <f t="shared" si="597"/>
        <v>57.385964912280699</v>
      </c>
      <c r="V3836" t="str">
        <f t="shared" si="598"/>
        <v>theater</v>
      </c>
      <c r="W3836" t="str">
        <f t="shared" si="599"/>
        <v>plays</v>
      </c>
      <c r="X3836" s="8">
        <f t="shared" si="590"/>
        <v>2015</v>
      </c>
      <c r="Y3836" s="8">
        <f t="shared" si="591"/>
        <v>5</v>
      </c>
    </row>
    <row r="3837" spans="1:25" ht="19" customHeight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592"/>
        <v>42460.733888888884</v>
      </c>
      <c r="L3837" s="12">
        <f t="shared" si="593"/>
        <v>2016</v>
      </c>
      <c r="M3837" s="12">
        <f t="shared" si="594"/>
        <v>3</v>
      </c>
      <c r="N3837" s="11"/>
      <c r="O3837" s="11">
        <f t="shared" si="595"/>
        <v>42481.733888888884</v>
      </c>
      <c r="P3837" t="b">
        <v>0</v>
      </c>
      <c r="Q3837">
        <v>8</v>
      </c>
      <c r="R3837" t="b">
        <v>1</v>
      </c>
      <c r="S3837" t="s">
        <v>8271</v>
      </c>
      <c r="T3837" s="5">
        <f t="shared" si="596"/>
        <v>160</v>
      </c>
      <c r="U3837" s="5">
        <f t="shared" si="597"/>
        <v>40</v>
      </c>
      <c r="V3837" t="str">
        <f t="shared" si="598"/>
        <v>theater</v>
      </c>
      <c r="W3837" t="str">
        <f t="shared" si="599"/>
        <v>plays</v>
      </c>
      <c r="X3837" s="8">
        <f t="shared" si="590"/>
        <v>2016</v>
      </c>
      <c r="Y3837" s="8">
        <f t="shared" si="591"/>
        <v>3</v>
      </c>
    </row>
    <row r="3838" spans="1:25" ht="19" customHeight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592"/>
        <v>42553.718194444438</v>
      </c>
      <c r="L3838" s="12">
        <f t="shared" si="593"/>
        <v>2016</v>
      </c>
      <c r="M3838" s="12">
        <f t="shared" si="594"/>
        <v>7</v>
      </c>
      <c r="N3838" s="11"/>
      <c r="O3838" s="11">
        <f t="shared" si="595"/>
        <v>42584.964583333327</v>
      </c>
      <c r="P3838" t="b">
        <v>0</v>
      </c>
      <c r="Q3838">
        <v>14</v>
      </c>
      <c r="R3838" t="b">
        <v>1</v>
      </c>
      <c r="S3838" t="s">
        <v>8271</v>
      </c>
      <c r="T3838" s="5">
        <f t="shared" si="596"/>
        <v>112.5</v>
      </c>
      <c r="U3838" s="5">
        <f t="shared" si="597"/>
        <v>64.285714285714292</v>
      </c>
      <c r="V3838" t="str">
        <f t="shared" si="598"/>
        <v>theater</v>
      </c>
      <c r="W3838" t="str">
        <f t="shared" si="599"/>
        <v>plays</v>
      </c>
      <c r="X3838" s="8">
        <f t="shared" si="590"/>
        <v>2016</v>
      </c>
      <c r="Y3838" s="8">
        <f t="shared" si="591"/>
        <v>7</v>
      </c>
    </row>
    <row r="3839" spans="1:25" ht="19" customHeight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592"/>
        <v>42152.557384259257</v>
      </c>
      <c r="L3839" s="12">
        <f t="shared" si="593"/>
        <v>2015</v>
      </c>
      <c r="M3839" s="12">
        <f t="shared" si="594"/>
        <v>5</v>
      </c>
      <c r="N3839" s="11"/>
      <c r="O3839" s="11">
        <f t="shared" si="595"/>
        <v>42188.557384259257</v>
      </c>
      <c r="P3839" t="b">
        <v>0</v>
      </c>
      <c r="Q3839">
        <v>17</v>
      </c>
      <c r="R3839" t="b">
        <v>1</v>
      </c>
      <c r="S3839" t="s">
        <v>8271</v>
      </c>
      <c r="T3839" s="5">
        <f t="shared" si="596"/>
        <v>102.1</v>
      </c>
      <c r="U3839" s="5">
        <f t="shared" si="597"/>
        <v>120.11764705882354</v>
      </c>
      <c r="V3839" t="str">
        <f t="shared" si="598"/>
        <v>theater</v>
      </c>
      <c r="W3839" t="str">
        <f t="shared" si="599"/>
        <v>plays</v>
      </c>
      <c r="X3839" s="8">
        <f t="shared" si="590"/>
        <v>2015</v>
      </c>
      <c r="Y3839" s="8">
        <f t="shared" si="591"/>
        <v>5</v>
      </c>
    </row>
    <row r="3840" spans="1:25" ht="19" customHeight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592"/>
        <v>42116.502418981479</v>
      </c>
      <c r="L3840" s="12">
        <f t="shared" si="593"/>
        <v>2015</v>
      </c>
      <c r="M3840" s="12">
        <f t="shared" si="594"/>
        <v>4</v>
      </c>
      <c r="N3840" s="11"/>
      <c r="O3840" s="11">
        <f t="shared" si="595"/>
        <v>42146.502418981479</v>
      </c>
      <c r="P3840" t="b">
        <v>0</v>
      </c>
      <c r="Q3840">
        <v>100</v>
      </c>
      <c r="R3840" t="b">
        <v>1</v>
      </c>
      <c r="S3840" t="s">
        <v>8271</v>
      </c>
      <c r="T3840" s="5">
        <f t="shared" si="596"/>
        <v>100.824</v>
      </c>
      <c r="U3840" s="5">
        <f t="shared" si="597"/>
        <v>1008.24</v>
      </c>
      <c r="V3840" t="str">
        <f t="shared" si="598"/>
        <v>theater</v>
      </c>
      <c r="W3840" t="str">
        <f t="shared" si="599"/>
        <v>plays</v>
      </c>
      <c r="X3840" s="8">
        <f t="shared" si="590"/>
        <v>2015</v>
      </c>
      <c r="Y3840" s="8">
        <f t="shared" si="591"/>
        <v>4</v>
      </c>
    </row>
    <row r="3841" spans="1:25" ht="19" customHeight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592"/>
        <v>42154.934305555558</v>
      </c>
      <c r="L3841" s="12">
        <f t="shared" si="593"/>
        <v>2015</v>
      </c>
      <c r="M3841" s="12">
        <f t="shared" si="594"/>
        <v>5</v>
      </c>
      <c r="N3841" s="11"/>
      <c r="O3841" s="11">
        <f t="shared" si="595"/>
        <v>42214.934305555558</v>
      </c>
      <c r="P3841" t="b">
        <v>0</v>
      </c>
      <c r="Q3841">
        <v>32</v>
      </c>
      <c r="R3841" t="b">
        <v>1</v>
      </c>
      <c r="S3841" t="s">
        <v>8271</v>
      </c>
      <c r="T3841" s="5">
        <f t="shared" si="596"/>
        <v>101.25</v>
      </c>
      <c r="U3841" s="5">
        <f t="shared" si="597"/>
        <v>63.28125</v>
      </c>
      <c r="V3841" t="str">
        <f t="shared" si="598"/>
        <v>theater</v>
      </c>
      <c r="W3841" t="str">
        <f t="shared" si="599"/>
        <v>plays</v>
      </c>
      <c r="X3841" s="8">
        <f t="shared" si="590"/>
        <v>2015</v>
      </c>
      <c r="Y3841" s="8">
        <f t="shared" si="591"/>
        <v>5</v>
      </c>
    </row>
    <row r="3842" spans="1:25" ht="19" customHeight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si="592"/>
        <v>42432.493391203701</v>
      </c>
      <c r="L3842" s="12">
        <f t="shared" si="593"/>
        <v>2016</v>
      </c>
      <c r="M3842" s="12">
        <f t="shared" si="594"/>
        <v>3</v>
      </c>
      <c r="N3842" s="11"/>
      <c r="O3842" s="11">
        <f t="shared" si="595"/>
        <v>42457.45172453703</v>
      </c>
      <c r="P3842" t="b">
        <v>0</v>
      </c>
      <c r="Q3842">
        <v>3</v>
      </c>
      <c r="R3842" t="b">
        <v>1</v>
      </c>
      <c r="S3842" t="s">
        <v>8271</v>
      </c>
      <c r="T3842" s="5">
        <f t="shared" si="596"/>
        <v>6500</v>
      </c>
      <c r="U3842" s="5">
        <f t="shared" si="597"/>
        <v>21.666666666666668</v>
      </c>
      <c r="V3842" t="str">
        <f t="shared" si="598"/>
        <v>theater</v>
      </c>
      <c r="W3842" t="str">
        <f t="shared" si="599"/>
        <v>plays</v>
      </c>
      <c r="X3842" s="8">
        <f t="shared" ref="X3842:X3905" si="600">L3842</f>
        <v>2016</v>
      </c>
      <c r="Y3842" s="8">
        <f t="shared" ref="Y3842:Y3905" si="601">M3842</f>
        <v>3</v>
      </c>
    </row>
    <row r="3843" spans="1:25" ht="19" customHeight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ref="K3843:K3906" si="602">(J3843/86400)+25569+(-5/24)</f>
        <v>41780.57739583333</v>
      </c>
      <c r="L3843" s="12">
        <f t="shared" ref="L3843:L3906" si="603">YEAR(K3843)</f>
        <v>2014</v>
      </c>
      <c r="M3843" s="12">
        <f t="shared" ref="M3843:M3906" si="604">MONTH(K3843)</f>
        <v>5</v>
      </c>
      <c r="N3843" s="11"/>
      <c r="O3843" s="11">
        <f t="shared" ref="O3843:O3906" si="605">(I3843/86400)+25569+(-5/24)</f>
        <v>41840.57739583333</v>
      </c>
      <c r="P3843" t="b">
        <v>1</v>
      </c>
      <c r="Q3843">
        <v>34</v>
      </c>
      <c r="R3843" t="b">
        <v>0</v>
      </c>
      <c r="S3843" t="s">
        <v>8271</v>
      </c>
      <c r="T3843" s="5">
        <f t="shared" ref="T3843:T3906" si="606">E3843/D3843*100</f>
        <v>8.7200000000000006</v>
      </c>
      <c r="U3843" s="5">
        <f t="shared" ref="U3843:U3906" si="607">IF(Q3843&gt;0,E3843/Q3843,0)</f>
        <v>25.647058823529413</v>
      </c>
      <c r="V3843" t="str">
        <f t="shared" ref="V3843:V3906" si="608">LEFT(S3843,SEARCH("/",S3843)-1)</f>
        <v>theater</v>
      </c>
      <c r="W3843" t="str">
        <f t="shared" ref="W3843:W3906" si="609">RIGHT($S3843,LEN($S3843)-SEARCH("/",$S3843))</f>
        <v>plays</v>
      </c>
      <c r="X3843" s="8">
        <f t="shared" si="600"/>
        <v>2014</v>
      </c>
      <c r="Y3843" s="8">
        <f t="shared" si="601"/>
        <v>5</v>
      </c>
    </row>
    <row r="3844" spans="1:25" ht="19" customHeight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602"/>
        <v>41740.285324074073</v>
      </c>
      <c r="L3844" s="12">
        <f t="shared" si="603"/>
        <v>2014</v>
      </c>
      <c r="M3844" s="12">
        <f t="shared" si="604"/>
        <v>4</v>
      </c>
      <c r="N3844" s="11"/>
      <c r="O3844" s="11">
        <f t="shared" si="605"/>
        <v>41770.285324074073</v>
      </c>
      <c r="P3844" t="b">
        <v>1</v>
      </c>
      <c r="Q3844">
        <v>23</v>
      </c>
      <c r="R3844" t="b">
        <v>0</v>
      </c>
      <c r="S3844" t="s">
        <v>8271</v>
      </c>
      <c r="T3844" s="5">
        <f t="shared" si="606"/>
        <v>21.94</v>
      </c>
      <c r="U3844" s="5">
        <f t="shared" si="607"/>
        <v>47.695652173913047</v>
      </c>
      <c r="V3844" t="str">
        <f t="shared" si="608"/>
        <v>theater</v>
      </c>
      <c r="W3844" t="str">
        <f t="shared" si="609"/>
        <v>plays</v>
      </c>
      <c r="X3844" s="8">
        <f t="shared" si="600"/>
        <v>2014</v>
      </c>
      <c r="Y3844" s="8">
        <f t="shared" si="601"/>
        <v>4</v>
      </c>
    </row>
    <row r="3845" spans="1:25" ht="19" customHeight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602"/>
        <v>41765.864166666666</v>
      </c>
      <c r="L3845" s="12">
        <f t="shared" si="603"/>
        <v>2014</v>
      </c>
      <c r="M3845" s="12">
        <f t="shared" si="604"/>
        <v>5</v>
      </c>
      <c r="N3845" s="11"/>
      <c r="O3845" s="11">
        <f t="shared" si="605"/>
        <v>41790.864166666666</v>
      </c>
      <c r="P3845" t="b">
        <v>1</v>
      </c>
      <c r="Q3845">
        <v>19</v>
      </c>
      <c r="R3845" t="b">
        <v>0</v>
      </c>
      <c r="S3845" t="s">
        <v>8271</v>
      </c>
      <c r="T3845" s="5">
        <f t="shared" si="606"/>
        <v>21.3</v>
      </c>
      <c r="U3845" s="5">
        <f t="shared" si="607"/>
        <v>56.05263157894737</v>
      </c>
      <c r="V3845" t="str">
        <f t="shared" si="608"/>
        <v>theater</v>
      </c>
      <c r="W3845" t="str">
        <f t="shared" si="609"/>
        <v>plays</v>
      </c>
      <c r="X3845" s="8">
        <f t="shared" si="600"/>
        <v>2014</v>
      </c>
      <c r="Y3845" s="8">
        <f t="shared" si="601"/>
        <v>5</v>
      </c>
    </row>
    <row r="3846" spans="1:25" ht="19" customHeight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602"/>
        <v>41766.408958333333</v>
      </c>
      <c r="L3846" s="12">
        <f t="shared" si="603"/>
        <v>2014</v>
      </c>
      <c r="M3846" s="12">
        <f t="shared" si="604"/>
        <v>5</v>
      </c>
      <c r="N3846" s="11"/>
      <c r="O3846" s="11">
        <f t="shared" si="605"/>
        <v>41793.082638888889</v>
      </c>
      <c r="P3846" t="b">
        <v>1</v>
      </c>
      <c r="Q3846">
        <v>50</v>
      </c>
      <c r="R3846" t="b">
        <v>0</v>
      </c>
      <c r="S3846" t="s">
        <v>8271</v>
      </c>
      <c r="T3846" s="5">
        <f t="shared" si="606"/>
        <v>41.489795918367342</v>
      </c>
      <c r="U3846" s="5">
        <f t="shared" si="607"/>
        <v>81.319999999999993</v>
      </c>
      <c r="V3846" t="str">
        <f t="shared" si="608"/>
        <v>theater</v>
      </c>
      <c r="W3846" t="str">
        <f t="shared" si="609"/>
        <v>plays</v>
      </c>
      <c r="X3846" s="8">
        <f t="shared" si="600"/>
        <v>2014</v>
      </c>
      <c r="Y3846" s="8">
        <f t="shared" si="601"/>
        <v>5</v>
      </c>
    </row>
    <row r="3847" spans="1:25" ht="19" customHeight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602"/>
        <v>42248.418680555558</v>
      </c>
      <c r="L3847" s="12">
        <f t="shared" si="603"/>
        <v>2015</v>
      </c>
      <c r="M3847" s="12">
        <f t="shared" si="604"/>
        <v>9</v>
      </c>
      <c r="N3847" s="11"/>
      <c r="O3847" s="11">
        <f t="shared" si="605"/>
        <v>42278.418680555558</v>
      </c>
      <c r="P3847" t="b">
        <v>1</v>
      </c>
      <c r="Q3847">
        <v>12</v>
      </c>
      <c r="R3847" t="b">
        <v>0</v>
      </c>
      <c r="S3847" t="s">
        <v>8271</v>
      </c>
      <c r="T3847" s="5">
        <f t="shared" si="606"/>
        <v>2.105</v>
      </c>
      <c r="U3847" s="5">
        <f t="shared" si="607"/>
        <v>70.166666666666671</v>
      </c>
      <c r="V3847" t="str">
        <f t="shared" si="608"/>
        <v>theater</v>
      </c>
      <c r="W3847" t="str">
        <f t="shared" si="609"/>
        <v>plays</v>
      </c>
      <c r="X3847" s="8">
        <f t="shared" si="600"/>
        <v>2015</v>
      </c>
      <c r="Y3847" s="8">
        <f t="shared" si="601"/>
        <v>9</v>
      </c>
    </row>
    <row r="3848" spans="1:25" ht="19" customHeight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602"/>
        <v>41885.01321759259</v>
      </c>
      <c r="L3848" s="12">
        <f t="shared" si="603"/>
        <v>2014</v>
      </c>
      <c r="M3848" s="12">
        <f t="shared" si="604"/>
        <v>9</v>
      </c>
      <c r="N3848" s="11"/>
      <c r="O3848" s="11">
        <f t="shared" si="605"/>
        <v>41916.082638888889</v>
      </c>
      <c r="P3848" t="b">
        <v>1</v>
      </c>
      <c r="Q3848">
        <v>8</v>
      </c>
      <c r="R3848" t="b">
        <v>0</v>
      </c>
      <c r="S3848" t="s">
        <v>8271</v>
      </c>
      <c r="T3848" s="5">
        <f t="shared" si="606"/>
        <v>2.7</v>
      </c>
      <c r="U3848" s="5">
        <f t="shared" si="607"/>
        <v>23.625</v>
      </c>
      <c r="V3848" t="str">
        <f t="shared" si="608"/>
        <v>theater</v>
      </c>
      <c r="W3848" t="str">
        <f t="shared" si="609"/>
        <v>plays</v>
      </c>
      <c r="X3848" s="8">
        <f t="shared" si="600"/>
        <v>2014</v>
      </c>
      <c r="Y3848" s="8">
        <f t="shared" si="601"/>
        <v>9</v>
      </c>
    </row>
    <row r="3849" spans="1:25" ht="19" customHeight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602"/>
        <v>42159.016099537032</v>
      </c>
      <c r="L3849" s="12">
        <f t="shared" si="603"/>
        <v>2015</v>
      </c>
      <c r="M3849" s="12">
        <f t="shared" si="604"/>
        <v>6</v>
      </c>
      <c r="N3849" s="11"/>
      <c r="O3849" s="11">
        <f t="shared" si="605"/>
        <v>42204.016099537032</v>
      </c>
      <c r="P3849" t="b">
        <v>1</v>
      </c>
      <c r="Q3849">
        <v>9</v>
      </c>
      <c r="R3849" t="b">
        <v>0</v>
      </c>
      <c r="S3849" t="s">
        <v>8271</v>
      </c>
      <c r="T3849" s="5">
        <f t="shared" si="606"/>
        <v>16.161904761904761</v>
      </c>
      <c r="U3849" s="5">
        <f t="shared" si="607"/>
        <v>188.55555555555554</v>
      </c>
      <c r="V3849" t="str">
        <f t="shared" si="608"/>
        <v>theater</v>
      </c>
      <c r="W3849" t="str">
        <f t="shared" si="609"/>
        <v>plays</v>
      </c>
      <c r="X3849" s="8">
        <f t="shared" si="600"/>
        <v>2015</v>
      </c>
      <c r="Y3849" s="8">
        <f t="shared" si="601"/>
        <v>6</v>
      </c>
    </row>
    <row r="3850" spans="1:25" ht="19" customHeight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602"/>
        <v>42265.608668981477</v>
      </c>
      <c r="L3850" s="12">
        <f t="shared" si="603"/>
        <v>2015</v>
      </c>
      <c r="M3850" s="12">
        <f t="shared" si="604"/>
        <v>9</v>
      </c>
      <c r="N3850" s="11"/>
      <c r="O3850" s="11">
        <f t="shared" si="605"/>
        <v>42295.608668981477</v>
      </c>
      <c r="P3850" t="b">
        <v>1</v>
      </c>
      <c r="Q3850">
        <v>43</v>
      </c>
      <c r="R3850" t="b">
        <v>0</v>
      </c>
      <c r="S3850" t="s">
        <v>8271</v>
      </c>
      <c r="T3850" s="5">
        <f t="shared" si="606"/>
        <v>16.376923076923077</v>
      </c>
      <c r="U3850" s="5">
        <f t="shared" si="607"/>
        <v>49.511627906976742</v>
      </c>
      <c r="V3850" t="str">
        <f t="shared" si="608"/>
        <v>theater</v>
      </c>
      <c r="W3850" t="str">
        <f t="shared" si="609"/>
        <v>plays</v>
      </c>
      <c r="X3850" s="8">
        <f t="shared" si="600"/>
        <v>2015</v>
      </c>
      <c r="Y3850" s="8">
        <f t="shared" si="601"/>
        <v>9</v>
      </c>
    </row>
    <row r="3851" spans="1:25" ht="19" customHeight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602"/>
        <v>42136.558842592589</v>
      </c>
      <c r="L3851" s="12">
        <f t="shared" si="603"/>
        <v>2015</v>
      </c>
      <c r="M3851" s="12">
        <f t="shared" si="604"/>
        <v>5</v>
      </c>
      <c r="N3851" s="11"/>
      <c r="O3851" s="11">
        <f t="shared" si="605"/>
        <v>42166.558842592589</v>
      </c>
      <c r="P3851" t="b">
        <v>1</v>
      </c>
      <c r="Q3851">
        <v>28</v>
      </c>
      <c r="R3851" t="b">
        <v>0</v>
      </c>
      <c r="S3851" t="s">
        <v>8271</v>
      </c>
      <c r="T3851" s="5">
        <f t="shared" si="606"/>
        <v>7.043333333333333</v>
      </c>
      <c r="U3851" s="5">
        <f t="shared" si="607"/>
        <v>75.464285714285708</v>
      </c>
      <c r="V3851" t="str">
        <f t="shared" si="608"/>
        <v>theater</v>
      </c>
      <c r="W3851" t="str">
        <f t="shared" si="609"/>
        <v>plays</v>
      </c>
      <c r="X3851" s="8">
        <f t="shared" si="600"/>
        <v>2015</v>
      </c>
      <c r="Y3851" s="8">
        <f t="shared" si="601"/>
        <v>5</v>
      </c>
    </row>
    <row r="3852" spans="1:25" ht="19" customHeight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602"/>
        <v>41974.916006944441</v>
      </c>
      <c r="L3852" s="12">
        <f t="shared" si="603"/>
        <v>2014</v>
      </c>
      <c r="M3852" s="12">
        <f t="shared" si="604"/>
        <v>12</v>
      </c>
      <c r="N3852" s="11"/>
      <c r="O3852" s="11">
        <f t="shared" si="605"/>
        <v>42004.916006944441</v>
      </c>
      <c r="P3852" t="b">
        <v>1</v>
      </c>
      <c r="Q3852">
        <v>4</v>
      </c>
      <c r="R3852" t="b">
        <v>0</v>
      </c>
      <c r="S3852" t="s">
        <v>8271</v>
      </c>
      <c r="T3852" s="5">
        <f t="shared" si="606"/>
        <v>3.8</v>
      </c>
      <c r="U3852" s="5">
        <f t="shared" si="607"/>
        <v>9.5</v>
      </c>
      <c r="V3852" t="str">
        <f t="shared" si="608"/>
        <v>theater</v>
      </c>
      <c r="W3852" t="str">
        <f t="shared" si="609"/>
        <v>plays</v>
      </c>
      <c r="X3852" s="8">
        <f t="shared" si="600"/>
        <v>2014</v>
      </c>
      <c r="Y3852" s="8">
        <f t="shared" si="601"/>
        <v>12</v>
      </c>
    </row>
    <row r="3853" spans="1:25" ht="19" customHeight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602"/>
        <v>42172.23123842592</v>
      </c>
      <c r="L3853" s="12">
        <f t="shared" si="603"/>
        <v>2015</v>
      </c>
      <c r="M3853" s="12">
        <f t="shared" si="604"/>
        <v>6</v>
      </c>
      <c r="N3853" s="11"/>
      <c r="O3853" s="11">
        <f t="shared" si="605"/>
        <v>42202.23123842592</v>
      </c>
      <c r="P3853" t="b">
        <v>1</v>
      </c>
      <c r="Q3853">
        <v>24</v>
      </c>
      <c r="R3853" t="b">
        <v>0</v>
      </c>
      <c r="S3853" t="s">
        <v>8271</v>
      </c>
      <c r="T3853" s="5">
        <f t="shared" si="606"/>
        <v>34.08</v>
      </c>
      <c r="U3853" s="5">
        <f t="shared" si="607"/>
        <v>35.5</v>
      </c>
      <c r="V3853" t="str">
        <f t="shared" si="608"/>
        <v>theater</v>
      </c>
      <c r="W3853" t="str">
        <f t="shared" si="609"/>
        <v>plays</v>
      </c>
      <c r="X3853" s="8">
        <f t="shared" si="600"/>
        <v>2015</v>
      </c>
      <c r="Y3853" s="8">
        <f t="shared" si="601"/>
        <v>6</v>
      </c>
    </row>
    <row r="3854" spans="1:25" ht="19" customHeight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602"/>
        <v>42064.982361111113</v>
      </c>
      <c r="L3854" s="12">
        <f t="shared" si="603"/>
        <v>2015</v>
      </c>
      <c r="M3854" s="12">
        <f t="shared" si="604"/>
        <v>3</v>
      </c>
      <c r="N3854" s="11"/>
      <c r="O3854" s="11">
        <f t="shared" si="605"/>
        <v>42089.940694444442</v>
      </c>
      <c r="P3854" t="b">
        <v>0</v>
      </c>
      <c r="Q3854">
        <v>2</v>
      </c>
      <c r="R3854" t="b">
        <v>0</v>
      </c>
      <c r="S3854" t="s">
        <v>8271</v>
      </c>
      <c r="T3854" s="5">
        <f t="shared" si="606"/>
        <v>0.2</v>
      </c>
      <c r="U3854" s="5">
        <f t="shared" si="607"/>
        <v>10</v>
      </c>
      <c r="V3854" t="str">
        <f t="shared" si="608"/>
        <v>theater</v>
      </c>
      <c r="W3854" t="str">
        <f t="shared" si="609"/>
        <v>plays</v>
      </c>
      <c r="X3854" s="8">
        <f t="shared" si="600"/>
        <v>2015</v>
      </c>
      <c r="Y3854" s="8">
        <f t="shared" si="601"/>
        <v>3</v>
      </c>
    </row>
    <row r="3855" spans="1:25" ht="19" customHeight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602"/>
        <v>41848.631689814814</v>
      </c>
      <c r="L3855" s="12">
        <f t="shared" si="603"/>
        <v>2014</v>
      </c>
      <c r="M3855" s="12">
        <f t="shared" si="604"/>
        <v>7</v>
      </c>
      <c r="N3855" s="11"/>
      <c r="O3855" s="11">
        <f t="shared" si="605"/>
        <v>41883.631689814814</v>
      </c>
      <c r="P3855" t="b">
        <v>0</v>
      </c>
      <c r="Q3855">
        <v>2</v>
      </c>
      <c r="R3855" t="b">
        <v>0</v>
      </c>
      <c r="S3855" t="s">
        <v>8271</v>
      </c>
      <c r="T3855" s="5">
        <f t="shared" si="606"/>
        <v>2.5999999999999999E-2</v>
      </c>
      <c r="U3855" s="5">
        <f t="shared" si="607"/>
        <v>13</v>
      </c>
      <c r="V3855" t="str">
        <f t="shared" si="608"/>
        <v>theater</v>
      </c>
      <c r="W3855" t="str">
        <f t="shared" si="609"/>
        <v>plays</v>
      </c>
      <c r="X3855" s="8">
        <f t="shared" si="600"/>
        <v>2014</v>
      </c>
      <c r="Y3855" s="8">
        <f t="shared" si="601"/>
        <v>7</v>
      </c>
    </row>
    <row r="3856" spans="1:25" ht="19" customHeight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602"/>
        <v>42103.67659722222</v>
      </c>
      <c r="L3856" s="12">
        <f t="shared" si="603"/>
        <v>2015</v>
      </c>
      <c r="M3856" s="12">
        <f t="shared" si="604"/>
        <v>4</v>
      </c>
      <c r="N3856" s="11"/>
      <c r="O3856" s="11">
        <f t="shared" si="605"/>
        <v>42133.67659722222</v>
      </c>
      <c r="P3856" t="b">
        <v>0</v>
      </c>
      <c r="Q3856">
        <v>20</v>
      </c>
      <c r="R3856" t="b">
        <v>0</v>
      </c>
      <c r="S3856" t="s">
        <v>8271</v>
      </c>
      <c r="T3856" s="5">
        <f t="shared" si="606"/>
        <v>16.254545454545454</v>
      </c>
      <c r="U3856" s="5">
        <f t="shared" si="607"/>
        <v>89.4</v>
      </c>
      <c r="V3856" t="str">
        <f t="shared" si="608"/>
        <v>theater</v>
      </c>
      <c r="W3856" t="str">
        <f t="shared" si="609"/>
        <v>plays</v>
      </c>
      <c r="X3856" s="8">
        <f t="shared" si="600"/>
        <v>2015</v>
      </c>
      <c r="Y3856" s="8">
        <f t="shared" si="601"/>
        <v>4</v>
      </c>
    </row>
    <row r="3857" spans="1:25" ht="19" customHeight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602"/>
        <v>42059.762395833335</v>
      </c>
      <c r="L3857" s="12">
        <f t="shared" si="603"/>
        <v>2015</v>
      </c>
      <c r="M3857" s="12">
        <f t="shared" si="604"/>
        <v>2</v>
      </c>
      <c r="N3857" s="11"/>
      <c r="O3857" s="11">
        <f t="shared" si="605"/>
        <v>42089.720729166664</v>
      </c>
      <c r="P3857" t="b">
        <v>0</v>
      </c>
      <c r="Q3857">
        <v>1</v>
      </c>
      <c r="R3857" t="b">
        <v>0</v>
      </c>
      <c r="S3857" t="s">
        <v>8271</v>
      </c>
      <c r="T3857" s="5">
        <f t="shared" si="606"/>
        <v>2.5</v>
      </c>
      <c r="U3857" s="5">
        <f t="shared" si="607"/>
        <v>25</v>
      </c>
      <c r="V3857" t="str">
        <f t="shared" si="608"/>
        <v>theater</v>
      </c>
      <c r="W3857" t="str">
        <f t="shared" si="609"/>
        <v>plays</v>
      </c>
      <c r="X3857" s="8">
        <f t="shared" si="600"/>
        <v>2015</v>
      </c>
      <c r="Y3857" s="8">
        <f t="shared" si="601"/>
        <v>2</v>
      </c>
    </row>
    <row r="3858" spans="1:25" ht="19" customHeight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602"/>
        <v>42041.534756944442</v>
      </c>
      <c r="L3858" s="12">
        <f t="shared" si="603"/>
        <v>2015</v>
      </c>
      <c r="M3858" s="12">
        <f t="shared" si="604"/>
        <v>2</v>
      </c>
      <c r="N3858" s="11"/>
      <c r="O3858" s="11">
        <f t="shared" si="605"/>
        <v>42071.493090277778</v>
      </c>
      <c r="P3858" t="b">
        <v>0</v>
      </c>
      <c r="Q3858">
        <v>1</v>
      </c>
      <c r="R3858" t="b">
        <v>0</v>
      </c>
      <c r="S3858" t="s">
        <v>8271</v>
      </c>
      <c r="T3858" s="5">
        <f t="shared" si="606"/>
        <v>0.02</v>
      </c>
      <c r="U3858" s="5">
        <f t="shared" si="607"/>
        <v>1</v>
      </c>
      <c r="V3858" t="str">
        <f t="shared" si="608"/>
        <v>theater</v>
      </c>
      <c r="W3858" t="str">
        <f t="shared" si="609"/>
        <v>plays</v>
      </c>
      <c r="X3858" s="8">
        <f t="shared" si="600"/>
        <v>2015</v>
      </c>
      <c r="Y3858" s="8">
        <f t="shared" si="601"/>
        <v>2</v>
      </c>
    </row>
    <row r="3859" spans="1:25" ht="19" customHeight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602"/>
        <v>41829.528819444444</v>
      </c>
      <c r="L3859" s="12">
        <f t="shared" si="603"/>
        <v>2014</v>
      </c>
      <c r="M3859" s="12">
        <f t="shared" si="604"/>
        <v>7</v>
      </c>
      <c r="N3859" s="11"/>
      <c r="O3859" s="11">
        <f t="shared" si="605"/>
        <v>41852.508333333331</v>
      </c>
      <c r="P3859" t="b">
        <v>0</v>
      </c>
      <c r="Q3859">
        <v>4</v>
      </c>
      <c r="R3859" t="b">
        <v>0</v>
      </c>
      <c r="S3859" t="s">
        <v>8271</v>
      </c>
      <c r="T3859" s="5">
        <f t="shared" si="606"/>
        <v>5.2</v>
      </c>
      <c r="U3859" s="5">
        <f t="shared" si="607"/>
        <v>65</v>
      </c>
      <c r="V3859" t="str">
        <f t="shared" si="608"/>
        <v>theater</v>
      </c>
      <c r="W3859" t="str">
        <f t="shared" si="609"/>
        <v>plays</v>
      </c>
      <c r="X3859" s="8">
        <f t="shared" si="600"/>
        <v>2014</v>
      </c>
      <c r="Y3859" s="8">
        <f t="shared" si="601"/>
        <v>7</v>
      </c>
    </row>
    <row r="3860" spans="1:25" ht="19" customHeight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602"/>
        <v>42128.222731481474</v>
      </c>
      <c r="L3860" s="12">
        <f t="shared" si="603"/>
        <v>2015</v>
      </c>
      <c r="M3860" s="12">
        <f t="shared" si="604"/>
        <v>5</v>
      </c>
      <c r="N3860" s="11"/>
      <c r="O3860" s="11">
        <f t="shared" si="605"/>
        <v>42146.666666666664</v>
      </c>
      <c r="P3860" t="b">
        <v>0</v>
      </c>
      <c r="Q3860">
        <v>1</v>
      </c>
      <c r="R3860" t="b">
        <v>0</v>
      </c>
      <c r="S3860" t="s">
        <v>8271</v>
      </c>
      <c r="T3860" s="5">
        <f t="shared" si="606"/>
        <v>2</v>
      </c>
      <c r="U3860" s="5">
        <f t="shared" si="607"/>
        <v>10</v>
      </c>
      <c r="V3860" t="str">
        <f t="shared" si="608"/>
        <v>theater</v>
      </c>
      <c r="W3860" t="str">
        <f t="shared" si="609"/>
        <v>plays</v>
      </c>
      <c r="X3860" s="8">
        <f t="shared" si="600"/>
        <v>2015</v>
      </c>
      <c r="Y3860" s="8">
        <f t="shared" si="601"/>
        <v>5</v>
      </c>
    </row>
    <row r="3861" spans="1:25" ht="19" customHeight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602"/>
        <v>41789.685266203705</v>
      </c>
      <c r="L3861" s="12">
        <f t="shared" si="603"/>
        <v>2014</v>
      </c>
      <c r="M3861" s="12">
        <f t="shared" si="604"/>
        <v>5</v>
      </c>
      <c r="N3861" s="11"/>
      <c r="O3861" s="11">
        <f t="shared" si="605"/>
        <v>41815.666666666664</v>
      </c>
      <c r="P3861" t="b">
        <v>0</v>
      </c>
      <c r="Q3861">
        <v>1</v>
      </c>
      <c r="R3861" t="b">
        <v>0</v>
      </c>
      <c r="S3861" t="s">
        <v>8271</v>
      </c>
      <c r="T3861" s="5">
        <f t="shared" si="606"/>
        <v>0.04</v>
      </c>
      <c r="U3861" s="5">
        <f t="shared" si="607"/>
        <v>1</v>
      </c>
      <c r="V3861" t="str">
        <f t="shared" si="608"/>
        <v>theater</v>
      </c>
      <c r="W3861" t="str">
        <f t="shared" si="609"/>
        <v>plays</v>
      </c>
      <c r="X3861" s="8">
        <f t="shared" si="600"/>
        <v>2014</v>
      </c>
      <c r="Y3861" s="8">
        <f t="shared" si="601"/>
        <v>5</v>
      </c>
    </row>
    <row r="3862" spans="1:25" ht="19" customHeight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602"/>
        <v>41833.452662037038</v>
      </c>
      <c r="L3862" s="12">
        <f t="shared" si="603"/>
        <v>2014</v>
      </c>
      <c r="M3862" s="12">
        <f t="shared" si="604"/>
        <v>7</v>
      </c>
      <c r="N3862" s="11"/>
      <c r="O3862" s="11">
        <f t="shared" si="605"/>
        <v>41863.452662037038</v>
      </c>
      <c r="P3862" t="b">
        <v>0</v>
      </c>
      <c r="Q3862">
        <v>13</v>
      </c>
      <c r="R3862" t="b">
        <v>0</v>
      </c>
      <c r="S3862" t="s">
        <v>8271</v>
      </c>
      <c r="T3862" s="5">
        <f t="shared" si="606"/>
        <v>17.666666666666668</v>
      </c>
      <c r="U3862" s="5">
        <f t="shared" si="607"/>
        <v>81.538461538461533</v>
      </c>
      <c r="V3862" t="str">
        <f t="shared" si="608"/>
        <v>theater</v>
      </c>
      <c r="W3862" t="str">
        <f t="shared" si="609"/>
        <v>plays</v>
      </c>
      <c r="X3862" s="8">
        <f t="shared" si="600"/>
        <v>2014</v>
      </c>
      <c r="Y3862" s="8">
        <f t="shared" si="601"/>
        <v>7</v>
      </c>
    </row>
    <row r="3863" spans="1:25" ht="19" customHeight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602"/>
        <v>41914.381678240738</v>
      </c>
      <c r="L3863" s="12">
        <f t="shared" si="603"/>
        <v>2014</v>
      </c>
      <c r="M3863" s="12">
        <f t="shared" si="604"/>
        <v>10</v>
      </c>
      <c r="N3863" s="11"/>
      <c r="O3863" s="11">
        <f t="shared" si="605"/>
        <v>41955.699305555558</v>
      </c>
      <c r="P3863" t="b">
        <v>0</v>
      </c>
      <c r="Q3863">
        <v>1</v>
      </c>
      <c r="R3863" t="b">
        <v>0</v>
      </c>
      <c r="S3863" t="s">
        <v>8271</v>
      </c>
      <c r="T3863" s="5">
        <f t="shared" si="606"/>
        <v>5</v>
      </c>
      <c r="U3863" s="5">
        <f t="shared" si="607"/>
        <v>100</v>
      </c>
      <c r="V3863" t="str">
        <f t="shared" si="608"/>
        <v>theater</v>
      </c>
      <c r="W3863" t="str">
        <f t="shared" si="609"/>
        <v>plays</v>
      </c>
      <c r="X3863" s="8">
        <f t="shared" si="600"/>
        <v>2014</v>
      </c>
      <c r="Y3863" s="8">
        <f t="shared" si="601"/>
        <v>10</v>
      </c>
    </row>
    <row r="3864" spans="1:25" ht="19" customHeight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602"/>
        <v>42611.052731481475</v>
      </c>
      <c r="L3864" s="12">
        <f t="shared" si="603"/>
        <v>2016</v>
      </c>
      <c r="M3864" s="12">
        <f t="shared" si="604"/>
        <v>8</v>
      </c>
      <c r="N3864" s="11"/>
      <c r="O3864" s="11">
        <f t="shared" si="605"/>
        <v>42625.499305555553</v>
      </c>
      <c r="P3864" t="b">
        <v>0</v>
      </c>
      <c r="Q3864">
        <v>1</v>
      </c>
      <c r="R3864" t="b">
        <v>0</v>
      </c>
      <c r="S3864" t="s">
        <v>8271</v>
      </c>
      <c r="T3864" s="5">
        <f t="shared" si="606"/>
        <v>1.3333333333333334E-2</v>
      </c>
      <c r="U3864" s="5">
        <f t="shared" si="607"/>
        <v>1</v>
      </c>
      <c r="V3864" t="str">
        <f t="shared" si="608"/>
        <v>theater</v>
      </c>
      <c r="W3864" t="str">
        <f t="shared" si="609"/>
        <v>plays</v>
      </c>
      <c r="X3864" s="8">
        <f t="shared" si="600"/>
        <v>2016</v>
      </c>
      <c r="Y3864" s="8">
        <f t="shared" si="601"/>
        <v>8</v>
      </c>
    </row>
    <row r="3865" spans="1:25" ht="19" customHeight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602"/>
        <v>42253.424826388888</v>
      </c>
      <c r="L3865" s="12">
        <f t="shared" si="603"/>
        <v>2015</v>
      </c>
      <c r="M3865" s="12">
        <f t="shared" si="604"/>
        <v>9</v>
      </c>
      <c r="N3865" s="11"/>
      <c r="O3865" s="11">
        <f t="shared" si="605"/>
        <v>42313.466493055552</v>
      </c>
      <c r="P3865" t="b">
        <v>0</v>
      </c>
      <c r="Q3865">
        <v>0</v>
      </c>
      <c r="R3865" t="b">
        <v>0</v>
      </c>
      <c r="S3865" t="s">
        <v>8271</v>
      </c>
      <c r="T3865" s="5">
        <f t="shared" si="606"/>
        <v>0</v>
      </c>
      <c r="U3865" s="5">
        <f t="shared" si="607"/>
        <v>0</v>
      </c>
      <c r="V3865" t="str">
        <f t="shared" si="608"/>
        <v>theater</v>
      </c>
      <c r="W3865" t="str">
        <f t="shared" si="609"/>
        <v>plays</v>
      </c>
      <c r="X3865" s="8">
        <f t="shared" si="600"/>
        <v>2015</v>
      </c>
      <c r="Y3865" s="8">
        <f t="shared" si="601"/>
        <v>9</v>
      </c>
    </row>
    <row r="3866" spans="1:25" ht="19" customHeight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602"/>
        <v>42295.683495370373</v>
      </c>
      <c r="L3866" s="12">
        <f t="shared" si="603"/>
        <v>2015</v>
      </c>
      <c r="M3866" s="12">
        <f t="shared" si="604"/>
        <v>10</v>
      </c>
      <c r="N3866" s="11"/>
      <c r="O3866" s="11">
        <f t="shared" si="605"/>
        <v>42325.72516203703</v>
      </c>
      <c r="P3866" t="b">
        <v>0</v>
      </c>
      <c r="Q3866">
        <v>3</v>
      </c>
      <c r="R3866" t="b">
        <v>0</v>
      </c>
      <c r="S3866" t="s">
        <v>8271</v>
      </c>
      <c r="T3866" s="5">
        <f t="shared" si="606"/>
        <v>1.2</v>
      </c>
      <c r="U3866" s="5">
        <f t="shared" si="607"/>
        <v>20</v>
      </c>
      <c r="V3866" t="str">
        <f t="shared" si="608"/>
        <v>theater</v>
      </c>
      <c r="W3866" t="str">
        <f t="shared" si="609"/>
        <v>plays</v>
      </c>
      <c r="X3866" s="8">
        <f t="shared" si="600"/>
        <v>2015</v>
      </c>
      <c r="Y3866" s="8">
        <f t="shared" si="601"/>
        <v>10</v>
      </c>
    </row>
    <row r="3867" spans="1:25" ht="19" customHeight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602"/>
        <v>41841.44326388889</v>
      </c>
      <c r="L3867" s="12">
        <f t="shared" si="603"/>
        <v>2014</v>
      </c>
      <c r="M3867" s="12">
        <f t="shared" si="604"/>
        <v>7</v>
      </c>
      <c r="N3867" s="11"/>
      <c r="O3867" s="11">
        <f t="shared" si="605"/>
        <v>41881.020833333328</v>
      </c>
      <c r="P3867" t="b">
        <v>0</v>
      </c>
      <c r="Q3867">
        <v>14</v>
      </c>
      <c r="R3867" t="b">
        <v>0</v>
      </c>
      <c r="S3867" t="s">
        <v>8271</v>
      </c>
      <c r="T3867" s="5">
        <f t="shared" si="606"/>
        <v>26.937422295897225</v>
      </c>
      <c r="U3867" s="5">
        <f t="shared" si="607"/>
        <v>46.428571428571431</v>
      </c>
      <c r="V3867" t="str">
        <f t="shared" si="608"/>
        <v>theater</v>
      </c>
      <c r="W3867" t="str">
        <f t="shared" si="609"/>
        <v>plays</v>
      </c>
      <c r="X3867" s="8">
        <f t="shared" si="600"/>
        <v>2014</v>
      </c>
      <c r="Y3867" s="8">
        <f t="shared" si="601"/>
        <v>7</v>
      </c>
    </row>
    <row r="3868" spans="1:25" ht="19" customHeight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602"/>
        <v>42402.738668981481</v>
      </c>
      <c r="L3868" s="12">
        <f t="shared" si="603"/>
        <v>2016</v>
      </c>
      <c r="M3868" s="12">
        <f t="shared" si="604"/>
        <v>2</v>
      </c>
      <c r="N3868" s="11"/>
      <c r="O3868" s="11">
        <f t="shared" si="605"/>
        <v>42451.936805555553</v>
      </c>
      <c r="P3868" t="b">
        <v>0</v>
      </c>
      <c r="Q3868">
        <v>2</v>
      </c>
      <c r="R3868" t="b">
        <v>0</v>
      </c>
      <c r="S3868" t="s">
        <v>8271</v>
      </c>
      <c r="T3868" s="5">
        <f t="shared" si="606"/>
        <v>0.54999999999999993</v>
      </c>
      <c r="U3868" s="5">
        <f t="shared" si="607"/>
        <v>5.5</v>
      </c>
      <c r="V3868" t="str">
        <f t="shared" si="608"/>
        <v>theater</v>
      </c>
      <c r="W3868" t="str">
        <f t="shared" si="609"/>
        <v>plays</v>
      </c>
      <c r="X3868" s="8">
        <f t="shared" si="600"/>
        <v>2016</v>
      </c>
      <c r="Y3868" s="8">
        <f t="shared" si="601"/>
        <v>2</v>
      </c>
    </row>
    <row r="3869" spans="1:25" ht="19" customHeight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602"/>
        <v>42509.605775462966</v>
      </c>
      <c r="L3869" s="12">
        <f t="shared" si="603"/>
        <v>2016</v>
      </c>
      <c r="M3869" s="12">
        <f t="shared" si="604"/>
        <v>5</v>
      </c>
      <c r="N3869" s="11"/>
      <c r="O3869" s="11">
        <f t="shared" si="605"/>
        <v>42539.605775462966</v>
      </c>
      <c r="P3869" t="b">
        <v>0</v>
      </c>
      <c r="Q3869">
        <v>5</v>
      </c>
      <c r="R3869" t="b">
        <v>0</v>
      </c>
      <c r="S3869" t="s">
        <v>8271</v>
      </c>
      <c r="T3869" s="5">
        <f t="shared" si="606"/>
        <v>12.55</v>
      </c>
      <c r="U3869" s="5">
        <f t="shared" si="607"/>
        <v>50.2</v>
      </c>
      <c r="V3869" t="str">
        <f t="shared" si="608"/>
        <v>theater</v>
      </c>
      <c r="W3869" t="str">
        <f t="shared" si="609"/>
        <v>plays</v>
      </c>
      <c r="X3869" s="8">
        <f t="shared" si="600"/>
        <v>2016</v>
      </c>
      <c r="Y3869" s="8">
        <f t="shared" si="601"/>
        <v>5</v>
      </c>
    </row>
    <row r="3870" spans="1:25" ht="19" customHeight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602"/>
        <v>41865.45144675926</v>
      </c>
      <c r="L3870" s="12">
        <f t="shared" si="603"/>
        <v>2014</v>
      </c>
      <c r="M3870" s="12">
        <f t="shared" si="604"/>
        <v>8</v>
      </c>
      <c r="N3870" s="11"/>
      <c r="O3870" s="11">
        <f t="shared" si="605"/>
        <v>41890.45144675926</v>
      </c>
      <c r="P3870" t="b">
        <v>0</v>
      </c>
      <c r="Q3870">
        <v>1</v>
      </c>
      <c r="R3870" t="b">
        <v>0</v>
      </c>
      <c r="S3870" t="s">
        <v>8305</v>
      </c>
      <c r="T3870" s="5">
        <f t="shared" si="606"/>
        <v>0.2</v>
      </c>
      <c r="U3870" s="5">
        <f t="shared" si="607"/>
        <v>10</v>
      </c>
      <c r="V3870" t="str">
        <f t="shared" si="608"/>
        <v>theater</v>
      </c>
      <c r="W3870" t="str">
        <f t="shared" si="609"/>
        <v>musical</v>
      </c>
      <c r="X3870" s="8">
        <f t="shared" si="600"/>
        <v>2014</v>
      </c>
      <c r="Y3870" s="8">
        <f t="shared" si="601"/>
        <v>8</v>
      </c>
    </row>
    <row r="3871" spans="1:25" ht="19" customHeight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602"/>
        <v>42047.516111111108</v>
      </c>
      <c r="L3871" s="12">
        <f t="shared" si="603"/>
        <v>2015</v>
      </c>
      <c r="M3871" s="12">
        <f t="shared" si="604"/>
        <v>2</v>
      </c>
      <c r="N3871" s="11"/>
      <c r="O3871" s="11">
        <f t="shared" si="605"/>
        <v>42076.924305555549</v>
      </c>
      <c r="P3871" t="b">
        <v>0</v>
      </c>
      <c r="Q3871">
        <v>15</v>
      </c>
      <c r="R3871" t="b">
        <v>0</v>
      </c>
      <c r="S3871" t="s">
        <v>8305</v>
      </c>
      <c r="T3871" s="5">
        <f t="shared" si="606"/>
        <v>3.4474868431088401</v>
      </c>
      <c r="U3871" s="5">
        <f t="shared" si="607"/>
        <v>30.133333333333333</v>
      </c>
      <c r="V3871" t="str">
        <f t="shared" si="608"/>
        <v>theater</v>
      </c>
      <c r="W3871" t="str">
        <f t="shared" si="609"/>
        <v>musical</v>
      </c>
      <c r="X3871" s="8">
        <f t="shared" si="600"/>
        <v>2015</v>
      </c>
      <c r="Y3871" s="8">
        <f t="shared" si="601"/>
        <v>2</v>
      </c>
    </row>
    <row r="3872" spans="1:25" ht="19" customHeight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602"/>
        <v>41792.963865740741</v>
      </c>
      <c r="L3872" s="12">
        <f t="shared" si="603"/>
        <v>2014</v>
      </c>
      <c r="M3872" s="12">
        <f t="shared" si="604"/>
        <v>6</v>
      </c>
      <c r="N3872" s="11"/>
      <c r="O3872" s="11">
        <f t="shared" si="605"/>
        <v>41822.963865740741</v>
      </c>
      <c r="P3872" t="b">
        <v>0</v>
      </c>
      <c r="Q3872">
        <v>10</v>
      </c>
      <c r="R3872" t="b">
        <v>0</v>
      </c>
      <c r="S3872" t="s">
        <v>8305</v>
      </c>
      <c r="T3872" s="5">
        <f t="shared" si="606"/>
        <v>15</v>
      </c>
      <c r="U3872" s="5">
        <f t="shared" si="607"/>
        <v>150</v>
      </c>
      <c r="V3872" t="str">
        <f t="shared" si="608"/>
        <v>theater</v>
      </c>
      <c r="W3872" t="str">
        <f t="shared" si="609"/>
        <v>musical</v>
      </c>
      <c r="X3872" s="8">
        <f t="shared" si="600"/>
        <v>2014</v>
      </c>
      <c r="Y3872" s="8">
        <f t="shared" si="601"/>
        <v>6</v>
      </c>
    </row>
    <row r="3873" spans="1:25" ht="19" customHeight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602"/>
        <v>42763.572337962956</v>
      </c>
      <c r="L3873" s="12">
        <f t="shared" si="603"/>
        <v>2017</v>
      </c>
      <c r="M3873" s="12">
        <f t="shared" si="604"/>
        <v>1</v>
      </c>
      <c r="N3873" s="11"/>
      <c r="O3873" s="11">
        <f t="shared" si="605"/>
        <v>42823.530671296299</v>
      </c>
      <c r="P3873" t="b">
        <v>0</v>
      </c>
      <c r="Q3873">
        <v>3</v>
      </c>
      <c r="R3873" t="b">
        <v>0</v>
      </c>
      <c r="S3873" t="s">
        <v>8305</v>
      </c>
      <c r="T3873" s="5">
        <f t="shared" si="606"/>
        <v>2.666666666666667</v>
      </c>
      <c r="U3873" s="5">
        <f t="shared" si="607"/>
        <v>13.333333333333334</v>
      </c>
      <c r="V3873" t="str">
        <f t="shared" si="608"/>
        <v>theater</v>
      </c>
      <c r="W3873" t="str">
        <f t="shared" si="609"/>
        <v>musical</v>
      </c>
      <c r="X3873" s="8">
        <f t="shared" si="600"/>
        <v>2017</v>
      </c>
      <c r="Y3873" s="8">
        <f t="shared" si="601"/>
        <v>1</v>
      </c>
    </row>
    <row r="3874" spans="1:25" ht="19" customHeight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602"/>
        <v>42179.9374537037</v>
      </c>
      <c r="L3874" s="12">
        <f t="shared" si="603"/>
        <v>2015</v>
      </c>
      <c r="M3874" s="12">
        <f t="shared" si="604"/>
        <v>6</v>
      </c>
      <c r="N3874" s="11"/>
      <c r="O3874" s="11">
        <f t="shared" si="605"/>
        <v>42229.9374537037</v>
      </c>
      <c r="P3874" t="b">
        <v>0</v>
      </c>
      <c r="Q3874">
        <v>0</v>
      </c>
      <c r="R3874" t="b">
        <v>0</v>
      </c>
      <c r="S3874" t="s">
        <v>8305</v>
      </c>
      <c r="T3874" s="5">
        <f t="shared" si="606"/>
        <v>0</v>
      </c>
      <c r="U3874" s="5">
        <f t="shared" si="607"/>
        <v>0</v>
      </c>
      <c r="V3874" t="str">
        <f t="shared" si="608"/>
        <v>theater</v>
      </c>
      <c r="W3874" t="str">
        <f t="shared" si="609"/>
        <v>musical</v>
      </c>
      <c r="X3874" s="8">
        <f t="shared" si="600"/>
        <v>2015</v>
      </c>
      <c r="Y3874" s="8">
        <f t="shared" si="601"/>
        <v>6</v>
      </c>
    </row>
    <row r="3875" spans="1:25" ht="19" customHeight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602"/>
        <v>42255.487673611111</v>
      </c>
      <c r="L3875" s="12">
        <f t="shared" si="603"/>
        <v>2015</v>
      </c>
      <c r="M3875" s="12">
        <f t="shared" si="604"/>
        <v>9</v>
      </c>
      <c r="N3875" s="11"/>
      <c r="O3875" s="11">
        <f t="shared" si="605"/>
        <v>42285.487673611111</v>
      </c>
      <c r="P3875" t="b">
        <v>0</v>
      </c>
      <c r="Q3875">
        <v>0</v>
      </c>
      <c r="R3875" t="b">
        <v>0</v>
      </c>
      <c r="S3875" t="s">
        <v>8305</v>
      </c>
      <c r="T3875" s="5">
        <f t="shared" si="606"/>
        <v>0</v>
      </c>
      <c r="U3875" s="5">
        <f t="shared" si="607"/>
        <v>0</v>
      </c>
      <c r="V3875" t="str">
        <f t="shared" si="608"/>
        <v>theater</v>
      </c>
      <c r="W3875" t="str">
        <f t="shared" si="609"/>
        <v>musical</v>
      </c>
      <c r="X3875" s="8">
        <f t="shared" si="600"/>
        <v>2015</v>
      </c>
      <c r="Y3875" s="8">
        <f t="shared" si="601"/>
        <v>9</v>
      </c>
    </row>
    <row r="3876" spans="1:25" ht="19" customHeight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602"/>
        <v>42006.808124999996</v>
      </c>
      <c r="L3876" s="12">
        <f t="shared" si="603"/>
        <v>2015</v>
      </c>
      <c r="M3876" s="12">
        <f t="shared" si="604"/>
        <v>1</v>
      </c>
      <c r="N3876" s="11"/>
      <c r="O3876" s="11">
        <f t="shared" si="605"/>
        <v>42027.833333333336</v>
      </c>
      <c r="P3876" t="b">
        <v>0</v>
      </c>
      <c r="Q3876">
        <v>0</v>
      </c>
      <c r="R3876" t="b">
        <v>0</v>
      </c>
      <c r="S3876" t="s">
        <v>8305</v>
      </c>
      <c r="T3876" s="5">
        <f t="shared" si="606"/>
        <v>0</v>
      </c>
      <c r="U3876" s="5">
        <f t="shared" si="607"/>
        <v>0</v>
      </c>
      <c r="V3876" t="str">
        <f t="shared" si="608"/>
        <v>theater</v>
      </c>
      <c r="W3876" t="str">
        <f t="shared" si="609"/>
        <v>musical</v>
      </c>
      <c r="X3876" s="8">
        <f t="shared" si="600"/>
        <v>2015</v>
      </c>
      <c r="Y3876" s="8">
        <f t="shared" si="601"/>
        <v>1</v>
      </c>
    </row>
    <row r="3877" spans="1:25" ht="19" customHeight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602"/>
        <v>42615.138483796291</v>
      </c>
      <c r="L3877" s="12">
        <f t="shared" si="603"/>
        <v>2016</v>
      </c>
      <c r="M3877" s="12">
        <f t="shared" si="604"/>
        <v>9</v>
      </c>
      <c r="N3877" s="11"/>
      <c r="O3877" s="11">
        <f t="shared" si="605"/>
        <v>42616.208333333336</v>
      </c>
      <c r="P3877" t="b">
        <v>0</v>
      </c>
      <c r="Q3877">
        <v>0</v>
      </c>
      <c r="R3877" t="b">
        <v>0</v>
      </c>
      <c r="S3877" t="s">
        <v>8305</v>
      </c>
      <c r="T3877" s="5">
        <f t="shared" si="606"/>
        <v>0</v>
      </c>
      <c r="U3877" s="5">
        <f t="shared" si="607"/>
        <v>0</v>
      </c>
      <c r="V3877" t="str">
        <f t="shared" si="608"/>
        <v>theater</v>
      </c>
      <c r="W3877" t="str">
        <f t="shared" si="609"/>
        <v>musical</v>
      </c>
      <c r="X3877" s="8">
        <f t="shared" si="600"/>
        <v>2016</v>
      </c>
      <c r="Y3877" s="8">
        <f t="shared" si="601"/>
        <v>9</v>
      </c>
    </row>
    <row r="3878" spans="1:25" ht="19" customHeight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602"/>
        <v>42372.415833333333</v>
      </c>
      <c r="L3878" s="12">
        <f t="shared" si="603"/>
        <v>2016</v>
      </c>
      <c r="M3878" s="12">
        <f t="shared" si="604"/>
        <v>1</v>
      </c>
      <c r="N3878" s="11"/>
      <c r="O3878" s="11">
        <f t="shared" si="605"/>
        <v>42402.415833333333</v>
      </c>
      <c r="P3878" t="b">
        <v>0</v>
      </c>
      <c r="Q3878">
        <v>46</v>
      </c>
      <c r="R3878" t="b">
        <v>0</v>
      </c>
      <c r="S3878" t="s">
        <v>8305</v>
      </c>
      <c r="T3878" s="5">
        <f t="shared" si="606"/>
        <v>52.794871794871788</v>
      </c>
      <c r="U3878" s="5">
        <f t="shared" si="607"/>
        <v>44.760869565217391</v>
      </c>
      <c r="V3878" t="str">
        <f t="shared" si="608"/>
        <v>theater</v>
      </c>
      <c r="W3878" t="str">
        <f t="shared" si="609"/>
        <v>musical</v>
      </c>
      <c r="X3878" s="8">
        <f t="shared" si="600"/>
        <v>2016</v>
      </c>
      <c r="Y3878" s="8">
        <f t="shared" si="601"/>
        <v>1</v>
      </c>
    </row>
    <row r="3879" spans="1:25" ht="19" customHeight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602"/>
        <v>42682.469351851854</v>
      </c>
      <c r="L3879" s="12">
        <f t="shared" si="603"/>
        <v>2016</v>
      </c>
      <c r="M3879" s="12">
        <f t="shared" si="604"/>
        <v>11</v>
      </c>
      <c r="N3879" s="11"/>
      <c r="O3879" s="11">
        <f t="shared" si="605"/>
        <v>42712.469351851854</v>
      </c>
      <c r="P3879" t="b">
        <v>0</v>
      </c>
      <c r="Q3879">
        <v>14</v>
      </c>
      <c r="R3879" t="b">
        <v>0</v>
      </c>
      <c r="S3879" t="s">
        <v>8305</v>
      </c>
      <c r="T3879" s="5">
        <f t="shared" si="606"/>
        <v>4.9639999999999995</v>
      </c>
      <c r="U3879" s="5">
        <f t="shared" si="607"/>
        <v>88.642857142857139</v>
      </c>
      <c r="V3879" t="str">
        <f t="shared" si="608"/>
        <v>theater</v>
      </c>
      <c r="W3879" t="str">
        <f t="shared" si="609"/>
        <v>musical</v>
      </c>
      <c r="X3879" s="8">
        <f t="shared" si="600"/>
        <v>2016</v>
      </c>
      <c r="Y3879" s="8">
        <f t="shared" si="601"/>
        <v>11</v>
      </c>
    </row>
    <row r="3880" spans="1:25" ht="19" customHeight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602"/>
        <v>42154.610486111109</v>
      </c>
      <c r="L3880" s="12">
        <f t="shared" si="603"/>
        <v>2015</v>
      </c>
      <c r="M3880" s="12">
        <f t="shared" si="604"/>
        <v>5</v>
      </c>
      <c r="N3880" s="11"/>
      <c r="O3880" s="11">
        <f t="shared" si="605"/>
        <v>42184.957638888889</v>
      </c>
      <c r="P3880" t="b">
        <v>0</v>
      </c>
      <c r="Q3880">
        <v>1</v>
      </c>
      <c r="R3880" t="b">
        <v>0</v>
      </c>
      <c r="S3880" t="s">
        <v>8305</v>
      </c>
      <c r="T3880" s="5">
        <f t="shared" si="606"/>
        <v>5.5555555555555552E-2</v>
      </c>
      <c r="U3880" s="5">
        <f t="shared" si="607"/>
        <v>10</v>
      </c>
      <c r="V3880" t="str">
        <f t="shared" si="608"/>
        <v>theater</v>
      </c>
      <c r="W3880" t="str">
        <f t="shared" si="609"/>
        <v>musical</v>
      </c>
      <c r="X3880" s="8">
        <f t="shared" si="600"/>
        <v>2015</v>
      </c>
      <c r="Y3880" s="8">
        <f t="shared" si="601"/>
        <v>5</v>
      </c>
    </row>
    <row r="3881" spans="1:25" ht="19" customHeight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602"/>
        <v>41999.652731481481</v>
      </c>
      <c r="L3881" s="12">
        <f t="shared" si="603"/>
        <v>2014</v>
      </c>
      <c r="M3881" s="12">
        <f t="shared" si="604"/>
        <v>12</v>
      </c>
      <c r="N3881" s="11"/>
      <c r="O3881" s="11">
        <f t="shared" si="605"/>
        <v>42029.652731481481</v>
      </c>
      <c r="P3881" t="b">
        <v>0</v>
      </c>
      <c r="Q3881">
        <v>0</v>
      </c>
      <c r="R3881" t="b">
        <v>0</v>
      </c>
      <c r="S3881" t="s">
        <v>8305</v>
      </c>
      <c r="T3881" s="5">
        <f t="shared" si="606"/>
        <v>0</v>
      </c>
      <c r="U3881" s="5">
        <f t="shared" si="607"/>
        <v>0</v>
      </c>
      <c r="V3881" t="str">
        <f t="shared" si="608"/>
        <v>theater</v>
      </c>
      <c r="W3881" t="str">
        <f t="shared" si="609"/>
        <v>musical</v>
      </c>
      <c r="X3881" s="8">
        <f t="shared" si="600"/>
        <v>2014</v>
      </c>
      <c r="Y3881" s="8">
        <f t="shared" si="601"/>
        <v>12</v>
      </c>
    </row>
    <row r="3882" spans="1:25" ht="19" customHeight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602"/>
        <v>41815.606712962959</v>
      </c>
      <c r="L3882" s="12">
        <f t="shared" si="603"/>
        <v>2014</v>
      </c>
      <c r="M3882" s="12">
        <f t="shared" si="604"/>
        <v>6</v>
      </c>
      <c r="N3882" s="11"/>
      <c r="O3882" s="11">
        <f t="shared" si="605"/>
        <v>41850.75</v>
      </c>
      <c r="P3882" t="b">
        <v>0</v>
      </c>
      <c r="Q3882">
        <v>17</v>
      </c>
      <c r="R3882" t="b">
        <v>0</v>
      </c>
      <c r="S3882" t="s">
        <v>8305</v>
      </c>
      <c r="T3882" s="5">
        <f t="shared" si="606"/>
        <v>13.066666666666665</v>
      </c>
      <c r="U3882" s="5">
        <f t="shared" si="607"/>
        <v>57.647058823529413</v>
      </c>
      <c r="V3882" t="str">
        <f t="shared" si="608"/>
        <v>theater</v>
      </c>
      <c r="W3882" t="str">
        <f t="shared" si="609"/>
        <v>musical</v>
      </c>
      <c r="X3882" s="8">
        <f t="shared" si="600"/>
        <v>2014</v>
      </c>
      <c r="Y3882" s="8">
        <f t="shared" si="601"/>
        <v>6</v>
      </c>
    </row>
    <row r="3883" spans="1:25" ht="19" customHeight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602"/>
        <v>42755.810173611106</v>
      </c>
      <c r="L3883" s="12">
        <f t="shared" si="603"/>
        <v>2017</v>
      </c>
      <c r="M3883" s="12">
        <f t="shared" si="604"/>
        <v>1</v>
      </c>
      <c r="N3883" s="11"/>
      <c r="O3883" s="11">
        <f t="shared" si="605"/>
        <v>42785.810173611106</v>
      </c>
      <c r="P3883" t="b">
        <v>0</v>
      </c>
      <c r="Q3883">
        <v>1</v>
      </c>
      <c r="R3883" t="b">
        <v>0</v>
      </c>
      <c r="S3883" t="s">
        <v>8305</v>
      </c>
      <c r="T3883" s="5">
        <f t="shared" si="606"/>
        <v>5</v>
      </c>
      <c r="U3883" s="5">
        <f t="shared" si="607"/>
        <v>25</v>
      </c>
      <c r="V3883" t="str">
        <f t="shared" si="608"/>
        <v>theater</v>
      </c>
      <c r="W3883" t="str">
        <f t="shared" si="609"/>
        <v>musical</v>
      </c>
      <c r="X3883" s="8">
        <f t="shared" si="600"/>
        <v>2017</v>
      </c>
      <c r="Y3883" s="8">
        <f t="shared" si="601"/>
        <v>1</v>
      </c>
    </row>
    <row r="3884" spans="1:25" ht="19" customHeight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602"/>
        <v>42373.77511574074</v>
      </c>
      <c r="L3884" s="12">
        <f t="shared" si="603"/>
        <v>2016</v>
      </c>
      <c r="M3884" s="12">
        <f t="shared" si="604"/>
        <v>1</v>
      </c>
      <c r="N3884" s="11"/>
      <c r="O3884" s="11">
        <f t="shared" si="605"/>
        <v>42400.752083333333</v>
      </c>
      <c r="P3884" t="b">
        <v>0</v>
      </c>
      <c r="Q3884">
        <v>0</v>
      </c>
      <c r="R3884" t="b">
        <v>0</v>
      </c>
      <c r="S3884" t="s">
        <v>8305</v>
      </c>
      <c r="T3884" s="5">
        <f t="shared" si="606"/>
        <v>0</v>
      </c>
      <c r="U3884" s="5">
        <f t="shared" si="607"/>
        <v>0</v>
      </c>
      <c r="V3884" t="str">
        <f t="shared" si="608"/>
        <v>theater</v>
      </c>
      <c r="W3884" t="str">
        <f t="shared" si="609"/>
        <v>musical</v>
      </c>
      <c r="X3884" s="8">
        <f t="shared" si="600"/>
        <v>2016</v>
      </c>
      <c r="Y3884" s="8">
        <f t="shared" si="601"/>
        <v>1</v>
      </c>
    </row>
    <row r="3885" spans="1:25" ht="19" customHeight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602"/>
        <v>41854.394317129627</v>
      </c>
      <c r="L3885" s="12">
        <f t="shared" si="603"/>
        <v>2014</v>
      </c>
      <c r="M3885" s="12">
        <f t="shared" si="604"/>
        <v>8</v>
      </c>
      <c r="N3885" s="11"/>
      <c r="O3885" s="11">
        <f t="shared" si="605"/>
        <v>41884.394317129627</v>
      </c>
      <c r="P3885" t="b">
        <v>0</v>
      </c>
      <c r="Q3885">
        <v>0</v>
      </c>
      <c r="R3885" t="b">
        <v>0</v>
      </c>
      <c r="S3885" t="s">
        <v>8305</v>
      </c>
      <c r="T3885" s="5">
        <f t="shared" si="606"/>
        <v>0</v>
      </c>
      <c r="U3885" s="5">
        <f t="shared" si="607"/>
        <v>0</v>
      </c>
      <c r="V3885" t="str">
        <f t="shared" si="608"/>
        <v>theater</v>
      </c>
      <c r="W3885" t="str">
        <f t="shared" si="609"/>
        <v>musical</v>
      </c>
      <c r="X3885" s="8">
        <f t="shared" si="600"/>
        <v>2014</v>
      </c>
      <c r="Y3885" s="8">
        <f t="shared" si="601"/>
        <v>8</v>
      </c>
    </row>
    <row r="3886" spans="1:25" ht="19" customHeight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602"/>
        <v>42065.583240740736</v>
      </c>
      <c r="L3886" s="12">
        <f t="shared" si="603"/>
        <v>2015</v>
      </c>
      <c r="M3886" s="12">
        <f t="shared" si="604"/>
        <v>3</v>
      </c>
      <c r="N3886" s="11"/>
      <c r="O3886" s="11">
        <f t="shared" si="605"/>
        <v>42090.541574074072</v>
      </c>
      <c r="P3886" t="b">
        <v>0</v>
      </c>
      <c r="Q3886">
        <v>0</v>
      </c>
      <c r="R3886" t="b">
        <v>0</v>
      </c>
      <c r="S3886" t="s">
        <v>8305</v>
      </c>
      <c r="T3886" s="5">
        <f t="shared" si="606"/>
        <v>0</v>
      </c>
      <c r="U3886" s="5">
        <f t="shared" si="607"/>
        <v>0</v>
      </c>
      <c r="V3886" t="str">
        <f t="shared" si="608"/>
        <v>theater</v>
      </c>
      <c r="W3886" t="str">
        <f t="shared" si="609"/>
        <v>musical</v>
      </c>
      <c r="X3886" s="8">
        <f t="shared" si="600"/>
        <v>2015</v>
      </c>
      <c r="Y3886" s="8">
        <f t="shared" si="601"/>
        <v>3</v>
      </c>
    </row>
    <row r="3887" spans="1:25" ht="19" customHeight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602"/>
        <v>42469.742951388886</v>
      </c>
      <c r="L3887" s="12">
        <f t="shared" si="603"/>
        <v>2016</v>
      </c>
      <c r="M3887" s="12">
        <f t="shared" si="604"/>
        <v>4</v>
      </c>
      <c r="N3887" s="11"/>
      <c r="O3887" s="11">
        <f t="shared" si="605"/>
        <v>42499.742951388886</v>
      </c>
      <c r="P3887" t="b">
        <v>0</v>
      </c>
      <c r="Q3887">
        <v>0</v>
      </c>
      <c r="R3887" t="b">
        <v>0</v>
      </c>
      <c r="S3887" t="s">
        <v>8305</v>
      </c>
      <c r="T3887" s="5">
        <f t="shared" si="606"/>
        <v>0</v>
      </c>
      <c r="U3887" s="5">
        <f t="shared" si="607"/>
        <v>0</v>
      </c>
      <c r="V3887" t="str">
        <f t="shared" si="608"/>
        <v>theater</v>
      </c>
      <c r="W3887" t="str">
        <f t="shared" si="609"/>
        <v>musical</v>
      </c>
      <c r="X3887" s="8">
        <f t="shared" si="600"/>
        <v>2016</v>
      </c>
      <c r="Y3887" s="8">
        <f t="shared" si="601"/>
        <v>4</v>
      </c>
    </row>
    <row r="3888" spans="1:25" ht="19" customHeight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602"/>
        <v>41954.019699074073</v>
      </c>
      <c r="L3888" s="12">
        <f t="shared" si="603"/>
        <v>2014</v>
      </c>
      <c r="M3888" s="12">
        <f t="shared" si="604"/>
        <v>11</v>
      </c>
      <c r="N3888" s="11"/>
      <c r="O3888" s="11">
        <f t="shared" si="605"/>
        <v>41984.019699074073</v>
      </c>
      <c r="P3888" t="b">
        <v>0</v>
      </c>
      <c r="Q3888">
        <v>0</v>
      </c>
      <c r="R3888" t="b">
        <v>0</v>
      </c>
      <c r="S3888" t="s">
        <v>8305</v>
      </c>
      <c r="T3888" s="5">
        <f t="shared" si="606"/>
        <v>0</v>
      </c>
      <c r="U3888" s="5">
        <f t="shared" si="607"/>
        <v>0</v>
      </c>
      <c r="V3888" t="str">
        <f t="shared" si="608"/>
        <v>theater</v>
      </c>
      <c r="W3888" t="str">
        <f t="shared" si="609"/>
        <v>musical</v>
      </c>
      <c r="X3888" s="8">
        <f t="shared" si="600"/>
        <v>2014</v>
      </c>
      <c r="Y3888" s="8">
        <f t="shared" si="601"/>
        <v>11</v>
      </c>
    </row>
    <row r="3889" spans="1:25" ht="19" customHeight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602"/>
        <v>42079.649641203701</v>
      </c>
      <c r="L3889" s="12">
        <f t="shared" si="603"/>
        <v>2015</v>
      </c>
      <c r="M3889" s="12">
        <f t="shared" si="604"/>
        <v>3</v>
      </c>
      <c r="N3889" s="11"/>
      <c r="O3889" s="11">
        <f t="shared" si="605"/>
        <v>42125.708333333336</v>
      </c>
      <c r="P3889" t="b">
        <v>0</v>
      </c>
      <c r="Q3889">
        <v>2</v>
      </c>
      <c r="R3889" t="b">
        <v>0</v>
      </c>
      <c r="S3889" t="s">
        <v>8305</v>
      </c>
      <c r="T3889" s="5">
        <f t="shared" si="606"/>
        <v>1.7500000000000002</v>
      </c>
      <c r="U3889" s="5">
        <f t="shared" si="607"/>
        <v>17.5</v>
      </c>
      <c r="V3889" t="str">
        <f t="shared" si="608"/>
        <v>theater</v>
      </c>
      <c r="W3889" t="str">
        <f t="shared" si="609"/>
        <v>musical</v>
      </c>
      <c r="X3889" s="8">
        <f t="shared" si="600"/>
        <v>2015</v>
      </c>
      <c r="Y3889" s="8">
        <f t="shared" si="601"/>
        <v>3</v>
      </c>
    </row>
    <row r="3890" spans="1:25" ht="19" customHeight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602"/>
        <v>42762.337476851848</v>
      </c>
      <c r="L3890" s="12">
        <f t="shared" si="603"/>
        <v>2017</v>
      </c>
      <c r="M3890" s="12">
        <f t="shared" si="604"/>
        <v>1</v>
      </c>
      <c r="N3890" s="11"/>
      <c r="O3890" s="11">
        <f t="shared" si="605"/>
        <v>42792.337476851848</v>
      </c>
      <c r="P3890" t="b">
        <v>0</v>
      </c>
      <c r="Q3890">
        <v>14</v>
      </c>
      <c r="R3890" t="b">
        <v>0</v>
      </c>
      <c r="S3890" t="s">
        <v>8271</v>
      </c>
      <c r="T3890" s="5">
        <f t="shared" si="606"/>
        <v>27.1</v>
      </c>
      <c r="U3890" s="5">
        <f t="shared" si="607"/>
        <v>38.714285714285715</v>
      </c>
      <c r="V3890" t="str">
        <f t="shared" si="608"/>
        <v>theater</v>
      </c>
      <c r="W3890" t="str">
        <f t="shared" si="609"/>
        <v>plays</v>
      </c>
      <c r="X3890" s="8">
        <f t="shared" si="600"/>
        <v>2017</v>
      </c>
      <c r="Y3890" s="8">
        <f t="shared" si="601"/>
        <v>1</v>
      </c>
    </row>
    <row r="3891" spans="1:25" ht="19" customHeight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602"/>
        <v>41976.796643518515</v>
      </c>
      <c r="L3891" s="12">
        <f t="shared" si="603"/>
        <v>2014</v>
      </c>
      <c r="M3891" s="12">
        <f t="shared" si="604"/>
        <v>12</v>
      </c>
      <c r="N3891" s="11"/>
      <c r="O3891" s="11">
        <f t="shared" si="605"/>
        <v>42008.768055555549</v>
      </c>
      <c r="P3891" t="b">
        <v>0</v>
      </c>
      <c r="Q3891">
        <v>9</v>
      </c>
      <c r="R3891" t="b">
        <v>0</v>
      </c>
      <c r="S3891" t="s">
        <v>8271</v>
      </c>
      <c r="T3891" s="5">
        <f t="shared" si="606"/>
        <v>1.4749999999999999</v>
      </c>
      <c r="U3891" s="5">
        <f t="shared" si="607"/>
        <v>13.111111111111111</v>
      </c>
      <c r="V3891" t="str">
        <f t="shared" si="608"/>
        <v>theater</v>
      </c>
      <c r="W3891" t="str">
        <f t="shared" si="609"/>
        <v>plays</v>
      </c>
      <c r="X3891" s="8">
        <f t="shared" si="600"/>
        <v>2014</v>
      </c>
      <c r="Y3891" s="8">
        <f t="shared" si="601"/>
        <v>12</v>
      </c>
    </row>
    <row r="3892" spans="1:25" ht="19" customHeight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602"/>
        <v>42171.55027777778</v>
      </c>
      <c r="L3892" s="12">
        <f t="shared" si="603"/>
        <v>2015</v>
      </c>
      <c r="M3892" s="12">
        <f t="shared" si="604"/>
        <v>6</v>
      </c>
      <c r="N3892" s="11"/>
      <c r="O3892" s="11">
        <f t="shared" si="605"/>
        <v>42231.55027777778</v>
      </c>
      <c r="P3892" t="b">
        <v>0</v>
      </c>
      <c r="Q3892">
        <v>8</v>
      </c>
      <c r="R3892" t="b">
        <v>0</v>
      </c>
      <c r="S3892" t="s">
        <v>8271</v>
      </c>
      <c r="T3892" s="5">
        <f t="shared" si="606"/>
        <v>16.826666666666668</v>
      </c>
      <c r="U3892" s="5">
        <f t="shared" si="607"/>
        <v>315.5</v>
      </c>
      <c r="V3892" t="str">
        <f t="shared" si="608"/>
        <v>theater</v>
      </c>
      <c r="W3892" t="str">
        <f t="shared" si="609"/>
        <v>plays</v>
      </c>
      <c r="X3892" s="8">
        <f t="shared" si="600"/>
        <v>2015</v>
      </c>
      <c r="Y3892" s="8">
        <f t="shared" si="601"/>
        <v>6</v>
      </c>
    </row>
    <row r="3893" spans="1:25" ht="19" customHeight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602"/>
        <v>42055.924120370364</v>
      </c>
      <c r="L3893" s="12">
        <f t="shared" si="603"/>
        <v>2015</v>
      </c>
      <c r="M3893" s="12">
        <f t="shared" si="604"/>
        <v>2</v>
      </c>
      <c r="N3893" s="11"/>
      <c r="O3893" s="11">
        <f t="shared" si="605"/>
        <v>42085.999305555553</v>
      </c>
      <c r="P3893" t="b">
        <v>0</v>
      </c>
      <c r="Q3893">
        <v>7</v>
      </c>
      <c r="R3893" t="b">
        <v>0</v>
      </c>
      <c r="S3893" t="s">
        <v>8271</v>
      </c>
      <c r="T3893" s="5">
        <f t="shared" si="606"/>
        <v>32.5</v>
      </c>
      <c r="U3893" s="5">
        <f t="shared" si="607"/>
        <v>37.142857142857146</v>
      </c>
      <c r="V3893" t="str">
        <f t="shared" si="608"/>
        <v>theater</v>
      </c>
      <c r="W3893" t="str">
        <f t="shared" si="609"/>
        <v>plays</v>
      </c>
      <c r="X3893" s="8">
        <f t="shared" si="600"/>
        <v>2015</v>
      </c>
      <c r="Y3893" s="8">
        <f t="shared" si="601"/>
        <v>2</v>
      </c>
    </row>
    <row r="3894" spans="1:25" ht="19" customHeight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602"/>
        <v>41867.443946759253</v>
      </c>
      <c r="L3894" s="12">
        <f t="shared" si="603"/>
        <v>2014</v>
      </c>
      <c r="M3894" s="12">
        <f t="shared" si="604"/>
        <v>8</v>
      </c>
      <c r="N3894" s="11"/>
      <c r="O3894" s="11">
        <f t="shared" si="605"/>
        <v>41875.083333333328</v>
      </c>
      <c r="P3894" t="b">
        <v>0</v>
      </c>
      <c r="Q3894">
        <v>0</v>
      </c>
      <c r="R3894" t="b">
        <v>0</v>
      </c>
      <c r="S3894" t="s">
        <v>8271</v>
      </c>
      <c r="T3894" s="5">
        <f t="shared" si="606"/>
        <v>0</v>
      </c>
      <c r="U3894" s="5">
        <f t="shared" si="607"/>
        <v>0</v>
      </c>
      <c r="V3894" t="str">
        <f t="shared" si="608"/>
        <v>theater</v>
      </c>
      <c r="W3894" t="str">
        <f t="shared" si="609"/>
        <v>plays</v>
      </c>
      <c r="X3894" s="8">
        <f t="shared" si="600"/>
        <v>2014</v>
      </c>
      <c r="Y3894" s="8">
        <f t="shared" si="601"/>
        <v>8</v>
      </c>
    </row>
    <row r="3895" spans="1:25" ht="19" customHeight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602"/>
        <v>41779.449537037035</v>
      </c>
      <c r="L3895" s="12">
        <f t="shared" si="603"/>
        <v>2014</v>
      </c>
      <c r="M3895" s="12">
        <f t="shared" si="604"/>
        <v>5</v>
      </c>
      <c r="N3895" s="11"/>
      <c r="O3895" s="11">
        <f t="shared" si="605"/>
        <v>41821.041666666664</v>
      </c>
      <c r="P3895" t="b">
        <v>0</v>
      </c>
      <c r="Q3895">
        <v>84</v>
      </c>
      <c r="R3895" t="b">
        <v>0</v>
      </c>
      <c r="S3895" t="s">
        <v>8271</v>
      </c>
      <c r="T3895" s="5">
        <f t="shared" si="606"/>
        <v>21.55</v>
      </c>
      <c r="U3895" s="5">
        <f t="shared" si="607"/>
        <v>128.27380952380952</v>
      </c>
      <c r="V3895" t="str">
        <f t="shared" si="608"/>
        <v>theater</v>
      </c>
      <c r="W3895" t="str">
        <f t="shared" si="609"/>
        <v>plays</v>
      </c>
      <c r="X3895" s="8">
        <f t="shared" si="600"/>
        <v>2014</v>
      </c>
      <c r="Y3895" s="8">
        <f t="shared" si="601"/>
        <v>5</v>
      </c>
    </row>
    <row r="3896" spans="1:25" ht="19" customHeight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602"/>
        <v>42679.750138888885</v>
      </c>
      <c r="L3896" s="12">
        <f t="shared" si="603"/>
        <v>2016</v>
      </c>
      <c r="M3896" s="12">
        <f t="shared" si="604"/>
        <v>11</v>
      </c>
      <c r="N3896" s="11"/>
      <c r="O3896" s="11">
        <f t="shared" si="605"/>
        <v>42709.999305555553</v>
      </c>
      <c r="P3896" t="b">
        <v>0</v>
      </c>
      <c r="Q3896">
        <v>11</v>
      </c>
      <c r="R3896" t="b">
        <v>0</v>
      </c>
      <c r="S3896" t="s">
        <v>8271</v>
      </c>
      <c r="T3896" s="5">
        <f t="shared" si="606"/>
        <v>3.4666666666666663</v>
      </c>
      <c r="U3896" s="5">
        <f t="shared" si="607"/>
        <v>47.272727272727273</v>
      </c>
      <c r="V3896" t="str">
        <f t="shared" si="608"/>
        <v>theater</v>
      </c>
      <c r="W3896" t="str">
        <f t="shared" si="609"/>
        <v>plays</v>
      </c>
      <c r="X3896" s="8">
        <f t="shared" si="600"/>
        <v>2016</v>
      </c>
      <c r="Y3896" s="8">
        <f t="shared" si="601"/>
        <v>11</v>
      </c>
    </row>
    <row r="3897" spans="1:25" ht="19" customHeight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602"/>
        <v>42032.041875000003</v>
      </c>
      <c r="L3897" s="12">
        <f t="shared" si="603"/>
        <v>2015</v>
      </c>
      <c r="M3897" s="12">
        <f t="shared" si="604"/>
        <v>1</v>
      </c>
      <c r="N3897" s="11"/>
      <c r="O3897" s="11">
        <f t="shared" si="605"/>
        <v>42063.041875000003</v>
      </c>
      <c r="P3897" t="b">
        <v>0</v>
      </c>
      <c r="Q3897">
        <v>1</v>
      </c>
      <c r="R3897" t="b">
        <v>0</v>
      </c>
      <c r="S3897" t="s">
        <v>8271</v>
      </c>
      <c r="T3897" s="5">
        <f t="shared" si="606"/>
        <v>5</v>
      </c>
      <c r="U3897" s="5">
        <f t="shared" si="607"/>
        <v>50</v>
      </c>
      <c r="V3897" t="str">
        <f t="shared" si="608"/>
        <v>theater</v>
      </c>
      <c r="W3897" t="str">
        <f t="shared" si="609"/>
        <v>plays</v>
      </c>
      <c r="X3897" s="8">
        <f t="shared" si="600"/>
        <v>2015</v>
      </c>
      <c r="Y3897" s="8">
        <f t="shared" si="601"/>
        <v>1</v>
      </c>
    </row>
    <row r="3898" spans="1:25" ht="19" customHeight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602"/>
        <v>41792.983541666668</v>
      </c>
      <c r="L3898" s="12">
        <f t="shared" si="603"/>
        <v>2014</v>
      </c>
      <c r="M3898" s="12">
        <f t="shared" si="604"/>
        <v>6</v>
      </c>
      <c r="N3898" s="11"/>
      <c r="O3898" s="11">
        <f t="shared" si="605"/>
        <v>41806.983541666668</v>
      </c>
      <c r="P3898" t="b">
        <v>0</v>
      </c>
      <c r="Q3898">
        <v>4</v>
      </c>
      <c r="R3898" t="b">
        <v>0</v>
      </c>
      <c r="S3898" t="s">
        <v>8271</v>
      </c>
      <c r="T3898" s="5">
        <f t="shared" si="606"/>
        <v>10.625</v>
      </c>
      <c r="U3898" s="5">
        <f t="shared" si="607"/>
        <v>42.5</v>
      </c>
      <c r="V3898" t="str">
        <f t="shared" si="608"/>
        <v>theater</v>
      </c>
      <c r="W3898" t="str">
        <f t="shared" si="609"/>
        <v>plays</v>
      </c>
      <c r="X3898" s="8">
        <f t="shared" si="600"/>
        <v>2014</v>
      </c>
      <c r="Y3898" s="8">
        <f t="shared" si="601"/>
        <v>6</v>
      </c>
    </row>
    <row r="3899" spans="1:25" ht="19" customHeight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602"/>
        <v>41982.665312499994</v>
      </c>
      <c r="L3899" s="12">
        <f t="shared" si="603"/>
        <v>2014</v>
      </c>
      <c r="M3899" s="12">
        <f t="shared" si="604"/>
        <v>12</v>
      </c>
      <c r="N3899" s="11"/>
      <c r="O3899" s="11">
        <f t="shared" si="605"/>
        <v>42012.665312499994</v>
      </c>
      <c r="P3899" t="b">
        <v>0</v>
      </c>
      <c r="Q3899">
        <v>10</v>
      </c>
      <c r="R3899" t="b">
        <v>0</v>
      </c>
      <c r="S3899" t="s">
        <v>8271</v>
      </c>
      <c r="T3899" s="5">
        <f t="shared" si="606"/>
        <v>17.599999999999998</v>
      </c>
      <c r="U3899" s="5">
        <f t="shared" si="607"/>
        <v>44</v>
      </c>
      <c r="V3899" t="str">
        <f t="shared" si="608"/>
        <v>theater</v>
      </c>
      <c r="W3899" t="str">
        <f t="shared" si="609"/>
        <v>plays</v>
      </c>
      <c r="X3899" s="8">
        <f t="shared" si="600"/>
        <v>2014</v>
      </c>
      <c r="Y3899" s="8">
        <f t="shared" si="601"/>
        <v>12</v>
      </c>
    </row>
    <row r="3900" spans="1:25" ht="19" customHeight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602"/>
        <v>42193.273958333331</v>
      </c>
      <c r="L3900" s="12">
        <f t="shared" si="603"/>
        <v>2015</v>
      </c>
      <c r="M3900" s="12">
        <f t="shared" si="604"/>
        <v>7</v>
      </c>
      <c r="N3900" s="11"/>
      <c r="O3900" s="11">
        <f t="shared" si="605"/>
        <v>42233.458333333336</v>
      </c>
      <c r="P3900" t="b">
        <v>0</v>
      </c>
      <c r="Q3900">
        <v>16</v>
      </c>
      <c r="R3900" t="b">
        <v>0</v>
      </c>
      <c r="S3900" t="s">
        <v>8271</v>
      </c>
      <c r="T3900" s="5">
        <f t="shared" si="606"/>
        <v>32.56</v>
      </c>
      <c r="U3900" s="5">
        <f t="shared" si="607"/>
        <v>50.875</v>
      </c>
      <c r="V3900" t="str">
        <f t="shared" si="608"/>
        <v>theater</v>
      </c>
      <c r="W3900" t="str">
        <f t="shared" si="609"/>
        <v>plays</v>
      </c>
      <c r="X3900" s="8">
        <f t="shared" si="600"/>
        <v>2015</v>
      </c>
      <c r="Y3900" s="8">
        <f t="shared" si="601"/>
        <v>7</v>
      </c>
    </row>
    <row r="3901" spans="1:25" ht="19" customHeight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602"/>
        <v>41843.566678240742</v>
      </c>
      <c r="L3901" s="12">
        <f t="shared" si="603"/>
        <v>2014</v>
      </c>
      <c r="M3901" s="12">
        <f t="shared" si="604"/>
        <v>7</v>
      </c>
      <c r="N3901" s="11"/>
      <c r="O3901" s="11">
        <f t="shared" si="605"/>
        <v>41863.566678240742</v>
      </c>
      <c r="P3901" t="b">
        <v>0</v>
      </c>
      <c r="Q3901">
        <v>2</v>
      </c>
      <c r="R3901" t="b">
        <v>0</v>
      </c>
      <c r="S3901" t="s">
        <v>8271</v>
      </c>
      <c r="T3901" s="5">
        <f t="shared" si="606"/>
        <v>1.25</v>
      </c>
      <c r="U3901" s="5">
        <f t="shared" si="607"/>
        <v>62.5</v>
      </c>
      <c r="V3901" t="str">
        <f t="shared" si="608"/>
        <v>theater</v>
      </c>
      <c r="W3901" t="str">
        <f t="shared" si="609"/>
        <v>plays</v>
      </c>
      <c r="X3901" s="8">
        <f t="shared" si="600"/>
        <v>2014</v>
      </c>
      <c r="Y3901" s="8">
        <f t="shared" si="601"/>
        <v>7</v>
      </c>
    </row>
    <row r="3902" spans="1:25" ht="19" customHeight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602"/>
        <v>42135.884155092594</v>
      </c>
      <c r="L3902" s="12">
        <f t="shared" si="603"/>
        <v>2015</v>
      </c>
      <c r="M3902" s="12">
        <f t="shared" si="604"/>
        <v>5</v>
      </c>
      <c r="N3902" s="11"/>
      <c r="O3902" s="11">
        <f t="shared" si="605"/>
        <v>42165.884155092594</v>
      </c>
      <c r="P3902" t="b">
        <v>0</v>
      </c>
      <c r="Q3902">
        <v>5</v>
      </c>
      <c r="R3902" t="b">
        <v>0</v>
      </c>
      <c r="S3902" t="s">
        <v>8271</v>
      </c>
      <c r="T3902" s="5">
        <f t="shared" si="606"/>
        <v>5.4</v>
      </c>
      <c r="U3902" s="5">
        <f t="shared" si="607"/>
        <v>27</v>
      </c>
      <c r="V3902" t="str">
        <f t="shared" si="608"/>
        <v>theater</v>
      </c>
      <c r="W3902" t="str">
        <f t="shared" si="609"/>
        <v>plays</v>
      </c>
      <c r="X3902" s="8">
        <f t="shared" si="600"/>
        <v>2015</v>
      </c>
      <c r="Y3902" s="8">
        <f t="shared" si="601"/>
        <v>5</v>
      </c>
    </row>
    <row r="3903" spans="1:25" ht="19" customHeight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602"/>
        <v>42317.618043981478</v>
      </c>
      <c r="L3903" s="12">
        <f t="shared" si="603"/>
        <v>2015</v>
      </c>
      <c r="M3903" s="12">
        <f t="shared" si="604"/>
        <v>11</v>
      </c>
      <c r="N3903" s="11"/>
      <c r="O3903" s="11">
        <f t="shared" si="605"/>
        <v>42357.618043981478</v>
      </c>
      <c r="P3903" t="b">
        <v>0</v>
      </c>
      <c r="Q3903">
        <v>1</v>
      </c>
      <c r="R3903" t="b">
        <v>0</v>
      </c>
      <c r="S3903" t="s">
        <v>8271</v>
      </c>
      <c r="T3903" s="5">
        <f t="shared" si="606"/>
        <v>0.83333333333333337</v>
      </c>
      <c r="U3903" s="5">
        <f t="shared" si="607"/>
        <v>25</v>
      </c>
      <c r="V3903" t="str">
        <f t="shared" si="608"/>
        <v>theater</v>
      </c>
      <c r="W3903" t="str">
        <f t="shared" si="609"/>
        <v>plays</v>
      </c>
      <c r="X3903" s="8">
        <f t="shared" si="600"/>
        <v>2015</v>
      </c>
      <c r="Y3903" s="8">
        <f t="shared" si="601"/>
        <v>11</v>
      </c>
    </row>
    <row r="3904" spans="1:25" ht="19" customHeight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602"/>
        <v>42663.259745370371</v>
      </c>
      <c r="L3904" s="12">
        <f t="shared" si="603"/>
        <v>2016</v>
      </c>
      <c r="M3904" s="12">
        <f t="shared" si="604"/>
        <v>10</v>
      </c>
      <c r="N3904" s="11"/>
      <c r="O3904" s="11">
        <f t="shared" si="605"/>
        <v>42688.301412037035</v>
      </c>
      <c r="P3904" t="b">
        <v>0</v>
      </c>
      <c r="Q3904">
        <v>31</v>
      </c>
      <c r="R3904" t="b">
        <v>0</v>
      </c>
      <c r="S3904" t="s">
        <v>8271</v>
      </c>
      <c r="T3904" s="5">
        <f t="shared" si="606"/>
        <v>48.833333333333336</v>
      </c>
      <c r="U3904" s="5">
        <f t="shared" si="607"/>
        <v>47.258064516129032</v>
      </c>
      <c r="V3904" t="str">
        <f t="shared" si="608"/>
        <v>theater</v>
      </c>
      <c r="W3904" t="str">
        <f t="shared" si="609"/>
        <v>plays</v>
      </c>
      <c r="X3904" s="8">
        <f t="shared" si="600"/>
        <v>2016</v>
      </c>
      <c r="Y3904" s="8">
        <f t="shared" si="601"/>
        <v>10</v>
      </c>
    </row>
    <row r="3905" spans="1:25" ht="19" customHeight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602"/>
        <v>42185.802835648145</v>
      </c>
      <c r="L3905" s="12">
        <f t="shared" si="603"/>
        <v>2015</v>
      </c>
      <c r="M3905" s="12">
        <f t="shared" si="604"/>
        <v>6</v>
      </c>
      <c r="N3905" s="11"/>
      <c r="O3905" s="11">
        <f t="shared" si="605"/>
        <v>42230.609722222223</v>
      </c>
      <c r="P3905" t="b">
        <v>0</v>
      </c>
      <c r="Q3905">
        <v>0</v>
      </c>
      <c r="R3905" t="b">
        <v>0</v>
      </c>
      <c r="S3905" t="s">
        <v>8271</v>
      </c>
      <c r="T3905" s="5">
        <f t="shared" si="606"/>
        <v>0</v>
      </c>
      <c r="U3905" s="5">
        <f t="shared" si="607"/>
        <v>0</v>
      </c>
      <c r="V3905" t="str">
        <f t="shared" si="608"/>
        <v>theater</v>
      </c>
      <c r="W3905" t="str">
        <f t="shared" si="609"/>
        <v>plays</v>
      </c>
      <c r="X3905" s="8">
        <f t="shared" si="600"/>
        <v>2015</v>
      </c>
      <c r="Y3905" s="8">
        <f t="shared" si="601"/>
        <v>6</v>
      </c>
    </row>
    <row r="3906" spans="1:25" ht="19" customHeight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si="602"/>
        <v>42095.020833333336</v>
      </c>
      <c r="L3906" s="12">
        <f t="shared" si="603"/>
        <v>2015</v>
      </c>
      <c r="M3906" s="12">
        <f t="shared" si="604"/>
        <v>4</v>
      </c>
      <c r="N3906" s="11"/>
      <c r="O3906" s="11">
        <f t="shared" si="605"/>
        <v>42109.00277777778</v>
      </c>
      <c r="P3906" t="b">
        <v>0</v>
      </c>
      <c r="Q3906">
        <v>2</v>
      </c>
      <c r="R3906" t="b">
        <v>0</v>
      </c>
      <c r="S3906" t="s">
        <v>8271</v>
      </c>
      <c r="T3906" s="5">
        <f t="shared" si="606"/>
        <v>0.03</v>
      </c>
      <c r="U3906" s="5">
        <f t="shared" si="607"/>
        <v>1.5</v>
      </c>
      <c r="V3906" t="str">
        <f t="shared" si="608"/>
        <v>theater</v>
      </c>
      <c r="W3906" t="str">
        <f t="shared" si="609"/>
        <v>plays</v>
      </c>
      <c r="X3906" s="8">
        <f t="shared" ref="X3906:X3969" si="610">L3906</f>
        <v>2015</v>
      </c>
      <c r="Y3906" s="8">
        <f t="shared" ref="Y3906:Y3969" si="611">M3906</f>
        <v>4</v>
      </c>
    </row>
    <row r="3907" spans="1:25" ht="19" customHeight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ref="K3907:K3970" si="612">(J3907/86400)+25569+(-5/24)</f>
        <v>42124.415543981479</v>
      </c>
      <c r="L3907" s="12">
        <f t="shared" ref="L3907:L3970" si="613">YEAR(K3907)</f>
        <v>2015</v>
      </c>
      <c r="M3907" s="12">
        <f t="shared" ref="M3907:M3970" si="614">MONTH(K3907)</f>
        <v>4</v>
      </c>
      <c r="N3907" s="11"/>
      <c r="O3907" s="11">
        <f t="shared" ref="O3907:O3970" si="615">(I3907/86400)+25569+(-5/24)</f>
        <v>42166.749999999993</v>
      </c>
      <c r="P3907" t="b">
        <v>0</v>
      </c>
      <c r="Q3907">
        <v>7</v>
      </c>
      <c r="R3907" t="b">
        <v>0</v>
      </c>
      <c r="S3907" t="s">
        <v>8271</v>
      </c>
      <c r="T3907" s="5">
        <f t="shared" ref="T3907:T3970" si="616">E3907/D3907*100</f>
        <v>11.533333333333333</v>
      </c>
      <c r="U3907" s="5">
        <f t="shared" ref="U3907:U3970" si="617">IF(Q3907&gt;0,E3907/Q3907,0)</f>
        <v>24.714285714285715</v>
      </c>
      <c r="V3907" t="str">
        <f t="shared" ref="V3907:V3970" si="618">LEFT(S3907,SEARCH("/",S3907)-1)</f>
        <v>theater</v>
      </c>
      <c r="W3907" t="str">
        <f t="shared" ref="W3907:W3970" si="619">RIGHT($S3907,LEN($S3907)-SEARCH("/",$S3907))</f>
        <v>plays</v>
      </c>
      <c r="X3907" s="8">
        <f t="shared" si="610"/>
        <v>2015</v>
      </c>
      <c r="Y3907" s="8">
        <f t="shared" si="611"/>
        <v>4</v>
      </c>
    </row>
    <row r="3908" spans="1:25" ht="19" customHeight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612"/>
        <v>42143.709409722222</v>
      </c>
      <c r="L3908" s="12">
        <f t="shared" si="613"/>
        <v>2015</v>
      </c>
      <c r="M3908" s="12">
        <f t="shared" si="614"/>
        <v>5</v>
      </c>
      <c r="N3908" s="11"/>
      <c r="O3908" s="11">
        <f t="shared" si="615"/>
        <v>42181.350694444445</v>
      </c>
      <c r="P3908" t="b">
        <v>0</v>
      </c>
      <c r="Q3908">
        <v>16</v>
      </c>
      <c r="R3908" t="b">
        <v>0</v>
      </c>
      <c r="S3908" t="s">
        <v>8271</v>
      </c>
      <c r="T3908" s="5">
        <f t="shared" si="616"/>
        <v>67.333333333333329</v>
      </c>
      <c r="U3908" s="5">
        <f t="shared" si="617"/>
        <v>63.125</v>
      </c>
      <c r="V3908" t="str">
        <f t="shared" si="618"/>
        <v>theater</v>
      </c>
      <c r="W3908" t="str">
        <f t="shared" si="619"/>
        <v>plays</v>
      </c>
      <c r="X3908" s="8">
        <f t="shared" si="610"/>
        <v>2015</v>
      </c>
      <c r="Y3908" s="8">
        <f t="shared" si="611"/>
        <v>5</v>
      </c>
    </row>
    <row r="3909" spans="1:25" ht="19" customHeight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612"/>
        <v>41906.611180555556</v>
      </c>
      <c r="L3909" s="12">
        <f t="shared" si="613"/>
        <v>2014</v>
      </c>
      <c r="M3909" s="12">
        <f t="shared" si="614"/>
        <v>9</v>
      </c>
      <c r="N3909" s="11"/>
      <c r="O3909" s="11">
        <f t="shared" si="615"/>
        <v>41938.630555555552</v>
      </c>
      <c r="P3909" t="b">
        <v>0</v>
      </c>
      <c r="Q3909">
        <v>4</v>
      </c>
      <c r="R3909" t="b">
        <v>0</v>
      </c>
      <c r="S3909" t="s">
        <v>8271</v>
      </c>
      <c r="T3909" s="5">
        <f t="shared" si="616"/>
        <v>15.299999999999999</v>
      </c>
      <c r="U3909" s="5">
        <f t="shared" si="617"/>
        <v>38.25</v>
      </c>
      <c r="V3909" t="str">
        <f t="shared" si="618"/>
        <v>theater</v>
      </c>
      <c r="W3909" t="str">
        <f t="shared" si="619"/>
        <v>plays</v>
      </c>
      <c r="X3909" s="8">
        <f t="shared" si="610"/>
        <v>2014</v>
      </c>
      <c r="Y3909" s="8">
        <f t="shared" si="611"/>
        <v>9</v>
      </c>
    </row>
    <row r="3910" spans="1:25" ht="19" customHeight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612"/>
        <v>41833.927037037036</v>
      </c>
      <c r="L3910" s="12">
        <f t="shared" si="613"/>
        <v>2014</v>
      </c>
      <c r="M3910" s="12">
        <f t="shared" si="614"/>
        <v>7</v>
      </c>
      <c r="N3910" s="11"/>
      <c r="O3910" s="11">
        <f t="shared" si="615"/>
        <v>41848.927037037036</v>
      </c>
      <c r="P3910" t="b">
        <v>0</v>
      </c>
      <c r="Q3910">
        <v>4</v>
      </c>
      <c r="R3910" t="b">
        <v>0</v>
      </c>
      <c r="S3910" t="s">
        <v>8271</v>
      </c>
      <c r="T3910" s="5">
        <f t="shared" si="616"/>
        <v>8.6666666666666679</v>
      </c>
      <c r="U3910" s="5">
        <f t="shared" si="617"/>
        <v>16.25</v>
      </c>
      <c r="V3910" t="str">
        <f t="shared" si="618"/>
        <v>theater</v>
      </c>
      <c r="W3910" t="str">
        <f t="shared" si="619"/>
        <v>plays</v>
      </c>
      <c r="X3910" s="8">
        <f t="shared" si="610"/>
        <v>2014</v>
      </c>
      <c r="Y3910" s="8">
        <f t="shared" si="611"/>
        <v>7</v>
      </c>
    </row>
    <row r="3911" spans="1:25" ht="19" customHeight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612"/>
        <v>41863.150949074072</v>
      </c>
      <c r="L3911" s="12">
        <f t="shared" si="613"/>
        <v>2014</v>
      </c>
      <c r="M3911" s="12">
        <f t="shared" si="614"/>
        <v>8</v>
      </c>
      <c r="N3911" s="11"/>
      <c r="O3911" s="11">
        <f t="shared" si="615"/>
        <v>41893.150949074072</v>
      </c>
      <c r="P3911" t="b">
        <v>0</v>
      </c>
      <c r="Q3911">
        <v>4</v>
      </c>
      <c r="R3911" t="b">
        <v>0</v>
      </c>
      <c r="S3911" t="s">
        <v>8271</v>
      </c>
      <c r="T3911" s="5">
        <f t="shared" si="616"/>
        <v>0.22499999999999998</v>
      </c>
      <c r="U3911" s="5">
        <f t="shared" si="617"/>
        <v>33.75</v>
      </c>
      <c r="V3911" t="str">
        <f t="shared" si="618"/>
        <v>theater</v>
      </c>
      <c r="W3911" t="str">
        <f t="shared" si="619"/>
        <v>plays</v>
      </c>
      <c r="X3911" s="8">
        <f t="shared" si="610"/>
        <v>2014</v>
      </c>
      <c r="Y3911" s="8">
        <f t="shared" si="611"/>
        <v>8</v>
      </c>
    </row>
    <row r="3912" spans="1:25" ht="19" customHeight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612"/>
        <v>42224.548576388886</v>
      </c>
      <c r="L3912" s="12">
        <f t="shared" si="613"/>
        <v>2015</v>
      </c>
      <c r="M3912" s="12">
        <f t="shared" si="614"/>
        <v>8</v>
      </c>
      <c r="N3912" s="11"/>
      <c r="O3912" s="11">
        <f t="shared" si="615"/>
        <v>42254.548576388886</v>
      </c>
      <c r="P3912" t="b">
        <v>0</v>
      </c>
      <c r="Q3912">
        <v>3</v>
      </c>
      <c r="R3912" t="b">
        <v>0</v>
      </c>
      <c r="S3912" t="s">
        <v>8271</v>
      </c>
      <c r="T3912" s="5">
        <f t="shared" si="616"/>
        <v>3.0833333333333335</v>
      </c>
      <c r="U3912" s="5">
        <f t="shared" si="617"/>
        <v>61.666666666666664</v>
      </c>
      <c r="V3912" t="str">
        <f t="shared" si="618"/>
        <v>theater</v>
      </c>
      <c r="W3912" t="str">
        <f t="shared" si="619"/>
        <v>plays</v>
      </c>
      <c r="X3912" s="8">
        <f t="shared" si="610"/>
        <v>2015</v>
      </c>
      <c r="Y3912" s="8">
        <f t="shared" si="611"/>
        <v>8</v>
      </c>
    </row>
    <row r="3913" spans="1:25" ht="19" customHeight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612"/>
        <v>41939.603900462964</v>
      </c>
      <c r="L3913" s="12">
        <f t="shared" si="613"/>
        <v>2014</v>
      </c>
      <c r="M3913" s="12">
        <f t="shared" si="614"/>
        <v>10</v>
      </c>
      <c r="N3913" s="11"/>
      <c r="O3913" s="11">
        <f t="shared" si="615"/>
        <v>41969.645567129628</v>
      </c>
      <c r="P3913" t="b">
        <v>0</v>
      </c>
      <c r="Q3913">
        <v>36</v>
      </c>
      <c r="R3913" t="b">
        <v>0</v>
      </c>
      <c r="S3913" t="s">
        <v>8271</v>
      </c>
      <c r="T3913" s="5">
        <f t="shared" si="616"/>
        <v>37.412500000000001</v>
      </c>
      <c r="U3913" s="5">
        <f t="shared" si="617"/>
        <v>83.138888888888886</v>
      </c>
      <c r="V3913" t="str">
        <f t="shared" si="618"/>
        <v>theater</v>
      </c>
      <c r="W3913" t="str">
        <f t="shared" si="619"/>
        <v>plays</v>
      </c>
      <c r="X3913" s="8">
        <f t="shared" si="610"/>
        <v>2014</v>
      </c>
      <c r="Y3913" s="8">
        <f t="shared" si="611"/>
        <v>10</v>
      </c>
    </row>
    <row r="3914" spans="1:25" ht="19" customHeight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612"/>
        <v>42059.061689814807</v>
      </c>
      <c r="L3914" s="12">
        <f t="shared" si="613"/>
        <v>2015</v>
      </c>
      <c r="M3914" s="12">
        <f t="shared" si="614"/>
        <v>2</v>
      </c>
      <c r="N3914" s="11"/>
      <c r="O3914" s="11">
        <f t="shared" si="615"/>
        <v>42118.982638888883</v>
      </c>
      <c r="P3914" t="b">
        <v>0</v>
      </c>
      <c r="Q3914">
        <v>1</v>
      </c>
      <c r="R3914" t="b">
        <v>0</v>
      </c>
      <c r="S3914" t="s">
        <v>8271</v>
      </c>
      <c r="T3914" s="5">
        <f t="shared" si="616"/>
        <v>6.6666666666666671E-3</v>
      </c>
      <c r="U3914" s="5">
        <f t="shared" si="617"/>
        <v>1</v>
      </c>
      <c r="V3914" t="str">
        <f t="shared" si="618"/>
        <v>theater</v>
      </c>
      <c r="W3914" t="str">
        <f t="shared" si="619"/>
        <v>plays</v>
      </c>
      <c r="X3914" s="8">
        <f t="shared" si="610"/>
        <v>2015</v>
      </c>
      <c r="Y3914" s="8">
        <f t="shared" si="611"/>
        <v>2</v>
      </c>
    </row>
    <row r="3915" spans="1:25" ht="19" customHeight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612"/>
        <v>42308.002881944441</v>
      </c>
      <c r="L3915" s="12">
        <f t="shared" si="613"/>
        <v>2015</v>
      </c>
      <c r="M3915" s="12">
        <f t="shared" si="614"/>
        <v>10</v>
      </c>
      <c r="N3915" s="11"/>
      <c r="O3915" s="11">
        <f t="shared" si="615"/>
        <v>42338.044548611106</v>
      </c>
      <c r="P3915" t="b">
        <v>0</v>
      </c>
      <c r="Q3915">
        <v>7</v>
      </c>
      <c r="R3915" t="b">
        <v>0</v>
      </c>
      <c r="S3915" t="s">
        <v>8271</v>
      </c>
      <c r="T3915" s="5">
        <f t="shared" si="616"/>
        <v>10</v>
      </c>
      <c r="U3915" s="5">
        <f t="shared" si="617"/>
        <v>142.85714285714286</v>
      </c>
      <c r="V3915" t="str">
        <f t="shared" si="618"/>
        <v>theater</v>
      </c>
      <c r="W3915" t="str">
        <f t="shared" si="619"/>
        <v>plays</v>
      </c>
      <c r="X3915" s="8">
        <f t="shared" si="610"/>
        <v>2015</v>
      </c>
      <c r="Y3915" s="8">
        <f t="shared" si="611"/>
        <v>10</v>
      </c>
    </row>
    <row r="3916" spans="1:25" ht="19" customHeight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612"/>
        <v>42114.610601851855</v>
      </c>
      <c r="L3916" s="12">
        <f t="shared" si="613"/>
        <v>2015</v>
      </c>
      <c r="M3916" s="12">
        <f t="shared" si="614"/>
        <v>4</v>
      </c>
      <c r="N3916" s="11"/>
      <c r="O3916" s="11">
        <f t="shared" si="615"/>
        <v>42134.749305555553</v>
      </c>
      <c r="P3916" t="b">
        <v>0</v>
      </c>
      <c r="Q3916">
        <v>27</v>
      </c>
      <c r="R3916" t="b">
        <v>0</v>
      </c>
      <c r="S3916" t="s">
        <v>8271</v>
      </c>
      <c r="T3916" s="5">
        <f t="shared" si="616"/>
        <v>36.36</v>
      </c>
      <c r="U3916" s="5">
        <f t="shared" si="617"/>
        <v>33.666666666666664</v>
      </c>
      <c r="V3916" t="str">
        <f t="shared" si="618"/>
        <v>theater</v>
      </c>
      <c r="W3916" t="str">
        <f t="shared" si="619"/>
        <v>plays</v>
      </c>
      <c r="X3916" s="8">
        <f t="shared" si="610"/>
        <v>2015</v>
      </c>
      <c r="Y3916" s="8">
        <f t="shared" si="611"/>
        <v>4</v>
      </c>
    </row>
    <row r="3917" spans="1:25" ht="19" customHeight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612"/>
        <v>42492.776724537034</v>
      </c>
      <c r="L3917" s="12">
        <f t="shared" si="613"/>
        <v>2016</v>
      </c>
      <c r="M3917" s="12">
        <f t="shared" si="614"/>
        <v>5</v>
      </c>
      <c r="N3917" s="11"/>
      <c r="O3917" s="11">
        <f t="shared" si="615"/>
        <v>42522.776724537034</v>
      </c>
      <c r="P3917" t="b">
        <v>0</v>
      </c>
      <c r="Q3917">
        <v>1</v>
      </c>
      <c r="R3917" t="b">
        <v>0</v>
      </c>
      <c r="S3917" t="s">
        <v>8271</v>
      </c>
      <c r="T3917" s="5">
        <f t="shared" si="616"/>
        <v>0.33333333333333337</v>
      </c>
      <c r="U3917" s="5">
        <f t="shared" si="617"/>
        <v>5</v>
      </c>
      <c r="V3917" t="str">
        <f t="shared" si="618"/>
        <v>theater</v>
      </c>
      <c r="W3917" t="str">
        <f t="shared" si="619"/>
        <v>plays</v>
      </c>
      <c r="X3917" s="8">
        <f t="shared" si="610"/>
        <v>2016</v>
      </c>
      <c r="Y3917" s="8">
        <f t="shared" si="611"/>
        <v>5</v>
      </c>
    </row>
    <row r="3918" spans="1:25" ht="19" customHeight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612"/>
        <v>42494.263333333329</v>
      </c>
      <c r="L3918" s="12">
        <f t="shared" si="613"/>
        <v>2016</v>
      </c>
      <c r="M3918" s="12">
        <f t="shared" si="614"/>
        <v>5</v>
      </c>
      <c r="N3918" s="11"/>
      <c r="O3918" s="11">
        <f t="shared" si="615"/>
        <v>42524.263333333329</v>
      </c>
      <c r="P3918" t="b">
        <v>0</v>
      </c>
      <c r="Q3918">
        <v>0</v>
      </c>
      <c r="R3918" t="b">
        <v>0</v>
      </c>
      <c r="S3918" t="s">
        <v>8271</v>
      </c>
      <c r="T3918" s="5">
        <f t="shared" si="616"/>
        <v>0</v>
      </c>
      <c r="U3918" s="5">
        <f t="shared" si="617"/>
        <v>0</v>
      </c>
      <c r="V3918" t="str">
        <f t="shared" si="618"/>
        <v>theater</v>
      </c>
      <c r="W3918" t="str">
        <f t="shared" si="619"/>
        <v>plays</v>
      </c>
      <c r="X3918" s="8">
        <f t="shared" si="610"/>
        <v>2016</v>
      </c>
      <c r="Y3918" s="8">
        <f t="shared" si="611"/>
        <v>5</v>
      </c>
    </row>
    <row r="3919" spans="1:25" ht="19" customHeight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612"/>
        <v>41863.318993055553</v>
      </c>
      <c r="L3919" s="12">
        <f t="shared" si="613"/>
        <v>2014</v>
      </c>
      <c r="M3919" s="12">
        <f t="shared" si="614"/>
        <v>8</v>
      </c>
      <c r="N3919" s="11"/>
      <c r="O3919" s="11">
        <f t="shared" si="615"/>
        <v>41893.318993055553</v>
      </c>
      <c r="P3919" t="b">
        <v>0</v>
      </c>
      <c r="Q3919">
        <v>1</v>
      </c>
      <c r="R3919" t="b">
        <v>0</v>
      </c>
      <c r="S3919" t="s">
        <v>8271</v>
      </c>
      <c r="T3919" s="5">
        <f t="shared" si="616"/>
        <v>0.2857142857142857</v>
      </c>
      <c r="U3919" s="5">
        <f t="shared" si="617"/>
        <v>10</v>
      </c>
      <c r="V3919" t="str">
        <f t="shared" si="618"/>
        <v>theater</v>
      </c>
      <c r="W3919" t="str">
        <f t="shared" si="619"/>
        <v>plays</v>
      </c>
      <c r="X3919" s="8">
        <f t="shared" si="610"/>
        <v>2014</v>
      </c>
      <c r="Y3919" s="8">
        <f t="shared" si="611"/>
        <v>8</v>
      </c>
    </row>
    <row r="3920" spans="1:25" ht="19" customHeight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612"/>
        <v>41843.456284722219</v>
      </c>
      <c r="L3920" s="12">
        <f t="shared" si="613"/>
        <v>2014</v>
      </c>
      <c r="M3920" s="12">
        <f t="shared" si="614"/>
        <v>7</v>
      </c>
      <c r="N3920" s="11"/>
      <c r="O3920" s="11">
        <f t="shared" si="615"/>
        <v>41855.458333333328</v>
      </c>
      <c r="P3920" t="b">
        <v>0</v>
      </c>
      <c r="Q3920">
        <v>3</v>
      </c>
      <c r="R3920" t="b">
        <v>0</v>
      </c>
      <c r="S3920" t="s">
        <v>8271</v>
      </c>
      <c r="T3920" s="5">
        <f t="shared" si="616"/>
        <v>0.2</v>
      </c>
      <c r="U3920" s="5">
        <f t="shared" si="617"/>
        <v>40</v>
      </c>
      <c r="V3920" t="str">
        <f t="shared" si="618"/>
        <v>theater</v>
      </c>
      <c r="W3920" t="str">
        <f t="shared" si="619"/>
        <v>plays</v>
      </c>
      <c r="X3920" s="8">
        <f t="shared" si="610"/>
        <v>2014</v>
      </c>
      <c r="Y3920" s="8">
        <f t="shared" si="611"/>
        <v>7</v>
      </c>
    </row>
    <row r="3921" spans="1:25" ht="19" customHeight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612"/>
        <v>42358.476539351854</v>
      </c>
      <c r="L3921" s="12">
        <f t="shared" si="613"/>
        <v>2015</v>
      </c>
      <c r="M3921" s="12">
        <f t="shared" si="614"/>
        <v>12</v>
      </c>
      <c r="N3921" s="11"/>
      <c r="O3921" s="11">
        <f t="shared" si="615"/>
        <v>42386.791666666664</v>
      </c>
      <c r="P3921" t="b">
        <v>0</v>
      </c>
      <c r="Q3921">
        <v>3</v>
      </c>
      <c r="R3921" t="b">
        <v>0</v>
      </c>
      <c r="S3921" t="s">
        <v>8271</v>
      </c>
      <c r="T3921" s="5">
        <f t="shared" si="616"/>
        <v>1.7999999999999998</v>
      </c>
      <c r="U3921" s="5">
        <f t="shared" si="617"/>
        <v>30</v>
      </c>
      <c r="V3921" t="str">
        <f t="shared" si="618"/>
        <v>theater</v>
      </c>
      <c r="W3921" t="str">
        <f t="shared" si="619"/>
        <v>plays</v>
      </c>
      <c r="X3921" s="8">
        <f t="shared" si="610"/>
        <v>2015</v>
      </c>
      <c r="Y3921" s="8">
        <f t="shared" si="611"/>
        <v>12</v>
      </c>
    </row>
    <row r="3922" spans="1:25" ht="19" customHeight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612"/>
        <v>42657.178935185184</v>
      </c>
      <c r="L3922" s="12">
        <f t="shared" si="613"/>
        <v>2016</v>
      </c>
      <c r="M3922" s="12">
        <f t="shared" si="614"/>
        <v>10</v>
      </c>
      <c r="N3922" s="11"/>
      <c r="O3922" s="11">
        <f t="shared" si="615"/>
        <v>42687.220601851848</v>
      </c>
      <c r="P3922" t="b">
        <v>0</v>
      </c>
      <c r="Q3922">
        <v>3</v>
      </c>
      <c r="R3922" t="b">
        <v>0</v>
      </c>
      <c r="S3922" t="s">
        <v>8271</v>
      </c>
      <c r="T3922" s="5">
        <f t="shared" si="616"/>
        <v>5.4</v>
      </c>
      <c r="U3922" s="5">
        <f t="shared" si="617"/>
        <v>45</v>
      </c>
      <c r="V3922" t="str">
        <f t="shared" si="618"/>
        <v>theater</v>
      </c>
      <c r="W3922" t="str">
        <f t="shared" si="619"/>
        <v>plays</v>
      </c>
      <c r="X3922" s="8">
        <f t="shared" si="610"/>
        <v>2016</v>
      </c>
      <c r="Y3922" s="8">
        <f t="shared" si="611"/>
        <v>10</v>
      </c>
    </row>
    <row r="3923" spans="1:25" ht="19" customHeight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612"/>
        <v>41926.333969907406</v>
      </c>
      <c r="L3923" s="12">
        <f t="shared" si="613"/>
        <v>2014</v>
      </c>
      <c r="M3923" s="12">
        <f t="shared" si="614"/>
        <v>10</v>
      </c>
      <c r="N3923" s="11"/>
      <c r="O3923" s="11">
        <f t="shared" si="615"/>
        <v>41938.541666666664</v>
      </c>
      <c r="P3923" t="b">
        <v>0</v>
      </c>
      <c r="Q3923">
        <v>0</v>
      </c>
      <c r="R3923" t="b">
        <v>0</v>
      </c>
      <c r="S3923" t="s">
        <v>8271</v>
      </c>
      <c r="T3923" s="5">
        <f t="shared" si="616"/>
        <v>0</v>
      </c>
      <c r="U3923" s="5">
        <f t="shared" si="617"/>
        <v>0</v>
      </c>
      <c r="V3923" t="str">
        <f t="shared" si="618"/>
        <v>theater</v>
      </c>
      <c r="W3923" t="str">
        <f t="shared" si="619"/>
        <v>plays</v>
      </c>
      <c r="X3923" s="8">
        <f t="shared" si="610"/>
        <v>2014</v>
      </c>
      <c r="Y3923" s="8">
        <f t="shared" si="611"/>
        <v>10</v>
      </c>
    </row>
    <row r="3924" spans="1:25" ht="19" customHeight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612"/>
        <v>42020.560300925928</v>
      </c>
      <c r="L3924" s="12">
        <f t="shared" si="613"/>
        <v>2015</v>
      </c>
      <c r="M3924" s="12">
        <f t="shared" si="614"/>
        <v>1</v>
      </c>
      <c r="N3924" s="11"/>
      <c r="O3924" s="11">
        <f t="shared" si="615"/>
        <v>42065.749999999993</v>
      </c>
      <c r="P3924" t="b">
        <v>0</v>
      </c>
      <c r="Q3924">
        <v>6</v>
      </c>
      <c r="R3924" t="b">
        <v>0</v>
      </c>
      <c r="S3924" t="s">
        <v>8271</v>
      </c>
      <c r="T3924" s="5">
        <f t="shared" si="616"/>
        <v>8.1333333333333329</v>
      </c>
      <c r="U3924" s="5">
        <f t="shared" si="617"/>
        <v>10.166666666666666</v>
      </c>
      <c r="V3924" t="str">
        <f t="shared" si="618"/>
        <v>theater</v>
      </c>
      <c r="W3924" t="str">
        <f t="shared" si="619"/>
        <v>plays</v>
      </c>
      <c r="X3924" s="8">
        <f t="shared" si="610"/>
        <v>2015</v>
      </c>
      <c r="Y3924" s="8">
        <f t="shared" si="611"/>
        <v>1</v>
      </c>
    </row>
    <row r="3925" spans="1:25" ht="19" customHeight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612"/>
        <v>42075.771655092591</v>
      </c>
      <c r="L3925" s="12">
        <f t="shared" si="613"/>
        <v>2015</v>
      </c>
      <c r="M3925" s="12">
        <f t="shared" si="614"/>
        <v>3</v>
      </c>
      <c r="N3925" s="11"/>
      <c r="O3925" s="11">
        <f t="shared" si="615"/>
        <v>42103.771655092591</v>
      </c>
      <c r="P3925" t="b">
        <v>0</v>
      </c>
      <c r="Q3925">
        <v>17</v>
      </c>
      <c r="R3925" t="b">
        <v>0</v>
      </c>
      <c r="S3925" t="s">
        <v>8271</v>
      </c>
      <c r="T3925" s="5">
        <f t="shared" si="616"/>
        <v>12.034782608695652</v>
      </c>
      <c r="U3925" s="5">
        <f t="shared" si="617"/>
        <v>81.411764705882348</v>
      </c>
      <c r="V3925" t="str">
        <f t="shared" si="618"/>
        <v>theater</v>
      </c>
      <c r="W3925" t="str">
        <f t="shared" si="619"/>
        <v>plays</v>
      </c>
      <c r="X3925" s="8">
        <f t="shared" si="610"/>
        <v>2015</v>
      </c>
      <c r="Y3925" s="8">
        <f t="shared" si="611"/>
        <v>3</v>
      </c>
    </row>
    <row r="3926" spans="1:25" ht="19" customHeight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612"/>
        <v>41786.751412037032</v>
      </c>
      <c r="L3926" s="12">
        <f t="shared" si="613"/>
        <v>2014</v>
      </c>
      <c r="M3926" s="12">
        <f t="shared" si="614"/>
        <v>5</v>
      </c>
      <c r="N3926" s="11"/>
      <c r="O3926" s="11">
        <f t="shared" si="615"/>
        <v>41816.751412037032</v>
      </c>
      <c r="P3926" t="b">
        <v>0</v>
      </c>
      <c r="Q3926">
        <v>40</v>
      </c>
      <c r="R3926" t="b">
        <v>0</v>
      </c>
      <c r="S3926" t="s">
        <v>8271</v>
      </c>
      <c r="T3926" s="5">
        <f t="shared" si="616"/>
        <v>15.266666666666667</v>
      </c>
      <c r="U3926" s="5">
        <f t="shared" si="617"/>
        <v>57.25</v>
      </c>
      <c r="V3926" t="str">
        <f t="shared" si="618"/>
        <v>theater</v>
      </c>
      <c r="W3926" t="str">
        <f t="shared" si="619"/>
        <v>plays</v>
      </c>
      <c r="X3926" s="8">
        <f t="shared" si="610"/>
        <v>2014</v>
      </c>
      <c r="Y3926" s="8">
        <f t="shared" si="611"/>
        <v>5</v>
      </c>
    </row>
    <row r="3927" spans="1:25" ht="19" customHeight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612"/>
        <v>41820.662488425922</v>
      </c>
      <c r="L3927" s="12">
        <f t="shared" si="613"/>
        <v>2014</v>
      </c>
      <c r="M3927" s="12">
        <f t="shared" si="614"/>
        <v>6</v>
      </c>
      <c r="N3927" s="11"/>
      <c r="O3927" s="11">
        <f t="shared" si="615"/>
        <v>41850.662488425922</v>
      </c>
      <c r="P3927" t="b">
        <v>0</v>
      </c>
      <c r="Q3927">
        <v>3</v>
      </c>
      <c r="R3927" t="b">
        <v>0</v>
      </c>
      <c r="S3927" t="s">
        <v>8271</v>
      </c>
      <c r="T3927" s="5">
        <f t="shared" si="616"/>
        <v>10</v>
      </c>
      <c r="U3927" s="5">
        <f t="shared" si="617"/>
        <v>5</v>
      </c>
      <c r="V3927" t="str">
        <f t="shared" si="618"/>
        <v>theater</v>
      </c>
      <c r="W3927" t="str">
        <f t="shared" si="619"/>
        <v>plays</v>
      </c>
      <c r="X3927" s="8">
        <f t="shared" si="610"/>
        <v>2014</v>
      </c>
      <c r="Y3927" s="8">
        <f t="shared" si="611"/>
        <v>6</v>
      </c>
    </row>
    <row r="3928" spans="1:25" ht="19" customHeight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612"/>
        <v>41969.876712962963</v>
      </c>
      <c r="L3928" s="12">
        <f t="shared" si="613"/>
        <v>2014</v>
      </c>
      <c r="M3928" s="12">
        <f t="shared" si="614"/>
        <v>11</v>
      </c>
      <c r="N3928" s="11"/>
      <c r="O3928" s="11">
        <f t="shared" si="615"/>
        <v>41999.876712962963</v>
      </c>
      <c r="P3928" t="b">
        <v>0</v>
      </c>
      <c r="Q3928">
        <v>1</v>
      </c>
      <c r="R3928" t="b">
        <v>0</v>
      </c>
      <c r="S3928" t="s">
        <v>8271</v>
      </c>
      <c r="T3928" s="5">
        <f t="shared" si="616"/>
        <v>0.3</v>
      </c>
      <c r="U3928" s="5">
        <f t="shared" si="617"/>
        <v>15</v>
      </c>
      <c r="V3928" t="str">
        <f t="shared" si="618"/>
        <v>theater</v>
      </c>
      <c r="W3928" t="str">
        <f t="shared" si="619"/>
        <v>plays</v>
      </c>
      <c r="X3928" s="8">
        <f t="shared" si="610"/>
        <v>2014</v>
      </c>
      <c r="Y3928" s="8">
        <f t="shared" si="611"/>
        <v>11</v>
      </c>
    </row>
    <row r="3929" spans="1:25" ht="19" customHeight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612"/>
        <v>41830.059074074074</v>
      </c>
      <c r="L3929" s="12">
        <f t="shared" si="613"/>
        <v>2014</v>
      </c>
      <c r="M3929" s="12">
        <f t="shared" si="614"/>
        <v>7</v>
      </c>
      <c r="N3929" s="11"/>
      <c r="O3929" s="11">
        <f t="shared" si="615"/>
        <v>41860.059074074074</v>
      </c>
      <c r="P3929" t="b">
        <v>0</v>
      </c>
      <c r="Q3929">
        <v>2</v>
      </c>
      <c r="R3929" t="b">
        <v>0</v>
      </c>
      <c r="S3929" t="s">
        <v>8271</v>
      </c>
      <c r="T3929" s="5">
        <f t="shared" si="616"/>
        <v>1</v>
      </c>
      <c r="U3929" s="5">
        <f t="shared" si="617"/>
        <v>12.5</v>
      </c>
      <c r="V3929" t="str">
        <f t="shared" si="618"/>
        <v>theater</v>
      </c>
      <c r="W3929" t="str">
        <f t="shared" si="619"/>
        <v>plays</v>
      </c>
      <c r="X3929" s="8">
        <f t="shared" si="610"/>
        <v>2014</v>
      </c>
      <c r="Y3929" s="8">
        <f t="shared" si="611"/>
        <v>7</v>
      </c>
    </row>
    <row r="3930" spans="1:25" ht="19" customHeight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612"/>
        <v>42265.474849537037</v>
      </c>
      <c r="L3930" s="12">
        <f t="shared" si="613"/>
        <v>2015</v>
      </c>
      <c r="M3930" s="12">
        <f t="shared" si="614"/>
        <v>9</v>
      </c>
      <c r="N3930" s="11"/>
      <c r="O3930" s="11">
        <f t="shared" si="615"/>
        <v>42292.999305555553</v>
      </c>
      <c r="P3930" t="b">
        <v>0</v>
      </c>
      <c r="Q3930">
        <v>7</v>
      </c>
      <c r="R3930" t="b">
        <v>0</v>
      </c>
      <c r="S3930" t="s">
        <v>8271</v>
      </c>
      <c r="T3930" s="5">
        <f t="shared" si="616"/>
        <v>13.020000000000001</v>
      </c>
      <c r="U3930" s="5">
        <f t="shared" si="617"/>
        <v>93</v>
      </c>
      <c r="V3930" t="str">
        <f t="shared" si="618"/>
        <v>theater</v>
      </c>
      <c r="W3930" t="str">
        <f t="shared" si="619"/>
        <v>plays</v>
      </c>
      <c r="X3930" s="8">
        <f t="shared" si="610"/>
        <v>2015</v>
      </c>
      <c r="Y3930" s="8">
        <f t="shared" si="611"/>
        <v>9</v>
      </c>
    </row>
    <row r="3931" spans="1:25" ht="19" customHeight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612"/>
        <v>42601.618807870364</v>
      </c>
      <c r="L3931" s="12">
        <f t="shared" si="613"/>
        <v>2016</v>
      </c>
      <c r="M3931" s="12">
        <f t="shared" si="614"/>
        <v>8</v>
      </c>
      <c r="N3931" s="11"/>
      <c r="O3931" s="11">
        <f t="shared" si="615"/>
        <v>42631.618807870364</v>
      </c>
      <c r="P3931" t="b">
        <v>0</v>
      </c>
      <c r="Q3931">
        <v>14</v>
      </c>
      <c r="R3931" t="b">
        <v>0</v>
      </c>
      <c r="S3931" t="s">
        <v>8271</v>
      </c>
      <c r="T3931" s="5">
        <f t="shared" si="616"/>
        <v>2.2650000000000001</v>
      </c>
      <c r="U3931" s="5">
        <f t="shared" si="617"/>
        <v>32.357142857142854</v>
      </c>
      <c r="V3931" t="str">
        <f t="shared" si="618"/>
        <v>theater</v>
      </c>
      <c r="W3931" t="str">
        <f t="shared" si="619"/>
        <v>plays</v>
      </c>
      <c r="X3931" s="8">
        <f t="shared" si="610"/>
        <v>2016</v>
      </c>
      <c r="Y3931" s="8">
        <f t="shared" si="611"/>
        <v>8</v>
      </c>
    </row>
    <row r="3932" spans="1:25" ht="19" customHeight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612"/>
        <v>42433.13041666666</v>
      </c>
      <c r="L3932" s="12">
        <f t="shared" si="613"/>
        <v>2016</v>
      </c>
      <c r="M3932" s="12">
        <f t="shared" si="614"/>
        <v>3</v>
      </c>
      <c r="N3932" s="11"/>
      <c r="O3932" s="11">
        <f t="shared" si="615"/>
        <v>42461.041666666664</v>
      </c>
      <c r="P3932" t="b">
        <v>0</v>
      </c>
      <c r="Q3932">
        <v>0</v>
      </c>
      <c r="R3932" t="b">
        <v>0</v>
      </c>
      <c r="S3932" t="s">
        <v>8271</v>
      </c>
      <c r="T3932" s="5">
        <f t="shared" si="616"/>
        <v>0</v>
      </c>
      <c r="U3932" s="5">
        <f t="shared" si="617"/>
        <v>0</v>
      </c>
      <c r="V3932" t="str">
        <f t="shared" si="618"/>
        <v>theater</v>
      </c>
      <c r="W3932" t="str">
        <f t="shared" si="619"/>
        <v>plays</v>
      </c>
      <c r="X3932" s="8">
        <f t="shared" si="610"/>
        <v>2016</v>
      </c>
      <c r="Y3932" s="8">
        <f t="shared" si="611"/>
        <v>3</v>
      </c>
    </row>
    <row r="3933" spans="1:25" ht="19" customHeight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612"/>
        <v>42227.943368055552</v>
      </c>
      <c r="L3933" s="12">
        <f t="shared" si="613"/>
        <v>2015</v>
      </c>
      <c r="M3933" s="12">
        <f t="shared" si="614"/>
        <v>8</v>
      </c>
      <c r="N3933" s="11"/>
      <c r="O3933" s="11">
        <f t="shared" si="615"/>
        <v>42252.943368055552</v>
      </c>
      <c r="P3933" t="b">
        <v>0</v>
      </c>
      <c r="Q3933">
        <v>0</v>
      </c>
      <c r="R3933" t="b">
        <v>0</v>
      </c>
      <c r="S3933" t="s">
        <v>8271</v>
      </c>
      <c r="T3933" s="5">
        <f t="shared" si="616"/>
        <v>0</v>
      </c>
      <c r="U3933" s="5">
        <f t="shared" si="617"/>
        <v>0</v>
      </c>
      <c r="V3933" t="str">
        <f t="shared" si="618"/>
        <v>theater</v>
      </c>
      <c r="W3933" t="str">
        <f t="shared" si="619"/>
        <v>plays</v>
      </c>
      <c r="X3933" s="8">
        <f t="shared" si="610"/>
        <v>2015</v>
      </c>
      <c r="Y3933" s="8">
        <f t="shared" si="611"/>
        <v>8</v>
      </c>
    </row>
    <row r="3934" spans="1:25" ht="19" customHeight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612"/>
        <v>42414.960231481477</v>
      </c>
      <c r="L3934" s="12">
        <f t="shared" si="613"/>
        <v>2016</v>
      </c>
      <c r="M3934" s="12">
        <f t="shared" si="614"/>
        <v>2</v>
      </c>
      <c r="N3934" s="11"/>
      <c r="O3934" s="11">
        <f t="shared" si="615"/>
        <v>42444.918564814812</v>
      </c>
      <c r="P3934" t="b">
        <v>0</v>
      </c>
      <c r="Q3934">
        <v>1</v>
      </c>
      <c r="R3934" t="b">
        <v>0</v>
      </c>
      <c r="S3934" t="s">
        <v>8271</v>
      </c>
      <c r="T3934" s="5">
        <f t="shared" si="616"/>
        <v>8.3333333333333332E-3</v>
      </c>
      <c r="U3934" s="5">
        <f t="shared" si="617"/>
        <v>1</v>
      </c>
      <c r="V3934" t="str">
        <f t="shared" si="618"/>
        <v>theater</v>
      </c>
      <c r="W3934" t="str">
        <f t="shared" si="619"/>
        <v>plays</v>
      </c>
      <c r="X3934" s="8">
        <f t="shared" si="610"/>
        <v>2016</v>
      </c>
      <c r="Y3934" s="8">
        <f t="shared" si="611"/>
        <v>2</v>
      </c>
    </row>
    <row r="3935" spans="1:25" ht="19" customHeight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612"/>
        <v>42538.759976851848</v>
      </c>
      <c r="L3935" s="12">
        <f t="shared" si="613"/>
        <v>2016</v>
      </c>
      <c r="M3935" s="12">
        <f t="shared" si="614"/>
        <v>6</v>
      </c>
      <c r="N3935" s="11"/>
      <c r="O3935" s="11">
        <f t="shared" si="615"/>
        <v>42567.821527777771</v>
      </c>
      <c r="P3935" t="b">
        <v>0</v>
      </c>
      <c r="Q3935">
        <v>12</v>
      </c>
      <c r="R3935" t="b">
        <v>0</v>
      </c>
      <c r="S3935" t="s">
        <v>8271</v>
      </c>
      <c r="T3935" s="5">
        <f t="shared" si="616"/>
        <v>15.742857142857142</v>
      </c>
      <c r="U3935" s="5">
        <f t="shared" si="617"/>
        <v>91.833333333333329</v>
      </c>
      <c r="V3935" t="str">
        <f t="shared" si="618"/>
        <v>theater</v>
      </c>
      <c r="W3935" t="str">
        <f t="shared" si="619"/>
        <v>plays</v>
      </c>
      <c r="X3935" s="8">
        <f t="shared" si="610"/>
        <v>2016</v>
      </c>
      <c r="Y3935" s="8">
        <f t="shared" si="611"/>
        <v>6</v>
      </c>
    </row>
    <row r="3936" spans="1:25" ht="19" customHeight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612"/>
        <v>42233.463414351849</v>
      </c>
      <c r="L3936" s="12">
        <f t="shared" si="613"/>
        <v>2015</v>
      </c>
      <c r="M3936" s="12">
        <f t="shared" si="614"/>
        <v>8</v>
      </c>
      <c r="N3936" s="11"/>
      <c r="O3936" s="11">
        <f t="shared" si="615"/>
        <v>42278.333333333336</v>
      </c>
      <c r="P3936" t="b">
        <v>0</v>
      </c>
      <c r="Q3936">
        <v>12</v>
      </c>
      <c r="R3936" t="b">
        <v>0</v>
      </c>
      <c r="S3936" t="s">
        <v>8271</v>
      </c>
      <c r="T3936" s="5">
        <f t="shared" si="616"/>
        <v>11</v>
      </c>
      <c r="U3936" s="5">
        <f t="shared" si="617"/>
        <v>45.833333333333336</v>
      </c>
      <c r="V3936" t="str">
        <f t="shared" si="618"/>
        <v>theater</v>
      </c>
      <c r="W3936" t="str">
        <f t="shared" si="619"/>
        <v>plays</v>
      </c>
      <c r="X3936" s="8">
        <f t="shared" si="610"/>
        <v>2015</v>
      </c>
      <c r="Y3936" s="8">
        <f t="shared" si="611"/>
        <v>8</v>
      </c>
    </row>
    <row r="3937" spans="1:25" ht="19" customHeight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612"/>
        <v>42221.448449074072</v>
      </c>
      <c r="L3937" s="12">
        <f t="shared" si="613"/>
        <v>2015</v>
      </c>
      <c r="M3937" s="12">
        <f t="shared" si="614"/>
        <v>8</v>
      </c>
      <c r="N3937" s="11"/>
      <c r="O3937" s="11">
        <f t="shared" si="615"/>
        <v>42281.448449074072</v>
      </c>
      <c r="P3937" t="b">
        <v>0</v>
      </c>
      <c r="Q3937">
        <v>23</v>
      </c>
      <c r="R3937" t="b">
        <v>0</v>
      </c>
      <c r="S3937" t="s">
        <v>8271</v>
      </c>
      <c r="T3937" s="5">
        <f t="shared" si="616"/>
        <v>43.833333333333336</v>
      </c>
      <c r="U3937" s="5">
        <f t="shared" si="617"/>
        <v>57.173913043478258</v>
      </c>
      <c r="V3937" t="str">
        <f t="shared" si="618"/>
        <v>theater</v>
      </c>
      <c r="W3937" t="str">
        <f t="shared" si="619"/>
        <v>plays</v>
      </c>
      <c r="X3937" s="8">
        <f t="shared" si="610"/>
        <v>2015</v>
      </c>
      <c r="Y3937" s="8">
        <f t="shared" si="611"/>
        <v>8</v>
      </c>
    </row>
    <row r="3938" spans="1:25" ht="19" customHeight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612"/>
        <v>42675.054629629631</v>
      </c>
      <c r="L3938" s="12">
        <f t="shared" si="613"/>
        <v>2016</v>
      </c>
      <c r="M3938" s="12">
        <f t="shared" si="614"/>
        <v>11</v>
      </c>
      <c r="N3938" s="11"/>
      <c r="O3938" s="11">
        <f t="shared" si="615"/>
        <v>42705.096296296295</v>
      </c>
      <c r="P3938" t="b">
        <v>0</v>
      </c>
      <c r="Q3938">
        <v>0</v>
      </c>
      <c r="R3938" t="b">
        <v>0</v>
      </c>
      <c r="S3938" t="s">
        <v>8271</v>
      </c>
      <c r="T3938" s="5">
        <f t="shared" si="616"/>
        <v>0</v>
      </c>
      <c r="U3938" s="5">
        <f t="shared" si="617"/>
        <v>0</v>
      </c>
      <c r="V3938" t="str">
        <f t="shared" si="618"/>
        <v>theater</v>
      </c>
      <c r="W3938" t="str">
        <f t="shared" si="619"/>
        <v>plays</v>
      </c>
      <c r="X3938" s="8">
        <f t="shared" si="610"/>
        <v>2016</v>
      </c>
      <c r="Y3938" s="8">
        <f t="shared" si="611"/>
        <v>11</v>
      </c>
    </row>
    <row r="3939" spans="1:25" ht="19" customHeight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612"/>
        <v>42534.423148148147</v>
      </c>
      <c r="L3939" s="12">
        <f t="shared" si="613"/>
        <v>2016</v>
      </c>
      <c r="M3939" s="12">
        <f t="shared" si="614"/>
        <v>6</v>
      </c>
      <c r="N3939" s="11"/>
      <c r="O3939" s="11">
        <f t="shared" si="615"/>
        <v>42562.423148148147</v>
      </c>
      <c r="P3939" t="b">
        <v>0</v>
      </c>
      <c r="Q3939">
        <v>10</v>
      </c>
      <c r="R3939" t="b">
        <v>0</v>
      </c>
      <c r="S3939" t="s">
        <v>8271</v>
      </c>
      <c r="T3939" s="5">
        <f t="shared" si="616"/>
        <v>86.135181975736558</v>
      </c>
      <c r="U3939" s="5">
        <f t="shared" si="617"/>
        <v>248.5</v>
      </c>
      <c r="V3939" t="str">
        <f t="shared" si="618"/>
        <v>theater</v>
      </c>
      <c r="W3939" t="str">
        <f t="shared" si="619"/>
        <v>plays</v>
      </c>
      <c r="X3939" s="8">
        <f t="shared" si="610"/>
        <v>2016</v>
      </c>
      <c r="Y3939" s="8">
        <f t="shared" si="611"/>
        <v>6</v>
      </c>
    </row>
    <row r="3940" spans="1:25" ht="19" customHeight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612"/>
        <v>42151.697384259256</v>
      </c>
      <c r="L3940" s="12">
        <f t="shared" si="613"/>
        <v>2015</v>
      </c>
      <c r="M3940" s="12">
        <f t="shared" si="614"/>
        <v>5</v>
      </c>
      <c r="N3940" s="11"/>
      <c r="O3940" s="11">
        <f t="shared" si="615"/>
        <v>42182.697384259256</v>
      </c>
      <c r="P3940" t="b">
        <v>0</v>
      </c>
      <c r="Q3940">
        <v>5</v>
      </c>
      <c r="R3940" t="b">
        <v>0</v>
      </c>
      <c r="S3940" t="s">
        <v>8271</v>
      </c>
      <c r="T3940" s="5">
        <f t="shared" si="616"/>
        <v>12.196620583717358</v>
      </c>
      <c r="U3940" s="5">
        <f t="shared" si="617"/>
        <v>79.400000000000006</v>
      </c>
      <c r="V3940" t="str">
        <f t="shared" si="618"/>
        <v>theater</v>
      </c>
      <c r="W3940" t="str">
        <f t="shared" si="619"/>
        <v>plays</v>
      </c>
      <c r="X3940" s="8">
        <f t="shared" si="610"/>
        <v>2015</v>
      </c>
      <c r="Y3940" s="8">
        <f t="shared" si="611"/>
        <v>5</v>
      </c>
    </row>
    <row r="3941" spans="1:25" ht="19" customHeight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612"/>
        <v>41915.191886574074</v>
      </c>
      <c r="L3941" s="12">
        <f t="shared" si="613"/>
        <v>2014</v>
      </c>
      <c r="M3941" s="12">
        <f t="shared" si="614"/>
        <v>10</v>
      </c>
      <c r="N3941" s="11"/>
      <c r="O3941" s="11">
        <f t="shared" si="615"/>
        <v>41918.979166666664</v>
      </c>
      <c r="P3941" t="b">
        <v>0</v>
      </c>
      <c r="Q3941">
        <v>1</v>
      </c>
      <c r="R3941" t="b">
        <v>0</v>
      </c>
      <c r="S3941" t="s">
        <v>8271</v>
      </c>
      <c r="T3941" s="5">
        <f t="shared" si="616"/>
        <v>0.1</v>
      </c>
      <c r="U3941" s="5">
        <f t="shared" si="617"/>
        <v>5</v>
      </c>
      <c r="V3941" t="str">
        <f t="shared" si="618"/>
        <v>theater</v>
      </c>
      <c r="W3941" t="str">
        <f t="shared" si="619"/>
        <v>plays</v>
      </c>
      <c r="X3941" s="8">
        <f t="shared" si="610"/>
        <v>2014</v>
      </c>
      <c r="Y3941" s="8">
        <f t="shared" si="611"/>
        <v>10</v>
      </c>
    </row>
    <row r="3942" spans="1:25" ht="19" customHeight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612"/>
        <v>41961.284155092588</v>
      </c>
      <c r="L3942" s="12">
        <f t="shared" si="613"/>
        <v>2014</v>
      </c>
      <c r="M3942" s="12">
        <f t="shared" si="614"/>
        <v>11</v>
      </c>
      <c r="N3942" s="11"/>
      <c r="O3942" s="11">
        <f t="shared" si="615"/>
        <v>42006.284155092588</v>
      </c>
      <c r="P3942" t="b">
        <v>0</v>
      </c>
      <c r="Q3942">
        <v>2</v>
      </c>
      <c r="R3942" t="b">
        <v>0</v>
      </c>
      <c r="S3942" t="s">
        <v>8271</v>
      </c>
      <c r="T3942" s="5">
        <f t="shared" si="616"/>
        <v>0.22</v>
      </c>
      <c r="U3942" s="5">
        <f t="shared" si="617"/>
        <v>5.5</v>
      </c>
      <c r="V3942" t="str">
        <f t="shared" si="618"/>
        <v>theater</v>
      </c>
      <c r="W3942" t="str">
        <f t="shared" si="619"/>
        <v>plays</v>
      </c>
      <c r="X3942" s="8">
        <f t="shared" si="610"/>
        <v>2014</v>
      </c>
      <c r="Y3942" s="8">
        <f t="shared" si="611"/>
        <v>11</v>
      </c>
    </row>
    <row r="3943" spans="1:25" ht="19" customHeight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612"/>
        <v>41940.378900462958</v>
      </c>
      <c r="L3943" s="12">
        <f t="shared" si="613"/>
        <v>2014</v>
      </c>
      <c r="M3943" s="12">
        <f t="shared" si="614"/>
        <v>10</v>
      </c>
      <c r="N3943" s="11"/>
      <c r="O3943" s="11">
        <f t="shared" si="615"/>
        <v>41967.833333333336</v>
      </c>
      <c r="P3943" t="b">
        <v>0</v>
      </c>
      <c r="Q3943">
        <v>2</v>
      </c>
      <c r="R3943" t="b">
        <v>0</v>
      </c>
      <c r="S3943" t="s">
        <v>8271</v>
      </c>
      <c r="T3943" s="5">
        <f t="shared" si="616"/>
        <v>0.90909090909090906</v>
      </c>
      <c r="U3943" s="5">
        <f t="shared" si="617"/>
        <v>25</v>
      </c>
      <c r="V3943" t="str">
        <f t="shared" si="618"/>
        <v>theater</v>
      </c>
      <c r="W3943" t="str">
        <f t="shared" si="619"/>
        <v>plays</v>
      </c>
      <c r="X3943" s="8">
        <f t="shared" si="610"/>
        <v>2014</v>
      </c>
      <c r="Y3943" s="8">
        <f t="shared" si="611"/>
        <v>10</v>
      </c>
    </row>
    <row r="3944" spans="1:25" ht="19" customHeight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612"/>
        <v>42111.695763888885</v>
      </c>
      <c r="L3944" s="12">
        <f t="shared" si="613"/>
        <v>2015</v>
      </c>
      <c r="M3944" s="12">
        <f t="shared" si="614"/>
        <v>4</v>
      </c>
      <c r="N3944" s="11"/>
      <c r="O3944" s="11">
        <f t="shared" si="615"/>
        <v>42171.695763888885</v>
      </c>
      <c r="P3944" t="b">
        <v>0</v>
      </c>
      <c r="Q3944">
        <v>0</v>
      </c>
      <c r="R3944" t="b">
        <v>0</v>
      </c>
      <c r="S3944" t="s">
        <v>8271</v>
      </c>
      <c r="T3944" s="5">
        <f t="shared" si="616"/>
        <v>0</v>
      </c>
      <c r="U3944" s="5">
        <f t="shared" si="617"/>
        <v>0</v>
      </c>
      <c r="V3944" t="str">
        <f t="shared" si="618"/>
        <v>theater</v>
      </c>
      <c r="W3944" t="str">
        <f t="shared" si="619"/>
        <v>plays</v>
      </c>
      <c r="X3944" s="8">
        <f t="shared" si="610"/>
        <v>2015</v>
      </c>
      <c r="Y3944" s="8">
        <f t="shared" si="611"/>
        <v>4</v>
      </c>
    </row>
    <row r="3945" spans="1:25" ht="19" customHeight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612"/>
        <v>42279.570231481477</v>
      </c>
      <c r="L3945" s="12">
        <f t="shared" si="613"/>
        <v>2015</v>
      </c>
      <c r="M3945" s="12">
        <f t="shared" si="614"/>
        <v>10</v>
      </c>
      <c r="N3945" s="11"/>
      <c r="O3945" s="11">
        <f t="shared" si="615"/>
        <v>42310.493055555555</v>
      </c>
      <c r="P3945" t="b">
        <v>0</v>
      </c>
      <c r="Q3945">
        <v>13</v>
      </c>
      <c r="R3945" t="b">
        <v>0</v>
      </c>
      <c r="S3945" t="s">
        <v>8271</v>
      </c>
      <c r="T3945" s="5">
        <f t="shared" si="616"/>
        <v>35.64</v>
      </c>
      <c r="U3945" s="5">
        <f t="shared" si="617"/>
        <v>137.07692307692307</v>
      </c>
      <c r="V3945" t="str">
        <f t="shared" si="618"/>
        <v>theater</v>
      </c>
      <c r="W3945" t="str">
        <f t="shared" si="619"/>
        <v>plays</v>
      </c>
      <c r="X3945" s="8">
        <f t="shared" si="610"/>
        <v>2015</v>
      </c>
      <c r="Y3945" s="8">
        <f t="shared" si="611"/>
        <v>10</v>
      </c>
    </row>
    <row r="3946" spans="1:25" ht="19" customHeight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612"/>
        <v>42213.454571759255</v>
      </c>
      <c r="L3946" s="12">
        <f t="shared" si="613"/>
        <v>2015</v>
      </c>
      <c r="M3946" s="12">
        <f t="shared" si="614"/>
        <v>7</v>
      </c>
      <c r="N3946" s="11"/>
      <c r="O3946" s="11">
        <f t="shared" si="615"/>
        <v>42243.454571759255</v>
      </c>
      <c r="P3946" t="b">
        <v>0</v>
      </c>
      <c r="Q3946">
        <v>0</v>
      </c>
      <c r="R3946" t="b">
        <v>0</v>
      </c>
      <c r="S3946" t="s">
        <v>8271</v>
      </c>
      <c r="T3946" s="5">
        <f t="shared" si="616"/>
        <v>0</v>
      </c>
      <c r="U3946" s="5">
        <f t="shared" si="617"/>
        <v>0</v>
      </c>
      <c r="V3946" t="str">
        <f t="shared" si="618"/>
        <v>theater</v>
      </c>
      <c r="W3946" t="str">
        <f t="shared" si="619"/>
        <v>plays</v>
      </c>
      <c r="X3946" s="8">
        <f t="shared" si="610"/>
        <v>2015</v>
      </c>
      <c r="Y3946" s="8">
        <f t="shared" si="611"/>
        <v>7</v>
      </c>
    </row>
    <row r="3947" spans="1:25" ht="19" customHeight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612"/>
        <v>42109.593379629623</v>
      </c>
      <c r="L3947" s="12">
        <f t="shared" si="613"/>
        <v>2015</v>
      </c>
      <c r="M3947" s="12">
        <f t="shared" si="614"/>
        <v>4</v>
      </c>
      <c r="N3947" s="11"/>
      <c r="O3947" s="11">
        <f t="shared" si="615"/>
        <v>42139.593379629623</v>
      </c>
      <c r="P3947" t="b">
        <v>0</v>
      </c>
      <c r="Q3947">
        <v>1</v>
      </c>
      <c r="R3947" t="b">
        <v>0</v>
      </c>
      <c r="S3947" t="s">
        <v>8271</v>
      </c>
      <c r="T3947" s="5">
        <f t="shared" si="616"/>
        <v>0.25</v>
      </c>
      <c r="U3947" s="5">
        <f t="shared" si="617"/>
        <v>5</v>
      </c>
      <c r="V3947" t="str">
        <f t="shared" si="618"/>
        <v>theater</v>
      </c>
      <c r="W3947" t="str">
        <f t="shared" si="619"/>
        <v>plays</v>
      </c>
      <c r="X3947" s="8">
        <f t="shared" si="610"/>
        <v>2015</v>
      </c>
      <c r="Y3947" s="8">
        <f t="shared" si="611"/>
        <v>4</v>
      </c>
    </row>
    <row r="3948" spans="1:25" ht="19" customHeight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612"/>
        <v>42031.625254629624</v>
      </c>
      <c r="L3948" s="12">
        <f t="shared" si="613"/>
        <v>2015</v>
      </c>
      <c r="M3948" s="12">
        <f t="shared" si="614"/>
        <v>1</v>
      </c>
      <c r="N3948" s="11"/>
      <c r="O3948" s="11">
        <f t="shared" si="615"/>
        <v>42063.124999999993</v>
      </c>
      <c r="P3948" t="b">
        <v>0</v>
      </c>
      <c r="Q3948">
        <v>5</v>
      </c>
      <c r="R3948" t="b">
        <v>0</v>
      </c>
      <c r="S3948" t="s">
        <v>8271</v>
      </c>
      <c r="T3948" s="5">
        <f t="shared" si="616"/>
        <v>3.25</v>
      </c>
      <c r="U3948" s="5">
        <f t="shared" si="617"/>
        <v>39</v>
      </c>
      <c r="V3948" t="str">
        <f t="shared" si="618"/>
        <v>theater</v>
      </c>
      <c r="W3948" t="str">
        <f t="shared" si="619"/>
        <v>plays</v>
      </c>
      <c r="X3948" s="8">
        <f t="shared" si="610"/>
        <v>2015</v>
      </c>
      <c r="Y3948" s="8">
        <f t="shared" si="611"/>
        <v>1</v>
      </c>
    </row>
    <row r="3949" spans="1:25" ht="19" customHeight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612"/>
        <v>42614.934537037036</v>
      </c>
      <c r="L3949" s="12">
        <f t="shared" si="613"/>
        <v>2016</v>
      </c>
      <c r="M3949" s="12">
        <f t="shared" si="614"/>
        <v>9</v>
      </c>
      <c r="N3949" s="11"/>
      <c r="O3949" s="11">
        <f t="shared" si="615"/>
        <v>42644.934537037036</v>
      </c>
      <c r="P3949" t="b">
        <v>0</v>
      </c>
      <c r="Q3949">
        <v>2</v>
      </c>
      <c r="R3949" t="b">
        <v>0</v>
      </c>
      <c r="S3949" t="s">
        <v>8271</v>
      </c>
      <c r="T3949" s="5">
        <f t="shared" si="616"/>
        <v>3.3666666666666663</v>
      </c>
      <c r="U3949" s="5">
        <f t="shared" si="617"/>
        <v>50.5</v>
      </c>
      <c r="V3949" t="str">
        <f t="shared" si="618"/>
        <v>theater</v>
      </c>
      <c r="W3949" t="str">
        <f t="shared" si="619"/>
        <v>plays</v>
      </c>
      <c r="X3949" s="8">
        <f t="shared" si="610"/>
        <v>2016</v>
      </c>
      <c r="Y3949" s="8">
        <f t="shared" si="611"/>
        <v>9</v>
      </c>
    </row>
    <row r="3950" spans="1:25" ht="19" customHeight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612"/>
        <v>41829.117164351854</v>
      </c>
      <c r="L3950" s="12">
        <f t="shared" si="613"/>
        <v>2014</v>
      </c>
      <c r="M3950" s="12">
        <f t="shared" si="614"/>
        <v>7</v>
      </c>
      <c r="N3950" s="11"/>
      <c r="O3950" s="11">
        <f t="shared" si="615"/>
        <v>41889.117164351854</v>
      </c>
      <c r="P3950" t="b">
        <v>0</v>
      </c>
      <c r="Q3950">
        <v>0</v>
      </c>
      <c r="R3950" t="b">
        <v>0</v>
      </c>
      <c r="S3950" t="s">
        <v>8271</v>
      </c>
      <c r="T3950" s="5">
        <f t="shared" si="616"/>
        <v>0</v>
      </c>
      <c r="U3950" s="5">
        <f t="shared" si="617"/>
        <v>0</v>
      </c>
      <c r="V3950" t="str">
        <f t="shared" si="618"/>
        <v>theater</v>
      </c>
      <c r="W3950" t="str">
        <f t="shared" si="619"/>
        <v>plays</v>
      </c>
      <c r="X3950" s="8">
        <f t="shared" si="610"/>
        <v>2014</v>
      </c>
      <c r="Y3950" s="8">
        <f t="shared" si="611"/>
        <v>7</v>
      </c>
    </row>
    <row r="3951" spans="1:25" ht="19" customHeight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612"/>
        <v>42015.912280092591</v>
      </c>
      <c r="L3951" s="12">
        <f t="shared" si="613"/>
        <v>2015</v>
      </c>
      <c r="M3951" s="12">
        <f t="shared" si="614"/>
        <v>1</v>
      </c>
      <c r="N3951" s="11"/>
      <c r="O3951" s="11">
        <f t="shared" si="615"/>
        <v>42045.912280092591</v>
      </c>
      <c r="P3951" t="b">
        <v>0</v>
      </c>
      <c r="Q3951">
        <v>32</v>
      </c>
      <c r="R3951" t="b">
        <v>0</v>
      </c>
      <c r="S3951" t="s">
        <v>8271</v>
      </c>
      <c r="T3951" s="5">
        <f t="shared" si="616"/>
        <v>15.770000000000001</v>
      </c>
      <c r="U3951" s="5">
        <f t="shared" si="617"/>
        <v>49.28125</v>
      </c>
      <c r="V3951" t="str">
        <f t="shared" si="618"/>
        <v>theater</v>
      </c>
      <c r="W3951" t="str">
        <f t="shared" si="619"/>
        <v>plays</v>
      </c>
      <c r="X3951" s="8">
        <f t="shared" si="610"/>
        <v>2015</v>
      </c>
      <c r="Y3951" s="8">
        <f t="shared" si="611"/>
        <v>1</v>
      </c>
    </row>
    <row r="3952" spans="1:25" ht="19" customHeight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612"/>
        <v>42439.493981481479</v>
      </c>
      <c r="L3952" s="12">
        <f t="shared" si="613"/>
        <v>2016</v>
      </c>
      <c r="M3952" s="12">
        <f t="shared" si="614"/>
        <v>3</v>
      </c>
      <c r="N3952" s="11"/>
      <c r="O3952" s="11">
        <f t="shared" si="615"/>
        <v>42468.565972222219</v>
      </c>
      <c r="P3952" t="b">
        <v>0</v>
      </c>
      <c r="Q3952">
        <v>1</v>
      </c>
      <c r="R3952" t="b">
        <v>0</v>
      </c>
      <c r="S3952" t="s">
        <v>8271</v>
      </c>
      <c r="T3952" s="5">
        <f t="shared" si="616"/>
        <v>0.625</v>
      </c>
      <c r="U3952" s="5">
        <f t="shared" si="617"/>
        <v>25</v>
      </c>
      <c r="V3952" t="str">
        <f t="shared" si="618"/>
        <v>theater</v>
      </c>
      <c r="W3952" t="str">
        <f t="shared" si="619"/>
        <v>plays</v>
      </c>
      <c r="X3952" s="8">
        <f t="shared" si="610"/>
        <v>2016</v>
      </c>
      <c r="Y3952" s="8">
        <f t="shared" si="611"/>
        <v>3</v>
      </c>
    </row>
    <row r="3953" spans="1:25" ht="19" customHeight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612"/>
        <v>42433.617384259262</v>
      </c>
      <c r="L3953" s="12">
        <f t="shared" si="613"/>
        <v>2016</v>
      </c>
      <c r="M3953" s="12">
        <f t="shared" si="614"/>
        <v>3</v>
      </c>
      <c r="N3953" s="11"/>
      <c r="O3953" s="11">
        <f t="shared" si="615"/>
        <v>42493.57571759259</v>
      </c>
      <c r="P3953" t="b">
        <v>0</v>
      </c>
      <c r="Q3953">
        <v>1</v>
      </c>
      <c r="R3953" t="b">
        <v>0</v>
      </c>
      <c r="S3953" t="s">
        <v>8271</v>
      </c>
      <c r="T3953" s="5">
        <f t="shared" si="616"/>
        <v>5.0000000000000001E-4</v>
      </c>
      <c r="U3953" s="5">
        <f t="shared" si="617"/>
        <v>1</v>
      </c>
      <c r="V3953" t="str">
        <f t="shared" si="618"/>
        <v>theater</v>
      </c>
      <c r="W3953" t="str">
        <f t="shared" si="619"/>
        <v>plays</v>
      </c>
      <c r="X3953" s="8">
        <f t="shared" si="610"/>
        <v>2016</v>
      </c>
      <c r="Y3953" s="8">
        <f t="shared" si="611"/>
        <v>3</v>
      </c>
    </row>
    <row r="3954" spans="1:25" ht="19" customHeight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612"/>
        <v>42243.582060185181</v>
      </c>
      <c r="L3954" s="12">
        <f t="shared" si="613"/>
        <v>2015</v>
      </c>
      <c r="M3954" s="12">
        <f t="shared" si="614"/>
        <v>8</v>
      </c>
      <c r="N3954" s="11"/>
      <c r="O3954" s="11">
        <f t="shared" si="615"/>
        <v>42303.582060185181</v>
      </c>
      <c r="P3954" t="b">
        <v>0</v>
      </c>
      <c r="Q3954">
        <v>1</v>
      </c>
      <c r="R3954" t="b">
        <v>0</v>
      </c>
      <c r="S3954" t="s">
        <v>8271</v>
      </c>
      <c r="T3954" s="5">
        <f t="shared" si="616"/>
        <v>9.6153846153846159E-2</v>
      </c>
      <c r="U3954" s="5">
        <f t="shared" si="617"/>
        <v>25</v>
      </c>
      <c r="V3954" t="str">
        <f t="shared" si="618"/>
        <v>theater</v>
      </c>
      <c r="W3954" t="str">
        <f t="shared" si="619"/>
        <v>plays</v>
      </c>
      <c r="X3954" s="8">
        <f t="shared" si="610"/>
        <v>2015</v>
      </c>
      <c r="Y3954" s="8">
        <f t="shared" si="611"/>
        <v>8</v>
      </c>
    </row>
    <row r="3955" spans="1:25" ht="19" customHeight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612"/>
        <v>42549.840115740742</v>
      </c>
      <c r="L3955" s="12">
        <f t="shared" si="613"/>
        <v>2016</v>
      </c>
      <c r="M3955" s="12">
        <f t="shared" si="614"/>
        <v>6</v>
      </c>
      <c r="N3955" s="11"/>
      <c r="O3955" s="11">
        <f t="shared" si="615"/>
        <v>42580.770138888889</v>
      </c>
      <c r="P3955" t="b">
        <v>0</v>
      </c>
      <c r="Q3955">
        <v>0</v>
      </c>
      <c r="R3955" t="b">
        <v>0</v>
      </c>
      <c r="S3955" t="s">
        <v>8271</v>
      </c>
      <c r="T3955" s="5">
        <f t="shared" si="616"/>
        <v>0</v>
      </c>
      <c r="U3955" s="5">
        <f t="shared" si="617"/>
        <v>0</v>
      </c>
      <c r="V3955" t="str">
        <f t="shared" si="618"/>
        <v>theater</v>
      </c>
      <c r="W3955" t="str">
        <f t="shared" si="619"/>
        <v>plays</v>
      </c>
      <c r="X3955" s="8">
        <f t="shared" si="610"/>
        <v>2016</v>
      </c>
      <c r="Y3955" s="8">
        <f t="shared" si="611"/>
        <v>6</v>
      </c>
    </row>
    <row r="3956" spans="1:25" ht="19" customHeight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612"/>
        <v>41774.442870370367</v>
      </c>
      <c r="L3956" s="12">
        <f t="shared" si="613"/>
        <v>2014</v>
      </c>
      <c r="M3956" s="12">
        <f t="shared" si="614"/>
        <v>5</v>
      </c>
      <c r="N3956" s="11"/>
      <c r="O3956" s="11">
        <f t="shared" si="615"/>
        <v>41834.442870370367</v>
      </c>
      <c r="P3956" t="b">
        <v>0</v>
      </c>
      <c r="Q3956">
        <v>0</v>
      </c>
      <c r="R3956" t="b">
        <v>0</v>
      </c>
      <c r="S3956" t="s">
        <v>8271</v>
      </c>
      <c r="T3956" s="5">
        <f t="shared" si="616"/>
        <v>0</v>
      </c>
      <c r="U3956" s="5">
        <f t="shared" si="617"/>
        <v>0</v>
      </c>
      <c r="V3956" t="str">
        <f t="shared" si="618"/>
        <v>theater</v>
      </c>
      <c r="W3956" t="str">
        <f t="shared" si="619"/>
        <v>plays</v>
      </c>
      <c r="X3956" s="8">
        <f t="shared" si="610"/>
        <v>2014</v>
      </c>
      <c r="Y3956" s="8">
        <f t="shared" si="611"/>
        <v>5</v>
      </c>
    </row>
    <row r="3957" spans="1:25" ht="19" customHeight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612"/>
        <v>42306.640520833331</v>
      </c>
      <c r="L3957" s="12">
        <f t="shared" si="613"/>
        <v>2015</v>
      </c>
      <c r="M3957" s="12">
        <f t="shared" si="614"/>
        <v>10</v>
      </c>
      <c r="N3957" s="11"/>
      <c r="O3957" s="11">
        <f t="shared" si="615"/>
        <v>42336.682187499995</v>
      </c>
      <c r="P3957" t="b">
        <v>0</v>
      </c>
      <c r="Q3957">
        <v>8</v>
      </c>
      <c r="R3957" t="b">
        <v>0</v>
      </c>
      <c r="S3957" t="s">
        <v>8271</v>
      </c>
      <c r="T3957" s="5">
        <f t="shared" si="616"/>
        <v>24.285714285714285</v>
      </c>
      <c r="U3957" s="5">
        <f t="shared" si="617"/>
        <v>53.125</v>
      </c>
      <c r="V3957" t="str">
        <f t="shared" si="618"/>
        <v>theater</v>
      </c>
      <c r="W3957" t="str">
        <f t="shared" si="619"/>
        <v>plays</v>
      </c>
      <c r="X3957" s="8">
        <f t="shared" si="610"/>
        <v>2015</v>
      </c>
      <c r="Y3957" s="8">
        <f t="shared" si="611"/>
        <v>10</v>
      </c>
    </row>
    <row r="3958" spans="1:25" ht="19" customHeight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612"/>
        <v>42457.723692129628</v>
      </c>
      <c r="L3958" s="12">
        <f t="shared" si="613"/>
        <v>2016</v>
      </c>
      <c r="M3958" s="12">
        <f t="shared" si="614"/>
        <v>3</v>
      </c>
      <c r="N3958" s="11"/>
      <c r="O3958" s="11">
        <f t="shared" si="615"/>
        <v>42484.805555555555</v>
      </c>
      <c r="P3958" t="b">
        <v>0</v>
      </c>
      <c r="Q3958">
        <v>0</v>
      </c>
      <c r="R3958" t="b">
        <v>0</v>
      </c>
      <c r="S3958" t="s">
        <v>8271</v>
      </c>
      <c r="T3958" s="5">
        <f t="shared" si="616"/>
        <v>0</v>
      </c>
      <c r="U3958" s="5">
        <f t="shared" si="617"/>
        <v>0</v>
      </c>
      <c r="V3958" t="str">
        <f t="shared" si="618"/>
        <v>theater</v>
      </c>
      <c r="W3958" t="str">
        <f t="shared" si="619"/>
        <v>plays</v>
      </c>
      <c r="X3958" s="8">
        <f t="shared" si="610"/>
        <v>2016</v>
      </c>
      <c r="Y3958" s="8">
        <f t="shared" si="611"/>
        <v>3</v>
      </c>
    </row>
    <row r="3959" spans="1:25" ht="19" customHeight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612"/>
        <v>42513.76798611111</v>
      </c>
      <c r="L3959" s="12">
        <f t="shared" si="613"/>
        <v>2016</v>
      </c>
      <c r="M3959" s="12">
        <f t="shared" si="614"/>
        <v>5</v>
      </c>
      <c r="N3959" s="11"/>
      <c r="O3959" s="11">
        <f t="shared" si="615"/>
        <v>42559.76798611111</v>
      </c>
      <c r="P3959" t="b">
        <v>0</v>
      </c>
      <c r="Q3959">
        <v>1</v>
      </c>
      <c r="R3959" t="b">
        <v>0</v>
      </c>
      <c r="S3959" t="s">
        <v>8271</v>
      </c>
      <c r="T3959" s="5">
        <f t="shared" si="616"/>
        <v>2.5000000000000001E-2</v>
      </c>
      <c r="U3959" s="5">
        <f t="shared" si="617"/>
        <v>7</v>
      </c>
      <c r="V3959" t="str">
        <f t="shared" si="618"/>
        <v>theater</v>
      </c>
      <c r="W3959" t="str">
        <f t="shared" si="619"/>
        <v>plays</v>
      </c>
      <c r="X3959" s="8">
        <f t="shared" si="610"/>
        <v>2016</v>
      </c>
      <c r="Y3959" s="8">
        <f t="shared" si="611"/>
        <v>5</v>
      </c>
    </row>
    <row r="3960" spans="1:25" ht="19" customHeight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612"/>
        <v>41816.742037037031</v>
      </c>
      <c r="L3960" s="12">
        <f t="shared" si="613"/>
        <v>2014</v>
      </c>
      <c r="M3960" s="12">
        <f t="shared" si="614"/>
        <v>6</v>
      </c>
      <c r="N3960" s="11"/>
      <c r="O3960" s="11">
        <f t="shared" si="615"/>
        <v>41853.375</v>
      </c>
      <c r="P3960" t="b">
        <v>0</v>
      </c>
      <c r="Q3960">
        <v>16</v>
      </c>
      <c r="R3960" t="b">
        <v>0</v>
      </c>
      <c r="S3960" t="s">
        <v>8271</v>
      </c>
      <c r="T3960" s="5">
        <f t="shared" si="616"/>
        <v>32.049999999999997</v>
      </c>
      <c r="U3960" s="5">
        <f t="shared" si="617"/>
        <v>40.0625</v>
      </c>
      <c r="V3960" t="str">
        <f t="shared" si="618"/>
        <v>theater</v>
      </c>
      <c r="W3960" t="str">
        <f t="shared" si="619"/>
        <v>plays</v>
      </c>
      <c r="X3960" s="8">
        <f t="shared" si="610"/>
        <v>2014</v>
      </c>
      <c r="Y3960" s="8">
        <f t="shared" si="611"/>
        <v>6</v>
      </c>
    </row>
    <row r="3961" spans="1:25" ht="19" customHeight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612"/>
        <v>41880.580509259256</v>
      </c>
      <c r="L3961" s="12">
        <f t="shared" si="613"/>
        <v>2014</v>
      </c>
      <c r="M3961" s="12">
        <f t="shared" si="614"/>
        <v>8</v>
      </c>
      <c r="N3961" s="11"/>
      <c r="O3961" s="11">
        <f t="shared" si="615"/>
        <v>41910.580509259256</v>
      </c>
      <c r="P3961" t="b">
        <v>0</v>
      </c>
      <c r="Q3961">
        <v>12</v>
      </c>
      <c r="R3961" t="b">
        <v>0</v>
      </c>
      <c r="S3961" t="s">
        <v>8271</v>
      </c>
      <c r="T3961" s="5">
        <f t="shared" si="616"/>
        <v>24.333333333333336</v>
      </c>
      <c r="U3961" s="5">
        <f t="shared" si="617"/>
        <v>24.333333333333332</v>
      </c>
      <c r="V3961" t="str">
        <f t="shared" si="618"/>
        <v>theater</v>
      </c>
      <c r="W3961" t="str">
        <f t="shared" si="619"/>
        <v>plays</v>
      </c>
      <c r="X3961" s="8">
        <f t="shared" si="610"/>
        <v>2014</v>
      </c>
      <c r="Y3961" s="8">
        <f t="shared" si="611"/>
        <v>8</v>
      </c>
    </row>
    <row r="3962" spans="1:25" ht="19" customHeight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612"/>
        <v>42342.63722222222</v>
      </c>
      <c r="L3962" s="12">
        <f t="shared" si="613"/>
        <v>2015</v>
      </c>
      <c r="M3962" s="12">
        <f t="shared" si="614"/>
        <v>12</v>
      </c>
      <c r="N3962" s="11"/>
      <c r="O3962" s="11">
        <f t="shared" si="615"/>
        <v>42372.63722222222</v>
      </c>
      <c r="P3962" t="b">
        <v>0</v>
      </c>
      <c r="Q3962">
        <v>4</v>
      </c>
      <c r="R3962" t="b">
        <v>0</v>
      </c>
      <c r="S3962" t="s">
        <v>8271</v>
      </c>
      <c r="T3962" s="5">
        <f t="shared" si="616"/>
        <v>1.5</v>
      </c>
      <c r="U3962" s="5">
        <f t="shared" si="617"/>
        <v>11.25</v>
      </c>
      <c r="V3962" t="str">
        <f t="shared" si="618"/>
        <v>theater</v>
      </c>
      <c r="W3962" t="str">
        <f t="shared" si="619"/>
        <v>plays</v>
      </c>
      <c r="X3962" s="8">
        <f t="shared" si="610"/>
        <v>2015</v>
      </c>
      <c r="Y3962" s="8">
        <f t="shared" si="611"/>
        <v>12</v>
      </c>
    </row>
    <row r="3963" spans="1:25" ht="19" customHeight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612"/>
        <v>41745.682986111111</v>
      </c>
      <c r="L3963" s="12">
        <f t="shared" si="613"/>
        <v>2014</v>
      </c>
      <c r="M3963" s="12">
        <f t="shared" si="614"/>
        <v>4</v>
      </c>
      <c r="N3963" s="11"/>
      <c r="O3963" s="11">
        <f t="shared" si="615"/>
        <v>41767.682986111111</v>
      </c>
      <c r="P3963" t="b">
        <v>0</v>
      </c>
      <c r="Q3963">
        <v>2</v>
      </c>
      <c r="R3963" t="b">
        <v>0</v>
      </c>
      <c r="S3963" t="s">
        <v>8271</v>
      </c>
      <c r="T3963" s="5">
        <f t="shared" si="616"/>
        <v>0.42</v>
      </c>
      <c r="U3963" s="5">
        <f t="shared" si="617"/>
        <v>10.5</v>
      </c>
      <c r="V3963" t="str">
        <f t="shared" si="618"/>
        <v>theater</v>
      </c>
      <c r="W3963" t="str">
        <f t="shared" si="619"/>
        <v>plays</v>
      </c>
      <c r="X3963" s="8">
        <f t="shared" si="610"/>
        <v>2014</v>
      </c>
      <c r="Y3963" s="8">
        <f t="shared" si="611"/>
        <v>4</v>
      </c>
    </row>
    <row r="3964" spans="1:25" ht="19" customHeight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612"/>
        <v>42311.413124999999</v>
      </c>
      <c r="L3964" s="12">
        <f t="shared" si="613"/>
        <v>2015</v>
      </c>
      <c r="M3964" s="12">
        <f t="shared" si="614"/>
        <v>11</v>
      </c>
      <c r="N3964" s="11"/>
      <c r="O3964" s="11">
        <f t="shared" si="615"/>
        <v>42336.413124999999</v>
      </c>
      <c r="P3964" t="b">
        <v>0</v>
      </c>
      <c r="Q3964">
        <v>3</v>
      </c>
      <c r="R3964" t="b">
        <v>0</v>
      </c>
      <c r="S3964" t="s">
        <v>8271</v>
      </c>
      <c r="T3964" s="5">
        <f t="shared" si="616"/>
        <v>3.214285714285714</v>
      </c>
      <c r="U3964" s="5">
        <f t="shared" si="617"/>
        <v>15</v>
      </c>
      <c r="V3964" t="str">
        <f t="shared" si="618"/>
        <v>theater</v>
      </c>
      <c r="W3964" t="str">
        <f t="shared" si="619"/>
        <v>plays</v>
      </c>
      <c r="X3964" s="8">
        <f t="shared" si="610"/>
        <v>2015</v>
      </c>
      <c r="Y3964" s="8">
        <f t="shared" si="611"/>
        <v>11</v>
      </c>
    </row>
    <row r="3965" spans="1:25" ht="19" customHeight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612"/>
        <v>42295.945798611108</v>
      </c>
      <c r="L3965" s="12">
        <f t="shared" si="613"/>
        <v>2015</v>
      </c>
      <c r="M3965" s="12">
        <f t="shared" si="614"/>
        <v>10</v>
      </c>
      <c r="N3965" s="11"/>
      <c r="O3965" s="11">
        <f t="shared" si="615"/>
        <v>42325.987465277773</v>
      </c>
      <c r="P3965" t="b">
        <v>0</v>
      </c>
      <c r="Q3965">
        <v>0</v>
      </c>
      <c r="R3965" t="b">
        <v>0</v>
      </c>
      <c r="S3965" t="s">
        <v>8271</v>
      </c>
      <c r="T3965" s="5">
        <f t="shared" si="616"/>
        <v>0</v>
      </c>
      <c r="U3965" s="5">
        <f t="shared" si="617"/>
        <v>0</v>
      </c>
      <c r="V3965" t="str">
        <f t="shared" si="618"/>
        <v>theater</v>
      </c>
      <c r="W3965" t="str">
        <f t="shared" si="619"/>
        <v>plays</v>
      </c>
      <c r="X3965" s="8">
        <f t="shared" si="610"/>
        <v>2015</v>
      </c>
      <c r="Y3965" s="8">
        <f t="shared" si="611"/>
        <v>10</v>
      </c>
    </row>
    <row r="3966" spans="1:25" ht="19" customHeight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612"/>
        <v>42053.513726851852</v>
      </c>
      <c r="L3966" s="12">
        <f t="shared" si="613"/>
        <v>2015</v>
      </c>
      <c r="M3966" s="12">
        <f t="shared" si="614"/>
        <v>2</v>
      </c>
      <c r="N3966" s="11"/>
      <c r="O3966" s="11">
        <f t="shared" si="615"/>
        <v>42113.47206018518</v>
      </c>
      <c r="P3966" t="b">
        <v>0</v>
      </c>
      <c r="Q3966">
        <v>3</v>
      </c>
      <c r="R3966" t="b">
        <v>0</v>
      </c>
      <c r="S3966" t="s">
        <v>8271</v>
      </c>
      <c r="T3966" s="5">
        <f t="shared" si="616"/>
        <v>6.3</v>
      </c>
      <c r="U3966" s="5">
        <f t="shared" si="617"/>
        <v>42</v>
      </c>
      <c r="V3966" t="str">
        <f t="shared" si="618"/>
        <v>theater</v>
      </c>
      <c r="W3966" t="str">
        <f t="shared" si="619"/>
        <v>plays</v>
      </c>
      <c r="X3966" s="8">
        <f t="shared" si="610"/>
        <v>2015</v>
      </c>
      <c r="Y3966" s="8">
        <f t="shared" si="611"/>
        <v>2</v>
      </c>
    </row>
    <row r="3967" spans="1:25" ht="19" customHeight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612"/>
        <v>42414.027546296296</v>
      </c>
      <c r="L3967" s="12">
        <f t="shared" si="613"/>
        <v>2016</v>
      </c>
      <c r="M3967" s="12">
        <f t="shared" si="614"/>
        <v>2</v>
      </c>
      <c r="N3967" s="11"/>
      <c r="O3967" s="11">
        <f t="shared" si="615"/>
        <v>42473.985879629625</v>
      </c>
      <c r="P3967" t="b">
        <v>0</v>
      </c>
      <c r="Q3967">
        <v>4</v>
      </c>
      <c r="R3967" t="b">
        <v>0</v>
      </c>
      <c r="S3967" t="s">
        <v>8271</v>
      </c>
      <c r="T3967" s="5">
        <f t="shared" si="616"/>
        <v>14.249999999999998</v>
      </c>
      <c r="U3967" s="5">
        <f t="shared" si="617"/>
        <v>71.25</v>
      </c>
      <c r="V3967" t="str">
        <f t="shared" si="618"/>
        <v>theater</v>
      </c>
      <c r="W3967" t="str">
        <f t="shared" si="619"/>
        <v>plays</v>
      </c>
      <c r="X3967" s="8">
        <f t="shared" si="610"/>
        <v>2016</v>
      </c>
      <c r="Y3967" s="8">
        <f t="shared" si="611"/>
        <v>2</v>
      </c>
    </row>
    <row r="3968" spans="1:25" ht="19" customHeight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612"/>
        <v>41801.503217592588</v>
      </c>
      <c r="L3968" s="12">
        <f t="shared" si="613"/>
        <v>2014</v>
      </c>
      <c r="M3968" s="12">
        <f t="shared" si="614"/>
        <v>6</v>
      </c>
      <c r="N3968" s="11"/>
      <c r="O3968" s="11">
        <f t="shared" si="615"/>
        <v>41843.915972222218</v>
      </c>
      <c r="P3968" t="b">
        <v>0</v>
      </c>
      <c r="Q3968">
        <v>2</v>
      </c>
      <c r="R3968" t="b">
        <v>0</v>
      </c>
      <c r="S3968" t="s">
        <v>8271</v>
      </c>
      <c r="T3968" s="5">
        <f t="shared" si="616"/>
        <v>0.6</v>
      </c>
      <c r="U3968" s="5">
        <f t="shared" si="617"/>
        <v>22.5</v>
      </c>
      <c r="V3968" t="str">
        <f t="shared" si="618"/>
        <v>theater</v>
      </c>
      <c r="W3968" t="str">
        <f t="shared" si="619"/>
        <v>plays</v>
      </c>
      <c r="X3968" s="8">
        <f t="shared" si="610"/>
        <v>2014</v>
      </c>
      <c r="Y3968" s="8">
        <f t="shared" si="611"/>
        <v>6</v>
      </c>
    </row>
    <row r="3969" spans="1:25" ht="19" customHeight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612"/>
        <v>42770.082256944443</v>
      </c>
      <c r="L3969" s="12">
        <f t="shared" si="613"/>
        <v>2017</v>
      </c>
      <c r="M3969" s="12">
        <f t="shared" si="614"/>
        <v>2</v>
      </c>
      <c r="N3969" s="11"/>
      <c r="O3969" s="11">
        <f t="shared" si="615"/>
        <v>42800.082256944443</v>
      </c>
      <c r="P3969" t="b">
        <v>0</v>
      </c>
      <c r="Q3969">
        <v>10</v>
      </c>
      <c r="R3969" t="b">
        <v>0</v>
      </c>
      <c r="S3969" t="s">
        <v>8271</v>
      </c>
      <c r="T3969" s="5">
        <f t="shared" si="616"/>
        <v>24.117647058823529</v>
      </c>
      <c r="U3969" s="5">
        <f t="shared" si="617"/>
        <v>41</v>
      </c>
      <c r="V3969" t="str">
        <f t="shared" si="618"/>
        <v>theater</v>
      </c>
      <c r="W3969" t="str">
        <f t="shared" si="619"/>
        <v>plays</v>
      </c>
      <c r="X3969" s="8">
        <f t="shared" si="610"/>
        <v>2017</v>
      </c>
      <c r="Y3969" s="8">
        <f t="shared" si="611"/>
        <v>2</v>
      </c>
    </row>
    <row r="3970" spans="1:25" ht="19" customHeight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si="612"/>
        <v>42452.60732638889</v>
      </c>
      <c r="L3970" s="12">
        <f t="shared" si="613"/>
        <v>2016</v>
      </c>
      <c r="M3970" s="12">
        <f t="shared" si="614"/>
        <v>3</v>
      </c>
      <c r="N3970" s="11"/>
      <c r="O3970" s="11">
        <f t="shared" si="615"/>
        <v>42512.60732638889</v>
      </c>
      <c r="P3970" t="b">
        <v>0</v>
      </c>
      <c r="Q3970">
        <v>11</v>
      </c>
      <c r="R3970" t="b">
        <v>0</v>
      </c>
      <c r="S3970" t="s">
        <v>8271</v>
      </c>
      <c r="T3970" s="5">
        <f t="shared" si="616"/>
        <v>10.54</v>
      </c>
      <c r="U3970" s="5">
        <f t="shared" si="617"/>
        <v>47.909090909090907</v>
      </c>
      <c r="V3970" t="str">
        <f t="shared" si="618"/>
        <v>theater</v>
      </c>
      <c r="W3970" t="str">
        <f t="shared" si="619"/>
        <v>plays</v>
      </c>
      <c r="X3970" s="8">
        <f t="shared" ref="X3970:X4033" si="620">L3970</f>
        <v>2016</v>
      </c>
      <c r="Y3970" s="8">
        <f t="shared" ref="Y3970:Y4033" si="621">M3970</f>
        <v>3</v>
      </c>
    </row>
    <row r="3971" spans="1:25" ht="19" customHeight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ref="K3971:K4034" si="622">(J3971/86400)+25569+(-5/24)</f>
        <v>42601.646365740737</v>
      </c>
      <c r="L3971" s="12">
        <f t="shared" ref="L3971:L4034" si="623">YEAR(K3971)</f>
        <v>2016</v>
      </c>
      <c r="M3971" s="12">
        <f t="shared" ref="M3971:M4034" si="624">MONTH(K3971)</f>
        <v>8</v>
      </c>
      <c r="N3971" s="11"/>
      <c r="O3971" s="11">
        <f t="shared" ref="O3971:O4034" si="625">(I3971/86400)+25569+(-5/24)</f>
        <v>42610.954861111109</v>
      </c>
      <c r="P3971" t="b">
        <v>0</v>
      </c>
      <c r="Q3971">
        <v>6</v>
      </c>
      <c r="R3971" t="b">
        <v>0</v>
      </c>
      <c r="S3971" t="s">
        <v>8271</v>
      </c>
      <c r="T3971" s="5">
        <f t="shared" ref="T3971:T4034" si="626">E3971/D3971*100</f>
        <v>7.4690265486725664</v>
      </c>
      <c r="U3971" s="5">
        <f t="shared" ref="U3971:U4034" si="627">IF(Q3971&gt;0,E3971/Q3971,0)</f>
        <v>35.166666666666664</v>
      </c>
      <c r="V3971" t="str">
        <f t="shared" ref="V3971:V4034" si="628">LEFT(S3971,SEARCH("/",S3971)-1)</f>
        <v>theater</v>
      </c>
      <c r="W3971" t="str">
        <f t="shared" ref="W3971:W4034" si="629">RIGHT($S3971,LEN($S3971)-SEARCH("/",$S3971))</f>
        <v>plays</v>
      </c>
      <c r="X3971" s="8">
        <f t="shared" si="620"/>
        <v>2016</v>
      </c>
      <c r="Y3971" s="8">
        <f t="shared" si="621"/>
        <v>8</v>
      </c>
    </row>
    <row r="3972" spans="1:25" ht="19" customHeight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622"/>
        <v>42447.655219907407</v>
      </c>
      <c r="L3972" s="12">
        <f t="shared" si="623"/>
        <v>2016</v>
      </c>
      <c r="M3972" s="12">
        <f t="shared" si="624"/>
        <v>3</v>
      </c>
      <c r="N3972" s="11"/>
      <c r="O3972" s="11">
        <f t="shared" si="625"/>
        <v>42477.655219907407</v>
      </c>
      <c r="P3972" t="b">
        <v>0</v>
      </c>
      <c r="Q3972">
        <v>2</v>
      </c>
      <c r="R3972" t="b">
        <v>0</v>
      </c>
      <c r="S3972" t="s">
        <v>8271</v>
      </c>
      <c r="T3972" s="5">
        <f t="shared" si="626"/>
        <v>7.3333333333333334E-2</v>
      </c>
      <c r="U3972" s="5">
        <f t="shared" si="627"/>
        <v>5.5</v>
      </c>
      <c r="V3972" t="str">
        <f t="shared" si="628"/>
        <v>theater</v>
      </c>
      <c r="W3972" t="str">
        <f t="shared" si="629"/>
        <v>plays</v>
      </c>
      <c r="X3972" s="8">
        <f t="shared" si="620"/>
        <v>2016</v>
      </c>
      <c r="Y3972" s="8">
        <f t="shared" si="621"/>
        <v>3</v>
      </c>
    </row>
    <row r="3973" spans="1:25" ht="19" customHeight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622"/>
        <v>41811.327847222223</v>
      </c>
      <c r="L3973" s="12">
        <f t="shared" si="623"/>
        <v>2014</v>
      </c>
      <c r="M3973" s="12">
        <f t="shared" si="624"/>
        <v>6</v>
      </c>
      <c r="N3973" s="11"/>
      <c r="O3973" s="11">
        <f t="shared" si="625"/>
        <v>41841.327847222223</v>
      </c>
      <c r="P3973" t="b">
        <v>0</v>
      </c>
      <c r="Q3973">
        <v>6</v>
      </c>
      <c r="R3973" t="b">
        <v>0</v>
      </c>
      <c r="S3973" t="s">
        <v>8271</v>
      </c>
      <c r="T3973" s="5">
        <f t="shared" si="626"/>
        <v>0.97142857142857131</v>
      </c>
      <c r="U3973" s="5">
        <f t="shared" si="627"/>
        <v>22.666666666666668</v>
      </c>
      <c r="V3973" t="str">
        <f t="shared" si="628"/>
        <v>theater</v>
      </c>
      <c r="W3973" t="str">
        <f t="shared" si="629"/>
        <v>plays</v>
      </c>
      <c r="X3973" s="8">
        <f t="shared" si="620"/>
        <v>2014</v>
      </c>
      <c r="Y3973" s="8">
        <f t="shared" si="621"/>
        <v>6</v>
      </c>
    </row>
    <row r="3974" spans="1:25" ht="19" customHeight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622"/>
        <v>41980.859189814808</v>
      </c>
      <c r="L3974" s="12">
        <f t="shared" si="623"/>
        <v>2014</v>
      </c>
      <c r="M3974" s="12">
        <f t="shared" si="624"/>
        <v>12</v>
      </c>
      <c r="N3974" s="11"/>
      <c r="O3974" s="11">
        <f t="shared" si="625"/>
        <v>42040.859189814808</v>
      </c>
      <c r="P3974" t="b">
        <v>0</v>
      </c>
      <c r="Q3974">
        <v>8</v>
      </c>
      <c r="R3974" t="b">
        <v>0</v>
      </c>
      <c r="S3974" t="s">
        <v>8271</v>
      </c>
      <c r="T3974" s="5">
        <f t="shared" si="626"/>
        <v>21.099999999999998</v>
      </c>
      <c r="U3974" s="5">
        <f t="shared" si="627"/>
        <v>26.375</v>
      </c>
      <c r="V3974" t="str">
        <f t="shared" si="628"/>
        <v>theater</v>
      </c>
      <c r="W3974" t="str">
        <f t="shared" si="629"/>
        <v>plays</v>
      </c>
      <c r="X3974" s="8">
        <f t="shared" si="620"/>
        <v>2014</v>
      </c>
      <c r="Y3974" s="8">
        <f t="shared" si="621"/>
        <v>12</v>
      </c>
    </row>
    <row r="3975" spans="1:25" ht="19" customHeight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622"/>
        <v>42469.475810185184</v>
      </c>
      <c r="L3975" s="12">
        <f t="shared" si="623"/>
        <v>2016</v>
      </c>
      <c r="M3975" s="12">
        <f t="shared" si="624"/>
        <v>4</v>
      </c>
      <c r="N3975" s="11"/>
      <c r="O3975" s="11">
        <f t="shared" si="625"/>
        <v>42498.958333333336</v>
      </c>
      <c r="P3975" t="b">
        <v>0</v>
      </c>
      <c r="Q3975">
        <v>37</v>
      </c>
      <c r="R3975" t="b">
        <v>0</v>
      </c>
      <c r="S3975" t="s">
        <v>8271</v>
      </c>
      <c r="T3975" s="5">
        <f t="shared" si="626"/>
        <v>78.100000000000009</v>
      </c>
      <c r="U3975" s="5">
        <f t="shared" si="627"/>
        <v>105.54054054054055</v>
      </c>
      <c r="V3975" t="str">
        <f t="shared" si="628"/>
        <v>theater</v>
      </c>
      <c r="W3975" t="str">
        <f t="shared" si="629"/>
        <v>plays</v>
      </c>
      <c r="X3975" s="8">
        <f t="shared" si="620"/>
        <v>2016</v>
      </c>
      <c r="Y3975" s="8">
        <f t="shared" si="621"/>
        <v>4</v>
      </c>
    </row>
    <row r="3976" spans="1:25" ht="19" customHeight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622"/>
        <v>42493.338518518511</v>
      </c>
      <c r="L3976" s="12">
        <f t="shared" si="623"/>
        <v>2016</v>
      </c>
      <c r="M3976" s="12">
        <f t="shared" si="624"/>
        <v>5</v>
      </c>
      <c r="N3976" s="11"/>
      <c r="O3976" s="11">
        <f t="shared" si="625"/>
        <v>42523.338518518511</v>
      </c>
      <c r="P3976" t="b">
        <v>0</v>
      </c>
      <c r="Q3976">
        <v>11</v>
      </c>
      <c r="R3976" t="b">
        <v>0</v>
      </c>
      <c r="S3976" t="s">
        <v>8271</v>
      </c>
      <c r="T3976" s="5">
        <f t="shared" si="626"/>
        <v>32</v>
      </c>
      <c r="U3976" s="5">
        <f t="shared" si="627"/>
        <v>29.09090909090909</v>
      </c>
      <c r="V3976" t="str">
        <f t="shared" si="628"/>
        <v>theater</v>
      </c>
      <c r="W3976" t="str">
        <f t="shared" si="629"/>
        <v>plays</v>
      </c>
      <c r="X3976" s="8">
        <f t="shared" si="620"/>
        <v>2016</v>
      </c>
      <c r="Y3976" s="8">
        <f t="shared" si="621"/>
        <v>5</v>
      </c>
    </row>
    <row r="3977" spans="1:25" ht="19" customHeight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622"/>
        <v>42534.658541666664</v>
      </c>
      <c r="L3977" s="12">
        <f t="shared" si="623"/>
        <v>2016</v>
      </c>
      <c r="M3977" s="12">
        <f t="shared" si="624"/>
        <v>6</v>
      </c>
      <c r="N3977" s="11"/>
      <c r="O3977" s="11">
        <f t="shared" si="625"/>
        <v>42564.658541666664</v>
      </c>
      <c r="P3977" t="b">
        <v>0</v>
      </c>
      <c r="Q3977">
        <v>0</v>
      </c>
      <c r="R3977" t="b">
        <v>0</v>
      </c>
      <c r="S3977" t="s">
        <v>8271</v>
      </c>
      <c r="T3977" s="5">
        <f t="shared" si="626"/>
        <v>0</v>
      </c>
      <c r="U3977" s="5">
        <f t="shared" si="627"/>
        <v>0</v>
      </c>
      <c r="V3977" t="str">
        <f t="shared" si="628"/>
        <v>theater</v>
      </c>
      <c r="W3977" t="str">
        <f t="shared" si="629"/>
        <v>plays</v>
      </c>
      <c r="X3977" s="8">
        <f t="shared" si="620"/>
        <v>2016</v>
      </c>
      <c r="Y3977" s="8">
        <f t="shared" si="621"/>
        <v>6</v>
      </c>
    </row>
    <row r="3978" spans="1:25" ht="19" customHeight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622"/>
        <v>41830.650011574071</v>
      </c>
      <c r="L3978" s="12">
        <f t="shared" si="623"/>
        <v>2014</v>
      </c>
      <c r="M3978" s="12">
        <f t="shared" si="624"/>
        <v>7</v>
      </c>
      <c r="N3978" s="11"/>
      <c r="O3978" s="11">
        <f t="shared" si="625"/>
        <v>41852.083333333328</v>
      </c>
      <c r="P3978" t="b">
        <v>0</v>
      </c>
      <c r="Q3978">
        <v>10</v>
      </c>
      <c r="R3978" t="b">
        <v>0</v>
      </c>
      <c r="S3978" t="s">
        <v>8271</v>
      </c>
      <c r="T3978" s="5">
        <f t="shared" si="626"/>
        <v>47.692307692307693</v>
      </c>
      <c r="U3978" s="5">
        <f t="shared" si="627"/>
        <v>62</v>
      </c>
      <c r="V3978" t="str">
        <f t="shared" si="628"/>
        <v>theater</v>
      </c>
      <c r="W3978" t="str">
        <f t="shared" si="629"/>
        <v>plays</v>
      </c>
      <c r="X3978" s="8">
        <f t="shared" si="620"/>
        <v>2014</v>
      </c>
      <c r="Y3978" s="8">
        <f t="shared" si="621"/>
        <v>7</v>
      </c>
    </row>
    <row r="3979" spans="1:25" ht="19" customHeight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622"/>
        <v>42543.580231481479</v>
      </c>
      <c r="L3979" s="12">
        <f t="shared" si="623"/>
        <v>2016</v>
      </c>
      <c r="M3979" s="12">
        <f t="shared" si="624"/>
        <v>6</v>
      </c>
      <c r="N3979" s="11"/>
      <c r="O3979" s="11">
        <f t="shared" si="625"/>
        <v>42573.580231481479</v>
      </c>
      <c r="P3979" t="b">
        <v>0</v>
      </c>
      <c r="Q3979">
        <v>6</v>
      </c>
      <c r="R3979" t="b">
        <v>0</v>
      </c>
      <c r="S3979" t="s">
        <v>8271</v>
      </c>
      <c r="T3979" s="5">
        <f t="shared" si="626"/>
        <v>1.4500000000000002</v>
      </c>
      <c r="U3979" s="5">
        <f t="shared" si="627"/>
        <v>217.5</v>
      </c>
      <c r="V3979" t="str">
        <f t="shared" si="628"/>
        <v>theater</v>
      </c>
      <c r="W3979" t="str">
        <f t="shared" si="629"/>
        <v>plays</v>
      </c>
      <c r="X3979" s="8">
        <f t="shared" si="620"/>
        <v>2016</v>
      </c>
      <c r="Y3979" s="8">
        <f t="shared" si="621"/>
        <v>6</v>
      </c>
    </row>
    <row r="3980" spans="1:25" ht="19" customHeight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622"/>
        <v>41975.434641203705</v>
      </c>
      <c r="L3980" s="12">
        <f t="shared" si="623"/>
        <v>2014</v>
      </c>
      <c r="M3980" s="12">
        <f t="shared" si="624"/>
        <v>12</v>
      </c>
      <c r="N3980" s="11"/>
      <c r="O3980" s="11">
        <f t="shared" si="625"/>
        <v>42035.434641203705</v>
      </c>
      <c r="P3980" t="b">
        <v>0</v>
      </c>
      <c r="Q3980">
        <v>8</v>
      </c>
      <c r="R3980" t="b">
        <v>0</v>
      </c>
      <c r="S3980" t="s">
        <v>8271</v>
      </c>
      <c r="T3980" s="5">
        <f t="shared" si="626"/>
        <v>10.7</v>
      </c>
      <c r="U3980" s="5">
        <f t="shared" si="627"/>
        <v>26.75</v>
      </c>
      <c r="V3980" t="str">
        <f t="shared" si="628"/>
        <v>theater</v>
      </c>
      <c r="W3980" t="str">
        <f t="shared" si="629"/>
        <v>plays</v>
      </c>
      <c r="X3980" s="8">
        <f t="shared" si="620"/>
        <v>2014</v>
      </c>
      <c r="Y3980" s="8">
        <f t="shared" si="621"/>
        <v>12</v>
      </c>
    </row>
    <row r="3981" spans="1:25" ht="19" customHeight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622"/>
        <v>42069.695104166669</v>
      </c>
      <c r="L3981" s="12">
        <f t="shared" si="623"/>
        <v>2015</v>
      </c>
      <c r="M3981" s="12">
        <f t="shared" si="624"/>
        <v>3</v>
      </c>
      <c r="N3981" s="11"/>
      <c r="O3981" s="11">
        <f t="shared" si="625"/>
        <v>42092.624999999993</v>
      </c>
      <c r="P3981" t="b">
        <v>0</v>
      </c>
      <c r="Q3981">
        <v>6</v>
      </c>
      <c r="R3981" t="b">
        <v>0</v>
      </c>
      <c r="S3981" t="s">
        <v>8271</v>
      </c>
      <c r="T3981" s="5">
        <f t="shared" si="626"/>
        <v>1.8333333333333333</v>
      </c>
      <c r="U3981" s="5">
        <f t="shared" si="627"/>
        <v>18.333333333333332</v>
      </c>
      <c r="V3981" t="str">
        <f t="shared" si="628"/>
        <v>theater</v>
      </c>
      <c r="W3981" t="str">
        <f t="shared" si="629"/>
        <v>plays</v>
      </c>
      <c r="X3981" s="8">
        <f t="shared" si="620"/>
        <v>2015</v>
      </c>
      <c r="Y3981" s="8">
        <f t="shared" si="621"/>
        <v>3</v>
      </c>
    </row>
    <row r="3982" spans="1:25" ht="19" customHeight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622"/>
        <v>41795.390590277777</v>
      </c>
      <c r="L3982" s="12">
        <f t="shared" si="623"/>
        <v>2014</v>
      </c>
      <c r="M3982" s="12">
        <f t="shared" si="624"/>
        <v>6</v>
      </c>
      <c r="N3982" s="11"/>
      <c r="O3982" s="11">
        <f t="shared" si="625"/>
        <v>41825.390590277777</v>
      </c>
      <c r="P3982" t="b">
        <v>0</v>
      </c>
      <c r="Q3982">
        <v>7</v>
      </c>
      <c r="R3982" t="b">
        <v>0</v>
      </c>
      <c r="S3982" t="s">
        <v>8271</v>
      </c>
      <c r="T3982" s="5">
        <f t="shared" si="626"/>
        <v>18</v>
      </c>
      <c r="U3982" s="5">
        <f t="shared" si="627"/>
        <v>64.285714285714292</v>
      </c>
      <c r="V3982" t="str">
        <f t="shared" si="628"/>
        <v>theater</v>
      </c>
      <c r="W3982" t="str">
        <f t="shared" si="629"/>
        <v>plays</v>
      </c>
      <c r="X3982" s="8">
        <f t="shared" si="620"/>
        <v>2014</v>
      </c>
      <c r="Y3982" s="8">
        <f t="shared" si="621"/>
        <v>6</v>
      </c>
    </row>
    <row r="3983" spans="1:25" ht="19" customHeight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622"/>
        <v>42507.971631944441</v>
      </c>
      <c r="L3983" s="12">
        <f t="shared" si="623"/>
        <v>2016</v>
      </c>
      <c r="M3983" s="12">
        <f t="shared" si="624"/>
        <v>5</v>
      </c>
      <c r="N3983" s="11"/>
      <c r="O3983" s="11">
        <f t="shared" si="625"/>
        <v>42567.971631944441</v>
      </c>
      <c r="P3983" t="b">
        <v>0</v>
      </c>
      <c r="Q3983">
        <v>7</v>
      </c>
      <c r="R3983" t="b">
        <v>0</v>
      </c>
      <c r="S3983" t="s">
        <v>8271</v>
      </c>
      <c r="T3983" s="5">
        <f t="shared" si="626"/>
        <v>4.083333333333333</v>
      </c>
      <c r="U3983" s="5">
        <f t="shared" si="627"/>
        <v>175</v>
      </c>
      <c r="V3983" t="str">
        <f t="shared" si="628"/>
        <v>theater</v>
      </c>
      <c r="W3983" t="str">
        <f t="shared" si="629"/>
        <v>plays</v>
      </c>
      <c r="X3983" s="8">
        <f t="shared" si="620"/>
        <v>2016</v>
      </c>
      <c r="Y3983" s="8">
        <f t="shared" si="621"/>
        <v>5</v>
      </c>
    </row>
    <row r="3984" spans="1:25" ht="19" customHeight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622"/>
        <v>42132.601620370369</v>
      </c>
      <c r="L3984" s="12">
        <f t="shared" si="623"/>
        <v>2015</v>
      </c>
      <c r="M3984" s="12">
        <f t="shared" si="624"/>
        <v>5</v>
      </c>
      <c r="N3984" s="11"/>
      <c r="O3984" s="11">
        <f t="shared" si="625"/>
        <v>42192.601620370369</v>
      </c>
      <c r="P3984" t="b">
        <v>0</v>
      </c>
      <c r="Q3984">
        <v>5</v>
      </c>
      <c r="R3984" t="b">
        <v>0</v>
      </c>
      <c r="S3984" t="s">
        <v>8271</v>
      </c>
      <c r="T3984" s="5">
        <f t="shared" si="626"/>
        <v>20</v>
      </c>
      <c r="U3984" s="5">
        <f t="shared" si="627"/>
        <v>34</v>
      </c>
      <c r="V3984" t="str">
        <f t="shared" si="628"/>
        <v>theater</v>
      </c>
      <c r="W3984" t="str">
        <f t="shared" si="629"/>
        <v>plays</v>
      </c>
      <c r="X3984" s="8">
        <f t="shared" si="620"/>
        <v>2015</v>
      </c>
      <c r="Y3984" s="8">
        <f t="shared" si="621"/>
        <v>5</v>
      </c>
    </row>
    <row r="3985" spans="1:25" ht="19" customHeight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622"/>
        <v>41747.661527777775</v>
      </c>
      <c r="L3985" s="12">
        <f t="shared" si="623"/>
        <v>2014</v>
      </c>
      <c r="M3985" s="12">
        <f t="shared" si="624"/>
        <v>4</v>
      </c>
      <c r="N3985" s="11"/>
      <c r="O3985" s="11">
        <f t="shared" si="625"/>
        <v>41779.082638888889</v>
      </c>
      <c r="P3985" t="b">
        <v>0</v>
      </c>
      <c r="Q3985">
        <v>46</v>
      </c>
      <c r="R3985" t="b">
        <v>0</v>
      </c>
      <c r="S3985" t="s">
        <v>8271</v>
      </c>
      <c r="T3985" s="5">
        <f t="shared" si="626"/>
        <v>34.802513464991023</v>
      </c>
      <c r="U3985" s="5">
        <f t="shared" si="627"/>
        <v>84.282608695652172</v>
      </c>
      <c r="V3985" t="str">
        <f t="shared" si="628"/>
        <v>theater</v>
      </c>
      <c r="W3985" t="str">
        <f t="shared" si="629"/>
        <v>plays</v>
      </c>
      <c r="X3985" s="8">
        <f t="shared" si="620"/>
        <v>2014</v>
      </c>
      <c r="Y3985" s="8">
        <f t="shared" si="621"/>
        <v>4</v>
      </c>
    </row>
    <row r="3986" spans="1:25" ht="19" customHeight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622"/>
        <v>41920.75513888889</v>
      </c>
      <c r="L3986" s="12">
        <f t="shared" si="623"/>
        <v>2014</v>
      </c>
      <c r="M3986" s="12">
        <f t="shared" si="624"/>
        <v>10</v>
      </c>
      <c r="N3986" s="11"/>
      <c r="O3986" s="11">
        <f t="shared" si="625"/>
        <v>41950.791666666664</v>
      </c>
      <c r="P3986" t="b">
        <v>0</v>
      </c>
      <c r="Q3986">
        <v>10</v>
      </c>
      <c r="R3986" t="b">
        <v>0</v>
      </c>
      <c r="S3986" t="s">
        <v>8271</v>
      </c>
      <c r="T3986" s="5">
        <f t="shared" si="626"/>
        <v>6.3333333333333339</v>
      </c>
      <c r="U3986" s="5">
        <f t="shared" si="627"/>
        <v>9.5</v>
      </c>
      <c r="V3986" t="str">
        <f t="shared" si="628"/>
        <v>theater</v>
      </c>
      <c r="W3986" t="str">
        <f t="shared" si="629"/>
        <v>plays</v>
      </c>
      <c r="X3986" s="8">
        <f t="shared" si="620"/>
        <v>2014</v>
      </c>
      <c r="Y3986" s="8">
        <f t="shared" si="621"/>
        <v>10</v>
      </c>
    </row>
    <row r="3987" spans="1:25" ht="19" customHeight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622"/>
        <v>42399.499074074069</v>
      </c>
      <c r="L3987" s="12">
        <f t="shared" si="623"/>
        <v>2016</v>
      </c>
      <c r="M3987" s="12">
        <f t="shared" si="624"/>
        <v>1</v>
      </c>
      <c r="N3987" s="11"/>
      <c r="O3987" s="11">
        <f t="shared" si="625"/>
        <v>42420.670138888883</v>
      </c>
      <c r="P3987" t="b">
        <v>0</v>
      </c>
      <c r="Q3987">
        <v>19</v>
      </c>
      <c r="R3987" t="b">
        <v>0</v>
      </c>
      <c r="S3987" t="s">
        <v>8271</v>
      </c>
      <c r="T3987" s="5">
        <f t="shared" si="626"/>
        <v>32.049999999999997</v>
      </c>
      <c r="U3987" s="5">
        <f t="shared" si="627"/>
        <v>33.736842105263158</v>
      </c>
      <c r="V3987" t="str">
        <f t="shared" si="628"/>
        <v>theater</v>
      </c>
      <c r="W3987" t="str">
        <f t="shared" si="629"/>
        <v>plays</v>
      </c>
      <c r="X3987" s="8">
        <f t="shared" si="620"/>
        <v>2016</v>
      </c>
      <c r="Y3987" s="8">
        <f t="shared" si="621"/>
        <v>1</v>
      </c>
    </row>
    <row r="3988" spans="1:25" ht="19" customHeight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622"/>
        <v>42467.340208333328</v>
      </c>
      <c r="L3988" s="12">
        <f t="shared" si="623"/>
        <v>2016</v>
      </c>
      <c r="M3988" s="12">
        <f t="shared" si="624"/>
        <v>4</v>
      </c>
      <c r="N3988" s="11"/>
      <c r="O3988" s="11">
        <f t="shared" si="625"/>
        <v>42496.336111111108</v>
      </c>
      <c r="P3988" t="b">
        <v>0</v>
      </c>
      <c r="Q3988">
        <v>13</v>
      </c>
      <c r="R3988" t="b">
        <v>0</v>
      </c>
      <c r="S3988" t="s">
        <v>8271</v>
      </c>
      <c r="T3988" s="5">
        <f t="shared" si="626"/>
        <v>9.76</v>
      </c>
      <c r="U3988" s="5">
        <f t="shared" si="627"/>
        <v>37.53846153846154</v>
      </c>
      <c r="V3988" t="str">
        <f t="shared" si="628"/>
        <v>theater</v>
      </c>
      <c r="W3988" t="str">
        <f t="shared" si="629"/>
        <v>plays</v>
      </c>
      <c r="X3988" s="8">
        <f t="shared" si="620"/>
        <v>2016</v>
      </c>
      <c r="Y3988" s="8">
        <f t="shared" si="621"/>
        <v>4</v>
      </c>
    </row>
    <row r="3989" spans="1:25" ht="19" customHeight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622"/>
        <v>41765.716319444444</v>
      </c>
      <c r="L3989" s="12">
        <f t="shared" si="623"/>
        <v>2014</v>
      </c>
      <c r="M3989" s="12">
        <f t="shared" si="624"/>
        <v>5</v>
      </c>
      <c r="N3989" s="11"/>
      <c r="O3989" s="11">
        <f t="shared" si="625"/>
        <v>41775.716319444444</v>
      </c>
      <c r="P3989" t="b">
        <v>0</v>
      </c>
      <c r="Q3989">
        <v>13</v>
      </c>
      <c r="R3989" t="b">
        <v>0</v>
      </c>
      <c r="S3989" t="s">
        <v>8271</v>
      </c>
      <c r="T3989" s="5">
        <f t="shared" si="626"/>
        <v>37.75</v>
      </c>
      <c r="U3989" s="5">
        <f t="shared" si="627"/>
        <v>11.615384615384615</v>
      </c>
      <c r="V3989" t="str">
        <f t="shared" si="628"/>
        <v>theater</v>
      </c>
      <c r="W3989" t="str">
        <f t="shared" si="629"/>
        <v>plays</v>
      </c>
      <c r="X3989" s="8">
        <f t="shared" si="620"/>
        <v>2014</v>
      </c>
      <c r="Y3989" s="8">
        <f t="shared" si="621"/>
        <v>5</v>
      </c>
    </row>
    <row r="3990" spans="1:25" ht="19" customHeight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622"/>
        <v>42229.872835648144</v>
      </c>
      <c r="L3990" s="12">
        <f t="shared" si="623"/>
        <v>2015</v>
      </c>
      <c r="M3990" s="12">
        <f t="shared" si="624"/>
        <v>8</v>
      </c>
      <c r="N3990" s="11"/>
      <c r="O3990" s="11">
        <f t="shared" si="625"/>
        <v>42244.872835648144</v>
      </c>
      <c r="P3990" t="b">
        <v>0</v>
      </c>
      <c r="Q3990">
        <v>4</v>
      </c>
      <c r="R3990" t="b">
        <v>0</v>
      </c>
      <c r="S3990" t="s">
        <v>8271</v>
      </c>
      <c r="T3990" s="5">
        <f t="shared" si="626"/>
        <v>2.1333333333333333</v>
      </c>
      <c r="U3990" s="5">
        <f t="shared" si="627"/>
        <v>8</v>
      </c>
      <c r="V3990" t="str">
        <f t="shared" si="628"/>
        <v>theater</v>
      </c>
      <c r="W3990" t="str">
        <f t="shared" si="629"/>
        <v>plays</v>
      </c>
      <c r="X3990" s="8">
        <f t="shared" si="620"/>
        <v>2015</v>
      </c>
      <c r="Y3990" s="8">
        <f t="shared" si="621"/>
        <v>8</v>
      </c>
    </row>
    <row r="3991" spans="1:25" ht="19" customHeight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622"/>
        <v>42286.541446759256</v>
      </c>
      <c r="L3991" s="12">
        <f t="shared" si="623"/>
        <v>2015</v>
      </c>
      <c r="M3991" s="12">
        <f t="shared" si="624"/>
        <v>10</v>
      </c>
      <c r="N3991" s="11"/>
      <c r="O3991" s="11">
        <f t="shared" si="625"/>
        <v>42316.583113425928</v>
      </c>
      <c r="P3991" t="b">
        <v>0</v>
      </c>
      <c r="Q3991">
        <v>0</v>
      </c>
      <c r="R3991" t="b">
        <v>0</v>
      </c>
      <c r="S3991" t="s">
        <v>8271</v>
      </c>
      <c r="T3991" s="5">
        <f t="shared" si="626"/>
        <v>0</v>
      </c>
      <c r="U3991" s="5">
        <f t="shared" si="627"/>
        <v>0</v>
      </c>
      <c r="V3991" t="str">
        <f t="shared" si="628"/>
        <v>theater</v>
      </c>
      <c r="W3991" t="str">
        <f t="shared" si="629"/>
        <v>plays</v>
      </c>
      <c r="X3991" s="8">
        <f t="shared" si="620"/>
        <v>2015</v>
      </c>
      <c r="Y3991" s="8">
        <f t="shared" si="621"/>
        <v>10</v>
      </c>
    </row>
    <row r="3992" spans="1:25" ht="19" customHeight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622"/>
        <v>42401.464039351849</v>
      </c>
      <c r="L3992" s="12">
        <f t="shared" si="623"/>
        <v>2016</v>
      </c>
      <c r="M3992" s="12">
        <f t="shared" si="624"/>
        <v>2</v>
      </c>
      <c r="N3992" s="11"/>
      <c r="O3992" s="11">
        <f t="shared" si="625"/>
        <v>42431.464039351849</v>
      </c>
      <c r="P3992" t="b">
        <v>0</v>
      </c>
      <c r="Q3992">
        <v>3</v>
      </c>
      <c r="R3992" t="b">
        <v>0</v>
      </c>
      <c r="S3992" t="s">
        <v>8271</v>
      </c>
      <c r="T3992" s="5">
        <f t="shared" si="626"/>
        <v>4.1818181818181817</v>
      </c>
      <c r="U3992" s="5">
        <f t="shared" si="627"/>
        <v>23</v>
      </c>
      <c r="V3992" t="str">
        <f t="shared" si="628"/>
        <v>theater</v>
      </c>
      <c r="W3992" t="str">
        <f t="shared" si="629"/>
        <v>plays</v>
      </c>
      <c r="X3992" s="8">
        <f t="shared" si="620"/>
        <v>2016</v>
      </c>
      <c r="Y3992" s="8">
        <f t="shared" si="621"/>
        <v>2</v>
      </c>
    </row>
    <row r="3993" spans="1:25" ht="19" customHeight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622"/>
        <v>42125.436134259253</v>
      </c>
      <c r="L3993" s="12">
        <f t="shared" si="623"/>
        <v>2015</v>
      </c>
      <c r="M3993" s="12">
        <f t="shared" si="624"/>
        <v>5</v>
      </c>
      <c r="N3993" s="11"/>
      <c r="O3993" s="11">
        <f t="shared" si="625"/>
        <v>42155.436134259253</v>
      </c>
      <c r="P3993" t="b">
        <v>0</v>
      </c>
      <c r="Q3993">
        <v>1</v>
      </c>
      <c r="R3993" t="b">
        <v>0</v>
      </c>
      <c r="S3993" t="s">
        <v>8271</v>
      </c>
      <c r="T3993" s="5">
        <f t="shared" si="626"/>
        <v>20</v>
      </c>
      <c r="U3993" s="5">
        <f t="shared" si="627"/>
        <v>100</v>
      </c>
      <c r="V3993" t="str">
        <f t="shared" si="628"/>
        <v>theater</v>
      </c>
      <c r="W3993" t="str">
        <f t="shared" si="629"/>
        <v>plays</v>
      </c>
      <c r="X3993" s="8">
        <f t="shared" si="620"/>
        <v>2015</v>
      </c>
      <c r="Y3993" s="8">
        <f t="shared" si="621"/>
        <v>5</v>
      </c>
    </row>
    <row r="3994" spans="1:25" ht="19" customHeight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622"/>
        <v>42289.732164351844</v>
      </c>
      <c r="L3994" s="12">
        <f t="shared" si="623"/>
        <v>2015</v>
      </c>
      <c r="M3994" s="12">
        <f t="shared" si="624"/>
        <v>10</v>
      </c>
      <c r="N3994" s="11"/>
      <c r="O3994" s="11">
        <f t="shared" si="625"/>
        <v>42349.773831018516</v>
      </c>
      <c r="P3994" t="b">
        <v>0</v>
      </c>
      <c r="Q3994">
        <v>9</v>
      </c>
      <c r="R3994" t="b">
        <v>0</v>
      </c>
      <c r="S3994" t="s">
        <v>8271</v>
      </c>
      <c r="T3994" s="5">
        <f t="shared" si="626"/>
        <v>5.41</v>
      </c>
      <c r="U3994" s="5">
        <f t="shared" si="627"/>
        <v>60.111111111111114</v>
      </c>
      <c r="V3994" t="str">
        <f t="shared" si="628"/>
        <v>theater</v>
      </c>
      <c r="W3994" t="str">
        <f t="shared" si="629"/>
        <v>plays</v>
      </c>
      <c r="X3994" s="8">
        <f t="shared" si="620"/>
        <v>2015</v>
      </c>
      <c r="Y3994" s="8">
        <f t="shared" si="621"/>
        <v>10</v>
      </c>
    </row>
    <row r="3995" spans="1:25" ht="19" customHeight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622"/>
        <v>42107.656388888885</v>
      </c>
      <c r="L3995" s="12">
        <f t="shared" si="623"/>
        <v>2015</v>
      </c>
      <c r="M3995" s="12">
        <f t="shared" si="624"/>
        <v>4</v>
      </c>
      <c r="N3995" s="11"/>
      <c r="O3995" s="11">
        <f t="shared" si="625"/>
        <v>42137.656388888885</v>
      </c>
      <c r="P3995" t="b">
        <v>0</v>
      </c>
      <c r="Q3995">
        <v>1</v>
      </c>
      <c r="R3995" t="b">
        <v>0</v>
      </c>
      <c r="S3995" t="s">
        <v>8271</v>
      </c>
      <c r="T3995" s="5">
        <f t="shared" si="626"/>
        <v>6.0000000000000001E-3</v>
      </c>
      <c r="U3995" s="5">
        <f t="shared" si="627"/>
        <v>3</v>
      </c>
      <c r="V3995" t="str">
        <f t="shared" si="628"/>
        <v>theater</v>
      </c>
      <c r="W3995" t="str">
        <f t="shared" si="629"/>
        <v>plays</v>
      </c>
      <c r="X3995" s="8">
        <f t="shared" si="620"/>
        <v>2015</v>
      </c>
      <c r="Y3995" s="8">
        <f t="shared" si="621"/>
        <v>4</v>
      </c>
    </row>
    <row r="3996" spans="1:25" ht="19" customHeight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622"/>
        <v>41809.181597222218</v>
      </c>
      <c r="L3996" s="12">
        <f t="shared" si="623"/>
        <v>2014</v>
      </c>
      <c r="M3996" s="12">
        <f t="shared" si="624"/>
        <v>6</v>
      </c>
      <c r="N3996" s="11"/>
      <c r="O3996" s="11">
        <f t="shared" si="625"/>
        <v>41839.181597222218</v>
      </c>
      <c r="P3996" t="b">
        <v>0</v>
      </c>
      <c r="Q3996">
        <v>1</v>
      </c>
      <c r="R3996" t="b">
        <v>0</v>
      </c>
      <c r="S3996" t="s">
        <v>8271</v>
      </c>
      <c r="T3996" s="5">
        <f t="shared" si="626"/>
        <v>0.25</v>
      </c>
      <c r="U3996" s="5">
        <f t="shared" si="627"/>
        <v>5</v>
      </c>
      <c r="V3996" t="str">
        <f t="shared" si="628"/>
        <v>theater</v>
      </c>
      <c r="W3996" t="str">
        <f t="shared" si="629"/>
        <v>plays</v>
      </c>
      <c r="X3996" s="8">
        <f t="shared" si="620"/>
        <v>2014</v>
      </c>
      <c r="Y3996" s="8">
        <f t="shared" si="621"/>
        <v>6</v>
      </c>
    </row>
    <row r="3997" spans="1:25" ht="19" customHeight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622"/>
        <v>42019.475428240738</v>
      </c>
      <c r="L3997" s="12">
        <f t="shared" si="623"/>
        <v>2015</v>
      </c>
      <c r="M3997" s="12">
        <f t="shared" si="624"/>
        <v>1</v>
      </c>
      <c r="N3997" s="11"/>
      <c r="O3997" s="11">
        <f t="shared" si="625"/>
        <v>42049.268749999996</v>
      </c>
      <c r="P3997" t="b">
        <v>0</v>
      </c>
      <c r="Q3997">
        <v>4</v>
      </c>
      <c r="R3997" t="b">
        <v>0</v>
      </c>
      <c r="S3997" t="s">
        <v>8271</v>
      </c>
      <c r="T3997" s="5">
        <f t="shared" si="626"/>
        <v>35</v>
      </c>
      <c r="U3997" s="5">
        <f t="shared" si="627"/>
        <v>17.5</v>
      </c>
      <c r="V3997" t="str">
        <f t="shared" si="628"/>
        <v>theater</v>
      </c>
      <c r="W3997" t="str">
        <f t="shared" si="629"/>
        <v>plays</v>
      </c>
      <c r="X3997" s="8">
        <f t="shared" si="620"/>
        <v>2015</v>
      </c>
      <c r="Y3997" s="8">
        <f t="shared" si="621"/>
        <v>1</v>
      </c>
    </row>
    <row r="3998" spans="1:25" ht="19" customHeight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622"/>
        <v>41950.058611111112</v>
      </c>
      <c r="L3998" s="12">
        <f t="shared" si="623"/>
        <v>2014</v>
      </c>
      <c r="M3998" s="12">
        <f t="shared" si="624"/>
        <v>11</v>
      </c>
      <c r="N3998" s="11"/>
      <c r="O3998" s="11">
        <f t="shared" si="625"/>
        <v>41963.461111111108</v>
      </c>
      <c r="P3998" t="b">
        <v>0</v>
      </c>
      <c r="Q3998">
        <v>17</v>
      </c>
      <c r="R3998" t="b">
        <v>0</v>
      </c>
      <c r="S3998" t="s">
        <v>8271</v>
      </c>
      <c r="T3998" s="5">
        <f t="shared" si="626"/>
        <v>16.566666666666666</v>
      </c>
      <c r="U3998" s="5">
        <f t="shared" si="627"/>
        <v>29.235294117647058</v>
      </c>
      <c r="V3998" t="str">
        <f t="shared" si="628"/>
        <v>theater</v>
      </c>
      <c r="W3998" t="str">
        <f t="shared" si="629"/>
        <v>plays</v>
      </c>
      <c r="X3998" s="8">
        <f t="shared" si="620"/>
        <v>2014</v>
      </c>
      <c r="Y3998" s="8">
        <f t="shared" si="621"/>
        <v>11</v>
      </c>
    </row>
    <row r="3999" spans="1:25" ht="19" customHeight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622"/>
        <v>42069.183113425919</v>
      </c>
      <c r="L3999" s="12">
        <f t="shared" si="623"/>
        <v>2015</v>
      </c>
      <c r="M3999" s="12">
        <f t="shared" si="624"/>
        <v>3</v>
      </c>
      <c r="N3999" s="11"/>
      <c r="O3999" s="11">
        <f t="shared" si="625"/>
        <v>42099.141446759262</v>
      </c>
      <c r="P3999" t="b">
        <v>0</v>
      </c>
      <c r="Q3999">
        <v>0</v>
      </c>
      <c r="R3999" t="b">
        <v>0</v>
      </c>
      <c r="S3999" t="s">
        <v>8271</v>
      </c>
      <c r="T3999" s="5">
        <f t="shared" si="626"/>
        <v>0</v>
      </c>
      <c r="U3999" s="5">
        <f t="shared" si="627"/>
        <v>0</v>
      </c>
      <c r="V3999" t="str">
        <f t="shared" si="628"/>
        <v>theater</v>
      </c>
      <c r="W3999" t="str">
        <f t="shared" si="629"/>
        <v>plays</v>
      </c>
      <c r="X3999" s="8">
        <f t="shared" si="620"/>
        <v>2015</v>
      </c>
      <c r="Y3999" s="8">
        <f t="shared" si="621"/>
        <v>3</v>
      </c>
    </row>
    <row r="4000" spans="1:25" ht="19" customHeight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622"/>
        <v>42061.754930555551</v>
      </c>
      <c r="L4000" s="12">
        <f t="shared" si="623"/>
        <v>2015</v>
      </c>
      <c r="M4000" s="12">
        <f t="shared" si="624"/>
        <v>2</v>
      </c>
      <c r="N4000" s="11"/>
      <c r="O4000" s="11">
        <f t="shared" si="625"/>
        <v>42091.713263888887</v>
      </c>
      <c r="P4000" t="b">
        <v>0</v>
      </c>
      <c r="Q4000">
        <v>12</v>
      </c>
      <c r="R4000" t="b">
        <v>0</v>
      </c>
      <c r="S4000" t="s">
        <v>8271</v>
      </c>
      <c r="T4000" s="5">
        <f t="shared" si="626"/>
        <v>57.199999999999996</v>
      </c>
      <c r="U4000" s="5">
        <f t="shared" si="627"/>
        <v>59.583333333333336</v>
      </c>
      <c r="V4000" t="str">
        <f t="shared" si="628"/>
        <v>theater</v>
      </c>
      <c r="W4000" t="str">
        <f t="shared" si="629"/>
        <v>plays</v>
      </c>
      <c r="X4000" s="8">
        <f t="shared" si="620"/>
        <v>2015</v>
      </c>
      <c r="Y4000" s="8">
        <f t="shared" si="621"/>
        <v>2</v>
      </c>
    </row>
    <row r="4001" spans="1:25" ht="19" customHeight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622"/>
        <v>41842.620347222219</v>
      </c>
      <c r="L4001" s="12">
        <f t="shared" si="623"/>
        <v>2014</v>
      </c>
      <c r="M4001" s="12">
        <f t="shared" si="624"/>
        <v>7</v>
      </c>
      <c r="N4001" s="11"/>
      <c r="O4001" s="11">
        <f t="shared" si="625"/>
        <v>41882.619317129625</v>
      </c>
      <c r="P4001" t="b">
        <v>0</v>
      </c>
      <c r="Q4001">
        <v>14</v>
      </c>
      <c r="R4001" t="b">
        <v>0</v>
      </c>
      <c r="S4001" t="s">
        <v>8271</v>
      </c>
      <c r="T4001" s="5">
        <f t="shared" si="626"/>
        <v>16.514285714285716</v>
      </c>
      <c r="U4001" s="5">
        <f t="shared" si="627"/>
        <v>82.571428571428569</v>
      </c>
      <c r="V4001" t="str">
        <f t="shared" si="628"/>
        <v>theater</v>
      </c>
      <c r="W4001" t="str">
        <f t="shared" si="629"/>
        <v>plays</v>
      </c>
      <c r="X4001" s="8">
        <f t="shared" si="620"/>
        <v>2014</v>
      </c>
      <c r="Y4001" s="8">
        <f t="shared" si="621"/>
        <v>7</v>
      </c>
    </row>
    <row r="4002" spans="1:25" ht="19" customHeight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622"/>
        <v>42437.437013888884</v>
      </c>
      <c r="L4002" s="12">
        <f t="shared" si="623"/>
        <v>2016</v>
      </c>
      <c r="M4002" s="12">
        <f t="shared" si="624"/>
        <v>3</v>
      </c>
      <c r="N4002" s="11"/>
      <c r="O4002" s="11">
        <f t="shared" si="625"/>
        <v>42497.39534722222</v>
      </c>
      <c r="P4002" t="b">
        <v>0</v>
      </c>
      <c r="Q4002">
        <v>1</v>
      </c>
      <c r="R4002" t="b">
        <v>0</v>
      </c>
      <c r="S4002" t="s">
        <v>8271</v>
      </c>
      <c r="T4002" s="5">
        <f t="shared" si="626"/>
        <v>0.125</v>
      </c>
      <c r="U4002" s="5">
        <f t="shared" si="627"/>
        <v>10</v>
      </c>
      <c r="V4002" t="str">
        <f t="shared" si="628"/>
        <v>theater</v>
      </c>
      <c r="W4002" t="str">
        <f t="shared" si="629"/>
        <v>plays</v>
      </c>
      <c r="X4002" s="8">
        <f t="shared" si="620"/>
        <v>2016</v>
      </c>
      <c r="Y4002" s="8">
        <f t="shared" si="621"/>
        <v>3</v>
      </c>
    </row>
    <row r="4003" spans="1:25" ht="19" customHeight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622"/>
        <v>42775.755879629629</v>
      </c>
      <c r="L4003" s="12">
        <f t="shared" si="623"/>
        <v>2017</v>
      </c>
      <c r="M4003" s="12">
        <f t="shared" si="624"/>
        <v>2</v>
      </c>
      <c r="N4003" s="11"/>
      <c r="O4003" s="11">
        <f t="shared" si="625"/>
        <v>42795.583333333336</v>
      </c>
      <c r="P4003" t="b">
        <v>0</v>
      </c>
      <c r="Q4003">
        <v>14</v>
      </c>
      <c r="R4003" t="b">
        <v>0</v>
      </c>
      <c r="S4003" t="s">
        <v>8271</v>
      </c>
      <c r="T4003" s="5">
        <f t="shared" si="626"/>
        <v>37.75</v>
      </c>
      <c r="U4003" s="5">
        <f t="shared" si="627"/>
        <v>32.357142857142854</v>
      </c>
      <c r="V4003" t="str">
        <f t="shared" si="628"/>
        <v>theater</v>
      </c>
      <c r="W4003" t="str">
        <f t="shared" si="629"/>
        <v>plays</v>
      </c>
      <c r="X4003" s="8">
        <f t="shared" si="620"/>
        <v>2017</v>
      </c>
      <c r="Y4003" s="8">
        <f t="shared" si="621"/>
        <v>2</v>
      </c>
    </row>
    <row r="4004" spans="1:25" ht="19" customHeight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622"/>
        <v>41878.835196759253</v>
      </c>
      <c r="L4004" s="12">
        <f t="shared" si="623"/>
        <v>2014</v>
      </c>
      <c r="M4004" s="12">
        <f t="shared" si="624"/>
        <v>8</v>
      </c>
      <c r="N4004" s="11"/>
      <c r="O4004" s="11">
        <f t="shared" si="625"/>
        <v>41908.835196759253</v>
      </c>
      <c r="P4004" t="b">
        <v>0</v>
      </c>
      <c r="Q4004">
        <v>4</v>
      </c>
      <c r="R4004" t="b">
        <v>0</v>
      </c>
      <c r="S4004" t="s">
        <v>8271</v>
      </c>
      <c r="T4004" s="5">
        <f t="shared" si="626"/>
        <v>1.8399999999999999</v>
      </c>
      <c r="U4004" s="5">
        <f t="shared" si="627"/>
        <v>5.75</v>
      </c>
      <c r="V4004" t="str">
        <f t="shared" si="628"/>
        <v>theater</v>
      </c>
      <c r="W4004" t="str">
        <f t="shared" si="629"/>
        <v>plays</v>
      </c>
      <c r="X4004" s="8">
        <f t="shared" si="620"/>
        <v>2014</v>
      </c>
      <c r="Y4004" s="8">
        <f t="shared" si="621"/>
        <v>8</v>
      </c>
    </row>
    <row r="4005" spans="1:25" ht="19" customHeight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622"/>
        <v>42020.379016203697</v>
      </c>
      <c r="L4005" s="12">
        <f t="shared" si="623"/>
        <v>2015</v>
      </c>
      <c r="M4005" s="12">
        <f t="shared" si="624"/>
        <v>1</v>
      </c>
      <c r="N4005" s="11"/>
      <c r="O4005" s="11">
        <f t="shared" si="625"/>
        <v>42050.379016203697</v>
      </c>
      <c r="P4005" t="b">
        <v>0</v>
      </c>
      <c r="Q4005">
        <v>2</v>
      </c>
      <c r="R4005" t="b">
        <v>0</v>
      </c>
      <c r="S4005" t="s">
        <v>8271</v>
      </c>
      <c r="T4005" s="5">
        <f t="shared" si="626"/>
        <v>10.050000000000001</v>
      </c>
      <c r="U4005" s="5">
        <f t="shared" si="627"/>
        <v>100.5</v>
      </c>
      <c r="V4005" t="str">
        <f t="shared" si="628"/>
        <v>theater</v>
      </c>
      <c r="W4005" t="str">
        <f t="shared" si="629"/>
        <v>plays</v>
      </c>
      <c r="X4005" s="8">
        <f t="shared" si="620"/>
        <v>2015</v>
      </c>
      <c r="Y4005" s="8">
        <f t="shared" si="621"/>
        <v>1</v>
      </c>
    </row>
    <row r="4006" spans="1:25" ht="19" customHeight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622"/>
        <v>41889.954363425924</v>
      </c>
      <c r="L4006" s="12">
        <f t="shared" si="623"/>
        <v>2014</v>
      </c>
      <c r="M4006" s="12">
        <f t="shared" si="624"/>
        <v>9</v>
      </c>
      <c r="N4006" s="11"/>
      <c r="O4006" s="11">
        <f t="shared" si="625"/>
        <v>41919.954363425924</v>
      </c>
      <c r="P4006" t="b">
        <v>0</v>
      </c>
      <c r="Q4006">
        <v>1</v>
      </c>
      <c r="R4006" t="b">
        <v>0</v>
      </c>
      <c r="S4006" t="s">
        <v>8271</v>
      </c>
      <c r="T4006" s="5">
        <f t="shared" si="626"/>
        <v>0.2</v>
      </c>
      <c r="U4006" s="5">
        <f t="shared" si="627"/>
        <v>1</v>
      </c>
      <c r="V4006" t="str">
        <f t="shared" si="628"/>
        <v>theater</v>
      </c>
      <c r="W4006" t="str">
        <f t="shared" si="629"/>
        <v>plays</v>
      </c>
      <c r="X4006" s="8">
        <f t="shared" si="620"/>
        <v>2014</v>
      </c>
      <c r="Y4006" s="8">
        <f t="shared" si="621"/>
        <v>9</v>
      </c>
    </row>
    <row r="4007" spans="1:25" ht="19" customHeight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622"/>
        <v>41872.599363425921</v>
      </c>
      <c r="L4007" s="12">
        <f t="shared" si="623"/>
        <v>2014</v>
      </c>
      <c r="M4007" s="12">
        <f t="shared" si="624"/>
        <v>8</v>
      </c>
      <c r="N4007" s="11"/>
      <c r="O4007" s="11">
        <f t="shared" si="625"/>
        <v>41932.599363425921</v>
      </c>
      <c r="P4007" t="b">
        <v>0</v>
      </c>
      <c r="Q4007">
        <v>2</v>
      </c>
      <c r="R4007" t="b">
        <v>0</v>
      </c>
      <c r="S4007" t="s">
        <v>8271</v>
      </c>
      <c r="T4007" s="5">
        <f t="shared" si="626"/>
        <v>1.3333333333333335</v>
      </c>
      <c r="U4007" s="5">
        <f t="shared" si="627"/>
        <v>20</v>
      </c>
      <c r="V4007" t="str">
        <f t="shared" si="628"/>
        <v>theater</v>
      </c>
      <c r="W4007" t="str">
        <f t="shared" si="629"/>
        <v>plays</v>
      </c>
      <c r="X4007" s="8">
        <f t="shared" si="620"/>
        <v>2014</v>
      </c>
      <c r="Y4007" s="8">
        <f t="shared" si="621"/>
        <v>8</v>
      </c>
    </row>
    <row r="4008" spans="1:25" ht="19" customHeight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622"/>
        <v>42391.564664351848</v>
      </c>
      <c r="L4008" s="12">
        <f t="shared" si="623"/>
        <v>2016</v>
      </c>
      <c r="M4008" s="12">
        <f t="shared" si="624"/>
        <v>1</v>
      </c>
      <c r="N4008" s="11"/>
      <c r="O4008" s="11">
        <f t="shared" si="625"/>
        <v>42416.564664351848</v>
      </c>
      <c r="P4008" t="b">
        <v>0</v>
      </c>
      <c r="Q4008">
        <v>1</v>
      </c>
      <c r="R4008" t="b">
        <v>0</v>
      </c>
      <c r="S4008" t="s">
        <v>8271</v>
      </c>
      <c r="T4008" s="5">
        <f t="shared" si="626"/>
        <v>6.6666666666666671E-3</v>
      </c>
      <c r="U4008" s="5">
        <f t="shared" si="627"/>
        <v>2</v>
      </c>
      <c r="V4008" t="str">
        <f t="shared" si="628"/>
        <v>theater</v>
      </c>
      <c r="W4008" t="str">
        <f t="shared" si="629"/>
        <v>plays</v>
      </c>
      <c r="X4008" s="8">
        <f t="shared" si="620"/>
        <v>2016</v>
      </c>
      <c r="Y4008" s="8">
        <f t="shared" si="621"/>
        <v>1</v>
      </c>
    </row>
    <row r="4009" spans="1:25" ht="19" customHeight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622"/>
        <v>41848.564594907402</v>
      </c>
      <c r="L4009" s="12">
        <f t="shared" si="623"/>
        <v>2014</v>
      </c>
      <c r="M4009" s="12">
        <f t="shared" si="624"/>
        <v>7</v>
      </c>
      <c r="N4009" s="11"/>
      <c r="O4009" s="11">
        <f t="shared" si="625"/>
        <v>41877.477777777771</v>
      </c>
      <c r="P4009" t="b">
        <v>0</v>
      </c>
      <c r="Q4009">
        <v>1</v>
      </c>
      <c r="R4009" t="b">
        <v>0</v>
      </c>
      <c r="S4009" t="s">
        <v>8271</v>
      </c>
      <c r="T4009" s="5">
        <f t="shared" si="626"/>
        <v>0.25</v>
      </c>
      <c r="U4009" s="5">
        <f t="shared" si="627"/>
        <v>5</v>
      </c>
      <c r="V4009" t="str">
        <f t="shared" si="628"/>
        <v>theater</v>
      </c>
      <c r="W4009" t="str">
        <f t="shared" si="629"/>
        <v>plays</v>
      </c>
      <c r="X4009" s="8">
        <f t="shared" si="620"/>
        <v>2014</v>
      </c>
      <c r="Y4009" s="8">
        <f t="shared" si="621"/>
        <v>7</v>
      </c>
    </row>
    <row r="4010" spans="1:25" ht="19" customHeight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622"/>
        <v>42177.755868055552</v>
      </c>
      <c r="L4010" s="12">
        <f t="shared" si="623"/>
        <v>2015</v>
      </c>
      <c r="M4010" s="12">
        <f t="shared" si="624"/>
        <v>6</v>
      </c>
      <c r="N4010" s="11"/>
      <c r="O4010" s="11">
        <f t="shared" si="625"/>
        <v>42207.755868055552</v>
      </c>
      <c r="P4010" t="b">
        <v>0</v>
      </c>
      <c r="Q4010">
        <v>4</v>
      </c>
      <c r="R4010" t="b">
        <v>0</v>
      </c>
      <c r="S4010" t="s">
        <v>8271</v>
      </c>
      <c r="T4010" s="5">
        <f t="shared" si="626"/>
        <v>6</v>
      </c>
      <c r="U4010" s="5">
        <f t="shared" si="627"/>
        <v>15</v>
      </c>
      <c r="V4010" t="str">
        <f t="shared" si="628"/>
        <v>theater</v>
      </c>
      <c r="W4010" t="str">
        <f t="shared" si="629"/>
        <v>plays</v>
      </c>
      <c r="X4010" s="8">
        <f t="shared" si="620"/>
        <v>2015</v>
      </c>
      <c r="Y4010" s="8">
        <f t="shared" si="621"/>
        <v>6</v>
      </c>
    </row>
    <row r="4011" spans="1:25" ht="19" customHeight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622"/>
        <v>41851.492592592593</v>
      </c>
      <c r="L4011" s="12">
        <f t="shared" si="623"/>
        <v>2014</v>
      </c>
      <c r="M4011" s="12">
        <f t="shared" si="624"/>
        <v>7</v>
      </c>
      <c r="N4011" s="11"/>
      <c r="O4011" s="11">
        <f t="shared" si="625"/>
        <v>41891.492592592593</v>
      </c>
      <c r="P4011" t="b">
        <v>0</v>
      </c>
      <c r="Q4011">
        <v>3</v>
      </c>
      <c r="R4011" t="b">
        <v>0</v>
      </c>
      <c r="S4011" t="s">
        <v>8271</v>
      </c>
      <c r="T4011" s="5">
        <f t="shared" si="626"/>
        <v>3.8860103626943006</v>
      </c>
      <c r="U4011" s="5">
        <f t="shared" si="627"/>
        <v>25</v>
      </c>
      <c r="V4011" t="str">
        <f t="shared" si="628"/>
        <v>theater</v>
      </c>
      <c r="W4011" t="str">
        <f t="shared" si="629"/>
        <v>plays</v>
      </c>
      <c r="X4011" s="8">
        <f t="shared" si="620"/>
        <v>2014</v>
      </c>
      <c r="Y4011" s="8">
        <f t="shared" si="621"/>
        <v>7</v>
      </c>
    </row>
    <row r="4012" spans="1:25" ht="19" customHeight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622"/>
        <v>41921.562106481477</v>
      </c>
      <c r="L4012" s="12">
        <f t="shared" si="623"/>
        <v>2014</v>
      </c>
      <c r="M4012" s="12">
        <f t="shared" si="624"/>
        <v>10</v>
      </c>
      <c r="N4012" s="11"/>
      <c r="O4012" s="11">
        <f t="shared" si="625"/>
        <v>41938.562106481477</v>
      </c>
      <c r="P4012" t="b">
        <v>0</v>
      </c>
      <c r="Q4012">
        <v>38</v>
      </c>
      <c r="R4012" t="b">
        <v>0</v>
      </c>
      <c r="S4012" t="s">
        <v>8271</v>
      </c>
      <c r="T4012" s="5">
        <f t="shared" si="626"/>
        <v>24.194444444444443</v>
      </c>
      <c r="U4012" s="5">
        <f t="shared" si="627"/>
        <v>45.842105263157897</v>
      </c>
      <c r="V4012" t="str">
        <f t="shared" si="628"/>
        <v>theater</v>
      </c>
      <c r="W4012" t="str">
        <f t="shared" si="629"/>
        <v>plays</v>
      </c>
      <c r="X4012" s="8">
        <f t="shared" si="620"/>
        <v>2014</v>
      </c>
      <c r="Y4012" s="8">
        <f t="shared" si="621"/>
        <v>10</v>
      </c>
    </row>
    <row r="4013" spans="1:25" ht="19" customHeight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622"/>
        <v>42002.336550925924</v>
      </c>
      <c r="L4013" s="12">
        <f t="shared" si="623"/>
        <v>2014</v>
      </c>
      <c r="M4013" s="12">
        <f t="shared" si="624"/>
        <v>12</v>
      </c>
      <c r="N4013" s="11"/>
      <c r="O4013" s="11">
        <f t="shared" si="625"/>
        <v>42032.336550925924</v>
      </c>
      <c r="P4013" t="b">
        <v>0</v>
      </c>
      <c r="Q4013">
        <v>4</v>
      </c>
      <c r="R4013" t="b">
        <v>0</v>
      </c>
      <c r="S4013" t="s">
        <v>8271</v>
      </c>
      <c r="T4013" s="5">
        <f t="shared" si="626"/>
        <v>7.6</v>
      </c>
      <c r="U4013" s="5">
        <f t="shared" si="627"/>
        <v>4.75</v>
      </c>
      <c r="V4013" t="str">
        <f t="shared" si="628"/>
        <v>theater</v>
      </c>
      <c r="W4013" t="str">
        <f t="shared" si="629"/>
        <v>plays</v>
      </c>
      <c r="X4013" s="8">
        <f t="shared" si="620"/>
        <v>2014</v>
      </c>
      <c r="Y4013" s="8">
        <f t="shared" si="621"/>
        <v>12</v>
      </c>
    </row>
    <row r="4014" spans="1:25" ht="19" customHeight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622"/>
        <v>42096.336215277777</v>
      </c>
      <c r="L4014" s="12">
        <f t="shared" si="623"/>
        <v>2015</v>
      </c>
      <c r="M4014" s="12">
        <f t="shared" si="624"/>
        <v>4</v>
      </c>
      <c r="N4014" s="11"/>
      <c r="O4014" s="11">
        <f t="shared" si="625"/>
        <v>42126.336215277777</v>
      </c>
      <c r="P4014" t="b">
        <v>0</v>
      </c>
      <c r="Q4014">
        <v>0</v>
      </c>
      <c r="R4014" t="b">
        <v>0</v>
      </c>
      <c r="S4014" t="s">
        <v>8271</v>
      </c>
      <c r="T4014" s="5">
        <f t="shared" si="626"/>
        <v>0</v>
      </c>
      <c r="U4014" s="5">
        <f t="shared" si="627"/>
        <v>0</v>
      </c>
      <c r="V4014" t="str">
        <f t="shared" si="628"/>
        <v>theater</v>
      </c>
      <c r="W4014" t="str">
        <f t="shared" si="629"/>
        <v>plays</v>
      </c>
      <c r="X4014" s="8">
        <f t="shared" si="620"/>
        <v>2015</v>
      </c>
      <c r="Y4014" s="8">
        <f t="shared" si="621"/>
        <v>4</v>
      </c>
    </row>
    <row r="4015" spans="1:25" ht="19" customHeight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622"/>
        <v>42021.092858796292</v>
      </c>
      <c r="L4015" s="12">
        <f t="shared" si="623"/>
        <v>2015</v>
      </c>
      <c r="M4015" s="12">
        <f t="shared" si="624"/>
        <v>1</v>
      </c>
      <c r="N4015" s="11"/>
      <c r="O4015" s="11">
        <f t="shared" si="625"/>
        <v>42051.092858796292</v>
      </c>
      <c r="P4015" t="b">
        <v>0</v>
      </c>
      <c r="Q4015">
        <v>2</v>
      </c>
      <c r="R4015" t="b">
        <v>0</v>
      </c>
      <c r="S4015" t="s">
        <v>8271</v>
      </c>
      <c r="T4015" s="5">
        <f t="shared" si="626"/>
        <v>1.3</v>
      </c>
      <c r="U4015" s="5">
        <f t="shared" si="627"/>
        <v>13</v>
      </c>
      <c r="V4015" t="str">
        <f t="shared" si="628"/>
        <v>theater</v>
      </c>
      <c r="W4015" t="str">
        <f t="shared" si="629"/>
        <v>plays</v>
      </c>
      <c r="X4015" s="8">
        <f t="shared" si="620"/>
        <v>2015</v>
      </c>
      <c r="Y4015" s="8">
        <f t="shared" si="621"/>
        <v>1</v>
      </c>
    </row>
    <row r="4016" spans="1:25" ht="19" customHeight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622"/>
        <v>42419.037835648145</v>
      </c>
      <c r="L4016" s="12">
        <f t="shared" si="623"/>
        <v>2016</v>
      </c>
      <c r="M4016" s="12">
        <f t="shared" si="624"/>
        <v>2</v>
      </c>
      <c r="N4016" s="11"/>
      <c r="O4016" s="11">
        <f t="shared" si="625"/>
        <v>42434.037835648145</v>
      </c>
      <c r="P4016" t="b">
        <v>0</v>
      </c>
      <c r="Q4016">
        <v>0</v>
      </c>
      <c r="R4016" t="b">
        <v>0</v>
      </c>
      <c r="S4016" t="s">
        <v>8271</v>
      </c>
      <c r="T4016" s="5">
        <f t="shared" si="626"/>
        <v>0</v>
      </c>
      <c r="U4016" s="5">
        <f t="shared" si="627"/>
        <v>0</v>
      </c>
      <c r="V4016" t="str">
        <f t="shared" si="628"/>
        <v>theater</v>
      </c>
      <c r="W4016" t="str">
        <f t="shared" si="629"/>
        <v>plays</v>
      </c>
      <c r="X4016" s="8">
        <f t="shared" si="620"/>
        <v>2016</v>
      </c>
      <c r="Y4016" s="8">
        <f t="shared" si="621"/>
        <v>2</v>
      </c>
    </row>
    <row r="4017" spans="1:25" ht="19" customHeight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622"/>
        <v>42174.572488425925</v>
      </c>
      <c r="L4017" s="12">
        <f t="shared" si="623"/>
        <v>2015</v>
      </c>
      <c r="M4017" s="12">
        <f t="shared" si="624"/>
        <v>6</v>
      </c>
      <c r="N4017" s="11"/>
      <c r="O4017" s="11">
        <f t="shared" si="625"/>
        <v>42204.572488425925</v>
      </c>
      <c r="P4017" t="b">
        <v>0</v>
      </c>
      <c r="Q4017">
        <v>1</v>
      </c>
      <c r="R4017" t="b">
        <v>0</v>
      </c>
      <c r="S4017" t="s">
        <v>8271</v>
      </c>
      <c r="T4017" s="5">
        <f t="shared" si="626"/>
        <v>1.4285714285714287E-2</v>
      </c>
      <c r="U4017" s="5">
        <f t="shared" si="627"/>
        <v>1</v>
      </c>
      <c r="V4017" t="str">
        <f t="shared" si="628"/>
        <v>theater</v>
      </c>
      <c r="W4017" t="str">
        <f t="shared" si="629"/>
        <v>plays</v>
      </c>
      <c r="X4017" s="8">
        <f t="shared" si="620"/>
        <v>2015</v>
      </c>
      <c r="Y4017" s="8">
        <f t="shared" si="621"/>
        <v>6</v>
      </c>
    </row>
    <row r="4018" spans="1:25" ht="19" customHeight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622"/>
        <v>41869.664351851847</v>
      </c>
      <c r="L4018" s="12">
        <f t="shared" si="623"/>
        <v>2014</v>
      </c>
      <c r="M4018" s="12">
        <f t="shared" si="624"/>
        <v>8</v>
      </c>
      <c r="N4018" s="11"/>
      <c r="O4018" s="11">
        <f t="shared" si="625"/>
        <v>41899.664351851847</v>
      </c>
      <c r="P4018" t="b">
        <v>0</v>
      </c>
      <c r="Q4018">
        <v>7</v>
      </c>
      <c r="R4018" t="b">
        <v>0</v>
      </c>
      <c r="S4018" t="s">
        <v>8271</v>
      </c>
      <c r="T4018" s="5">
        <f t="shared" si="626"/>
        <v>14.000000000000002</v>
      </c>
      <c r="U4018" s="5">
        <f t="shared" si="627"/>
        <v>10</v>
      </c>
      <c r="V4018" t="str">
        <f t="shared" si="628"/>
        <v>theater</v>
      </c>
      <c r="W4018" t="str">
        <f t="shared" si="629"/>
        <v>plays</v>
      </c>
      <c r="X4018" s="8">
        <f t="shared" si="620"/>
        <v>2014</v>
      </c>
      <c r="Y4018" s="8">
        <f t="shared" si="621"/>
        <v>8</v>
      </c>
    </row>
    <row r="4019" spans="1:25" ht="19" customHeight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622"/>
        <v>41856.463819444441</v>
      </c>
      <c r="L4019" s="12">
        <f t="shared" si="623"/>
        <v>2014</v>
      </c>
      <c r="M4019" s="12">
        <f t="shared" si="624"/>
        <v>8</v>
      </c>
      <c r="N4019" s="11"/>
      <c r="O4019" s="11">
        <f t="shared" si="625"/>
        <v>41886.463819444441</v>
      </c>
      <c r="P4019" t="b">
        <v>0</v>
      </c>
      <c r="Q4019">
        <v>2</v>
      </c>
      <c r="R4019" t="b">
        <v>0</v>
      </c>
      <c r="S4019" t="s">
        <v>8271</v>
      </c>
      <c r="T4019" s="5">
        <f t="shared" si="626"/>
        <v>1.05</v>
      </c>
      <c r="U4019" s="5">
        <f t="shared" si="627"/>
        <v>52.5</v>
      </c>
      <c r="V4019" t="str">
        <f t="shared" si="628"/>
        <v>theater</v>
      </c>
      <c r="W4019" t="str">
        <f t="shared" si="629"/>
        <v>plays</v>
      </c>
      <c r="X4019" s="8">
        <f t="shared" si="620"/>
        <v>2014</v>
      </c>
      <c r="Y4019" s="8">
        <f t="shared" si="621"/>
        <v>8</v>
      </c>
    </row>
    <row r="4020" spans="1:25" ht="19" customHeight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622"/>
        <v>42620.702638888884</v>
      </c>
      <c r="L4020" s="12">
        <f t="shared" si="623"/>
        <v>2016</v>
      </c>
      <c r="M4020" s="12">
        <f t="shared" si="624"/>
        <v>9</v>
      </c>
      <c r="N4020" s="11"/>
      <c r="O4020" s="11">
        <f t="shared" si="625"/>
        <v>42650.702638888884</v>
      </c>
      <c r="P4020" t="b">
        <v>0</v>
      </c>
      <c r="Q4020">
        <v>4</v>
      </c>
      <c r="R4020" t="b">
        <v>0</v>
      </c>
      <c r="S4020" t="s">
        <v>8271</v>
      </c>
      <c r="T4020" s="5">
        <f t="shared" si="626"/>
        <v>8.6666666666666679</v>
      </c>
      <c r="U4020" s="5">
        <f t="shared" si="627"/>
        <v>32.5</v>
      </c>
      <c r="V4020" t="str">
        <f t="shared" si="628"/>
        <v>theater</v>
      </c>
      <c r="W4020" t="str">
        <f t="shared" si="629"/>
        <v>plays</v>
      </c>
      <c r="X4020" s="8">
        <f t="shared" si="620"/>
        <v>2016</v>
      </c>
      <c r="Y4020" s="8">
        <f t="shared" si="621"/>
        <v>9</v>
      </c>
    </row>
    <row r="4021" spans="1:25" ht="19" customHeight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622"/>
        <v>42417.467546296299</v>
      </c>
      <c r="L4021" s="12">
        <f t="shared" si="623"/>
        <v>2016</v>
      </c>
      <c r="M4021" s="12">
        <f t="shared" si="624"/>
        <v>2</v>
      </c>
      <c r="N4021" s="11"/>
      <c r="O4021" s="11">
        <f t="shared" si="625"/>
        <v>42475.477777777771</v>
      </c>
      <c r="P4021" t="b">
        <v>0</v>
      </c>
      <c r="Q4021">
        <v>4</v>
      </c>
      <c r="R4021" t="b">
        <v>0</v>
      </c>
      <c r="S4021" t="s">
        <v>8271</v>
      </c>
      <c r="T4021" s="5">
        <f t="shared" si="626"/>
        <v>0.82857142857142851</v>
      </c>
      <c r="U4021" s="5">
        <f t="shared" si="627"/>
        <v>7.25</v>
      </c>
      <c r="V4021" t="str">
        <f t="shared" si="628"/>
        <v>theater</v>
      </c>
      <c r="W4021" t="str">
        <f t="shared" si="629"/>
        <v>plays</v>
      </c>
      <c r="X4021" s="8">
        <f t="shared" si="620"/>
        <v>2016</v>
      </c>
      <c r="Y4021" s="8">
        <f t="shared" si="621"/>
        <v>2</v>
      </c>
    </row>
    <row r="4022" spans="1:25" ht="19" customHeight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622"/>
        <v>42056.982627314814</v>
      </c>
      <c r="L4022" s="12">
        <f t="shared" si="623"/>
        <v>2015</v>
      </c>
      <c r="M4022" s="12">
        <f t="shared" si="624"/>
        <v>2</v>
      </c>
      <c r="N4022" s="11"/>
      <c r="O4022" s="11">
        <f t="shared" si="625"/>
        <v>42086.940960648142</v>
      </c>
      <c r="P4022" t="b">
        <v>0</v>
      </c>
      <c r="Q4022">
        <v>3</v>
      </c>
      <c r="R4022" t="b">
        <v>0</v>
      </c>
      <c r="S4022" t="s">
        <v>8271</v>
      </c>
      <c r="T4022" s="5">
        <f t="shared" si="626"/>
        <v>16.666666666666664</v>
      </c>
      <c r="U4022" s="5">
        <f t="shared" si="627"/>
        <v>33.333333333333336</v>
      </c>
      <c r="V4022" t="str">
        <f t="shared" si="628"/>
        <v>theater</v>
      </c>
      <c r="W4022" t="str">
        <f t="shared" si="629"/>
        <v>plays</v>
      </c>
      <c r="X4022" s="8">
        <f t="shared" si="620"/>
        <v>2015</v>
      </c>
      <c r="Y4022" s="8">
        <f t="shared" si="621"/>
        <v>2</v>
      </c>
    </row>
    <row r="4023" spans="1:25" ht="19" customHeight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622"/>
        <v>41878.703217592592</v>
      </c>
      <c r="L4023" s="12">
        <f t="shared" si="623"/>
        <v>2014</v>
      </c>
      <c r="M4023" s="12">
        <f t="shared" si="624"/>
        <v>8</v>
      </c>
      <c r="N4023" s="11"/>
      <c r="O4023" s="11">
        <f t="shared" si="625"/>
        <v>41938.703217592592</v>
      </c>
      <c r="P4023" t="b">
        <v>0</v>
      </c>
      <c r="Q4023">
        <v>2</v>
      </c>
      <c r="R4023" t="b">
        <v>0</v>
      </c>
      <c r="S4023" t="s">
        <v>8271</v>
      </c>
      <c r="T4023" s="5">
        <f t="shared" si="626"/>
        <v>0.83333333333333337</v>
      </c>
      <c r="U4023" s="5">
        <f t="shared" si="627"/>
        <v>62.5</v>
      </c>
      <c r="V4023" t="str">
        <f t="shared" si="628"/>
        <v>theater</v>
      </c>
      <c r="W4023" t="str">
        <f t="shared" si="629"/>
        <v>plays</v>
      </c>
      <c r="X4023" s="8">
        <f t="shared" si="620"/>
        <v>2014</v>
      </c>
      <c r="Y4023" s="8">
        <f t="shared" si="621"/>
        <v>8</v>
      </c>
    </row>
    <row r="4024" spans="1:25" ht="19" customHeight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622"/>
        <v>41990.375775462962</v>
      </c>
      <c r="L4024" s="12">
        <f t="shared" si="623"/>
        <v>2014</v>
      </c>
      <c r="M4024" s="12">
        <f t="shared" si="624"/>
        <v>12</v>
      </c>
      <c r="N4024" s="11"/>
      <c r="O4024" s="11">
        <f t="shared" si="625"/>
        <v>42035.912499999999</v>
      </c>
      <c r="P4024" t="b">
        <v>0</v>
      </c>
      <c r="Q4024">
        <v>197</v>
      </c>
      <c r="R4024" t="b">
        <v>0</v>
      </c>
      <c r="S4024" t="s">
        <v>8271</v>
      </c>
      <c r="T4024" s="5">
        <f t="shared" si="626"/>
        <v>69.561111111111103</v>
      </c>
      <c r="U4024" s="5">
        <f t="shared" si="627"/>
        <v>63.558375634517766</v>
      </c>
      <c r="V4024" t="str">
        <f t="shared" si="628"/>
        <v>theater</v>
      </c>
      <c r="W4024" t="str">
        <f t="shared" si="629"/>
        <v>plays</v>
      </c>
      <c r="X4024" s="8">
        <f t="shared" si="620"/>
        <v>2014</v>
      </c>
      <c r="Y4024" s="8">
        <f t="shared" si="621"/>
        <v>12</v>
      </c>
    </row>
    <row r="4025" spans="1:25" ht="19" customHeight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622"/>
        <v>42408.791238425925</v>
      </c>
      <c r="L4025" s="12">
        <f t="shared" si="623"/>
        <v>2016</v>
      </c>
      <c r="M4025" s="12">
        <f t="shared" si="624"/>
        <v>2</v>
      </c>
      <c r="N4025" s="11"/>
      <c r="O4025" s="11">
        <f t="shared" si="625"/>
        <v>42453.749571759261</v>
      </c>
      <c r="P4025" t="b">
        <v>0</v>
      </c>
      <c r="Q4025">
        <v>0</v>
      </c>
      <c r="R4025" t="b">
        <v>0</v>
      </c>
      <c r="S4025" t="s">
        <v>8271</v>
      </c>
      <c r="T4025" s="5">
        <f t="shared" si="626"/>
        <v>0</v>
      </c>
      <c r="U4025" s="5">
        <f t="shared" si="627"/>
        <v>0</v>
      </c>
      <c r="V4025" t="str">
        <f t="shared" si="628"/>
        <v>theater</v>
      </c>
      <c r="W4025" t="str">
        <f t="shared" si="629"/>
        <v>plays</v>
      </c>
      <c r="X4025" s="8">
        <f t="shared" si="620"/>
        <v>2016</v>
      </c>
      <c r="Y4025" s="8">
        <f t="shared" si="621"/>
        <v>2</v>
      </c>
    </row>
    <row r="4026" spans="1:25" ht="19" customHeight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622"/>
        <v>42217.461770833332</v>
      </c>
      <c r="L4026" s="12">
        <f t="shared" si="623"/>
        <v>2015</v>
      </c>
      <c r="M4026" s="12">
        <f t="shared" si="624"/>
        <v>8</v>
      </c>
      <c r="N4026" s="11"/>
      <c r="O4026" s="11">
        <f t="shared" si="625"/>
        <v>42247.461770833332</v>
      </c>
      <c r="P4026" t="b">
        <v>0</v>
      </c>
      <c r="Q4026">
        <v>1</v>
      </c>
      <c r="R4026" t="b">
        <v>0</v>
      </c>
      <c r="S4026" t="s">
        <v>8271</v>
      </c>
      <c r="T4026" s="5">
        <f t="shared" si="626"/>
        <v>1.25</v>
      </c>
      <c r="U4026" s="5">
        <f t="shared" si="627"/>
        <v>10</v>
      </c>
      <c r="V4026" t="str">
        <f t="shared" si="628"/>
        <v>theater</v>
      </c>
      <c r="W4026" t="str">
        <f t="shared" si="629"/>
        <v>plays</v>
      </c>
      <c r="X4026" s="8">
        <f t="shared" si="620"/>
        <v>2015</v>
      </c>
      <c r="Y4026" s="8">
        <f t="shared" si="621"/>
        <v>8</v>
      </c>
    </row>
    <row r="4027" spans="1:25" ht="19" customHeight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622"/>
        <v>42151.029351851852</v>
      </c>
      <c r="L4027" s="12">
        <f t="shared" si="623"/>
        <v>2015</v>
      </c>
      <c r="M4027" s="12">
        <f t="shared" si="624"/>
        <v>5</v>
      </c>
      <c r="N4027" s="11"/>
      <c r="O4027" s="11">
        <f t="shared" si="625"/>
        <v>42211.029351851852</v>
      </c>
      <c r="P4027" t="b">
        <v>0</v>
      </c>
      <c r="Q4027">
        <v>4</v>
      </c>
      <c r="R4027" t="b">
        <v>0</v>
      </c>
      <c r="S4027" t="s">
        <v>8271</v>
      </c>
      <c r="T4027" s="5">
        <f t="shared" si="626"/>
        <v>5</v>
      </c>
      <c r="U4027" s="5">
        <f t="shared" si="627"/>
        <v>62.5</v>
      </c>
      <c r="V4027" t="str">
        <f t="shared" si="628"/>
        <v>theater</v>
      </c>
      <c r="W4027" t="str">
        <f t="shared" si="629"/>
        <v>plays</v>
      </c>
      <c r="X4027" s="8">
        <f t="shared" si="620"/>
        <v>2015</v>
      </c>
      <c r="Y4027" s="8">
        <f t="shared" si="621"/>
        <v>5</v>
      </c>
    </row>
    <row r="4028" spans="1:25" ht="19" customHeight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622"/>
        <v>42282.447210648148</v>
      </c>
      <c r="L4028" s="12">
        <f t="shared" si="623"/>
        <v>2015</v>
      </c>
      <c r="M4028" s="12">
        <f t="shared" si="624"/>
        <v>10</v>
      </c>
      <c r="N4028" s="11"/>
      <c r="O4028" s="11">
        <f t="shared" si="625"/>
        <v>42342.488877314812</v>
      </c>
      <c r="P4028" t="b">
        <v>0</v>
      </c>
      <c r="Q4028">
        <v>0</v>
      </c>
      <c r="R4028" t="b">
        <v>0</v>
      </c>
      <c r="S4028" t="s">
        <v>8271</v>
      </c>
      <c r="T4028" s="5">
        <f t="shared" si="626"/>
        <v>0</v>
      </c>
      <c r="U4028" s="5">
        <f t="shared" si="627"/>
        <v>0</v>
      </c>
      <c r="V4028" t="str">
        <f t="shared" si="628"/>
        <v>theater</v>
      </c>
      <c r="W4028" t="str">
        <f t="shared" si="629"/>
        <v>plays</v>
      </c>
      <c r="X4028" s="8">
        <f t="shared" si="620"/>
        <v>2015</v>
      </c>
      <c r="Y4028" s="8">
        <f t="shared" si="621"/>
        <v>10</v>
      </c>
    </row>
    <row r="4029" spans="1:25" ht="19" customHeight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622"/>
        <v>42768.762511574074</v>
      </c>
      <c r="L4029" s="12">
        <f t="shared" si="623"/>
        <v>2017</v>
      </c>
      <c r="M4029" s="12">
        <f t="shared" si="624"/>
        <v>2</v>
      </c>
      <c r="N4029" s="11"/>
      <c r="O4029" s="11">
        <f t="shared" si="625"/>
        <v>42788.833333333336</v>
      </c>
      <c r="P4029" t="b">
        <v>0</v>
      </c>
      <c r="Q4029">
        <v>7</v>
      </c>
      <c r="R4029" t="b">
        <v>0</v>
      </c>
      <c r="S4029" t="s">
        <v>8271</v>
      </c>
      <c r="T4029" s="5">
        <f t="shared" si="626"/>
        <v>7.166666666666667</v>
      </c>
      <c r="U4029" s="5">
        <f t="shared" si="627"/>
        <v>30.714285714285715</v>
      </c>
      <c r="V4029" t="str">
        <f t="shared" si="628"/>
        <v>theater</v>
      </c>
      <c r="W4029" t="str">
        <f t="shared" si="629"/>
        <v>plays</v>
      </c>
      <c r="X4029" s="8">
        <f t="shared" si="620"/>
        <v>2017</v>
      </c>
      <c r="Y4029" s="8">
        <f t="shared" si="621"/>
        <v>2</v>
      </c>
    </row>
    <row r="4030" spans="1:25" ht="19" customHeight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622"/>
        <v>41765.730324074073</v>
      </c>
      <c r="L4030" s="12">
        <f t="shared" si="623"/>
        <v>2014</v>
      </c>
      <c r="M4030" s="12">
        <f t="shared" si="624"/>
        <v>5</v>
      </c>
      <c r="N4030" s="11"/>
      <c r="O4030" s="11">
        <f t="shared" si="625"/>
        <v>41795.730324074073</v>
      </c>
      <c r="P4030" t="b">
        <v>0</v>
      </c>
      <c r="Q4030">
        <v>11</v>
      </c>
      <c r="R4030" t="b">
        <v>0</v>
      </c>
      <c r="S4030" t="s">
        <v>8271</v>
      </c>
      <c r="T4030" s="5">
        <f t="shared" si="626"/>
        <v>28.050000000000004</v>
      </c>
      <c r="U4030" s="5">
        <f t="shared" si="627"/>
        <v>51</v>
      </c>
      <c r="V4030" t="str">
        <f t="shared" si="628"/>
        <v>theater</v>
      </c>
      <c r="W4030" t="str">
        <f t="shared" si="629"/>
        <v>plays</v>
      </c>
      <c r="X4030" s="8">
        <f t="shared" si="620"/>
        <v>2014</v>
      </c>
      <c r="Y4030" s="8">
        <f t="shared" si="621"/>
        <v>5</v>
      </c>
    </row>
    <row r="4031" spans="1:25" ht="19" customHeight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622"/>
        <v>42321.816782407404</v>
      </c>
      <c r="L4031" s="12">
        <f t="shared" si="623"/>
        <v>2015</v>
      </c>
      <c r="M4031" s="12">
        <f t="shared" si="624"/>
        <v>11</v>
      </c>
      <c r="N4031" s="11"/>
      <c r="O4031" s="11">
        <f t="shared" si="625"/>
        <v>42351.816782407404</v>
      </c>
      <c r="P4031" t="b">
        <v>0</v>
      </c>
      <c r="Q4031">
        <v>0</v>
      </c>
      <c r="R4031" t="b">
        <v>0</v>
      </c>
      <c r="S4031" t="s">
        <v>8271</v>
      </c>
      <c r="T4031" s="5">
        <f t="shared" si="626"/>
        <v>0</v>
      </c>
      <c r="U4031" s="5">
        <f t="shared" si="627"/>
        <v>0</v>
      </c>
      <c r="V4031" t="str">
        <f t="shared" si="628"/>
        <v>theater</v>
      </c>
      <c r="W4031" t="str">
        <f t="shared" si="629"/>
        <v>plays</v>
      </c>
      <c r="X4031" s="8">
        <f t="shared" si="620"/>
        <v>2015</v>
      </c>
      <c r="Y4031" s="8">
        <f t="shared" si="621"/>
        <v>11</v>
      </c>
    </row>
    <row r="4032" spans="1:25" ht="19" customHeight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622"/>
        <v>42374.446747685179</v>
      </c>
      <c r="L4032" s="12">
        <f t="shared" si="623"/>
        <v>2016</v>
      </c>
      <c r="M4032" s="12">
        <f t="shared" si="624"/>
        <v>1</v>
      </c>
      <c r="N4032" s="11"/>
      <c r="O4032" s="11">
        <f t="shared" si="625"/>
        <v>42403.575694444444</v>
      </c>
      <c r="P4032" t="b">
        <v>0</v>
      </c>
      <c r="Q4032">
        <v>6</v>
      </c>
      <c r="R4032" t="b">
        <v>0</v>
      </c>
      <c r="S4032" t="s">
        <v>8271</v>
      </c>
      <c r="T4032" s="5">
        <f t="shared" si="626"/>
        <v>16</v>
      </c>
      <c r="U4032" s="5">
        <f t="shared" si="627"/>
        <v>66.666666666666671</v>
      </c>
      <c r="V4032" t="str">
        <f t="shared" si="628"/>
        <v>theater</v>
      </c>
      <c r="W4032" t="str">
        <f t="shared" si="629"/>
        <v>plays</v>
      </c>
      <c r="X4032" s="8">
        <f t="shared" si="620"/>
        <v>2016</v>
      </c>
      <c r="Y4032" s="8">
        <f t="shared" si="621"/>
        <v>1</v>
      </c>
    </row>
    <row r="4033" spans="1:25" ht="19" customHeight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622"/>
        <v>41941.376898148148</v>
      </c>
      <c r="L4033" s="12">
        <f t="shared" si="623"/>
        <v>2014</v>
      </c>
      <c r="M4033" s="12">
        <f t="shared" si="624"/>
        <v>10</v>
      </c>
      <c r="N4033" s="11"/>
      <c r="O4033" s="11">
        <f t="shared" si="625"/>
        <v>41991.418564814812</v>
      </c>
      <c r="P4033" t="b">
        <v>0</v>
      </c>
      <c r="Q4033">
        <v>0</v>
      </c>
      <c r="R4033" t="b">
        <v>0</v>
      </c>
      <c r="S4033" t="s">
        <v>8271</v>
      </c>
      <c r="T4033" s="5">
        <f t="shared" si="626"/>
        <v>0</v>
      </c>
      <c r="U4033" s="5">
        <f t="shared" si="627"/>
        <v>0</v>
      </c>
      <c r="V4033" t="str">
        <f t="shared" si="628"/>
        <v>theater</v>
      </c>
      <c r="W4033" t="str">
        <f t="shared" si="629"/>
        <v>plays</v>
      </c>
      <c r="X4033" s="8">
        <f t="shared" si="620"/>
        <v>2014</v>
      </c>
      <c r="Y4033" s="8">
        <f t="shared" si="621"/>
        <v>10</v>
      </c>
    </row>
    <row r="4034" spans="1:25" ht="19" customHeight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si="622"/>
        <v>42293.60087962963</v>
      </c>
      <c r="L4034" s="12">
        <f t="shared" si="623"/>
        <v>2015</v>
      </c>
      <c r="M4034" s="12">
        <f t="shared" si="624"/>
        <v>10</v>
      </c>
      <c r="N4034" s="11"/>
      <c r="O4034" s="11">
        <f t="shared" si="625"/>
        <v>42353.642546296294</v>
      </c>
      <c r="P4034" t="b">
        <v>0</v>
      </c>
      <c r="Q4034">
        <v>7</v>
      </c>
      <c r="R4034" t="b">
        <v>0</v>
      </c>
      <c r="S4034" t="s">
        <v>8271</v>
      </c>
      <c r="T4034" s="5">
        <f t="shared" si="626"/>
        <v>6.8287037037037033</v>
      </c>
      <c r="U4034" s="5">
        <f t="shared" si="627"/>
        <v>59</v>
      </c>
      <c r="V4034" t="str">
        <f t="shared" si="628"/>
        <v>theater</v>
      </c>
      <c r="W4034" t="str">
        <f t="shared" si="629"/>
        <v>plays</v>
      </c>
      <c r="X4034" s="8">
        <f t="shared" ref="X4034:X4097" si="630">L4034</f>
        <v>2015</v>
      </c>
      <c r="Y4034" s="8">
        <f t="shared" ref="Y4034:Y4097" si="631">M4034</f>
        <v>10</v>
      </c>
    </row>
    <row r="4035" spans="1:25" ht="19" customHeight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ref="K4035:K4098" si="632">(J4035/86400)+25569+(-5/24)</f>
        <v>42614.06046296296</v>
      </c>
      <c r="L4035" s="12">
        <f t="shared" ref="L4035:L4098" si="633">YEAR(K4035)</f>
        <v>2016</v>
      </c>
      <c r="M4035" s="12">
        <f t="shared" ref="M4035:M4098" si="634">MONTH(K4035)</f>
        <v>9</v>
      </c>
      <c r="N4035" s="11"/>
      <c r="O4035" s="11">
        <f t="shared" ref="O4035:O4098" si="635">(I4035/86400)+25569+(-5/24)</f>
        <v>42645.166666666664</v>
      </c>
      <c r="P4035" t="b">
        <v>0</v>
      </c>
      <c r="Q4035">
        <v>94</v>
      </c>
      <c r="R4035" t="b">
        <v>0</v>
      </c>
      <c r="S4035" t="s">
        <v>8271</v>
      </c>
      <c r="T4035" s="5">
        <f t="shared" ref="T4035:T4098" si="636">E4035/D4035*100</f>
        <v>25.698702928870294</v>
      </c>
      <c r="U4035" s="5">
        <f t="shared" ref="U4035:U4098" si="637">IF(Q4035&gt;0,E4035/Q4035,0)</f>
        <v>65.340319148936175</v>
      </c>
      <c r="V4035" t="str">
        <f t="shared" ref="V4035:V4098" si="638">LEFT(S4035,SEARCH("/",S4035)-1)</f>
        <v>theater</v>
      </c>
      <c r="W4035" t="str">
        <f t="shared" ref="W4035:W4098" si="639">RIGHT($S4035,LEN($S4035)-SEARCH("/",$S4035))</f>
        <v>plays</v>
      </c>
      <c r="X4035" s="8">
        <f t="shared" si="630"/>
        <v>2016</v>
      </c>
      <c r="Y4035" s="8">
        <f t="shared" si="631"/>
        <v>9</v>
      </c>
    </row>
    <row r="4036" spans="1:25" ht="19" customHeight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632"/>
        <v>42067.739004629628</v>
      </c>
      <c r="L4036" s="12">
        <f t="shared" si="633"/>
        <v>2015</v>
      </c>
      <c r="M4036" s="12">
        <f t="shared" si="634"/>
        <v>3</v>
      </c>
      <c r="N4036" s="11"/>
      <c r="O4036" s="11">
        <f t="shared" si="635"/>
        <v>42097.697337962956</v>
      </c>
      <c r="P4036" t="b">
        <v>0</v>
      </c>
      <c r="Q4036">
        <v>2</v>
      </c>
      <c r="R4036" t="b">
        <v>0</v>
      </c>
      <c r="S4036" t="s">
        <v>8271</v>
      </c>
      <c r="T4036" s="5">
        <f t="shared" si="636"/>
        <v>1.4814814814814816</v>
      </c>
      <c r="U4036" s="5">
        <f t="shared" si="637"/>
        <v>100</v>
      </c>
      <c r="V4036" t="str">
        <f t="shared" si="638"/>
        <v>theater</v>
      </c>
      <c r="W4036" t="str">
        <f t="shared" si="639"/>
        <v>plays</v>
      </c>
      <c r="X4036" s="8">
        <f t="shared" si="630"/>
        <v>2015</v>
      </c>
      <c r="Y4036" s="8">
        <f t="shared" si="631"/>
        <v>3</v>
      </c>
    </row>
    <row r="4037" spans="1:25" ht="19" customHeight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632"/>
        <v>41903.674618055556</v>
      </c>
      <c r="L4037" s="12">
        <f t="shared" si="633"/>
        <v>2014</v>
      </c>
      <c r="M4037" s="12">
        <f t="shared" si="634"/>
        <v>9</v>
      </c>
      <c r="N4037" s="11"/>
      <c r="O4037" s="11">
        <f t="shared" si="635"/>
        <v>41933.674618055556</v>
      </c>
      <c r="P4037" t="b">
        <v>0</v>
      </c>
      <c r="Q4037">
        <v>25</v>
      </c>
      <c r="R4037" t="b">
        <v>0</v>
      </c>
      <c r="S4037" t="s">
        <v>8271</v>
      </c>
      <c r="T4037" s="5">
        <f t="shared" si="636"/>
        <v>36.85</v>
      </c>
      <c r="U4037" s="5">
        <f t="shared" si="637"/>
        <v>147.4</v>
      </c>
      <c r="V4037" t="str">
        <f t="shared" si="638"/>
        <v>theater</v>
      </c>
      <c r="W4037" t="str">
        <f t="shared" si="639"/>
        <v>plays</v>
      </c>
      <c r="X4037" s="8">
        <f t="shared" si="630"/>
        <v>2014</v>
      </c>
      <c r="Y4037" s="8">
        <f t="shared" si="631"/>
        <v>9</v>
      </c>
    </row>
    <row r="4038" spans="1:25" ht="19" customHeight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632"/>
        <v>41804.728750000002</v>
      </c>
      <c r="L4038" s="12">
        <f t="shared" si="633"/>
        <v>2014</v>
      </c>
      <c r="M4038" s="12">
        <f t="shared" si="634"/>
        <v>6</v>
      </c>
      <c r="N4038" s="11"/>
      <c r="O4038" s="11">
        <f t="shared" si="635"/>
        <v>41821.729166666664</v>
      </c>
      <c r="P4038" t="b">
        <v>0</v>
      </c>
      <c r="Q4038">
        <v>17</v>
      </c>
      <c r="R4038" t="b">
        <v>0</v>
      </c>
      <c r="S4038" t="s">
        <v>8271</v>
      </c>
      <c r="T4038" s="5">
        <f t="shared" si="636"/>
        <v>47.05</v>
      </c>
      <c r="U4038" s="5">
        <f t="shared" si="637"/>
        <v>166.05882352941177</v>
      </c>
      <c r="V4038" t="str">
        <f t="shared" si="638"/>
        <v>theater</v>
      </c>
      <c r="W4038" t="str">
        <f t="shared" si="639"/>
        <v>plays</v>
      </c>
      <c r="X4038" s="8">
        <f t="shared" si="630"/>
        <v>2014</v>
      </c>
      <c r="Y4038" s="8">
        <f t="shared" si="631"/>
        <v>6</v>
      </c>
    </row>
    <row r="4039" spans="1:25" ht="19" customHeight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632"/>
        <v>42496.862442129626</v>
      </c>
      <c r="L4039" s="12">
        <f t="shared" si="633"/>
        <v>2016</v>
      </c>
      <c r="M4039" s="12">
        <f t="shared" si="634"/>
        <v>5</v>
      </c>
      <c r="N4039" s="11"/>
      <c r="O4039" s="11">
        <f t="shared" si="635"/>
        <v>42514.392361111109</v>
      </c>
      <c r="P4039" t="b">
        <v>0</v>
      </c>
      <c r="Q4039">
        <v>2</v>
      </c>
      <c r="R4039" t="b">
        <v>0</v>
      </c>
      <c r="S4039" t="s">
        <v>8271</v>
      </c>
      <c r="T4039" s="5">
        <f t="shared" si="636"/>
        <v>11.428571428571429</v>
      </c>
      <c r="U4039" s="5">
        <f t="shared" si="637"/>
        <v>40</v>
      </c>
      <c r="V4039" t="str">
        <f t="shared" si="638"/>
        <v>theater</v>
      </c>
      <c r="W4039" t="str">
        <f t="shared" si="639"/>
        <v>plays</v>
      </c>
      <c r="X4039" s="8">
        <f t="shared" si="630"/>
        <v>2016</v>
      </c>
      <c r="Y4039" s="8">
        <f t="shared" si="631"/>
        <v>5</v>
      </c>
    </row>
    <row r="4040" spans="1:25" ht="19" customHeight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632"/>
        <v>41869.590393518512</v>
      </c>
      <c r="L4040" s="12">
        <f t="shared" si="633"/>
        <v>2014</v>
      </c>
      <c r="M4040" s="12">
        <f t="shared" si="634"/>
        <v>8</v>
      </c>
      <c r="N4040" s="11"/>
      <c r="O4040" s="11">
        <f t="shared" si="635"/>
        <v>41929.590393518512</v>
      </c>
      <c r="P4040" t="b">
        <v>0</v>
      </c>
      <c r="Q4040">
        <v>4</v>
      </c>
      <c r="R4040" t="b">
        <v>0</v>
      </c>
      <c r="S4040" t="s">
        <v>8271</v>
      </c>
      <c r="T4040" s="5">
        <f t="shared" si="636"/>
        <v>12.04</v>
      </c>
      <c r="U4040" s="5">
        <f t="shared" si="637"/>
        <v>75.25</v>
      </c>
      <c r="V4040" t="str">
        <f t="shared" si="638"/>
        <v>theater</v>
      </c>
      <c r="W4040" t="str">
        <f t="shared" si="639"/>
        <v>plays</v>
      </c>
      <c r="X4040" s="8">
        <f t="shared" si="630"/>
        <v>2014</v>
      </c>
      <c r="Y4040" s="8">
        <f t="shared" si="631"/>
        <v>8</v>
      </c>
    </row>
    <row r="4041" spans="1:25" ht="19" customHeight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632"/>
        <v>42305.462581018517</v>
      </c>
      <c r="L4041" s="12">
        <f t="shared" si="633"/>
        <v>2015</v>
      </c>
      <c r="M4041" s="12">
        <f t="shared" si="634"/>
        <v>10</v>
      </c>
      <c r="N4041" s="11"/>
      <c r="O4041" s="11">
        <f t="shared" si="635"/>
        <v>42339.040972222218</v>
      </c>
      <c r="P4041" t="b">
        <v>0</v>
      </c>
      <c r="Q4041">
        <v>5</v>
      </c>
      <c r="R4041" t="b">
        <v>0</v>
      </c>
      <c r="S4041" t="s">
        <v>8271</v>
      </c>
      <c r="T4041" s="5">
        <f t="shared" si="636"/>
        <v>60</v>
      </c>
      <c r="U4041" s="5">
        <f t="shared" si="637"/>
        <v>60</v>
      </c>
      <c r="V4041" t="str">
        <f t="shared" si="638"/>
        <v>theater</v>
      </c>
      <c r="W4041" t="str">
        <f t="shared" si="639"/>
        <v>plays</v>
      </c>
      <c r="X4041" s="8">
        <f t="shared" si="630"/>
        <v>2015</v>
      </c>
      <c r="Y4041" s="8">
        <f t="shared" si="631"/>
        <v>10</v>
      </c>
    </row>
    <row r="4042" spans="1:25" ht="19" customHeight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632"/>
        <v>42144.023194444446</v>
      </c>
      <c r="L4042" s="12">
        <f t="shared" si="633"/>
        <v>2015</v>
      </c>
      <c r="M4042" s="12">
        <f t="shared" si="634"/>
        <v>5</v>
      </c>
      <c r="N4042" s="11"/>
      <c r="O4042" s="11">
        <f t="shared" si="635"/>
        <v>42202.916666666664</v>
      </c>
      <c r="P4042" t="b">
        <v>0</v>
      </c>
      <c r="Q4042">
        <v>2</v>
      </c>
      <c r="R4042" t="b">
        <v>0</v>
      </c>
      <c r="S4042" t="s">
        <v>8271</v>
      </c>
      <c r="T4042" s="5">
        <f t="shared" si="636"/>
        <v>31.25</v>
      </c>
      <c r="U4042" s="5">
        <f t="shared" si="637"/>
        <v>1250</v>
      </c>
      <c r="V4042" t="str">
        <f t="shared" si="638"/>
        <v>theater</v>
      </c>
      <c r="W4042" t="str">
        <f t="shared" si="639"/>
        <v>plays</v>
      </c>
      <c r="X4042" s="8">
        <f t="shared" si="630"/>
        <v>2015</v>
      </c>
      <c r="Y4042" s="8">
        <f t="shared" si="631"/>
        <v>5</v>
      </c>
    </row>
    <row r="4043" spans="1:25" ht="19" customHeight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632"/>
        <v>42559.265671296293</v>
      </c>
      <c r="L4043" s="12">
        <f t="shared" si="633"/>
        <v>2016</v>
      </c>
      <c r="M4043" s="12">
        <f t="shared" si="634"/>
        <v>7</v>
      </c>
      <c r="N4043" s="11"/>
      <c r="O4043" s="11">
        <f t="shared" si="635"/>
        <v>42619.265671296293</v>
      </c>
      <c r="P4043" t="b">
        <v>0</v>
      </c>
      <c r="Q4043">
        <v>2</v>
      </c>
      <c r="R4043" t="b">
        <v>0</v>
      </c>
      <c r="S4043" t="s">
        <v>8271</v>
      </c>
      <c r="T4043" s="5">
        <f t="shared" si="636"/>
        <v>0.42</v>
      </c>
      <c r="U4043" s="5">
        <f t="shared" si="637"/>
        <v>10.5</v>
      </c>
      <c r="V4043" t="str">
        <f t="shared" si="638"/>
        <v>theater</v>
      </c>
      <c r="W4043" t="str">
        <f t="shared" si="639"/>
        <v>plays</v>
      </c>
      <c r="X4043" s="8">
        <f t="shared" si="630"/>
        <v>2016</v>
      </c>
      <c r="Y4043" s="8">
        <f t="shared" si="631"/>
        <v>7</v>
      </c>
    </row>
    <row r="4044" spans="1:25" ht="19" customHeight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632"/>
        <v>41994.875740740739</v>
      </c>
      <c r="L4044" s="12">
        <f t="shared" si="633"/>
        <v>2014</v>
      </c>
      <c r="M4044" s="12">
        <f t="shared" si="634"/>
        <v>12</v>
      </c>
      <c r="N4044" s="11"/>
      <c r="O4044" s="11">
        <f t="shared" si="635"/>
        <v>42024.594444444439</v>
      </c>
      <c r="P4044" t="b">
        <v>0</v>
      </c>
      <c r="Q4044">
        <v>3</v>
      </c>
      <c r="R4044" t="b">
        <v>0</v>
      </c>
      <c r="S4044" t="s">
        <v>8271</v>
      </c>
      <c r="T4044" s="5">
        <f t="shared" si="636"/>
        <v>0.21</v>
      </c>
      <c r="U4044" s="5">
        <f t="shared" si="637"/>
        <v>7</v>
      </c>
      <c r="V4044" t="str">
        <f t="shared" si="638"/>
        <v>theater</v>
      </c>
      <c r="W4044" t="str">
        <f t="shared" si="639"/>
        <v>plays</v>
      </c>
      <c r="X4044" s="8">
        <f t="shared" si="630"/>
        <v>2014</v>
      </c>
      <c r="Y4044" s="8">
        <f t="shared" si="631"/>
        <v>12</v>
      </c>
    </row>
    <row r="4045" spans="1:25" ht="19" customHeight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632"/>
        <v>41948.749131944445</v>
      </c>
      <c r="L4045" s="12">
        <f t="shared" si="633"/>
        <v>2014</v>
      </c>
      <c r="M4045" s="12">
        <f t="shared" si="634"/>
        <v>11</v>
      </c>
      <c r="N4045" s="11"/>
      <c r="O4045" s="11">
        <f t="shared" si="635"/>
        <v>41963.749131944445</v>
      </c>
      <c r="P4045" t="b">
        <v>0</v>
      </c>
      <c r="Q4045">
        <v>0</v>
      </c>
      <c r="R4045" t="b">
        <v>0</v>
      </c>
      <c r="S4045" t="s">
        <v>8271</v>
      </c>
      <c r="T4045" s="5">
        <f t="shared" si="636"/>
        <v>0</v>
      </c>
      <c r="U4045" s="5">
        <f t="shared" si="637"/>
        <v>0</v>
      </c>
      <c r="V4045" t="str">
        <f t="shared" si="638"/>
        <v>theater</v>
      </c>
      <c r="W4045" t="str">
        <f t="shared" si="639"/>
        <v>plays</v>
      </c>
      <c r="X4045" s="8">
        <f t="shared" si="630"/>
        <v>2014</v>
      </c>
      <c r="Y4045" s="8">
        <f t="shared" si="631"/>
        <v>11</v>
      </c>
    </row>
    <row r="4046" spans="1:25" ht="19" customHeight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632"/>
        <v>42074.011365740742</v>
      </c>
      <c r="L4046" s="12">
        <f t="shared" si="633"/>
        <v>2015</v>
      </c>
      <c r="M4046" s="12">
        <f t="shared" si="634"/>
        <v>3</v>
      </c>
      <c r="N4046" s="11"/>
      <c r="O4046" s="11">
        <f t="shared" si="635"/>
        <v>42103.999999999993</v>
      </c>
      <c r="P4046" t="b">
        <v>0</v>
      </c>
      <c r="Q4046">
        <v>4</v>
      </c>
      <c r="R4046" t="b">
        <v>0</v>
      </c>
      <c r="S4046" t="s">
        <v>8271</v>
      </c>
      <c r="T4046" s="5">
        <f t="shared" si="636"/>
        <v>37.5</v>
      </c>
      <c r="U4046" s="5">
        <f t="shared" si="637"/>
        <v>56.25</v>
      </c>
      <c r="V4046" t="str">
        <f t="shared" si="638"/>
        <v>theater</v>
      </c>
      <c r="W4046" t="str">
        <f t="shared" si="639"/>
        <v>plays</v>
      </c>
      <c r="X4046" s="8">
        <f t="shared" si="630"/>
        <v>2015</v>
      </c>
      <c r="Y4046" s="8">
        <f t="shared" si="631"/>
        <v>3</v>
      </c>
    </row>
    <row r="4047" spans="1:25" ht="19" customHeight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632"/>
        <v>41841.992928240739</v>
      </c>
      <c r="L4047" s="12">
        <f t="shared" si="633"/>
        <v>2014</v>
      </c>
      <c r="M4047" s="12">
        <f t="shared" si="634"/>
        <v>7</v>
      </c>
      <c r="N4047" s="11"/>
      <c r="O4047" s="11">
        <f t="shared" si="635"/>
        <v>41871.992928240739</v>
      </c>
      <c r="P4047" t="b">
        <v>0</v>
      </c>
      <c r="Q4047">
        <v>1</v>
      </c>
      <c r="R4047" t="b">
        <v>0</v>
      </c>
      <c r="S4047" t="s">
        <v>8271</v>
      </c>
      <c r="T4047" s="5">
        <f t="shared" si="636"/>
        <v>0.02</v>
      </c>
      <c r="U4047" s="5">
        <f t="shared" si="637"/>
        <v>1</v>
      </c>
      <c r="V4047" t="str">
        <f t="shared" si="638"/>
        <v>theater</v>
      </c>
      <c r="W4047" t="str">
        <f t="shared" si="639"/>
        <v>plays</v>
      </c>
      <c r="X4047" s="8">
        <f t="shared" si="630"/>
        <v>2014</v>
      </c>
      <c r="Y4047" s="8">
        <f t="shared" si="631"/>
        <v>7</v>
      </c>
    </row>
    <row r="4048" spans="1:25" ht="19" customHeight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632"/>
        <v>41904.442245370366</v>
      </c>
      <c r="L4048" s="12">
        <f t="shared" si="633"/>
        <v>2014</v>
      </c>
      <c r="M4048" s="12">
        <f t="shared" si="634"/>
        <v>9</v>
      </c>
      <c r="N4048" s="11"/>
      <c r="O4048" s="11">
        <f t="shared" si="635"/>
        <v>41934.442245370366</v>
      </c>
      <c r="P4048" t="b">
        <v>0</v>
      </c>
      <c r="Q4048">
        <v>12</v>
      </c>
      <c r="R4048" t="b">
        <v>0</v>
      </c>
      <c r="S4048" t="s">
        <v>8271</v>
      </c>
      <c r="T4048" s="5">
        <f t="shared" si="636"/>
        <v>8.2142857142857135</v>
      </c>
      <c r="U4048" s="5">
        <f t="shared" si="637"/>
        <v>38.333333333333336</v>
      </c>
      <c r="V4048" t="str">
        <f t="shared" si="638"/>
        <v>theater</v>
      </c>
      <c r="W4048" t="str">
        <f t="shared" si="639"/>
        <v>plays</v>
      </c>
      <c r="X4048" s="8">
        <f t="shared" si="630"/>
        <v>2014</v>
      </c>
      <c r="Y4048" s="8">
        <f t="shared" si="631"/>
        <v>9</v>
      </c>
    </row>
    <row r="4049" spans="1:25" ht="19" customHeight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632"/>
        <v>41990.814155092587</v>
      </c>
      <c r="L4049" s="12">
        <f t="shared" si="633"/>
        <v>2014</v>
      </c>
      <c r="M4049" s="12">
        <f t="shared" si="634"/>
        <v>12</v>
      </c>
      <c r="N4049" s="11"/>
      <c r="O4049" s="11">
        <f t="shared" si="635"/>
        <v>42014.833333333336</v>
      </c>
      <c r="P4049" t="b">
        <v>0</v>
      </c>
      <c r="Q4049">
        <v>4</v>
      </c>
      <c r="R4049" t="b">
        <v>0</v>
      </c>
      <c r="S4049" t="s">
        <v>8271</v>
      </c>
      <c r="T4049" s="5">
        <f t="shared" si="636"/>
        <v>2.1999999999999997</v>
      </c>
      <c r="U4049" s="5">
        <f t="shared" si="637"/>
        <v>27.5</v>
      </c>
      <c r="V4049" t="str">
        <f t="shared" si="638"/>
        <v>theater</v>
      </c>
      <c r="W4049" t="str">
        <f t="shared" si="639"/>
        <v>plays</v>
      </c>
      <c r="X4049" s="8">
        <f t="shared" si="630"/>
        <v>2014</v>
      </c>
      <c r="Y4049" s="8">
        <f t="shared" si="631"/>
        <v>12</v>
      </c>
    </row>
    <row r="4050" spans="1:25" ht="19" customHeight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632"/>
        <v>42436.300775462958</v>
      </c>
      <c r="L4050" s="12">
        <f t="shared" si="633"/>
        <v>2016</v>
      </c>
      <c r="M4050" s="12">
        <f t="shared" si="634"/>
        <v>3</v>
      </c>
      <c r="N4050" s="11"/>
      <c r="O4050" s="11">
        <f t="shared" si="635"/>
        <v>42471.259108796294</v>
      </c>
      <c r="P4050" t="b">
        <v>0</v>
      </c>
      <c r="Q4050">
        <v>91</v>
      </c>
      <c r="R4050" t="b">
        <v>0</v>
      </c>
      <c r="S4050" t="s">
        <v>8271</v>
      </c>
      <c r="T4050" s="5">
        <f t="shared" si="636"/>
        <v>17.652941176470588</v>
      </c>
      <c r="U4050" s="5">
        <f t="shared" si="637"/>
        <v>32.978021978021978</v>
      </c>
      <c r="V4050" t="str">
        <f t="shared" si="638"/>
        <v>theater</v>
      </c>
      <c r="W4050" t="str">
        <f t="shared" si="639"/>
        <v>plays</v>
      </c>
      <c r="X4050" s="8">
        <f t="shared" si="630"/>
        <v>2016</v>
      </c>
      <c r="Y4050" s="8">
        <f t="shared" si="631"/>
        <v>3</v>
      </c>
    </row>
    <row r="4051" spans="1:25" ht="19" customHeight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632"/>
        <v>42169.750173611108</v>
      </c>
      <c r="L4051" s="12">
        <f t="shared" si="633"/>
        <v>2015</v>
      </c>
      <c r="M4051" s="12">
        <f t="shared" si="634"/>
        <v>6</v>
      </c>
      <c r="N4051" s="11"/>
      <c r="O4051" s="11">
        <f t="shared" si="635"/>
        <v>42199.750173611108</v>
      </c>
      <c r="P4051" t="b">
        <v>0</v>
      </c>
      <c r="Q4051">
        <v>1</v>
      </c>
      <c r="R4051" t="b">
        <v>0</v>
      </c>
      <c r="S4051" t="s">
        <v>8271</v>
      </c>
      <c r="T4051" s="5">
        <f t="shared" si="636"/>
        <v>0.08</v>
      </c>
      <c r="U4051" s="5">
        <f t="shared" si="637"/>
        <v>16</v>
      </c>
      <c r="V4051" t="str">
        <f t="shared" si="638"/>
        <v>theater</v>
      </c>
      <c r="W4051" t="str">
        <f t="shared" si="639"/>
        <v>plays</v>
      </c>
      <c r="X4051" s="8">
        <f t="shared" si="630"/>
        <v>2015</v>
      </c>
      <c r="Y4051" s="8">
        <f t="shared" si="631"/>
        <v>6</v>
      </c>
    </row>
    <row r="4052" spans="1:25" ht="19" customHeight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632"/>
        <v>41905.428136574068</v>
      </c>
      <c r="L4052" s="12">
        <f t="shared" si="633"/>
        <v>2014</v>
      </c>
      <c r="M4052" s="12">
        <f t="shared" si="634"/>
        <v>9</v>
      </c>
      <c r="N4052" s="11"/>
      <c r="O4052" s="11">
        <f t="shared" si="635"/>
        <v>41935.428136574068</v>
      </c>
      <c r="P4052" t="b">
        <v>0</v>
      </c>
      <c r="Q4052">
        <v>1</v>
      </c>
      <c r="R4052" t="b">
        <v>0</v>
      </c>
      <c r="S4052" t="s">
        <v>8271</v>
      </c>
      <c r="T4052" s="5">
        <f t="shared" si="636"/>
        <v>6.6666666666666666E-2</v>
      </c>
      <c r="U4052" s="5">
        <f t="shared" si="637"/>
        <v>1</v>
      </c>
      <c r="V4052" t="str">
        <f t="shared" si="638"/>
        <v>theater</v>
      </c>
      <c r="W4052" t="str">
        <f t="shared" si="639"/>
        <v>plays</v>
      </c>
      <c r="X4052" s="8">
        <f t="shared" si="630"/>
        <v>2014</v>
      </c>
      <c r="Y4052" s="8">
        <f t="shared" si="631"/>
        <v>9</v>
      </c>
    </row>
    <row r="4053" spans="1:25" ht="19" customHeight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632"/>
        <v>41761.601817129624</v>
      </c>
      <c r="L4053" s="12">
        <f t="shared" si="633"/>
        <v>2014</v>
      </c>
      <c r="M4053" s="12">
        <f t="shared" si="634"/>
        <v>5</v>
      </c>
      <c r="N4053" s="11"/>
      <c r="O4053" s="11">
        <f t="shared" si="635"/>
        <v>41768.078472222223</v>
      </c>
      <c r="P4053" t="b">
        <v>0</v>
      </c>
      <c r="Q4053">
        <v>0</v>
      </c>
      <c r="R4053" t="b">
        <v>0</v>
      </c>
      <c r="S4053" t="s">
        <v>8271</v>
      </c>
      <c r="T4053" s="5">
        <f t="shared" si="636"/>
        <v>0</v>
      </c>
      <c r="U4053" s="5">
        <f t="shared" si="637"/>
        <v>0</v>
      </c>
      <c r="V4053" t="str">
        <f t="shared" si="638"/>
        <v>theater</v>
      </c>
      <c r="W4053" t="str">
        <f t="shared" si="639"/>
        <v>plays</v>
      </c>
      <c r="X4053" s="8">
        <f t="shared" si="630"/>
        <v>2014</v>
      </c>
      <c r="Y4053" s="8">
        <f t="shared" si="631"/>
        <v>5</v>
      </c>
    </row>
    <row r="4054" spans="1:25" ht="19" customHeight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632"/>
        <v>41865.670324074068</v>
      </c>
      <c r="L4054" s="12">
        <f t="shared" si="633"/>
        <v>2014</v>
      </c>
      <c r="M4054" s="12">
        <f t="shared" si="634"/>
        <v>8</v>
      </c>
      <c r="N4054" s="11"/>
      <c r="O4054" s="11">
        <f t="shared" si="635"/>
        <v>41925.670324074068</v>
      </c>
      <c r="P4054" t="b">
        <v>0</v>
      </c>
      <c r="Q4054">
        <v>13</v>
      </c>
      <c r="R4054" t="b">
        <v>0</v>
      </c>
      <c r="S4054" t="s">
        <v>8271</v>
      </c>
      <c r="T4054" s="5">
        <f t="shared" si="636"/>
        <v>37.533333333333339</v>
      </c>
      <c r="U4054" s="5">
        <f t="shared" si="637"/>
        <v>86.615384615384613</v>
      </c>
      <c r="V4054" t="str">
        <f t="shared" si="638"/>
        <v>theater</v>
      </c>
      <c r="W4054" t="str">
        <f t="shared" si="639"/>
        <v>plays</v>
      </c>
      <c r="X4054" s="8">
        <f t="shared" si="630"/>
        <v>2014</v>
      </c>
      <c r="Y4054" s="8">
        <f t="shared" si="631"/>
        <v>8</v>
      </c>
    </row>
    <row r="4055" spans="1:25" ht="19" customHeight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632"/>
        <v>41928.481805555552</v>
      </c>
      <c r="L4055" s="12">
        <f t="shared" si="633"/>
        <v>2014</v>
      </c>
      <c r="M4055" s="12">
        <f t="shared" si="634"/>
        <v>10</v>
      </c>
      <c r="N4055" s="11"/>
      <c r="O4055" s="11">
        <f t="shared" si="635"/>
        <v>41958.624999999993</v>
      </c>
      <c r="P4055" t="b">
        <v>0</v>
      </c>
      <c r="Q4055">
        <v>2</v>
      </c>
      <c r="R4055" t="b">
        <v>0</v>
      </c>
      <c r="S4055" t="s">
        <v>8271</v>
      </c>
      <c r="T4055" s="5">
        <f t="shared" si="636"/>
        <v>22</v>
      </c>
      <c r="U4055" s="5">
        <f t="shared" si="637"/>
        <v>55</v>
      </c>
      <c r="V4055" t="str">
        <f t="shared" si="638"/>
        <v>theater</v>
      </c>
      <c r="W4055" t="str">
        <f t="shared" si="639"/>
        <v>plays</v>
      </c>
      <c r="X4055" s="8">
        <f t="shared" si="630"/>
        <v>2014</v>
      </c>
      <c r="Y4055" s="8">
        <f t="shared" si="631"/>
        <v>10</v>
      </c>
    </row>
    <row r="4056" spans="1:25" ht="19" customHeight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632"/>
        <v>42613.632928240739</v>
      </c>
      <c r="L4056" s="12">
        <f t="shared" si="633"/>
        <v>2016</v>
      </c>
      <c r="M4056" s="12">
        <f t="shared" si="634"/>
        <v>8</v>
      </c>
      <c r="N4056" s="11"/>
      <c r="O4056" s="11">
        <f t="shared" si="635"/>
        <v>42643.958333333336</v>
      </c>
      <c r="P4056" t="b">
        <v>0</v>
      </c>
      <c r="Q4056">
        <v>0</v>
      </c>
      <c r="R4056" t="b">
        <v>0</v>
      </c>
      <c r="S4056" t="s">
        <v>8271</v>
      </c>
      <c r="T4056" s="5">
        <f t="shared" si="636"/>
        <v>0</v>
      </c>
      <c r="U4056" s="5">
        <f t="shared" si="637"/>
        <v>0</v>
      </c>
      <c r="V4056" t="str">
        <f t="shared" si="638"/>
        <v>theater</v>
      </c>
      <c r="W4056" t="str">
        <f t="shared" si="639"/>
        <v>plays</v>
      </c>
      <c r="X4056" s="8">
        <f t="shared" si="630"/>
        <v>2016</v>
      </c>
      <c r="Y4056" s="8">
        <f t="shared" si="631"/>
        <v>8</v>
      </c>
    </row>
    <row r="4057" spans="1:25" ht="19" customHeight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632"/>
        <v>41779.44017361111</v>
      </c>
      <c r="L4057" s="12">
        <f t="shared" si="633"/>
        <v>2014</v>
      </c>
      <c r="M4057" s="12">
        <f t="shared" si="634"/>
        <v>5</v>
      </c>
      <c r="N4057" s="11"/>
      <c r="O4057" s="11">
        <f t="shared" si="635"/>
        <v>41809.44017361111</v>
      </c>
      <c r="P4057" t="b">
        <v>0</v>
      </c>
      <c r="Q4057">
        <v>21</v>
      </c>
      <c r="R4057" t="b">
        <v>0</v>
      </c>
      <c r="S4057" t="s">
        <v>8271</v>
      </c>
      <c r="T4057" s="5">
        <f t="shared" si="636"/>
        <v>17.62</v>
      </c>
      <c r="U4057" s="5">
        <f t="shared" si="637"/>
        <v>41.952380952380949</v>
      </c>
      <c r="V4057" t="str">
        <f t="shared" si="638"/>
        <v>theater</v>
      </c>
      <c r="W4057" t="str">
        <f t="shared" si="639"/>
        <v>plays</v>
      </c>
      <c r="X4057" s="8">
        <f t="shared" si="630"/>
        <v>2014</v>
      </c>
      <c r="Y4057" s="8">
        <f t="shared" si="631"/>
        <v>5</v>
      </c>
    </row>
    <row r="4058" spans="1:25" ht="19" customHeight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632"/>
        <v>42534.724988425922</v>
      </c>
      <c r="L4058" s="12">
        <f t="shared" si="633"/>
        <v>2016</v>
      </c>
      <c r="M4058" s="12">
        <f t="shared" si="634"/>
        <v>6</v>
      </c>
      <c r="N4058" s="11"/>
      <c r="O4058" s="11">
        <f t="shared" si="635"/>
        <v>42554.624305555553</v>
      </c>
      <c r="P4058" t="b">
        <v>0</v>
      </c>
      <c r="Q4058">
        <v>9</v>
      </c>
      <c r="R4058" t="b">
        <v>0</v>
      </c>
      <c r="S4058" t="s">
        <v>8271</v>
      </c>
      <c r="T4058" s="5">
        <f t="shared" si="636"/>
        <v>53</v>
      </c>
      <c r="U4058" s="5">
        <f t="shared" si="637"/>
        <v>88.333333333333329</v>
      </c>
      <c r="V4058" t="str">
        <f t="shared" si="638"/>
        <v>theater</v>
      </c>
      <c r="W4058" t="str">
        <f t="shared" si="639"/>
        <v>plays</v>
      </c>
      <c r="X4058" s="8">
        <f t="shared" si="630"/>
        <v>2016</v>
      </c>
      <c r="Y4058" s="8">
        <f t="shared" si="631"/>
        <v>6</v>
      </c>
    </row>
    <row r="4059" spans="1:25" ht="19" customHeight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632"/>
        <v>42310.760185185187</v>
      </c>
      <c r="L4059" s="12">
        <f t="shared" si="633"/>
        <v>2015</v>
      </c>
      <c r="M4059" s="12">
        <f t="shared" si="634"/>
        <v>11</v>
      </c>
      <c r="N4059" s="11"/>
      <c r="O4059" s="11">
        <f t="shared" si="635"/>
        <v>42333.749999999993</v>
      </c>
      <c r="P4059" t="b">
        <v>0</v>
      </c>
      <c r="Q4059">
        <v>6</v>
      </c>
      <c r="R4059" t="b">
        <v>0</v>
      </c>
      <c r="S4059" t="s">
        <v>8271</v>
      </c>
      <c r="T4059" s="5">
        <f t="shared" si="636"/>
        <v>22.142857142857142</v>
      </c>
      <c r="U4059" s="5">
        <f t="shared" si="637"/>
        <v>129.16666666666666</v>
      </c>
      <c r="V4059" t="str">
        <f t="shared" si="638"/>
        <v>theater</v>
      </c>
      <c r="W4059" t="str">
        <f t="shared" si="639"/>
        <v>plays</v>
      </c>
      <c r="X4059" s="8">
        <f t="shared" si="630"/>
        <v>2015</v>
      </c>
      <c r="Y4059" s="8">
        <f t="shared" si="631"/>
        <v>11</v>
      </c>
    </row>
    <row r="4060" spans="1:25" ht="19" customHeight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632"/>
        <v>42445.852361111109</v>
      </c>
      <c r="L4060" s="12">
        <f t="shared" si="633"/>
        <v>2016</v>
      </c>
      <c r="M4060" s="12">
        <f t="shared" si="634"/>
        <v>3</v>
      </c>
      <c r="N4060" s="11"/>
      <c r="O4060" s="11">
        <f t="shared" si="635"/>
        <v>42460.957638888889</v>
      </c>
      <c r="P4060" t="b">
        <v>0</v>
      </c>
      <c r="Q4060">
        <v>4</v>
      </c>
      <c r="R4060" t="b">
        <v>0</v>
      </c>
      <c r="S4060" t="s">
        <v>8271</v>
      </c>
      <c r="T4060" s="5">
        <f t="shared" si="636"/>
        <v>2.5333333333333332</v>
      </c>
      <c r="U4060" s="5">
        <f t="shared" si="637"/>
        <v>23.75</v>
      </c>
      <c r="V4060" t="str">
        <f t="shared" si="638"/>
        <v>theater</v>
      </c>
      <c r="W4060" t="str">
        <f t="shared" si="639"/>
        <v>plays</v>
      </c>
      <c r="X4060" s="8">
        <f t="shared" si="630"/>
        <v>2016</v>
      </c>
      <c r="Y4060" s="8">
        <f t="shared" si="631"/>
        <v>3</v>
      </c>
    </row>
    <row r="4061" spans="1:25" ht="19" customHeight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632"/>
        <v>41866.432314814811</v>
      </c>
      <c r="L4061" s="12">
        <f t="shared" si="633"/>
        <v>2014</v>
      </c>
      <c r="M4061" s="12">
        <f t="shared" si="634"/>
        <v>8</v>
      </c>
      <c r="N4061" s="11"/>
      <c r="O4061" s="11">
        <f t="shared" si="635"/>
        <v>41897.916666666664</v>
      </c>
      <c r="P4061" t="b">
        <v>0</v>
      </c>
      <c r="Q4061">
        <v>7</v>
      </c>
      <c r="R4061" t="b">
        <v>0</v>
      </c>
      <c r="S4061" t="s">
        <v>8271</v>
      </c>
      <c r="T4061" s="5">
        <f t="shared" si="636"/>
        <v>2.5</v>
      </c>
      <c r="U4061" s="5">
        <f t="shared" si="637"/>
        <v>35.714285714285715</v>
      </c>
      <c r="V4061" t="str">
        <f t="shared" si="638"/>
        <v>theater</v>
      </c>
      <c r="W4061" t="str">
        <f t="shared" si="639"/>
        <v>plays</v>
      </c>
      <c r="X4061" s="8">
        <f t="shared" si="630"/>
        <v>2014</v>
      </c>
      <c r="Y4061" s="8">
        <f t="shared" si="631"/>
        <v>8</v>
      </c>
    </row>
    <row r="4062" spans="1:25" ht="19" customHeight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632"/>
        <v>41779.486759259256</v>
      </c>
      <c r="L4062" s="12">
        <f t="shared" si="633"/>
        <v>2014</v>
      </c>
      <c r="M4062" s="12">
        <f t="shared" si="634"/>
        <v>5</v>
      </c>
      <c r="N4062" s="11"/>
      <c r="O4062" s="11">
        <f t="shared" si="635"/>
        <v>41813.458333333328</v>
      </c>
      <c r="P4062" t="b">
        <v>0</v>
      </c>
      <c r="Q4062">
        <v>5</v>
      </c>
      <c r="R4062" t="b">
        <v>0</v>
      </c>
      <c r="S4062" t="s">
        <v>8271</v>
      </c>
      <c r="T4062" s="5">
        <f t="shared" si="636"/>
        <v>2.85</v>
      </c>
      <c r="U4062" s="5">
        <f t="shared" si="637"/>
        <v>57</v>
      </c>
      <c r="V4062" t="str">
        <f t="shared" si="638"/>
        <v>theater</v>
      </c>
      <c r="W4062" t="str">
        <f t="shared" si="639"/>
        <v>plays</v>
      </c>
      <c r="X4062" s="8">
        <f t="shared" si="630"/>
        <v>2014</v>
      </c>
      <c r="Y4062" s="8">
        <f t="shared" si="631"/>
        <v>5</v>
      </c>
    </row>
    <row r="4063" spans="1:25" ht="19" customHeight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632"/>
        <v>42420.933136574073</v>
      </c>
      <c r="L4063" s="12">
        <f t="shared" si="633"/>
        <v>2016</v>
      </c>
      <c r="M4063" s="12">
        <f t="shared" si="634"/>
        <v>2</v>
      </c>
      <c r="N4063" s="11"/>
      <c r="O4063" s="11">
        <f t="shared" si="635"/>
        <v>42480.891469907401</v>
      </c>
      <c r="P4063" t="b">
        <v>0</v>
      </c>
      <c r="Q4063">
        <v>0</v>
      </c>
      <c r="R4063" t="b">
        <v>0</v>
      </c>
      <c r="S4063" t="s">
        <v>8271</v>
      </c>
      <c r="T4063" s="5">
        <f t="shared" si="636"/>
        <v>0</v>
      </c>
      <c r="U4063" s="5">
        <f t="shared" si="637"/>
        <v>0</v>
      </c>
      <c r="V4063" t="str">
        <f t="shared" si="638"/>
        <v>theater</v>
      </c>
      <c r="W4063" t="str">
        <f t="shared" si="639"/>
        <v>plays</v>
      </c>
      <c r="X4063" s="8">
        <f t="shared" si="630"/>
        <v>2016</v>
      </c>
      <c r="Y4063" s="8">
        <f t="shared" si="631"/>
        <v>2</v>
      </c>
    </row>
    <row r="4064" spans="1:25" ht="19" customHeight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632"/>
        <v>42523.530879629623</v>
      </c>
      <c r="L4064" s="12">
        <f t="shared" si="633"/>
        <v>2016</v>
      </c>
      <c r="M4064" s="12">
        <f t="shared" si="634"/>
        <v>6</v>
      </c>
      <c r="N4064" s="11"/>
      <c r="O4064" s="11">
        <f t="shared" si="635"/>
        <v>42553.530879629623</v>
      </c>
      <c r="P4064" t="b">
        <v>0</v>
      </c>
      <c r="Q4064">
        <v>3</v>
      </c>
      <c r="R4064" t="b">
        <v>0</v>
      </c>
      <c r="S4064" t="s">
        <v>8271</v>
      </c>
      <c r="T4064" s="5">
        <f t="shared" si="636"/>
        <v>2.4500000000000002</v>
      </c>
      <c r="U4064" s="5">
        <f t="shared" si="637"/>
        <v>163.33333333333334</v>
      </c>
      <c r="V4064" t="str">
        <f t="shared" si="638"/>
        <v>theater</v>
      </c>
      <c r="W4064" t="str">
        <f t="shared" si="639"/>
        <v>plays</v>
      </c>
      <c r="X4064" s="8">
        <f t="shared" si="630"/>
        <v>2016</v>
      </c>
      <c r="Y4064" s="8">
        <f t="shared" si="631"/>
        <v>6</v>
      </c>
    </row>
    <row r="4065" spans="1:25" ht="19" customHeight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632"/>
        <v>41787.473194444443</v>
      </c>
      <c r="L4065" s="12">
        <f t="shared" si="633"/>
        <v>2014</v>
      </c>
      <c r="M4065" s="12">
        <f t="shared" si="634"/>
        <v>5</v>
      </c>
      <c r="N4065" s="11"/>
      <c r="O4065" s="11">
        <f t="shared" si="635"/>
        <v>41817.473194444443</v>
      </c>
      <c r="P4065" t="b">
        <v>0</v>
      </c>
      <c r="Q4065">
        <v>9</v>
      </c>
      <c r="R4065" t="b">
        <v>0</v>
      </c>
      <c r="S4065" t="s">
        <v>8271</v>
      </c>
      <c r="T4065" s="5">
        <f t="shared" si="636"/>
        <v>1.4210526315789473</v>
      </c>
      <c r="U4065" s="5">
        <f t="shared" si="637"/>
        <v>15</v>
      </c>
      <c r="V4065" t="str">
        <f t="shared" si="638"/>
        <v>theater</v>
      </c>
      <c r="W4065" t="str">
        <f t="shared" si="639"/>
        <v>plays</v>
      </c>
      <c r="X4065" s="8">
        <f t="shared" si="630"/>
        <v>2014</v>
      </c>
      <c r="Y4065" s="8">
        <f t="shared" si="631"/>
        <v>5</v>
      </c>
    </row>
    <row r="4066" spans="1:25" ht="19" customHeight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632"/>
        <v>42093.379930555551</v>
      </c>
      <c r="L4066" s="12">
        <f t="shared" si="633"/>
        <v>2015</v>
      </c>
      <c r="M4066" s="12">
        <f t="shared" si="634"/>
        <v>3</v>
      </c>
      <c r="N4066" s="11"/>
      <c r="O4066" s="11">
        <f t="shared" si="635"/>
        <v>42123.379930555551</v>
      </c>
      <c r="P4066" t="b">
        <v>0</v>
      </c>
      <c r="Q4066">
        <v>6</v>
      </c>
      <c r="R4066" t="b">
        <v>0</v>
      </c>
      <c r="S4066" t="s">
        <v>8271</v>
      </c>
      <c r="T4066" s="5">
        <f t="shared" si="636"/>
        <v>19.25</v>
      </c>
      <c r="U4066" s="5">
        <f t="shared" si="637"/>
        <v>64.166666666666671</v>
      </c>
      <c r="V4066" t="str">
        <f t="shared" si="638"/>
        <v>theater</v>
      </c>
      <c r="W4066" t="str">
        <f t="shared" si="639"/>
        <v>plays</v>
      </c>
      <c r="X4066" s="8">
        <f t="shared" si="630"/>
        <v>2015</v>
      </c>
      <c r="Y4066" s="8">
        <f t="shared" si="631"/>
        <v>3</v>
      </c>
    </row>
    <row r="4067" spans="1:25" ht="19" customHeight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632"/>
        <v>41833.74318287037</v>
      </c>
      <c r="L4067" s="12">
        <f t="shared" si="633"/>
        <v>2014</v>
      </c>
      <c r="M4067" s="12">
        <f t="shared" si="634"/>
        <v>7</v>
      </c>
      <c r="N4067" s="11"/>
      <c r="O4067" s="11">
        <f t="shared" si="635"/>
        <v>41863.74318287037</v>
      </c>
      <c r="P4067" t="b">
        <v>0</v>
      </c>
      <c r="Q4067">
        <v>4</v>
      </c>
      <c r="R4067" t="b">
        <v>0</v>
      </c>
      <c r="S4067" t="s">
        <v>8271</v>
      </c>
      <c r="T4067" s="5">
        <f t="shared" si="636"/>
        <v>0.67500000000000004</v>
      </c>
      <c r="U4067" s="5">
        <f t="shared" si="637"/>
        <v>6.75</v>
      </c>
      <c r="V4067" t="str">
        <f t="shared" si="638"/>
        <v>theater</v>
      </c>
      <c r="W4067" t="str">
        <f t="shared" si="639"/>
        <v>plays</v>
      </c>
      <c r="X4067" s="8">
        <f t="shared" si="630"/>
        <v>2014</v>
      </c>
      <c r="Y4067" s="8">
        <f t="shared" si="631"/>
        <v>7</v>
      </c>
    </row>
    <row r="4068" spans="1:25" ht="19" customHeight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632"/>
        <v>42478.830879629626</v>
      </c>
      <c r="L4068" s="12">
        <f t="shared" si="633"/>
        <v>2016</v>
      </c>
      <c r="M4068" s="12">
        <f t="shared" si="634"/>
        <v>4</v>
      </c>
      <c r="N4068" s="11"/>
      <c r="O4068" s="11">
        <f t="shared" si="635"/>
        <v>42508.830879629626</v>
      </c>
      <c r="P4068" t="b">
        <v>0</v>
      </c>
      <c r="Q4068">
        <v>1</v>
      </c>
      <c r="R4068" t="b">
        <v>0</v>
      </c>
      <c r="S4068" t="s">
        <v>8271</v>
      </c>
      <c r="T4068" s="5">
        <f t="shared" si="636"/>
        <v>0.16666666666666669</v>
      </c>
      <c r="U4068" s="5">
        <f t="shared" si="637"/>
        <v>25</v>
      </c>
      <c r="V4068" t="str">
        <f t="shared" si="638"/>
        <v>theater</v>
      </c>
      <c r="W4068" t="str">
        <f t="shared" si="639"/>
        <v>plays</v>
      </c>
      <c r="X4068" s="8">
        <f t="shared" si="630"/>
        <v>2016</v>
      </c>
      <c r="Y4068" s="8">
        <f t="shared" si="631"/>
        <v>4</v>
      </c>
    </row>
    <row r="4069" spans="1:25" ht="19" customHeight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632"/>
        <v>42234.909143518518</v>
      </c>
      <c r="L4069" s="12">
        <f t="shared" si="633"/>
        <v>2015</v>
      </c>
      <c r="M4069" s="12">
        <f t="shared" si="634"/>
        <v>8</v>
      </c>
      <c r="N4069" s="11"/>
      <c r="O4069" s="11">
        <f t="shared" si="635"/>
        <v>42274.909143518518</v>
      </c>
      <c r="P4069" t="b">
        <v>0</v>
      </c>
      <c r="Q4069">
        <v>17</v>
      </c>
      <c r="R4069" t="b">
        <v>0</v>
      </c>
      <c r="S4069" t="s">
        <v>8271</v>
      </c>
      <c r="T4069" s="5">
        <f t="shared" si="636"/>
        <v>60.9</v>
      </c>
      <c r="U4069" s="5">
        <f t="shared" si="637"/>
        <v>179.11764705882354</v>
      </c>
      <c r="V4069" t="str">
        <f t="shared" si="638"/>
        <v>theater</v>
      </c>
      <c r="W4069" t="str">
        <f t="shared" si="639"/>
        <v>plays</v>
      </c>
      <c r="X4069" s="8">
        <f t="shared" si="630"/>
        <v>2015</v>
      </c>
      <c r="Y4069" s="8">
        <f t="shared" si="631"/>
        <v>8</v>
      </c>
    </row>
    <row r="4070" spans="1:25" ht="19" customHeight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632"/>
        <v>42718.755266203698</v>
      </c>
      <c r="L4070" s="12">
        <f t="shared" si="633"/>
        <v>2016</v>
      </c>
      <c r="M4070" s="12">
        <f t="shared" si="634"/>
        <v>12</v>
      </c>
      <c r="N4070" s="11"/>
      <c r="O4070" s="11">
        <f t="shared" si="635"/>
        <v>42748.753472222219</v>
      </c>
      <c r="P4070" t="b">
        <v>0</v>
      </c>
      <c r="Q4070">
        <v>1</v>
      </c>
      <c r="R4070" t="b">
        <v>0</v>
      </c>
      <c r="S4070" t="s">
        <v>8271</v>
      </c>
      <c r="T4070" s="5">
        <f t="shared" si="636"/>
        <v>1</v>
      </c>
      <c r="U4070" s="5">
        <f t="shared" si="637"/>
        <v>34.950000000000003</v>
      </c>
      <c r="V4070" t="str">
        <f t="shared" si="638"/>
        <v>theater</v>
      </c>
      <c r="W4070" t="str">
        <f t="shared" si="639"/>
        <v>plays</v>
      </c>
      <c r="X4070" s="8">
        <f t="shared" si="630"/>
        <v>2016</v>
      </c>
      <c r="Y4070" s="8">
        <f t="shared" si="631"/>
        <v>12</v>
      </c>
    </row>
    <row r="4071" spans="1:25" ht="19" customHeight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632"/>
        <v>42022.453194444439</v>
      </c>
      <c r="L4071" s="12">
        <f t="shared" si="633"/>
        <v>2015</v>
      </c>
      <c r="M4071" s="12">
        <f t="shared" si="634"/>
        <v>1</v>
      </c>
      <c r="N4071" s="11"/>
      <c r="O4071" s="11">
        <f t="shared" si="635"/>
        <v>42063.291666666664</v>
      </c>
      <c r="P4071" t="b">
        <v>0</v>
      </c>
      <c r="Q4071">
        <v>13</v>
      </c>
      <c r="R4071" t="b">
        <v>0</v>
      </c>
      <c r="S4071" t="s">
        <v>8271</v>
      </c>
      <c r="T4071" s="5">
        <f t="shared" si="636"/>
        <v>34.4</v>
      </c>
      <c r="U4071" s="5">
        <f t="shared" si="637"/>
        <v>33.07692307692308</v>
      </c>
      <c r="V4071" t="str">
        <f t="shared" si="638"/>
        <v>theater</v>
      </c>
      <c r="W4071" t="str">
        <f t="shared" si="639"/>
        <v>plays</v>
      </c>
      <c r="X4071" s="8">
        <f t="shared" si="630"/>
        <v>2015</v>
      </c>
      <c r="Y4071" s="8">
        <f t="shared" si="631"/>
        <v>1</v>
      </c>
    </row>
    <row r="4072" spans="1:25" ht="19" customHeight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632"/>
        <v>42031.458564814813</v>
      </c>
      <c r="L4072" s="12">
        <f t="shared" si="633"/>
        <v>2015</v>
      </c>
      <c r="M4072" s="12">
        <f t="shared" si="634"/>
        <v>1</v>
      </c>
      <c r="N4072" s="11"/>
      <c r="O4072" s="11">
        <f t="shared" si="635"/>
        <v>42063.916666666664</v>
      </c>
      <c r="P4072" t="b">
        <v>0</v>
      </c>
      <c r="Q4072">
        <v>6</v>
      </c>
      <c r="R4072" t="b">
        <v>0</v>
      </c>
      <c r="S4072" t="s">
        <v>8271</v>
      </c>
      <c r="T4072" s="5">
        <f t="shared" si="636"/>
        <v>16.5</v>
      </c>
      <c r="U4072" s="5">
        <f t="shared" si="637"/>
        <v>27.5</v>
      </c>
      <c r="V4072" t="str">
        <f t="shared" si="638"/>
        <v>theater</v>
      </c>
      <c r="W4072" t="str">
        <f t="shared" si="639"/>
        <v>plays</v>
      </c>
      <c r="X4072" s="8">
        <f t="shared" si="630"/>
        <v>2015</v>
      </c>
      <c r="Y4072" s="8">
        <f t="shared" si="631"/>
        <v>1</v>
      </c>
    </row>
    <row r="4073" spans="1:25" ht="19" customHeight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632"/>
        <v>42700.59642361111</v>
      </c>
      <c r="L4073" s="12">
        <f t="shared" si="633"/>
        <v>2016</v>
      </c>
      <c r="M4073" s="12">
        <f t="shared" si="634"/>
        <v>11</v>
      </c>
      <c r="N4073" s="11"/>
      <c r="O4073" s="11">
        <f t="shared" si="635"/>
        <v>42730.59642361111</v>
      </c>
      <c r="P4073" t="b">
        <v>0</v>
      </c>
      <c r="Q4073">
        <v>0</v>
      </c>
      <c r="R4073" t="b">
        <v>0</v>
      </c>
      <c r="S4073" t="s">
        <v>8271</v>
      </c>
      <c r="T4073" s="5">
        <f t="shared" si="636"/>
        <v>0</v>
      </c>
      <c r="U4073" s="5">
        <f t="shared" si="637"/>
        <v>0</v>
      </c>
      <c r="V4073" t="str">
        <f t="shared" si="638"/>
        <v>theater</v>
      </c>
      <c r="W4073" t="str">
        <f t="shared" si="639"/>
        <v>plays</v>
      </c>
      <c r="X4073" s="8">
        <f t="shared" si="630"/>
        <v>2016</v>
      </c>
      <c r="Y4073" s="8">
        <f t="shared" si="631"/>
        <v>11</v>
      </c>
    </row>
    <row r="4074" spans="1:25" ht="19" customHeight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632"/>
        <v>41812.566099537034</v>
      </c>
      <c r="L4074" s="12">
        <f t="shared" si="633"/>
        <v>2014</v>
      </c>
      <c r="M4074" s="12">
        <f t="shared" si="634"/>
        <v>6</v>
      </c>
      <c r="N4074" s="11"/>
      <c r="O4074" s="11">
        <f t="shared" si="635"/>
        <v>41872.566099537034</v>
      </c>
      <c r="P4074" t="b">
        <v>0</v>
      </c>
      <c r="Q4074">
        <v>2</v>
      </c>
      <c r="R4074" t="b">
        <v>0</v>
      </c>
      <c r="S4074" t="s">
        <v>8271</v>
      </c>
      <c r="T4074" s="5">
        <f t="shared" si="636"/>
        <v>0.4</v>
      </c>
      <c r="U4074" s="5">
        <f t="shared" si="637"/>
        <v>2</v>
      </c>
      <c r="V4074" t="str">
        <f t="shared" si="638"/>
        <v>theater</v>
      </c>
      <c r="W4074" t="str">
        <f t="shared" si="639"/>
        <v>plays</v>
      </c>
      <c r="X4074" s="8">
        <f t="shared" si="630"/>
        <v>2014</v>
      </c>
      <c r="Y4074" s="8">
        <f t="shared" si="631"/>
        <v>6</v>
      </c>
    </row>
    <row r="4075" spans="1:25" ht="19" customHeight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632"/>
        <v>42078.136874999997</v>
      </c>
      <c r="L4075" s="12">
        <f t="shared" si="633"/>
        <v>2015</v>
      </c>
      <c r="M4075" s="12">
        <f t="shared" si="634"/>
        <v>3</v>
      </c>
      <c r="N4075" s="11"/>
      <c r="O4075" s="11">
        <f t="shared" si="635"/>
        <v>42132.958333333336</v>
      </c>
      <c r="P4075" t="b">
        <v>0</v>
      </c>
      <c r="Q4075">
        <v>2</v>
      </c>
      <c r="R4075" t="b">
        <v>0</v>
      </c>
      <c r="S4075" t="s">
        <v>8271</v>
      </c>
      <c r="T4075" s="5">
        <f t="shared" si="636"/>
        <v>1.0571428571428572</v>
      </c>
      <c r="U4075" s="5">
        <f t="shared" si="637"/>
        <v>18.5</v>
      </c>
      <c r="V4075" t="str">
        <f t="shared" si="638"/>
        <v>theater</v>
      </c>
      <c r="W4075" t="str">
        <f t="shared" si="639"/>
        <v>plays</v>
      </c>
      <c r="X4075" s="8">
        <f t="shared" si="630"/>
        <v>2015</v>
      </c>
      <c r="Y4075" s="8">
        <f t="shared" si="631"/>
        <v>3</v>
      </c>
    </row>
    <row r="4076" spans="1:25" ht="19" customHeight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632"/>
        <v>42283.344618055555</v>
      </c>
      <c r="L4076" s="12">
        <f t="shared" si="633"/>
        <v>2015</v>
      </c>
      <c r="M4076" s="12">
        <f t="shared" si="634"/>
        <v>10</v>
      </c>
      <c r="N4076" s="11"/>
      <c r="O4076" s="11">
        <f t="shared" si="635"/>
        <v>42313.386284722219</v>
      </c>
      <c r="P4076" t="b">
        <v>0</v>
      </c>
      <c r="Q4076">
        <v>21</v>
      </c>
      <c r="R4076" t="b">
        <v>0</v>
      </c>
      <c r="S4076" t="s">
        <v>8271</v>
      </c>
      <c r="T4076" s="5">
        <f t="shared" si="636"/>
        <v>26.727272727272727</v>
      </c>
      <c r="U4076" s="5">
        <f t="shared" si="637"/>
        <v>35</v>
      </c>
      <c r="V4076" t="str">
        <f t="shared" si="638"/>
        <v>theater</v>
      </c>
      <c r="W4076" t="str">
        <f t="shared" si="639"/>
        <v>plays</v>
      </c>
      <c r="X4076" s="8">
        <f t="shared" si="630"/>
        <v>2015</v>
      </c>
      <c r="Y4076" s="8">
        <f t="shared" si="631"/>
        <v>10</v>
      </c>
    </row>
    <row r="4077" spans="1:25" ht="19" customHeight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632"/>
        <v>41778.837604166663</v>
      </c>
      <c r="L4077" s="12">
        <f t="shared" si="633"/>
        <v>2014</v>
      </c>
      <c r="M4077" s="12">
        <f t="shared" si="634"/>
        <v>5</v>
      </c>
      <c r="N4077" s="11"/>
      <c r="O4077" s="11">
        <f t="shared" si="635"/>
        <v>41820.519444444442</v>
      </c>
      <c r="P4077" t="b">
        <v>0</v>
      </c>
      <c r="Q4077">
        <v>13</v>
      </c>
      <c r="R4077" t="b">
        <v>0</v>
      </c>
      <c r="S4077" t="s">
        <v>8271</v>
      </c>
      <c r="T4077" s="5">
        <f t="shared" si="636"/>
        <v>28.799999999999997</v>
      </c>
      <c r="U4077" s="5">
        <f t="shared" si="637"/>
        <v>44.307692307692307</v>
      </c>
      <c r="V4077" t="str">
        <f t="shared" si="638"/>
        <v>theater</v>
      </c>
      <c r="W4077" t="str">
        <f t="shared" si="639"/>
        <v>plays</v>
      </c>
      <c r="X4077" s="8">
        <f t="shared" si="630"/>
        <v>2014</v>
      </c>
      <c r="Y4077" s="8">
        <f t="shared" si="631"/>
        <v>5</v>
      </c>
    </row>
    <row r="4078" spans="1:25" ht="19" customHeight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632"/>
        <v>41905.587372685179</v>
      </c>
      <c r="L4078" s="12">
        <f t="shared" si="633"/>
        <v>2014</v>
      </c>
      <c r="M4078" s="12">
        <f t="shared" si="634"/>
        <v>9</v>
      </c>
      <c r="N4078" s="11"/>
      <c r="O4078" s="11">
        <f t="shared" si="635"/>
        <v>41933.618750000001</v>
      </c>
      <c r="P4078" t="b">
        <v>0</v>
      </c>
      <c r="Q4078">
        <v>0</v>
      </c>
      <c r="R4078" t="b">
        <v>0</v>
      </c>
      <c r="S4078" t="s">
        <v>8271</v>
      </c>
      <c r="T4078" s="5">
        <f t="shared" si="636"/>
        <v>0</v>
      </c>
      <c r="U4078" s="5">
        <f t="shared" si="637"/>
        <v>0</v>
      </c>
      <c r="V4078" t="str">
        <f t="shared" si="638"/>
        <v>theater</v>
      </c>
      <c r="W4078" t="str">
        <f t="shared" si="639"/>
        <v>plays</v>
      </c>
      <c r="X4078" s="8">
        <f t="shared" si="630"/>
        <v>2014</v>
      </c>
      <c r="Y4078" s="8">
        <f t="shared" si="631"/>
        <v>9</v>
      </c>
    </row>
    <row r="4079" spans="1:25" ht="19" customHeight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632"/>
        <v>42695.502245370364</v>
      </c>
      <c r="L4079" s="12">
        <f t="shared" si="633"/>
        <v>2016</v>
      </c>
      <c r="M4079" s="12">
        <f t="shared" si="634"/>
        <v>11</v>
      </c>
      <c r="N4079" s="11"/>
      <c r="O4079" s="11">
        <f t="shared" si="635"/>
        <v>42725.502245370364</v>
      </c>
      <c r="P4079" t="b">
        <v>0</v>
      </c>
      <c r="Q4079">
        <v>6</v>
      </c>
      <c r="R4079" t="b">
        <v>0</v>
      </c>
      <c r="S4079" t="s">
        <v>8271</v>
      </c>
      <c r="T4079" s="5">
        <f t="shared" si="636"/>
        <v>8.9</v>
      </c>
      <c r="U4079" s="5">
        <f t="shared" si="637"/>
        <v>222.5</v>
      </c>
      <c r="V4079" t="str">
        <f t="shared" si="638"/>
        <v>theater</v>
      </c>
      <c r="W4079" t="str">
        <f t="shared" si="639"/>
        <v>plays</v>
      </c>
      <c r="X4079" s="8">
        <f t="shared" si="630"/>
        <v>2016</v>
      </c>
      <c r="Y4079" s="8">
        <f t="shared" si="631"/>
        <v>11</v>
      </c>
    </row>
    <row r="4080" spans="1:25" ht="19" customHeight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632"/>
        <v>42732.579189814809</v>
      </c>
      <c r="L4080" s="12">
        <f t="shared" si="633"/>
        <v>2016</v>
      </c>
      <c r="M4080" s="12">
        <f t="shared" si="634"/>
        <v>12</v>
      </c>
      <c r="N4080" s="11"/>
      <c r="O4080" s="11">
        <f t="shared" si="635"/>
        <v>42762.579189814809</v>
      </c>
      <c r="P4080" t="b">
        <v>0</v>
      </c>
      <c r="Q4080">
        <v>0</v>
      </c>
      <c r="R4080" t="b">
        <v>0</v>
      </c>
      <c r="S4080" t="s">
        <v>8271</v>
      </c>
      <c r="T4080" s="5">
        <f t="shared" si="636"/>
        <v>0</v>
      </c>
      <c r="U4080" s="5">
        <f t="shared" si="637"/>
        <v>0</v>
      </c>
      <c r="V4080" t="str">
        <f t="shared" si="638"/>
        <v>theater</v>
      </c>
      <c r="W4080" t="str">
        <f t="shared" si="639"/>
        <v>plays</v>
      </c>
      <c r="X4080" s="8">
        <f t="shared" si="630"/>
        <v>2016</v>
      </c>
      <c r="Y4080" s="8">
        <f t="shared" si="631"/>
        <v>12</v>
      </c>
    </row>
    <row r="4081" spans="1:25" ht="19" customHeight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632"/>
        <v>42510.730567129627</v>
      </c>
      <c r="L4081" s="12">
        <f t="shared" si="633"/>
        <v>2016</v>
      </c>
      <c r="M4081" s="12">
        <f t="shared" si="634"/>
        <v>5</v>
      </c>
      <c r="N4081" s="11"/>
      <c r="O4081" s="11">
        <f t="shared" si="635"/>
        <v>42540.730567129627</v>
      </c>
      <c r="P4081" t="b">
        <v>0</v>
      </c>
      <c r="Q4081">
        <v>1</v>
      </c>
      <c r="R4081" t="b">
        <v>0</v>
      </c>
      <c r="S4081" t="s">
        <v>8271</v>
      </c>
      <c r="T4081" s="5">
        <f t="shared" si="636"/>
        <v>0.16666666666666669</v>
      </c>
      <c r="U4081" s="5">
        <f t="shared" si="637"/>
        <v>5</v>
      </c>
      <c r="V4081" t="str">
        <f t="shared" si="638"/>
        <v>theater</v>
      </c>
      <c r="W4081" t="str">
        <f t="shared" si="639"/>
        <v>plays</v>
      </c>
      <c r="X4081" s="8">
        <f t="shared" si="630"/>
        <v>2016</v>
      </c>
      <c r="Y4081" s="8">
        <f t="shared" si="631"/>
        <v>5</v>
      </c>
    </row>
    <row r="4082" spans="1:25" ht="19" customHeight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632"/>
        <v>42511.489768518521</v>
      </c>
      <c r="L4082" s="12">
        <f t="shared" si="633"/>
        <v>2016</v>
      </c>
      <c r="M4082" s="12">
        <f t="shared" si="634"/>
        <v>5</v>
      </c>
      <c r="N4082" s="11"/>
      <c r="O4082" s="11">
        <f t="shared" si="635"/>
        <v>42535.579166666663</v>
      </c>
      <c r="P4082" t="b">
        <v>0</v>
      </c>
      <c r="Q4082">
        <v>0</v>
      </c>
      <c r="R4082" t="b">
        <v>0</v>
      </c>
      <c r="S4082" t="s">
        <v>8271</v>
      </c>
      <c r="T4082" s="5">
        <f t="shared" si="636"/>
        <v>0</v>
      </c>
      <c r="U4082" s="5">
        <f t="shared" si="637"/>
        <v>0</v>
      </c>
      <c r="V4082" t="str">
        <f t="shared" si="638"/>
        <v>theater</v>
      </c>
      <c r="W4082" t="str">
        <f t="shared" si="639"/>
        <v>plays</v>
      </c>
      <c r="X4082" s="8">
        <f t="shared" si="630"/>
        <v>2016</v>
      </c>
      <c r="Y4082" s="8">
        <f t="shared" si="631"/>
        <v>5</v>
      </c>
    </row>
    <row r="4083" spans="1:25" ht="19" customHeight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632"/>
        <v>42041.372974537029</v>
      </c>
      <c r="L4083" s="12">
        <f t="shared" si="633"/>
        <v>2015</v>
      </c>
      <c r="M4083" s="12">
        <f t="shared" si="634"/>
        <v>2</v>
      </c>
      <c r="N4083" s="11"/>
      <c r="O4083" s="11">
        <f t="shared" si="635"/>
        <v>42071.331307870372</v>
      </c>
      <c r="P4083" t="b">
        <v>0</v>
      </c>
      <c r="Q4083">
        <v>12</v>
      </c>
      <c r="R4083" t="b">
        <v>0</v>
      </c>
      <c r="S4083" t="s">
        <v>8271</v>
      </c>
      <c r="T4083" s="5">
        <f t="shared" si="636"/>
        <v>15.737410071942445</v>
      </c>
      <c r="U4083" s="5">
        <f t="shared" si="637"/>
        <v>29.166666666666668</v>
      </c>
      <c r="V4083" t="str">
        <f t="shared" si="638"/>
        <v>theater</v>
      </c>
      <c r="W4083" t="str">
        <f t="shared" si="639"/>
        <v>plays</v>
      </c>
      <c r="X4083" s="8">
        <f t="shared" si="630"/>
        <v>2015</v>
      </c>
      <c r="Y4083" s="8">
        <f t="shared" si="631"/>
        <v>2</v>
      </c>
    </row>
    <row r="4084" spans="1:25" ht="19" customHeight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632"/>
        <v>42306.980937499997</v>
      </c>
      <c r="L4084" s="12">
        <f t="shared" si="633"/>
        <v>2015</v>
      </c>
      <c r="M4084" s="12">
        <f t="shared" si="634"/>
        <v>10</v>
      </c>
      <c r="N4084" s="11"/>
      <c r="O4084" s="11">
        <f t="shared" si="635"/>
        <v>42322.749999999993</v>
      </c>
      <c r="P4084" t="b">
        <v>0</v>
      </c>
      <c r="Q4084">
        <v>2</v>
      </c>
      <c r="R4084" t="b">
        <v>0</v>
      </c>
      <c r="S4084" t="s">
        <v>8271</v>
      </c>
      <c r="T4084" s="5">
        <f t="shared" si="636"/>
        <v>2</v>
      </c>
      <c r="U4084" s="5">
        <f t="shared" si="637"/>
        <v>1.5</v>
      </c>
      <c r="V4084" t="str">
        <f t="shared" si="638"/>
        <v>theater</v>
      </c>
      <c r="W4084" t="str">
        <f t="shared" si="639"/>
        <v>plays</v>
      </c>
      <c r="X4084" s="8">
        <f t="shared" si="630"/>
        <v>2015</v>
      </c>
      <c r="Y4084" s="8">
        <f t="shared" si="631"/>
        <v>10</v>
      </c>
    </row>
    <row r="4085" spans="1:25" ht="19" customHeight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632"/>
        <v>42353.553425925922</v>
      </c>
      <c r="L4085" s="12">
        <f t="shared" si="633"/>
        <v>2015</v>
      </c>
      <c r="M4085" s="12">
        <f t="shared" si="634"/>
        <v>12</v>
      </c>
      <c r="N4085" s="11"/>
      <c r="O4085" s="11">
        <f t="shared" si="635"/>
        <v>42383.553425925922</v>
      </c>
      <c r="P4085" t="b">
        <v>0</v>
      </c>
      <c r="Q4085">
        <v>6</v>
      </c>
      <c r="R4085" t="b">
        <v>0</v>
      </c>
      <c r="S4085" t="s">
        <v>8271</v>
      </c>
      <c r="T4085" s="5">
        <f t="shared" si="636"/>
        <v>21.685714285714287</v>
      </c>
      <c r="U4085" s="5">
        <f t="shared" si="637"/>
        <v>126.5</v>
      </c>
      <c r="V4085" t="str">
        <f t="shared" si="638"/>
        <v>theater</v>
      </c>
      <c r="W4085" t="str">
        <f t="shared" si="639"/>
        <v>plays</v>
      </c>
      <c r="X4085" s="8">
        <f t="shared" si="630"/>
        <v>2015</v>
      </c>
      <c r="Y4085" s="8">
        <f t="shared" si="631"/>
        <v>12</v>
      </c>
    </row>
    <row r="4086" spans="1:25" ht="19" customHeight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632"/>
        <v>42622.228078703702</v>
      </c>
      <c r="L4086" s="12">
        <f t="shared" si="633"/>
        <v>2016</v>
      </c>
      <c r="M4086" s="12">
        <f t="shared" si="634"/>
        <v>9</v>
      </c>
      <c r="N4086" s="11"/>
      <c r="O4086" s="11">
        <f t="shared" si="635"/>
        <v>42652.228078703702</v>
      </c>
      <c r="P4086" t="b">
        <v>0</v>
      </c>
      <c r="Q4086">
        <v>1</v>
      </c>
      <c r="R4086" t="b">
        <v>0</v>
      </c>
      <c r="S4086" t="s">
        <v>8271</v>
      </c>
      <c r="T4086" s="5">
        <f t="shared" si="636"/>
        <v>0.33333333333333337</v>
      </c>
      <c r="U4086" s="5">
        <f t="shared" si="637"/>
        <v>10</v>
      </c>
      <c r="V4086" t="str">
        <f t="shared" si="638"/>
        <v>theater</v>
      </c>
      <c r="W4086" t="str">
        <f t="shared" si="639"/>
        <v>plays</v>
      </c>
      <c r="X4086" s="8">
        <f t="shared" si="630"/>
        <v>2016</v>
      </c>
      <c r="Y4086" s="8">
        <f t="shared" si="631"/>
        <v>9</v>
      </c>
    </row>
    <row r="4087" spans="1:25" ht="19" customHeight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632"/>
        <v>42058.395543981482</v>
      </c>
      <c r="L4087" s="12">
        <f t="shared" si="633"/>
        <v>2015</v>
      </c>
      <c r="M4087" s="12">
        <f t="shared" si="634"/>
        <v>2</v>
      </c>
      <c r="N4087" s="11"/>
      <c r="O4087" s="11">
        <f t="shared" si="635"/>
        <v>42086.957638888889</v>
      </c>
      <c r="P4087" t="b">
        <v>0</v>
      </c>
      <c r="Q4087">
        <v>1</v>
      </c>
      <c r="R4087" t="b">
        <v>0</v>
      </c>
      <c r="S4087" t="s">
        <v>8271</v>
      </c>
      <c r="T4087" s="5">
        <f t="shared" si="636"/>
        <v>0.2857142857142857</v>
      </c>
      <c r="U4087" s="5">
        <f t="shared" si="637"/>
        <v>10</v>
      </c>
      <c r="V4087" t="str">
        <f t="shared" si="638"/>
        <v>theater</v>
      </c>
      <c r="W4087" t="str">
        <f t="shared" si="639"/>
        <v>plays</v>
      </c>
      <c r="X4087" s="8">
        <f t="shared" si="630"/>
        <v>2015</v>
      </c>
      <c r="Y4087" s="8">
        <f t="shared" si="631"/>
        <v>2</v>
      </c>
    </row>
    <row r="4088" spans="1:25" ht="19" customHeight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632"/>
        <v>42304.732627314814</v>
      </c>
      <c r="L4088" s="12">
        <f t="shared" si="633"/>
        <v>2015</v>
      </c>
      <c r="M4088" s="12">
        <f t="shared" si="634"/>
        <v>10</v>
      </c>
      <c r="N4088" s="11"/>
      <c r="O4088" s="11">
        <f t="shared" si="635"/>
        <v>42328.958333333336</v>
      </c>
      <c r="P4088" t="b">
        <v>0</v>
      </c>
      <c r="Q4088">
        <v>5</v>
      </c>
      <c r="R4088" t="b">
        <v>0</v>
      </c>
      <c r="S4088" t="s">
        <v>8271</v>
      </c>
      <c r="T4088" s="5">
        <f t="shared" si="636"/>
        <v>4.7</v>
      </c>
      <c r="U4088" s="5">
        <f t="shared" si="637"/>
        <v>9.4</v>
      </c>
      <c r="V4088" t="str">
        <f t="shared" si="638"/>
        <v>theater</v>
      </c>
      <c r="W4088" t="str">
        <f t="shared" si="639"/>
        <v>plays</v>
      </c>
      <c r="X4088" s="8">
        <f t="shared" si="630"/>
        <v>2015</v>
      </c>
      <c r="Y4088" s="8">
        <f t="shared" si="631"/>
        <v>10</v>
      </c>
    </row>
    <row r="4089" spans="1:25" ht="19" customHeight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632"/>
        <v>42538.53456018518</v>
      </c>
      <c r="L4089" s="12">
        <f t="shared" si="633"/>
        <v>2016</v>
      </c>
      <c r="M4089" s="12">
        <f t="shared" si="634"/>
        <v>6</v>
      </c>
      <c r="N4089" s="11"/>
      <c r="O4089" s="11">
        <f t="shared" si="635"/>
        <v>42568.53456018518</v>
      </c>
      <c r="P4089" t="b">
        <v>0</v>
      </c>
      <c r="Q4089">
        <v>0</v>
      </c>
      <c r="R4089" t="b">
        <v>0</v>
      </c>
      <c r="S4089" t="s">
        <v>8271</v>
      </c>
      <c r="T4089" s="5">
        <f t="shared" si="636"/>
        <v>0</v>
      </c>
      <c r="U4089" s="5">
        <f t="shared" si="637"/>
        <v>0</v>
      </c>
      <c r="V4089" t="str">
        <f t="shared" si="638"/>
        <v>theater</v>
      </c>
      <c r="W4089" t="str">
        <f t="shared" si="639"/>
        <v>plays</v>
      </c>
      <c r="X4089" s="8">
        <f t="shared" si="630"/>
        <v>2016</v>
      </c>
      <c r="Y4089" s="8">
        <f t="shared" si="631"/>
        <v>6</v>
      </c>
    </row>
    <row r="4090" spans="1:25" ht="19" customHeight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632"/>
        <v>41990.40421296296</v>
      </c>
      <c r="L4090" s="12">
        <f t="shared" si="633"/>
        <v>2014</v>
      </c>
      <c r="M4090" s="12">
        <f t="shared" si="634"/>
        <v>12</v>
      </c>
      <c r="N4090" s="11"/>
      <c r="O4090" s="11">
        <f t="shared" si="635"/>
        <v>42020.226388888885</v>
      </c>
      <c r="P4090" t="b">
        <v>0</v>
      </c>
      <c r="Q4090">
        <v>3</v>
      </c>
      <c r="R4090" t="b">
        <v>0</v>
      </c>
      <c r="S4090" t="s">
        <v>8271</v>
      </c>
      <c r="T4090" s="5">
        <f t="shared" si="636"/>
        <v>10.8</v>
      </c>
      <c r="U4090" s="5">
        <f t="shared" si="637"/>
        <v>72</v>
      </c>
      <c r="V4090" t="str">
        <f t="shared" si="638"/>
        <v>theater</v>
      </c>
      <c r="W4090" t="str">
        <f t="shared" si="639"/>
        <v>plays</v>
      </c>
      <c r="X4090" s="8">
        <f t="shared" si="630"/>
        <v>2014</v>
      </c>
      <c r="Y4090" s="8">
        <f t="shared" si="631"/>
        <v>12</v>
      </c>
    </row>
    <row r="4091" spans="1:25" ht="19" customHeight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632"/>
        <v>42122.524166666662</v>
      </c>
      <c r="L4091" s="12">
        <f t="shared" si="633"/>
        <v>2015</v>
      </c>
      <c r="M4091" s="12">
        <f t="shared" si="634"/>
        <v>4</v>
      </c>
      <c r="N4091" s="11"/>
      <c r="O4091" s="11">
        <f t="shared" si="635"/>
        <v>42155.524305555555</v>
      </c>
      <c r="P4091" t="b">
        <v>0</v>
      </c>
      <c r="Q4091">
        <v>8</v>
      </c>
      <c r="R4091" t="b">
        <v>0</v>
      </c>
      <c r="S4091" t="s">
        <v>8271</v>
      </c>
      <c r="T4091" s="5">
        <f t="shared" si="636"/>
        <v>4.8</v>
      </c>
      <c r="U4091" s="5">
        <f t="shared" si="637"/>
        <v>30</v>
      </c>
      <c r="V4091" t="str">
        <f t="shared" si="638"/>
        <v>theater</v>
      </c>
      <c r="W4091" t="str">
        <f t="shared" si="639"/>
        <v>plays</v>
      </c>
      <c r="X4091" s="8">
        <f t="shared" si="630"/>
        <v>2015</v>
      </c>
      <c r="Y4091" s="8">
        <f t="shared" si="631"/>
        <v>4</v>
      </c>
    </row>
    <row r="4092" spans="1:25" ht="19" customHeight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632"/>
        <v>42209.464548611104</v>
      </c>
      <c r="L4092" s="12">
        <f t="shared" si="633"/>
        <v>2015</v>
      </c>
      <c r="M4092" s="12">
        <f t="shared" si="634"/>
        <v>7</v>
      </c>
      <c r="N4092" s="11"/>
      <c r="O4092" s="11">
        <f t="shared" si="635"/>
        <v>42223.416666666664</v>
      </c>
      <c r="P4092" t="b">
        <v>0</v>
      </c>
      <c r="Q4092">
        <v>3</v>
      </c>
      <c r="R4092" t="b">
        <v>0</v>
      </c>
      <c r="S4092" t="s">
        <v>8271</v>
      </c>
      <c r="T4092" s="5">
        <f t="shared" si="636"/>
        <v>3.2</v>
      </c>
      <c r="U4092" s="5">
        <f t="shared" si="637"/>
        <v>10.666666666666666</v>
      </c>
      <c r="V4092" t="str">
        <f t="shared" si="638"/>
        <v>theater</v>
      </c>
      <c r="W4092" t="str">
        <f t="shared" si="639"/>
        <v>plays</v>
      </c>
      <c r="X4092" s="8">
        <f t="shared" si="630"/>
        <v>2015</v>
      </c>
      <c r="Y4092" s="8">
        <f t="shared" si="631"/>
        <v>7</v>
      </c>
    </row>
    <row r="4093" spans="1:25" ht="19" customHeight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632"/>
        <v>41990.298043981478</v>
      </c>
      <c r="L4093" s="12">
        <f t="shared" si="633"/>
        <v>2014</v>
      </c>
      <c r="M4093" s="12">
        <f t="shared" si="634"/>
        <v>12</v>
      </c>
      <c r="N4093" s="11"/>
      <c r="O4093" s="11">
        <f t="shared" si="635"/>
        <v>42020.298043981478</v>
      </c>
      <c r="P4093" t="b">
        <v>0</v>
      </c>
      <c r="Q4093">
        <v>8</v>
      </c>
      <c r="R4093" t="b">
        <v>0</v>
      </c>
      <c r="S4093" t="s">
        <v>8271</v>
      </c>
      <c r="T4093" s="5">
        <f t="shared" si="636"/>
        <v>12.75</v>
      </c>
      <c r="U4093" s="5">
        <f t="shared" si="637"/>
        <v>25.5</v>
      </c>
      <c r="V4093" t="str">
        <f t="shared" si="638"/>
        <v>theater</v>
      </c>
      <c r="W4093" t="str">
        <f t="shared" si="639"/>
        <v>plays</v>
      </c>
      <c r="X4093" s="8">
        <f t="shared" si="630"/>
        <v>2014</v>
      </c>
      <c r="Y4093" s="8">
        <f t="shared" si="631"/>
        <v>12</v>
      </c>
    </row>
    <row r="4094" spans="1:25" ht="19" customHeight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632"/>
        <v>42038.986655092587</v>
      </c>
      <c r="L4094" s="12">
        <f t="shared" si="633"/>
        <v>2015</v>
      </c>
      <c r="M4094" s="12">
        <f t="shared" si="634"/>
        <v>2</v>
      </c>
      <c r="N4094" s="11"/>
      <c r="O4094" s="11">
        <f t="shared" si="635"/>
        <v>42098.944988425923</v>
      </c>
      <c r="P4094" t="b">
        <v>0</v>
      </c>
      <c r="Q4094">
        <v>1</v>
      </c>
      <c r="R4094" t="b">
        <v>0</v>
      </c>
      <c r="S4094" t="s">
        <v>8271</v>
      </c>
      <c r="T4094" s="5">
        <f t="shared" si="636"/>
        <v>1.8181818181818181E-2</v>
      </c>
      <c r="U4094" s="5">
        <f t="shared" si="637"/>
        <v>20</v>
      </c>
      <c r="V4094" t="str">
        <f t="shared" si="638"/>
        <v>theater</v>
      </c>
      <c r="W4094" t="str">
        <f t="shared" si="639"/>
        <v>plays</v>
      </c>
      <c r="X4094" s="8">
        <f t="shared" si="630"/>
        <v>2015</v>
      </c>
      <c r="Y4094" s="8">
        <f t="shared" si="631"/>
        <v>2</v>
      </c>
    </row>
    <row r="4095" spans="1:25" ht="19" customHeight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632"/>
        <v>42178.607557870368</v>
      </c>
      <c r="L4095" s="12">
        <f t="shared" si="633"/>
        <v>2015</v>
      </c>
      <c r="M4095" s="12">
        <f t="shared" si="634"/>
        <v>6</v>
      </c>
      <c r="N4095" s="11"/>
      <c r="O4095" s="11">
        <f t="shared" si="635"/>
        <v>42238.607557870368</v>
      </c>
      <c r="P4095" t="b">
        <v>0</v>
      </c>
      <c r="Q4095">
        <v>4</v>
      </c>
      <c r="R4095" t="b">
        <v>0</v>
      </c>
      <c r="S4095" t="s">
        <v>8271</v>
      </c>
      <c r="T4095" s="5">
        <f t="shared" si="636"/>
        <v>2.4</v>
      </c>
      <c r="U4095" s="5">
        <f t="shared" si="637"/>
        <v>15</v>
      </c>
      <c r="V4095" t="str">
        <f t="shared" si="638"/>
        <v>theater</v>
      </c>
      <c r="W4095" t="str">
        <f t="shared" si="639"/>
        <v>plays</v>
      </c>
      <c r="X4095" s="8">
        <f t="shared" si="630"/>
        <v>2015</v>
      </c>
      <c r="Y4095" s="8">
        <f t="shared" si="631"/>
        <v>6</v>
      </c>
    </row>
    <row r="4096" spans="1:25" ht="19" customHeight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632"/>
        <v>41889.878472222219</v>
      </c>
      <c r="L4096" s="12">
        <f t="shared" si="633"/>
        <v>2014</v>
      </c>
      <c r="M4096" s="12">
        <f t="shared" si="634"/>
        <v>9</v>
      </c>
      <c r="N4096" s="11"/>
      <c r="O4096" s="11">
        <f t="shared" si="635"/>
        <v>41933.999305555553</v>
      </c>
      <c r="P4096" t="b">
        <v>0</v>
      </c>
      <c r="Q4096">
        <v>8</v>
      </c>
      <c r="R4096" t="b">
        <v>0</v>
      </c>
      <c r="S4096" t="s">
        <v>8271</v>
      </c>
      <c r="T4096" s="5">
        <f t="shared" si="636"/>
        <v>36.5</v>
      </c>
      <c r="U4096" s="5">
        <f t="shared" si="637"/>
        <v>91.25</v>
      </c>
      <c r="V4096" t="str">
        <f t="shared" si="638"/>
        <v>theater</v>
      </c>
      <c r="W4096" t="str">
        <f t="shared" si="639"/>
        <v>plays</v>
      </c>
      <c r="X4096" s="8">
        <f t="shared" si="630"/>
        <v>2014</v>
      </c>
      <c r="Y4096" s="8">
        <f t="shared" si="631"/>
        <v>9</v>
      </c>
    </row>
    <row r="4097" spans="1:25" ht="19" customHeight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632"/>
        <v>42692.823495370372</v>
      </c>
      <c r="L4097" s="12">
        <f t="shared" si="633"/>
        <v>2016</v>
      </c>
      <c r="M4097" s="12">
        <f t="shared" si="634"/>
        <v>11</v>
      </c>
      <c r="N4097" s="11"/>
      <c r="O4097" s="11">
        <f t="shared" si="635"/>
        <v>42722.823495370372</v>
      </c>
      <c r="P4097" t="b">
        <v>0</v>
      </c>
      <c r="Q4097">
        <v>1</v>
      </c>
      <c r="R4097" t="b">
        <v>0</v>
      </c>
      <c r="S4097" t="s">
        <v>8271</v>
      </c>
      <c r="T4097" s="5">
        <f t="shared" si="636"/>
        <v>2.666666666666667</v>
      </c>
      <c r="U4097" s="5">
        <f t="shared" si="637"/>
        <v>800</v>
      </c>
      <c r="V4097" t="str">
        <f t="shared" si="638"/>
        <v>theater</v>
      </c>
      <c r="W4097" t="str">
        <f t="shared" si="639"/>
        <v>plays</v>
      </c>
      <c r="X4097" s="8">
        <f t="shared" si="630"/>
        <v>2016</v>
      </c>
      <c r="Y4097" s="8">
        <f t="shared" si="631"/>
        <v>11</v>
      </c>
    </row>
    <row r="4098" spans="1:25" ht="19" customHeight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si="632"/>
        <v>42750.321979166663</v>
      </c>
      <c r="L4098" s="12">
        <f t="shared" si="633"/>
        <v>2017</v>
      </c>
      <c r="M4098" s="12">
        <f t="shared" si="634"/>
        <v>1</v>
      </c>
      <c r="N4098" s="11"/>
      <c r="O4098" s="11">
        <f t="shared" si="635"/>
        <v>42794.160416666666</v>
      </c>
      <c r="P4098" t="b">
        <v>0</v>
      </c>
      <c r="Q4098">
        <v>5</v>
      </c>
      <c r="R4098" t="b">
        <v>0</v>
      </c>
      <c r="S4098" t="s">
        <v>8271</v>
      </c>
      <c r="T4098" s="5">
        <f t="shared" si="636"/>
        <v>11.428571428571429</v>
      </c>
      <c r="U4098" s="5">
        <f t="shared" si="637"/>
        <v>80</v>
      </c>
      <c r="V4098" t="str">
        <f t="shared" si="638"/>
        <v>theater</v>
      </c>
      <c r="W4098" t="str">
        <f t="shared" si="639"/>
        <v>plays</v>
      </c>
      <c r="X4098" s="8">
        <f t="shared" ref="X4098:X4115" si="640">L4098</f>
        <v>2017</v>
      </c>
      <c r="Y4098" s="8">
        <f t="shared" ref="Y4098:Y4115" si="641">M4098</f>
        <v>1</v>
      </c>
    </row>
    <row r="4099" spans="1:25" ht="19" customHeight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ref="K4099:K4115" si="642">(J4099/86400)+25569+(-5/24)</f>
        <v>42344.616168981483</v>
      </c>
      <c r="L4099" s="12">
        <f t="shared" ref="L4099:L4115" si="643">YEAR(K4099)</f>
        <v>2015</v>
      </c>
      <c r="M4099" s="12">
        <f t="shared" ref="M4099:M4115" si="644">MONTH(K4099)</f>
        <v>12</v>
      </c>
      <c r="N4099" s="11"/>
      <c r="O4099" s="11">
        <f t="shared" ref="O4099:O4115" si="645">(I4099/86400)+25569+(-5/24)</f>
        <v>42400.788194444445</v>
      </c>
      <c r="P4099" t="b">
        <v>0</v>
      </c>
      <c r="Q4099">
        <v>0</v>
      </c>
      <c r="R4099" t="b">
        <v>0</v>
      </c>
      <c r="S4099" t="s">
        <v>8271</v>
      </c>
      <c r="T4099" s="5">
        <f t="shared" ref="T4099:T4115" si="646">E4099/D4099*100</f>
        <v>0</v>
      </c>
      <c r="U4099" s="5">
        <f t="shared" ref="U4099:U4115" si="647">IF(Q4099&gt;0,E4099/Q4099,0)</f>
        <v>0</v>
      </c>
      <c r="V4099" t="str">
        <f t="shared" ref="V4099:V4115" si="648">LEFT(S4099,SEARCH("/",S4099)-1)</f>
        <v>theater</v>
      </c>
      <c r="W4099" t="str">
        <f t="shared" ref="W4099:W4115" si="649">RIGHT($S4099,LEN($S4099)-SEARCH("/",$S4099))</f>
        <v>plays</v>
      </c>
      <c r="X4099" s="8">
        <f t="shared" si="640"/>
        <v>2015</v>
      </c>
      <c r="Y4099" s="8">
        <f t="shared" si="641"/>
        <v>12</v>
      </c>
    </row>
    <row r="4100" spans="1:25" ht="19" customHeight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642"/>
        <v>42495.51385416666</v>
      </c>
      <c r="L4100" s="12">
        <f t="shared" si="643"/>
        <v>2016</v>
      </c>
      <c r="M4100" s="12">
        <f t="shared" si="644"/>
        <v>5</v>
      </c>
      <c r="N4100" s="11"/>
      <c r="O4100" s="11">
        <f t="shared" si="645"/>
        <v>42525.51385416666</v>
      </c>
      <c r="P4100" t="b">
        <v>0</v>
      </c>
      <c r="Q4100">
        <v>0</v>
      </c>
      <c r="R4100" t="b">
        <v>0</v>
      </c>
      <c r="S4100" t="s">
        <v>8271</v>
      </c>
      <c r="T4100" s="5">
        <f t="shared" si="646"/>
        <v>0</v>
      </c>
      <c r="U4100" s="5">
        <f t="shared" si="647"/>
        <v>0</v>
      </c>
      <c r="V4100" t="str">
        <f t="shared" si="648"/>
        <v>theater</v>
      </c>
      <c r="W4100" t="str">
        <f t="shared" si="649"/>
        <v>plays</v>
      </c>
      <c r="X4100" s="8">
        <f t="shared" si="640"/>
        <v>2016</v>
      </c>
      <c r="Y4100" s="8">
        <f t="shared" si="641"/>
        <v>5</v>
      </c>
    </row>
    <row r="4101" spans="1:25" ht="19" customHeight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642"/>
        <v>42570.642048611109</v>
      </c>
      <c r="L4101" s="12">
        <f t="shared" si="643"/>
        <v>2016</v>
      </c>
      <c r="M4101" s="12">
        <f t="shared" si="644"/>
        <v>7</v>
      </c>
      <c r="N4101" s="11"/>
      <c r="O4101" s="11">
        <f t="shared" si="645"/>
        <v>42615.642048611109</v>
      </c>
      <c r="P4101" t="b">
        <v>0</v>
      </c>
      <c r="Q4101">
        <v>1</v>
      </c>
      <c r="R4101" t="b">
        <v>0</v>
      </c>
      <c r="S4101" t="s">
        <v>8271</v>
      </c>
      <c r="T4101" s="5">
        <f t="shared" si="646"/>
        <v>1.1111111111111112</v>
      </c>
      <c r="U4101" s="5">
        <f t="shared" si="647"/>
        <v>50</v>
      </c>
      <c r="V4101" t="str">
        <f t="shared" si="648"/>
        <v>theater</v>
      </c>
      <c r="W4101" t="str">
        <f t="shared" si="649"/>
        <v>plays</v>
      </c>
      <c r="X4101" s="8">
        <f t="shared" si="640"/>
        <v>2016</v>
      </c>
      <c r="Y4101" s="8">
        <f t="shared" si="641"/>
        <v>7</v>
      </c>
    </row>
    <row r="4102" spans="1:25" ht="19" customHeight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642"/>
        <v>41926.916550925926</v>
      </c>
      <c r="L4102" s="12">
        <f t="shared" si="643"/>
        <v>2014</v>
      </c>
      <c r="M4102" s="12">
        <f t="shared" si="644"/>
        <v>10</v>
      </c>
      <c r="N4102" s="11"/>
      <c r="O4102" s="11">
        <f t="shared" si="645"/>
        <v>41936.916550925926</v>
      </c>
      <c r="P4102" t="b">
        <v>0</v>
      </c>
      <c r="Q4102">
        <v>0</v>
      </c>
      <c r="R4102" t="b">
        <v>0</v>
      </c>
      <c r="S4102" t="s">
        <v>8271</v>
      </c>
      <c r="T4102" s="5">
        <f t="shared" si="646"/>
        <v>0</v>
      </c>
      <c r="U4102" s="5">
        <f t="shared" si="647"/>
        <v>0</v>
      </c>
      <c r="V4102" t="str">
        <f t="shared" si="648"/>
        <v>theater</v>
      </c>
      <c r="W4102" t="str">
        <f t="shared" si="649"/>
        <v>plays</v>
      </c>
      <c r="X4102" s="8">
        <f t="shared" si="640"/>
        <v>2014</v>
      </c>
      <c r="Y4102" s="8">
        <f t="shared" si="641"/>
        <v>10</v>
      </c>
    </row>
    <row r="4103" spans="1:25" ht="19" customHeight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642"/>
        <v>42730.695393518516</v>
      </c>
      <c r="L4103" s="12">
        <f t="shared" si="643"/>
        <v>2016</v>
      </c>
      <c r="M4103" s="12">
        <f t="shared" si="644"/>
        <v>12</v>
      </c>
      <c r="N4103" s="11"/>
      <c r="O4103" s="11">
        <f t="shared" si="645"/>
        <v>42760.695393518516</v>
      </c>
      <c r="P4103" t="b">
        <v>0</v>
      </c>
      <c r="Q4103">
        <v>0</v>
      </c>
      <c r="R4103" t="b">
        <v>0</v>
      </c>
      <c r="S4103" t="s">
        <v>8271</v>
      </c>
      <c r="T4103" s="5">
        <f t="shared" si="646"/>
        <v>0</v>
      </c>
      <c r="U4103" s="5">
        <f t="shared" si="647"/>
        <v>0</v>
      </c>
      <c r="V4103" t="str">
        <f t="shared" si="648"/>
        <v>theater</v>
      </c>
      <c r="W4103" t="str">
        <f t="shared" si="649"/>
        <v>plays</v>
      </c>
      <c r="X4103" s="8">
        <f t="shared" si="640"/>
        <v>2016</v>
      </c>
      <c r="Y4103" s="8">
        <f t="shared" si="641"/>
        <v>12</v>
      </c>
    </row>
    <row r="4104" spans="1:25" ht="19" customHeight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642"/>
        <v>42475.639733796292</v>
      </c>
      <c r="L4104" s="12">
        <f t="shared" si="643"/>
        <v>2016</v>
      </c>
      <c r="M4104" s="12">
        <f t="shared" si="644"/>
        <v>4</v>
      </c>
      <c r="N4104" s="11"/>
      <c r="O4104" s="11">
        <f t="shared" si="645"/>
        <v>42505.639733796292</v>
      </c>
      <c r="P4104" t="b">
        <v>0</v>
      </c>
      <c r="Q4104">
        <v>6</v>
      </c>
      <c r="R4104" t="b">
        <v>0</v>
      </c>
      <c r="S4104" t="s">
        <v>8271</v>
      </c>
      <c r="T4104" s="5">
        <f t="shared" si="646"/>
        <v>27.400000000000002</v>
      </c>
      <c r="U4104" s="5">
        <f t="shared" si="647"/>
        <v>22.833333333333332</v>
      </c>
      <c r="V4104" t="str">
        <f t="shared" si="648"/>
        <v>theater</v>
      </c>
      <c r="W4104" t="str">
        <f t="shared" si="649"/>
        <v>plays</v>
      </c>
      <c r="X4104" s="8">
        <f t="shared" si="640"/>
        <v>2016</v>
      </c>
      <c r="Y4104" s="8">
        <f t="shared" si="641"/>
        <v>4</v>
      </c>
    </row>
    <row r="4105" spans="1:25" ht="19" customHeight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642"/>
        <v>42188.624606481484</v>
      </c>
      <c r="L4105" s="12">
        <f t="shared" si="643"/>
        <v>2015</v>
      </c>
      <c r="M4105" s="12">
        <f t="shared" si="644"/>
        <v>7</v>
      </c>
      <c r="N4105" s="11"/>
      <c r="O4105" s="11">
        <f t="shared" si="645"/>
        <v>42242.563888888886</v>
      </c>
      <c r="P4105" t="b">
        <v>0</v>
      </c>
      <c r="Q4105">
        <v>6</v>
      </c>
      <c r="R4105" t="b">
        <v>0</v>
      </c>
      <c r="S4105" t="s">
        <v>8271</v>
      </c>
      <c r="T4105" s="5">
        <f t="shared" si="646"/>
        <v>10</v>
      </c>
      <c r="U4105" s="5">
        <f t="shared" si="647"/>
        <v>16.666666666666668</v>
      </c>
      <c r="V4105" t="str">
        <f t="shared" si="648"/>
        <v>theater</v>
      </c>
      <c r="W4105" t="str">
        <f t="shared" si="649"/>
        <v>plays</v>
      </c>
      <c r="X4105" s="8">
        <f t="shared" si="640"/>
        <v>2015</v>
      </c>
      <c r="Y4105" s="8">
        <f t="shared" si="641"/>
        <v>7</v>
      </c>
    </row>
    <row r="4106" spans="1:25" ht="19" customHeight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642"/>
        <v>42640.069837962961</v>
      </c>
      <c r="L4106" s="12">
        <f t="shared" si="643"/>
        <v>2016</v>
      </c>
      <c r="M4106" s="12">
        <f t="shared" si="644"/>
        <v>9</v>
      </c>
      <c r="N4106" s="11"/>
      <c r="O4106" s="11">
        <f t="shared" si="645"/>
        <v>42670.069837962961</v>
      </c>
      <c r="P4106" t="b">
        <v>0</v>
      </c>
      <c r="Q4106">
        <v>14</v>
      </c>
      <c r="R4106" t="b">
        <v>0</v>
      </c>
      <c r="S4106" t="s">
        <v>8271</v>
      </c>
      <c r="T4106" s="5">
        <f t="shared" si="646"/>
        <v>21.366666666666667</v>
      </c>
      <c r="U4106" s="5">
        <f t="shared" si="647"/>
        <v>45.785714285714285</v>
      </c>
      <c r="V4106" t="str">
        <f t="shared" si="648"/>
        <v>theater</v>
      </c>
      <c r="W4106" t="str">
        <f t="shared" si="649"/>
        <v>plays</v>
      </c>
      <c r="X4106" s="8">
        <f t="shared" si="640"/>
        <v>2016</v>
      </c>
      <c r="Y4106" s="8">
        <f t="shared" si="641"/>
        <v>9</v>
      </c>
    </row>
    <row r="4107" spans="1:25" ht="19" customHeight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642"/>
        <v>42696.802187499998</v>
      </c>
      <c r="L4107" s="12">
        <f t="shared" si="643"/>
        <v>2016</v>
      </c>
      <c r="M4107" s="12">
        <f t="shared" si="644"/>
        <v>11</v>
      </c>
      <c r="N4107" s="11"/>
      <c r="O4107" s="11">
        <f t="shared" si="645"/>
        <v>42729.802187499998</v>
      </c>
      <c r="P4107" t="b">
        <v>0</v>
      </c>
      <c r="Q4107">
        <v>6</v>
      </c>
      <c r="R4107" t="b">
        <v>0</v>
      </c>
      <c r="S4107" t="s">
        <v>8271</v>
      </c>
      <c r="T4107" s="5">
        <f t="shared" si="646"/>
        <v>6.9696969696969706</v>
      </c>
      <c r="U4107" s="5">
        <f t="shared" si="647"/>
        <v>383.33333333333331</v>
      </c>
      <c r="V4107" t="str">
        <f t="shared" si="648"/>
        <v>theater</v>
      </c>
      <c r="W4107" t="str">
        <f t="shared" si="649"/>
        <v>plays</v>
      </c>
      <c r="X4107" s="8">
        <f t="shared" si="640"/>
        <v>2016</v>
      </c>
      <c r="Y4107" s="8">
        <f t="shared" si="641"/>
        <v>11</v>
      </c>
    </row>
    <row r="4108" spans="1:25" ht="19" customHeight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642"/>
        <v>42052.841041666667</v>
      </c>
      <c r="L4108" s="12">
        <f t="shared" si="643"/>
        <v>2015</v>
      </c>
      <c r="M4108" s="12">
        <f t="shared" si="644"/>
        <v>2</v>
      </c>
      <c r="N4108" s="11"/>
      <c r="O4108" s="11">
        <f t="shared" si="645"/>
        <v>42095.833333333336</v>
      </c>
      <c r="P4108" t="b">
        <v>0</v>
      </c>
      <c r="Q4108">
        <v>33</v>
      </c>
      <c r="R4108" t="b">
        <v>0</v>
      </c>
      <c r="S4108" t="s">
        <v>8271</v>
      </c>
      <c r="T4108" s="5">
        <f t="shared" si="646"/>
        <v>70.599999999999994</v>
      </c>
      <c r="U4108" s="5">
        <f t="shared" si="647"/>
        <v>106.96969696969697</v>
      </c>
      <c r="V4108" t="str">
        <f t="shared" si="648"/>
        <v>theater</v>
      </c>
      <c r="W4108" t="str">
        <f t="shared" si="649"/>
        <v>plays</v>
      </c>
      <c r="X4108" s="8">
        <f t="shared" si="640"/>
        <v>2015</v>
      </c>
      <c r="Y4108" s="8">
        <f t="shared" si="641"/>
        <v>2</v>
      </c>
    </row>
    <row r="4109" spans="1:25" ht="19" customHeight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642"/>
        <v>41883.708344907405</v>
      </c>
      <c r="L4109" s="12">
        <f t="shared" si="643"/>
        <v>2014</v>
      </c>
      <c r="M4109" s="12">
        <f t="shared" si="644"/>
        <v>9</v>
      </c>
      <c r="N4109" s="11"/>
      <c r="O4109" s="11">
        <f t="shared" si="645"/>
        <v>41906.708344907405</v>
      </c>
      <c r="P4109" t="b">
        <v>0</v>
      </c>
      <c r="Q4109">
        <v>4</v>
      </c>
      <c r="R4109" t="b">
        <v>0</v>
      </c>
      <c r="S4109" t="s">
        <v>8271</v>
      </c>
      <c r="T4109" s="5">
        <f t="shared" si="646"/>
        <v>2.0500000000000003</v>
      </c>
      <c r="U4109" s="5">
        <f t="shared" si="647"/>
        <v>10.25</v>
      </c>
      <c r="V4109" t="str">
        <f t="shared" si="648"/>
        <v>theater</v>
      </c>
      <c r="W4109" t="str">
        <f t="shared" si="649"/>
        <v>plays</v>
      </c>
      <c r="X4109" s="8">
        <f t="shared" si="640"/>
        <v>2014</v>
      </c>
      <c r="Y4109" s="8">
        <f t="shared" si="641"/>
        <v>9</v>
      </c>
    </row>
    <row r="4110" spans="1:25" ht="19" customHeight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642"/>
        <v>42766.823344907403</v>
      </c>
      <c r="L4110" s="12">
        <f t="shared" si="643"/>
        <v>2017</v>
      </c>
      <c r="M4110" s="12">
        <f t="shared" si="644"/>
        <v>1</v>
      </c>
      <c r="N4110" s="11"/>
      <c r="O4110" s="11">
        <f t="shared" si="645"/>
        <v>42796.999999999993</v>
      </c>
      <c r="P4110" t="b">
        <v>0</v>
      </c>
      <c r="Q4110">
        <v>1</v>
      </c>
      <c r="R4110" t="b">
        <v>0</v>
      </c>
      <c r="S4110" t="s">
        <v>8271</v>
      </c>
      <c r="T4110" s="5">
        <f t="shared" si="646"/>
        <v>1.9666666666666666</v>
      </c>
      <c r="U4110" s="5">
        <f t="shared" si="647"/>
        <v>59</v>
      </c>
      <c r="V4110" t="str">
        <f t="shared" si="648"/>
        <v>theater</v>
      </c>
      <c r="W4110" t="str">
        <f t="shared" si="649"/>
        <v>plays</v>
      </c>
      <c r="X4110" s="8">
        <f t="shared" si="640"/>
        <v>2017</v>
      </c>
      <c r="Y4110" s="8">
        <f t="shared" si="641"/>
        <v>1</v>
      </c>
    </row>
    <row r="4111" spans="1:25" ht="19" customHeight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642"/>
        <v>42307.331064814811</v>
      </c>
      <c r="L4111" s="12">
        <f t="shared" si="643"/>
        <v>2015</v>
      </c>
      <c r="M4111" s="12">
        <f t="shared" si="644"/>
        <v>10</v>
      </c>
      <c r="N4111" s="11"/>
      <c r="O4111" s="11">
        <f t="shared" si="645"/>
        <v>42337.372731481482</v>
      </c>
      <c r="P4111" t="b">
        <v>0</v>
      </c>
      <c r="Q4111">
        <v>0</v>
      </c>
      <c r="R4111" t="b">
        <v>0</v>
      </c>
      <c r="S4111" t="s">
        <v>8271</v>
      </c>
      <c r="T4111" s="5">
        <f t="shared" si="646"/>
        <v>0</v>
      </c>
      <c r="U4111" s="5">
        <f t="shared" si="647"/>
        <v>0</v>
      </c>
      <c r="V4111" t="str">
        <f t="shared" si="648"/>
        <v>theater</v>
      </c>
      <c r="W4111" t="str">
        <f t="shared" si="649"/>
        <v>plays</v>
      </c>
      <c r="X4111" s="8">
        <f t="shared" si="640"/>
        <v>2015</v>
      </c>
      <c r="Y4111" s="8">
        <f t="shared" si="641"/>
        <v>10</v>
      </c>
    </row>
    <row r="4112" spans="1:25" ht="19" customHeight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642"/>
        <v>42512.418414351851</v>
      </c>
      <c r="L4112" s="12">
        <f t="shared" si="643"/>
        <v>2016</v>
      </c>
      <c r="M4112" s="12">
        <f t="shared" si="644"/>
        <v>5</v>
      </c>
      <c r="N4112" s="11"/>
      <c r="O4112" s="11">
        <f t="shared" si="645"/>
        <v>42572.418414351851</v>
      </c>
      <c r="P4112" t="b">
        <v>0</v>
      </c>
      <c r="Q4112">
        <v>6</v>
      </c>
      <c r="R4112" t="b">
        <v>0</v>
      </c>
      <c r="S4112" t="s">
        <v>8271</v>
      </c>
      <c r="T4112" s="5">
        <f t="shared" si="646"/>
        <v>28.666666666666668</v>
      </c>
      <c r="U4112" s="5">
        <f t="shared" si="647"/>
        <v>14.333333333333334</v>
      </c>
      <c r="V4112" t="str">
        <f t="shared" si="648"/>
        <v>theater</v>
      </c>
      <c r="W4112" t="str">
        <f t="shared" si="649"/>
        <v>plays</v>
      </c>
      <c r="X4112" s="8">
        <f t="shared" si="640"/>
        <v>2016</v>
      </c>
      <c r="Y4112" s="8">
        <f t="shared" si="641"/>
        <v>5</v>
      </c>
    </row>
    <row r="4113" spans="1:25" ht="19" customHeight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642"/>
        <v>42028.927546296291</v>
      </c>
      <c r="L4113" s="12">
        <f t="shared" si="643"/>
        <v>2015</v>
      </c>
      <c r="M4113" s="12">
        <f t="shared" si="644"/>
        <v>1</v>
      </c>
      <c r="N4113" s="11"/>
      <c r="O4113" s="11">
        <f t="shared" si="645"/>
        <v>42058.927546296291</v>
      </c>
      <c r="P4113" t="b">
        <v>0</v>
      </c>
      <c r="Q4113">
        <v>6</v>
      </c>
      <c r="R4113" t="b">
        <v>0</v>
      </c>
      <c r="S4113" t="s">
        <v>8271</v>
      </c>
      <c r="T4113" s="5">
        <f t="shared" si="646"/>
        <v>3.1333333333333333</v>
      </c>
      <c r="U4113" s="5">
        <f t="shared" si="647"/>
        <v>15.666666666666666</v>
      </c>
      <c r="V4113" t="str">
        <f t="shared" si="648"/>
        <v>theater</v>
      </c>
      <c r="W4113" t="str">
        <f t="shared" si="649"/>
        <v>plays</v>
      </c>
      <c r="X4113" s="8">
        <f t="shared" si="640"/>
        <v>2015</v>
      </c>
      <c r="Y4113" s="8">
        <f t="shared" si="641"/>
        <v>1</v>
      </c>
    </row>
    <row r="4114" spans="1:25" ht="19" customHeight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642"/>
        <v>42400.738263888888</v>
      </c>
      <c r="L4114" s="12">
        <f t="shared" si="643"/>
        <v>2016</v>
      </c>
      <c r="M4114" s="12">
        <f t="shared" si="644"/>
        <v>1</v>
      </c>
      <c r="N4114" s="11"/>
      <c r="O4114" s="11">
        <f t="shared" si="645"/>
        <v>42427.791666666664</v>
      </c>
      <c r="P4114" t="b">
        <v>0</v>
      </c>
      <c r="Q4114">
        <v>1</v>
      </c>
      <c r="R4114" t="b">
        <v>0</v>
      </c>
      <c r="S4114" t="s">
        <v>8271</v>
      </c>
      <c r="T4114" s="5">
        <f t="shared" si="646"/>
        <v>0.04</v>
      </c>
      <c r="U4114" s="5">
        <f t="shared" si="647"/>
        <v>1</v>
      </c>
      <c r="V4114" t="str">
        <f t="shared" si="648"/>
        <v>theater</v>
      </c>
      <c r="W4114" t="str">
        <f t="shared" si="649"/>
        <v>plays</v>
      </c>
      <c r="X4114" s="8">
        <f t="shared" si="640"/>
        <v>2016</v>
      </c>
      <c r="Y4114" s="8">
        <f t="shared" si="641"/>
        <v>1</v>
      </c>
    </row>
    <row r="4115" spans="1:25" ht="19" customHeight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642"/>
        <v>42358.364849537036</v>
      </c>
      <c r="L4115" s="12">
        <f t="shared" si="643"/>
        <v>2015</v>
      </c>
      <c r="M4115" s="12">
        <f t="shared" si="644"/>
        <v>12</v>
      </c>
      <c r="N4115" s="11"/>
      <c r="O4115" s="11">
        <f t="shared" si="645"/>
        <v>42377.06527777778</v>
      </c>
      <c r="P4115" t="b">
        <v>0</v>
      </c>
      <c r="Q4115">
        <v>3</v>
      </c>
      <c r="R4115" t="b">
        <v>0</v>
      </c>
      <c r="S4115" t="s">
        <v>8271</v>
      </c>
      <c r="T4115" s="5">
        <f t="shared" si="646"/>
        <v>0.2</v>
      </c>
      <c r="U4115" s="5">
        <f t="shared" si="647"/>
        <v>1</v>
      </c>
      <c r="V4115" t="str">
        <f t="shared" si="648"/>
        <v>theater</v>
      </c>
      <c r="W4115" t="str">
        <f t="shared" si="649"/>
        <v>plays</v>
      </c>
      <c r="X4115" s="8">
        <f t="shared" si="640"/>
        <v>2015</v>
      </c>
      <c r="Y4115" s="8">
        <f t="shared" si="641"/>
        <v>12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">
      <formula>NOT(ISERROR(SEARCH("Success",F1)))</formula>
    </cfRule>
  </conditionalFormatting>
  <conditionalFormatting sqref="T1:T1048576 U1:W1">
    <cfRule type="colorScale" priority="1">
      <colorScale>
        <cfvo type="num" val="0"/>
        <cfvo type="num" val="100"/>
        <cfvo type="num" val="200"/>
        <color rgb="FFFF7128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State by Category</vt:lpstr>
      <vt:lpstr>State by Subcategory</vt:lpstr>
      <vt:lpstr>State by Year</vt:lpstr>
      <vt:lpstr>Bonus</vt:lpstr>
      <vt:lpstr>Database</vt:lpstr>
      <vt:lpstr>'State by Category'!Print_Titles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Troy Bailey</cp:lastModifiedBy>
  <dcterms:created xsi:type="dcterms:W3CDTF">2017-04-20T15:17:24Z</dcterms:created>
  <dcterms:modified xsi:type="dcterms:W3CDTF">2018-07-21T03:40:20Z</dcterms:modified>
</cp:coreProperties>
</file>