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ew TT HD/mBio_2019_Supplemental/Supplemental_Data/symbiont_flow_analysis/"/>
    </mc:Choice>
  </mc:AlternateContent>
  <xr:revisionPtr revIDLastSave="0" documentId="13_ncr:1_{8E57D767-7A6E-3442-A326-BC2CFEEAF117}" xr6:coauthVersionLast="45" xr6:coauthVersionMax="45" xr10:uidLastSave="{00000000-0000-0000-0000-000000000000}"/>
  <bookViews>
    <workbookView xWindow="4520" yWindow="2080" windowWidth="26260" windowHeight="13560" activeTab="4" xr2:uid="{5722B3E1-CAB1-DC44-920D-9217F3EF3D4C}"/>
  </bookViews>
  <sheets>
    <sheet name="Minutum stable v log-growth" sheetId="1" r:id="rId1"/>
    <sheet name="Psygmo stable v log-growth" sheetId="5" r:id="rId2"/>
    <sheet name="Minutum psygmophilum in hospite" sheetId="6" r:id="rId3"/>
    <sheet name="Minutum fed starved" sheetId="7" r:id="rId4"/>
    <sheet name="Nitrogen comparison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6" l="1"/>
  <c r="M3" i="6"/>
  <c r="M2" i="6"/>
  <c r="K3" i="6"/>
  <c r="N3" i="5"/>
  <c r="N3" i="1"/>
  <c r="I5" i="7"/>
  <c r="J5" i="7"/>
  <c r="K5" i="7"/>
  <c r="K3" i="7"/>
  <c r="K2" i="7"/>
  <c r="J3" i="7"/>
  <c r="J6" i="7" s="1"/>
  <c r="J2" i="7"/>
  <c r="I2" i="7"/>
  <c r="I3" i="7"/>
  <c r="I6" i="7" l="1"/>
  <c r="J7" i="7"/>
  <c r="K6" i="7"/>
  <c r="I7" i="7"/>
  <c r="K7" i="7"/>
  <c r="L5" i="6"/>
  <c r="K5" i="6"/>
  <c r="J5" i="6"/>
  <c r="L3" i="6"/>
  <c r="J3" i="6"/>
  <c r="L2" i="6"/>
  <c r="K2" i="6"/>
  <c r="K7" i="6" s="1"/>
  <c r="J2" i="6"/>
  <c r="M7" i="6" l="1"/>
  <c r="L7" i="6"/>
  <c r="L6" i="6"/>
  <c r="M6" i="6"/>
  <c r="K6" i="6"/>
  <c r="J7" i="6"/>
  <c r="J6" i="6"/>
  <c r="Q5" i="5" l="1"/>
  <c r="P5" i="5"/>
  <c r="O5" i="5"/>
  <c r="N5" i="5"/>
  <c r="M5" i="5"/>
  <c r="L5" i="5"/>
  <c r="Q3" i="5"/>
  <c r="P3" i="5"/>
  <c r="O3" i="5"/>
  <c r="M3" i="5"/>
  <c r="M6" i="5" s="1"/>
  <c r="L3" i="5"/>
  <c r="L6" i="5" s="1"/>
  <c r="Q2" i="5"/>
  <c r="P2" i="5"/>
  <c r="O2" i="5"/>
  <c r="O7" i="5" s="1"/>
  <c r="N2" i="5"/>
  <c r="N7" i="5" s="1"/>
  <c r="M2" i="5"/>
  <c r="L2" i="5"/>
  <c r="N6" i="5" l="1"/>
  <c r="O6" i="5"/>
  <c r="P7" i="5"/>
  <c r="Q7" i="5"/>
  <c r="P6" i="5"/>
  <c r="Q6" i="5"/>
  <c r="L7" i="5"/>
  <c r="M7" i="5"/>
  <c r="M5" i="1" l="1"/>
  <c r="N5" i="1"/>
  <c r="O5" i="1"/>
  <c r="P5" i="1"/>
  <c r="Q5" i="1"/>
  <c r="L5" i="1"/>
  <c r="Q3" i="1"/>
  <c r="P3" i="1"/>
  <c r="O3" i="1"/>
  <c r="M3" i="1"/>
  <c r="L3" i="1"/>
  <c r="L6" i="1" s="1"/>
  <c r="Q2" i="1"/>
  <c r="Q7" i="1" s="1"/>
  <c r="P2" i="1"/>
  <c r="O2" i="1"/>
  <c r="N2" i="1"/>
  <c r="M2" i="1"/>
  <c r="M7" i="1" s="1"/>
  <c r="L2" i="1"/>
  <c r="M6" i="1" l="1"/>
  <c r="L7" i="1"/>
  <c r="N6" i="1"/>
  <c r="O6" i="1"/>
  <c r="N7" i="1"/>
  <c r="P6" i="1"/>
  <c r="O7" i="1"/>
  <c r="Q6" i="1"/>
  <c r="P7" i="1"/>
  <c r="O19" i="2"/>
  <c r="L19" i="2"/>
  <c r="L27" i="2"/>
  <c r="O27" i="2"/>
  <c r="O26" i="2"/>
  <c r="L26" i="2"/>
  <c r="M26" i="2"/>
  <c r="F31" i="2"/>
  <c r="H31" i="2" s="1"/>
  <c r="E31" i="2"/>
  <c r="F30" i="2"/>
  <c r="H30" i="2" s="1"/>
  <c r="E30" i="2"/>
  <c r="F29" i="2"/>
  <c r="H29" i="2" s="1"/>
  <c r="E29" i="2"/>
  <c r="F28" i="2"/>
  <c r="H28" i="2" s="1"/>
  <c r="E28" i="2"/>
  <c r="F27" i="2"/>
  <c r="H27" i="2" s="1"/>
  <c r="E27" i="2"/>
  <c r="F26" i="2"/>
  <c r="H26" i="2" s="1"/>
  <c r="E26" i="2"/>
  <c r="O31" i="2"/>
  <c r="N31" i="2"/>
  <c r="M31" i="2"/>
  <c r="L31" i="2"/>
  <c r="F24" i="2"/>
  <c r="H24" i="2" s="1"/>
  <c r="E24" i="2"/>
  <c r="F23" i="2"/>
  <c r="H23" i="2" s="1"/>
  <c r="E23" i="2"/>
  <c r="O30" i="2"/>
  <c r="N30" i="2"/>
  <c r="N32" i="2" s="1"/>
  <c r="M30" i="2"/>
  <c r="M32" i="2" s="1"/>
  <c r="L30" i="2"/>
  <c r="L32" i="2" s="1"/>
  <c r="F22" i="2"/>
  <c r="H22" i="2" s="1"/>
  <c r="E22" i="2"/>
  <c r="F21" i="2"/>
  <c r="H21" i="2" s="1"/>
  <c r="E21" i="2"/>
  <c r="F20" i="2"/>
  <c r="H20" i="2" s="1"/>
  <c r="E20" i="2"/>
  <c r="N27" i="2"/>
  <c r="M27" i="2"/>
  <c r="F19" i="2"/>
  <c r="H19" i="2" s="1"/>
  <c r="E19" i="2"/>
  <c r="N26" i="2"/>
  <c r="N28" i="2" s="1"/>
  <c r="O23" i="2"/>
  <c r="N23" i="2"/>
  <c r="M23" i="2"/>
  <c r="L23" i="2"/>
  <c r="N19" i="2"/>
  <c r="M19" i="2"/>
  <c r="L28" i="2" l="1"/>
  <c r="O28" i="2"/>
  <c r="M28" i="2"/>
  <c r="O32" i="2"/>
</calcChain>
</file>

<file path=xl/sharedStrings.xml><?xml version="1.0" encoding="utf-8"?>
<sst xmlns="http://schemas.openxmlformats.org/spreadsheetml/2006/main" count="267" uniqueCount="65">
  <si>
    <t>sample</t>
  </si>
  <si>
    <t>rms</t>
  </si>
  <si>
    <t>%G1</t>
  </si>
  <si>
    <t>%S</t>
  </si>
  <si>
    <t>%G2</t>
  </si>
  <si>
    <t>% &lt;G1</t>
  </si>
  <si>
    <t>%&gt; G2</t>
  </si>
  <si>
    <t>g1cv</t>
  </si>
  <si>
    <t>g2cv</t>
  </si>
  <si>
    <t>FNA1</t>
  </si>
  <si>
    <t>FNA2</t>
  </si>
  <si>
    <t>FNA3</t>
  </si>
  <si>
    <t>FNOA5</t>
  </si>
  <si>
    <t>FNOA6</t>
  </si>
  <si>
    <t>FNOA7</t>
  </si>
  <si>
    <t>HNC1</t>
  </si>
  <si>
    <t>HNC2</t>
  </si>
  <si>
    <t>HNC3</t>
  </si>
  <si>
    <t>HNOC5</t>
  </si>
  <si>
    <t>HNOC6</t>
  </si>
  <si>
    <t>HNOC7</t>
  </si>
  <si>
    <t>Number</t>
  </si>
  <si>
    <t>stdev</t>
  </si>
  <si>
    <t>count</t>
  </si>
  <si>
    <t>sterr</t>
  </si>
  <si>
    <t>nitrogen</t>
  </si>
  <si>
    <t>G1</t>
  </si>
  <si>
    <t>S</t>
  </si>
  <si>
    <t>G2</t>
  </si>
  <si>
    <t>no nitrogen</t>
  </si>
  <si>
    <t>B. minutum</t>
  </si>
  <si>
    <t>B. psygmophilum</t>
  </si>
  <si>
    <t>Species</t>
  </si>
  <si>
    <t>Strain</t>
  </si>
  <si>
    <t>Mf1.05b</t>
  </si>
  <si>
    <t>HIAp</t>
  </si>
  <si>
    <t>Treatment</t>
  </si>
  <si>
    <t>Nitrogen</t>
  </si>
  <si>
    <t>No Nitrogen</t>
  </si>
  <si>
    <t>Summary Stats for Plot:</t>
  </si>
  <si>
    <t>Cell Cycle Phase</t>
  </si>
  <si>
    <t>Fold Change</t>
  </si>
  <si>
    <t>G1 CV</t>
  </si>
  <si>
    <t>N v No N</t>
  </si>
  <si>
    <t>t-test</t>
  </si>
  <si>
    <t>Average</t>
  </si>
  <si>
    <t>fold difference</t>
  </si>
  <si>
    <t>JK</t>
  </si>
  <si>
    <t>FLAp2</t>
  </si>
  <si>
    <t>log-phase</t>
  </si>
  <si>
    <t>stable</t>
  </si>
  <si>
    <t>Average (log-phase)</t>
  </si>
  <si>
    <t>Average (stable)</t>
  </si>
  <si>
    <t>G1 (%)</t>
  </si>
  <si>
    <t>G1 (pop)</t>
  </si>
  <si>
    <t>S (%)</t>
  </si>
  <si>
    <t>H2</t>
  </si>
  <si>
    <t>S (pop)</t>
  </si>
  <si>
    <t>G2 (%)</t>
  </si>
  <si>
    <t>G2 (pop)</t>
  </si>
  <si>
    <t>Fed</t>
  </si>
  <si>
    <t>Starved</t>
  </si>
  <si>
    <t>Average (Fed)</t>
  </si>
  <si>
    <t>Average (Starved)</t>
  </si>
  <si>
    <t>fresh isolate (in hospite)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</si>
</sst>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D51D-E549-D546-8B96-8CE97C0ED4C8}">
  <dimension ref="A1:Q8"/>
  <sheetViews>
    <sheetView workbookViewId="0">
      <selection activeCell="N4" sqref="N4"/>
    </sheetView>
  </sheetViews>
  <sheetFormatPr baseColWidth="10" defaultRowHeight="16"/>
  <cols>
    <col min="11" max="11" width="17.33203125" customWidth="1"/>
  </cols>
  <sheetData>
    <row r="1" spans="1:17">
      <c r="A1" s="2" t="s">
        <v>32</v>
      </c>
      <c r="B1" s="2" t="s">
        <v>33</v>
      </c>
      <c r="C1" s="2" t="s">
        <v>36</v>
      </c>
      <c r="D1" s="2" t="s">
        <v>53</v>
      </c>
      <c r="E1" s="2" t="s">
        <v>54</v>
      </c>
      <c r="F1" s="2" t="s">
        <v>55</v>
      </c>
      <c r="G1" s="2" t="s">
        <v>57</v>
      </c>
      <c r="H1" s="2" t="s">
        <v>58</v>
      </c>
      <c r="I1" s="2" t="s">
        <v>59</v>
      </c>
      <c r="J1" s="3"/>
      <c r="K1" s="3"/>
      <c r="L1" s="2" t="s">
        <v>26</v>
      </c>
      <c r="M1" s="2" t="s">
        <v>26</v>
      </c>
      <c r="N1" s="2" t="s">
        <v>27</v>
      </c>
      <c r="O1" s="2" t="s">
        <v>27</v>
      </c>
      <c r="P1" s="2" t="s">
        <v>28</v>
      </c>
      <c r="Q1" s="2" t="s">
        <v>28</v>
      </c>
    </row>
    <row r="2" spans="1:17">
      <c r="A2" s="3" t="s">
        <v>30</v>
      </c>
      <c r="B2" s="3" t="s">
        <v>48</v>
      </c>
      <c r="C2" s="3" t="s">
        <v>49</v>
      </c>
      <c r="D2" s="3">
        <v>74.7</v>
      </c>
      <c r="E2" s="3">
        <v>35350</v>
      </c>
      <c r="F2" s="3">
        <v>9.19</v>
      </c>
      <c r="G2" s="3">
        <v>4345</v>
      </c>
      <c r="H2" s="3">
        <v>15.4</v>
      </c>
      <c r="I2" s="3">
        <v>7290</v>
      </c>
      <c r="J2" s="3"/>
      <c r="K2" s="2" t="s">
        <v>51</v>
      </c>
      <c r="L2" s="3">
        <f>AVERAGE(D2:D4)</f>
        <v>76</v>
      </c>
      <c r="M2" s="3">
        <f>AVERAGE(E2:E4)</f>
        <v>35994</v>
      </c>
      <c r="N2" s="3">
        <f>AVERAGE(F2:F4)</f>
        <v>8.36</v>
      </c>
      <c r="O2" s="3">
        <f>AVERAGE(G2:G4)</f>
        <v>3958.3333333333335</v>
      </c>
      <c r="P2" s="3">
        <f>AVERAGE(H2:H4)</f>
        <v>14.9</v>
      </c>
      <c r="Q2" s="3">
        <f>AVERAGE(I2:I4)</f>
        <v>7058.333333333333</v>
      </c>
    </row>
    <row r="3" spans="1:17">
      <c r="A3" s="3" t="s">
        <v>30</v>
      </c>
      <c r="B3" s="3" t="s">
        <v>48</v>
      </c>
      <c r="C3" s="3" t="s">
        <v>49</v>
      </c>
      <c r="D3" s="3">
        <v>76.099999999999994</v>
      </c>
      <c r="E3" s="3">
        <v>36020</v>
      </c>
      <c r="F3" s="3">
        <v>8.64</v>
      </c>
      <c r="G3" s="3">
        <v>4091</v>
      </c>
      <c r="H3" s="3">
        <v>14.5</v>
      </c>
      <c r="I3" s="3">
        <v>6846</v>
      </c>
      <c r="J3" s="3"/>
      <c r="K3" s="2" t="s">
        <v>52</v>
      </c>
      <c r="L3" s="3">
        <f>AVERAGE(D5:D7)</f>
        <v>94.2</v>
      </c>
      <c r="M3" s="3">
        <f>AVERAGE(E5:E7)</f>
        <v>40910.333333333336</v>
      </c>
      <c r="N3" s="3">
        <f>AVERAGE(F5:F7)</f>
        <v>4.1433333333333335</v>
      </c>
      <c r="O3" s="3">
        <f>AVERAGE(G5:G7)</f>
        <v>1807</v>
      </c>
      <c r="P3" s="3">
        <f>AVERAGE(H5:H7)</f>
        <v>0.66999999999999993</v>
      </c>
      <c r="Q3" s="3">
        <f>AVERAGE(I5:I7)</f>
        <v>293.66666666666669</v>
      </c>
    </row>
    <row r="4" spans="1:17">
      <c r="A4" s="3" t="s">
        <v>30</v>
      </c>
      <c r="B4" s="3" t="s">
        <v>48</v>
      </c>
      <c r="C4" s="3" t="s">
        <v>49</v>
      </c>
      <c r="D4" s="3">
        <v>77.2</v>
      </c>
      <c r="E4" s="3">
        <v>36612</v>
      </c>
      <c r="F4" s="3">
        <v>7.25</v>
      </c>
      <c r="G4" s="3">
        <v>3439</v>
      </c>
      <c r="H4" s="3">
        <v>14.8</v>
      </c>
      <c r="I4" s="3">
        <v>7039</v>
      </c>
      <c r="J4" s="3"/>
      <c r="K4" s="2"/>
      <c r="L4" s="3"/>
      <c r="M4" s="3"/>
      <c r="N4" s="3"/>
      <c r="O4" s="3"/>
      <c r="P4" s="3"/>
      <c r="Q4" s="3"/>
    </row>
    <row r="5" spans="1:17">
      <c r="A5" s="3" t="s">
        <v>30</v>
      </c>
      <c r="B5" s="3" t="s">
        <v>48</v>
      </c>
      <c r="C5" s="3" t="s">
        <v>50</v>
      </c>
      <c r="D5" s="3">
        <v>97.7</v>
      </c>
      <c r="E5" s="3">
        <v>41299</v>
      </c>
      <c r="F5" s="3">
        <v>1.87</v>
      </c>
      <c r="G5" s="3">
        <v>790</v>
      </c>
      <c r="H5" s="3">
        <v>0</v>
      </c>
      <c r="I5" s="3">
        <v>0</v>
      </c>
      <c r="J5" s="3"/>
      <c r="K5" s="2" t="s">
        <v>44</v>
      </c>
      <c r="L5" s="3">
        <f>_xlfn.T.TEST(D2:D4,D5:D7,2,2)</f>
        <v>7.2282558437416241E-4</v>
      </c>
      <c r="M5" s="3">
        <f>_xlfn.T.TEST(E2:E4,E5:E7,2,2)</f>
        <v>7.7553268346859661E-3</v>
      </c>
      <c r="N5" s="3">
        <f>_xlfn.T.TEST(F2:F4,F5:F7,2,2)</f>
        <v>3.5419252783767854E-2</v>
      </c>
      <c r="O5" s="3">
        <f>_xlfn.T.TEST(G2:G4,G5:G7,2,2)</f>
        <v>2.260188520214278E-2</v>
      </c>
      <c r="P5" s="3">
        <f>_xlfn.T.TEST(H2:H4,H5:H7,2,2)</f>
        <v>5.1563776149588919E-6</v>
      </c>
      <c r="Q5" s="3">
        <f>_xlfn.T.TEST(I2:I4,I5:I7,2,2)</f>
        <v>4.2829497732737841E-6</v>
      </c>
    </row>
    <row r="6" spans="1:17">
      <c r="A6" s="3" t="s">
        <v>30</v>
      </c>
      <c r="B6" s="3" t="s">
        <v>48</v>
      </c>
      <c r="C6" s="3" t="s">
        <v>50</v>
      </c>
      <c r="D6" s="3">
        <v>91.7</v>
      </c>
      <c r="E6" s="3">
        <v>39152</v>
      </c>
      <c r="F6" s="3">
        <v>6.05</v>
      </c>
      <c r="G6" s="3">
        <v>2585</v>
      </c>
      <c r="H6" s="3">
        <v>1.1399999999999999</v>
      </c>
      <c r="I6" s="3">
        <v>486</v>
      </c>
      <c r="J6" s="3"/>
      <c r="K6" s="2" t="s">
        <v>46</v>
      </c>
      <c r="L6" s="3">
        <f>L3/L2</f>
        <v>1.2394736842105263</v>
      </c>
      <c r="M6" s="3">
        <f>M3/M2</f>
        <v>1.1365875794113836</v>
      </c>
      <c r="N6" s="3">
        <f>N3/N2</f>
        <v>0.49561403508771934</v>
      </c>
      <c r="O6" s="3">
        <f>O3/O2</f>
        <v>0.45650526315789469</v>
      </c>
      <c r="P6" s="3">
        <f>P3/P2</f>
        <v>4.496644295302013E-2</v>
      </c>
      <c r="Q6" s="3">
        <f>Q3/Q2</f>
        <v>4.1605667060212521E-2</v>
      </c>
    </row>
    <row r="7" spans="1:17">
      <c r="A7" s="3" t="s">
        <v>30</v>
      </c>
      <c r="B7" s="3" t="s">
        <v>48</v>
      </c>
      <c r="C7" s="3" t="s">
        <v>50</v>
      </c>
      <c r="D7" s="3">
        <v>93.2</v>
      </c>
      <c r="E7" s="3">
        <v>42280</v>
      </c>
      <c r="F7" s="3">
        <v>4.51</v>
      </c>
      <c r="G7" s="3">
        <v>2046</v>
      </c>
      <c r="H7" s="3">
        <v>0.87</v>
      </c>
      <c r="I7" s="3">
        <v>395</v>
      </c>
      <c r="J7" s="3"/>
      <c r="K7" s="2" t="s">
        <v>46</v>
      </c>
      <c r="L7" s="3">
        <f>L2/L3</f>
        <v>0.80679405520169845</v>
      </c>
      <c r="M7" s="3">
        <f>M2/M3</f>
        <v>0.87982661267324469</v>
      </c>
      <c r="N7" s="3">
        <f>N2/N3</f>
        <v>2.0176991150442474</v>
      </c>
      <c r="O7" s="3">
        <f>O2/O3</f>
        <v>2.190555248109205</v>
      </c>
      <c r="P7" s="3">
        <f>P2/P3</f>
        <v>22.238805970149258</v>
      </c>
      <c r="Q7" s="3">
        <f>Q2/Q3</f>
        <v>24.035187287173663</v>
      </c>
    </row>
    <row r="8" spans="1:17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D5E7-0D84-6D4B-A25C-672D02FFB7AE}">
  <dimension ref="A1:R7"/>
  <sheetViews>
    <sheetView workbookViewId="0">
      <selection activeCell="E11" sqref="E11"/>
    </sheetView>
  </sheetViews>
  <sheetFormatPr baseColWidth="10" defaultRowHeight="16"/>
  <cols>
    <col min="1" max="1" width="15.5" customWidth="1"/>
    <col min="11" max="11" width="17.6640625" customWidth="1"/>
  </cols>
  <sheetData>
    <row r="1" spans="1:18">
      <c r="A1" s="2" t="s">
        <v>32</v>
      </c>
      <c r="B1" s="2" t="s">
        <v>33</v>
      </c>
      <c r="C1" s="2" t="s">
        <v>36</v>
      </c>
      <c r="D1" s="2" t="s">
        <v>53</v>
      </c>
      <c r="E1" s="2" t="s">
        <v>54</v>
      </c>
      <c r="F1" s="2" t="s">
        <v>55</v>
      </c>
      <c r="G1" s="2" t="s">
        <v>57</v>
      </c>
      <c r="H1" s="2" t="s">
        <v>58</v>
      </c>
      <c r="I1" s="2" t="s">
        <v>59</v>
      </c>
      <c r="J1" s="3"/>
      <c r="K1" s="3"/>
      <c r="L1" s="2" t="s">
        <v>26</v>
      </c>
      <c r="M1" s="2" t="s">
        <v>26</v>
      </c>
      <c r="N1" s="2" t="s">
        <v>27</v>
      </c>
      <c r="O1" s="2" t="s">
        <v>27</v>
      </c>
      <c r="P1" s="2" t="s">
        <v>28</v>
      </c>
      <c r="Q1" s="2" t="s">
        <v>28</v>
      </c>
      <c r="R1" s="3"/>
    </row>
    <row r="2" spans="1:18">
      <c r="A2" s="3" t="s">
        <v>31</v>
      </c>
      <c r="B2" s="3" t="s">
        <v>35</v>
      </c>
      <c r="C2" s="3" t="s">
        <v>49</v>
      </c>
      <c r="D2" s="3">
        <v>84.3</v>
      </c>
      <c r="E2" s="3">
        <v>43874</v>
      </c>
      <c r="F2" s="3">
        <v>7.51</v>
      </c>
      <c r="G2" s="3">
        <v>3911</v>
      </c>
      <c r="H2" s="3">
        <v>7.89</v>
      </c>
      <c r="I2" s="3">
        <v>4108</v>
      </c>
      <c r="J2" s="3"/>
      <c r="K2" s="2" t="s">
        <v>51</v>
      </c>
      <c r="L2" s="3">
        <f>AVERAGE(D2:D4)</f>
        <v>81.100000000000009</v>
      </c>
      <c r="M2" s="3">
        <f>AVERAGE(E2:E4)</f>
        <v>41741.333333333336</v>
      </c>
      <c r="N2" s="3">
        <f>AVERAGE(F2:F4)</f>
        <v>7.456666666666667</v>
      </c>
      <c r="O2" s="3">
        <f>AVERAGE(G2:G4)</f>
        <v>3847.6666666666665</v>
      </c>
      <c r="P2" s="3">
        <f>AVERAGE(H2:H4)</f>
        <v>11.063333333333333</v>
      </c>
      <c r="Q2" s="3">
        <f>AVERAGE(I2:I4)</f>
        <v>5673.333333333333</v>
      </c>
      <c r="R2" s="3"/>
    </row>
    <row r="3" spans="1:18">
      <c r="A3" s="3" t="s">
        <v>31</v>
      </c>
      <c r="B3" s="3" t="s">
        <v>35</v>
      </c>
      <c r="C3" s="3" t="s">
        <v>49</v>
      </c>
      <c r="D3" s="3">
        <v>77.3</v>
      </c>
      <c r="E3" s="3">
        <v>39588</v>
      </c>
      <c r="F3" s="3">
        <v>10.4</v>
      </c>
      <c r="G3" s="3">
        <v>5350</v>
      </c>
      <c r="H3" s="3">
        <v>11.8</v>
      </c>
      <c r="I3" s="3">
        <v>6024</v>
      </c>
      <c r="J3" s="3"/>
      <c r="K3" s="2" t="s">
        <v>52</v>
      </c>
      <c r="L3" s="3">
        <f>AVERAGE(D5:D7)</f>
        <v>96</v>
      </c>
      <c r="M3" s="3">
        <f>AVERAGE(E5:E7)</f>
        <v>71167.333333333328</v>
      </c>
      <c r="N3" s="3">
        <f>AVERAGE(F5:F7)</f>
        <v>1.3666666666666665</v>
      </c>
      <c r="O3" s="3">
        <f>AVERAGE(G5:G7)</f>
        <v>1015.6666666666666</v>
      </c>
      <c r="P3" s="3">
        <f>AVERAGE(H5:H7)</f>
        <v>2.5233333333333334</v>
      </c>
      <c r="Q3" s="3">
        <f>AVERAGE(I5:I7)</f>
        <v>1836.3333333333333</v>
      </c>
      <c r="R3" s="3"/>
    </row>
    <row r="4" spans="1:18">
      <c r="A4" s="3" t="s">
        <v>31</v>
      </c>
      <c r="B4" s="3" t="s">
        <v>35</v>
      </c>
      <c r="C4" s="3" t="s">
        <v>49</v>
      </c>
      <c r="D4" s="3">
        <v>81.7</v>
      </c>
      <c r="E4" s="3">
        <v>41762</v>
      </c>
      <c r="F4" s="3">
        <v>4.46</v>
      </c>
      <c r="G4" s="3">
        <v>2282</v>
      </c>
      <c r="H4" s="3">
        <v>13.5</v>
      </c>
      <c r="I4" s="3">
        <v>6888</v>
      </c>
      <c r="J4" s="3"/>
      <c r="K4" s="2"/>
      <c r="L4" s="3"/>
      <c r="M4" s="3"/>
      <c r="N4" s="3"/>
      <c r="O4" s="3"/>
      <c r="P4" s="3"/>
      <c r="Q4" s="3"/>
      <c r="R4" s="3"/>
    </row>
    <row r="5" spans="1:18">
      <c r="A5" s="3" t="s">
        <v>31</v>
      </c>
      <c r="B5" s="3" t="s">
        <v>35</v>
      </c>
      <c r="C5" s="3" t="s">
        <v>50</v>
      </c>
      <c r="D5" s="3">
        <v>96.4</v>
      </c>
      <c r="E5" s="3">
        <v>83938</v>
      </c>
      <c r="F5" s="3">
        <v>1.47</v>
      </c>
      <c r="G5" s="3">
        <v>1279</v>
      </c>
      <c r="H5" s="3">
        <v>2.0699999999999998</v>
      </c>
      <c r="I5" s="3">
        <v>1799</v>
      </c>
      <c r="J5" s="3"/>
      <c r="K5" s="2" t="s">
        <v>44</v>
      </c>
      <c r="L5" s="3">
        <f>_xlfn.T.TEST(D2:D4,D5:D7,2,2)</f>
        <v>1.9239665006520773E-3</v>
      </c>
      <c r="M5" s="3">
        <f>_xlfn.T.TEST(E2:E4,E5:E7,2,2)</f>
        <v>1.2073526553223926E-2</v>
      </c>
      <c r="N5" s="3">
        <f>_xlfn.T.TEST(F2:F4,F5:F7,2,2)</f>
        <v>2.3898816107889055E-2</v>
      </c>
      <c r="O5" s="3">
        <f>_xlfn.T.TEST(G2:G4,G5:G7,2,2)</f>
        <v>3.4224611214231954E-2</v>
      </c>
      <c r="P5" s="3">
        <f>_xlfn.T.TEST(H2:H4,H5:H7,2,2)</f>
        <v>7.0369750551053031E-3</v>
      </c>
      <c r="Q5" s="3">
        <f>_xlfn.T.TEST(I2:I4,I5:I7,2,2)</f>
        <v>9.5205809047754011E-3</v>
      </c>
      <c r="R5" s="3"/>
    </row>
    <row r="6" spans="1:18">
      <c r="A6" s="3" t="s">
        <v>31</v>
      </c>
      <c r="B6" s="3" t="s">
        <v>35</v>
      </c>
      <c r="C6" s="3" t="s">
        <v>50</v>
      </c>
      <c r="D6" s="3">
        <v>96</v>
      </c>
      <c r="E6" s="3">
        <v>67915</v>
      </c>
      <c r="F6" s="3">
        <v>1.17</v>
      </c>
      <c r="G6" s="3">
        <v>827</v>
      </c>
      <c r="H6" s="3">
        <v>2.61</v>
      </c>
      <c r="I6" s="3">
        <v>1844</v>
      </c>
      <c r="J6" s="3"/>
      <c r="K6" s="2" t="s">
        <v>46</v>
      </c>
      <c r="L6" s="3">
        <f>L3/L2</f>
        <v>1.1837237977805177</v>
      </c>
      <c r="M6" s="3">
        <f>M3/M2</f>
        <v>1.7049607104069506</v>
      </c>
      <c r="N6" s="3">
        <f>N3/N2</f>
        <v>0.18328118015198924</v>
      </c>
      <c r="O6" s="3">
        <f>O3/O2</f>
        <v>0.26396950532790436</v>
      </c>
      <c r="P6" s="3">
        <f>P3/P2</f>
        <v>0.22808074721301599</v>
      </c>
      <c r="Q6" s="3">
        <f>Q3/Q2</f>
        <v>0.32367802585193889</v>
      </c>
      <c r="R6" s="3"/>
    </row>
    <row r="7" spans="1:18">
      <c r="A7" s="3" t="s">
        <v>31</v>
      </c>
      <c r="B7" s="3" t="s">
        <v>35</v>
      </c>
      <c r="C7" s="3" t="s">
        <v>50</v>
      </c>
      <c r="D7" s="3">
        <v>95.6</v>
      </c>
      <c r="E7" s="3">
        <v>61649</v>
      </c>
      <c r="F7" s="3">
        <v>1.46</v>
      </c>
      <c r="G7" s="3">
        <v>941</v>
      </c>
      <c r="H7" s="3">
        <v>2.89</v>
      </c>
      <c r="I7" s="3">
        <v>1866</v>
      </c>
      <c r="J7" s="3"/>
      <c r="K7" s="2" t="s">
        <v>46</v>
      </c>
      <c r="L7" s="3">
        <f>L2/L3</f>
        <v>0.84479166666666672</v>
      </c>
      <c r="M7" s="3">
        <f>M2/M3</f>
        <v>0.58652377963672475</v>
      </c>
      <c r="N7" s="3">
        <f>N2/N3</f>
        <v>5.4560975609756106</v>
      </c>
      <c r="O7" s="3">
        <f>O2/O3</f>
        <v>3.7883163767640302</v>
      </c>
      <c r="P7" s="3">
        <f>P2/P3</f>
        <v>4.3844121532364593</v>
      </c>
      <c r="Q7" s="3">
        <f>Q2/Q3</f>
        <v>3.0894899255763297</v>
      </c>
      <c r="R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3DF3-7247-1745-93DE-0E7D93FDD229}">
  <dimension ref="A1:N7"/>
  <sheetViews>
    <sheetView workbookViewId="0">
      <selection activeCell="K18" sqref="K18"/>
    </sheetView>
  </sheetViews>
  <sheetFormatPr baseColWidth="10" defaultRowHeight="16"/>
  <cols>
    <col min="1" max="1" width="15.5" customWidth="1"/>
    <col min="3" max="3" width="21.83203125" customWidth="1"/>
    <col min="9" max="9" width="17.6640625" customWidth="1"/>
  </cols>
  <sheetData>
    <row r="1" spans="1:14">
      <c r="A1" s="2" t="s">
        <v>32</v>
      </c>
      <c r="B1" s="2" t="s">
        <v>33</v>
      </c>
      <c r="C1" s="2" t="s">
        <v>36</v>
      </c>
      <c r="D1" s="2" t="s">
        <v>53</v>
      </c>
      <c r="E1" s="2" t="s">
        <v>55</v>
      </c>
      <c r="F1" s="2" t="s">
        <v>58</v>
      </c>
      <c r="G1" s="2" t="s">
        <v>42</v>
      </c>
      <c r="H1" s="3"/>
      <c r="I1" s="3"/>
      <c r="J1" s="2" t="s">
        <v>26</v>
      </c>
      <c r="K1" s="2" t="s">
        <v>27</v>
      </c>
      <c r="L1" s="2" t="s">
        <v>28</v>
      </c>
      <c r="M1" s="2" t="s">
        <v>42</v>
      </c>
      <c r="N1" s="3"/>
    </row>
    <row r="2" spans="1:14">
      <c r="A2" s="3" t="s">
        <v>30</v>
      </c>
      <c r="B2" s="3" t="s">
        <v>56</v>
      </c>
      <c r="C2" s="3" t="s">
        <v>64</v>
      </c>
      <c r="D2">
        <v>74.8</v>
      </c>
      <c r="E2">
        <v>18.5</v>
      </c>
      <c r="F2">
        <v>0.45</v>
      </c>
      <c r="G2">
        <v>5.46</v>
      </c>
      <c r="H2" s="3"/>
      <c r="I2" s="2" t="s">
        <v>51</v>
      </c>
      <c r="J2" s="3">
        <f>AVERAGE(D2:D4)</f>
        <v>71.999999999999986</v>
      </c>
      <c r="K2" s="3">
        <f>AVERAGE(E2:E4)</f>
        <v>21.166666666666668</v>
      </c>
      <c r="L2" s="3">
        <f>AVERAGE(F2:F4)</f>
        <v>0.75666666666666671</v>
      </c>
      <c r="M2" s="3">
        <f>AVERAGE(G2:G4)</f>
        <v>5.4866666666666672</v>
      </c>
      <c r="N2" s="3"/>
    </row>
    <row r="3" spans="1:14">
      <c r="A3" s="3" t="s">
        <v>30</v>
      </c>
      <c r="B3" s="3" t="s">
        <v>56</v>
      </c>
      <c r="C3" s="3" t="s">
        <v>64</v>
      </c>
      <c r="D3">
        <v>74.099999999999994</v>
      </c>
      <c r="E3">
        <v>17.8</v>
      </c>
      <c r="F3">
        <v>0.92</v>
      </c>
      <c r="G3">
        <v>5.94</v>
      </c>
      <c r="H3" s="3"/>
      <c r="I3" s="2" t="s">
        <v>52</v>
      </c>
      <c r="J3" s="3">
        <f>AVERAGE(D5:D7)</f>
        <v>54.133333333333326</v>
      </c>
      <c r="K3" s="3">
        <f>AVERAGE(E5:E7)</f>
        <v>36.466666666666669</v>
      </c>
      <c r="L3" s="3">
        <f>AVERAGE(F5:F7)</f>
        <v>2.25</v>
      </c>
      <c r="M3" s="3">
        <f>AVERAGE(G5:G7)</f>
        <v>6.8833333333333329</v>
      </c>
      <c r="N3" s="3"/>
    </row>
    <row r="4" spans="1:14">
      <c r="A4" s="3" t="s">
        <v>30</v>
      </c>
      <c r="B4" s="3" t="s">
        <v>56</v>
      </c>
      <c r="C4" s="3" t="s">
        <v>64</v>
      </c>
      <c r="D4">
        <v>67.099999999999994</v>
      </c>
      <c r="E4">
        <v>27.2</v>
      </c>
      <c r="F4">
        <v>0.9</v>
      </c>
      <c r="G4">
        <v>5.0599999999999996</v>
      </c>
      <c r="H4" s="3"/>
      <c r="I4" s="2"/>
      <c r="J4" s="3"/>
      <c r="K4" s="3"/>
      <c r="L4" s="3"/>
      <c r="M4" s="3"/>
      <c r="N4" s="3"/>
    </row>
    <row r="5" spans="1:14">
      <c r="A5" s="3" t="s">
        <v>31</v>
      </c>
      <c r="B5" s="3" t="s">
        <v>47</v>
      </c>
      <c r="C5" s="3" t="s">
        <v>64</v>
      </c>
      <c r="D5">
        <v>61.9</v>
      </c>
      <c r="E5">
        <v>28</v>
      </c>
      <c r="F5">
        <v>1.68</v>
      </c>
      <c r="G5">
        <v>7.46</v>
      </c>
      <c r="H5" s="3"/>
      <c r="I5" s="2" t="s">
        <v>44</v>
      </c>
      <c r="J5" s="3">
        <f>_xlfn.T.TEST(D2:D4,D5:D7,2,2)</f>
        <v>2.0556513341689928E-2</v>
      </c>
      <c r="K5" s="3">
        <f>_xlfn.T.TEST(E2:E4,E5:E7,2,2)</f>
        <v>4.6061071855756523E-2</v>
      </c>
      <c r="L5" s="3">
        <f>_xlfn.T.TEST(F2:F4,F5:F7,2,2)</f>
        <v>2.1866876289597031E-2</v>
      </c>
      <c r="M5" s="3">
        <f>_xlfn.T.TEST(G2:G4,G5:G7,2,2)</f>
        <v>3.9156400516149645E-2</v>
      </c>
      <c r="N5" s="3"/>
    </row>
    <row r="6" spans="1:14">
      <c r="A6" s="3" t="s">
        <v>31</v>
      </c>
      <c r="B6" s="3" t="s">
        <v>47</v>
      </c>
      <c r="C6" s="3" t="s">
        <v>64</v>
      </c>
      <c r="D6">
        <v>47.8</v>
      </c>
      <c r="E6">
        <v>42.9</v>
      </c>
      <c r="F6">
        <v>2.1</v>
      </c>
      <c r="G6">
        <v>7.04</v>
      </c>
      <c r="H6" s="3"/>
      <c r="I6" s="2" t="s">
        <v>46</v>
      </c>
      <c r="J6" s="3">
        <f>J3/J2</f>
        <v>0.75185185185185188</v>
      </c>
      <c r="K6" s="3">
        <f>K3/K2</f>
        <v>1.7228346456692913</v>
      </c>
      <c r="L6" s="3">
        <f>L3/L2</f>
        <v>2.9735682819383258</v>
      </c>
      <c r="M6" s="3">
        <f>M3/M2</f>
        <v>1.2545565006075332</v>
      </c>
      <c r="N6" s="3"/>
    </row>
    <row r="7" spans="1:14">
      <c r="A7" s="3" t="s">
        <v>31</v>
      </c>
      <c r="B7" s="3" t="s">
        <v>47</v>
      </c>
      <c r="C7" s="3" t="s">
        <v>64</v>
      </c>
      <c r="D7">
        <v>52.7</v>
      </c>
      <c r="E7">
        <v>38.5</v>
      </c>
      <c r="F7">
        <v>2.97</v>
      </c>
      <c r="G7">
        <v>6.15</v>
      </c>
      <c r="H7" s="3"/>
      <c r="I7" s="2" t="s">
        <v>46</v>
      </c>
      <c r="J7" s="3">
        <f>J2/J3</f>
        <v>1.3300492610837438</v>
      </c>
      <c r="K7" s="3">
        <f>K2/K3</f>
        <v>0.58043875685557589</v>
      </c>
      <c r="L7" s="3">
        <f>L2/L3</f>
        <v>0.33629629629629632</v>
      </c>
      <c r="M7" s="3">
        <f>M2/M3</f>
        <v>0.79709443099273625</v>
      </c>
      <c r="N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C5C59-04D9-494B-B014-A9FA88F797E4}">
  <dimension ref="A1:L8"/>
  <sheetViews>
    <sheetView zoomScale="95" zoomScaleNormal="95" workbookViewId="0">
      <selection activeCell="K12" sqref="K12"/>
    </sheetView>
  </sheetViews>
  <sheetFormatPr baseColWidth="10" defaultRowHeight="16"/>
  <cols>
    <col min="1" max="1" width="15.5" customWidth="1"/>
    <col min="8" max="8" width="17.6640625" customWidth="1"/>
  </cols>
  <sheetData>
    <row r="1" spans="1:12">
      <c r="A1" s="2" t="s">
        <v>32</v>
      </c>
      <c r="B1" s="2" t="s">
        <v>33</v>
      </c>
      <c r="C1" s="2" t="s">
        <v>36</v>
      </c>
      <c r="D1" s="2" t="s">
        <v>53</v>
      </c>
      <c r="E1" s="2" t="s">
        <v>55</v>
      </c>
      <c r="F1" s="2" t="s">
        <v>58</v>
      </c>
      <c r="G1" s="3"/>
      <c r="H1" s="3"/>
      <c r="I1" s="2" t="s">
        <v>26</v>
      </c>
      <c r="J1" s="2" t="s">
        <v>27</v>
      </c>
      <c r="K1" s="2" t="s">
        <v>28</v>
      </c>
      <c r="L1" s="3"/>
    </row>
    <row r="2" spans="1:12">
      <c r="A2" s="3" t="s">
        <v>30</v>
      </c>
      <c r="B2" s="3" t="s">
        <v>56</v>
      </c>
      <c r="C2" s="3" t="s">
        <v>60</v>
      </c>
      <c r="D2">
        <v>73.599999999999994</v>
      </c>
      <c r="E2">
        <v>17</v>
      </c>
      <c r="F2">
        <v>0.91</v>
      </c>
      <c r="G2" s="3"/>
      <c r="H2" s="2" t="s">
        <v>62</v>
      </c>
      <c r="I2" s="3">
        <f>AVERAGE(D2:D4)</f>
        <v>72.833333333333329</v>
      </c>
      <c r="J2" s="3">
        <f>AVERAGE(E2:E4)</f>
        <v>18.233333333333331</v>
      </c>
      <c r="K2" s="3">
        <f>AVERAGE(F2:F4)</f>
        <v>1.45</v>
      </c>
      <c r="L2" s="3"/>
    </row>
    <row r="3" spans="1:12">
      <c r="A3" s="3" t="s">
        <v>30</v>
      </c>
      <c r="B3" s="3" t="s">
        <v>56</v>
      </c>
      <c r="C3" s="3" t="s">
        <v>60</v>
      </c>
      <c r="D3">
        <v>74.5</v>
      </c>
      <c r="E3">
        <v>15.3</v>
      </c>
      <c r="F3">
        <v>1.68</v>
      </c>
      <c r="G3" s="3"/>
      <c r="H3" s="2" t="s">
        <v>63</v>
      </c>
      <c r="I3" s="3">
        <f>AVERAGE(D5:D7)</f>
        <v>85.2</v>
      </c>
      <c r="J3" s="3">
        <f>AVERAGE(E5:E7)</f>
        <v>11.25</v>
      </c>
      <c r="K3" s="3">
        <f>AVERAGE(F5:F7)</f>
        <v>0.93</v>
      </c>
      <c r="L3" s="3"/>
    </row>
    <row r="4" spans="1:12">
      <c r="A4" s="3" t="s">
        <v>30</v>
      </c>
      <c r="B4" s="3" t="s">
        <v>56</v>
      </c>
      <c r="C4" s="3" t="s">
        <v>60</v>
      </c>
      <c r="D4">
        <v>70.400000000000006</v>
      </c>
      <c r="E4">
        <v>22.4</v>
      </c>
      <c r="F4">
        <v>1.76</v>
      </c>
      <c r="G4" s="3"/>
      <c r="H4" s="2"/>
      <c r="I4" s="3"/>
      <c r="J4" s="3"/>
      <c r="K4" s="3"/>
      <c r="L4" s="3"/>
    </row>
    <row r="5" spans="1:12">
      <c r="A5" s="3" t="s">
        <v>30</v>
      </c>
      <c r="B5" s="3" t="s">
        <v>56</v>
      </c>
      <c r="C5" s="3" t="s">
        <v>61</v>
      </c>
      <c r="D5">
        <v>82.9</v>
      </c>
      <c r="E5">
        <v>13.5</v>
      </c>
      <c r="F5">
        <v>1.23</v>
      </c>
      <c r="G5" s="3"/>
      <c r="H5" s="2" t="s">
        <v>44</v>
      </c>
      <c r="I5" s="3">
        <f>_xlfn.T.TEST(D2:D4,D5:D7,2,2)</f>
        <v>1.9985924044176738E-3</v>
      </c>
      <c r="J5" s="3">
        <f>_xlfn.T.TEST(E2:E4,E5:E7,2,2)</f>
        <v>4.748848516797393E-2</v>
      </c>
      <c r="K5" s="3">
        <f>_xlfn.T.TEST(F2:F4,F5:F7,2,2)</f>
        <v>0.18293331435288207</v>
      </c>
      <c r="L5" s="3"/>
    </row>
    <row r="6" spans="1:12">
      <c r="A6" s="3" t="s">
        <v>30</v>
      </c>
      <c r="B6" s="3" t="s">
        <v>56</v>
      </c>
      <c r="C6" s="3" t="s">
        <v>61</v>
      </c>
      <c r="D6">
        <v>86.9</v>
      </c>
      <c r="E6">
        <v>9.25</v>
      </c>
      <c r="F6">
        <v>0.62</v>
      </c>
      <c r="G6" s="3"/>
      <c r="H6" s="2" t="s">
        <v>46</v>
      </c>
      <c r="I6" s="3">
        <f>I3/I2</f>
        <v>1.1697940503432496</v>
      </c>
      <c r="J6" s="3">
        <f>J3/J2</f>
        <v>0.61700182815356497</v>
      </c>
      <c r="K6" s="3">
        <f>K3/K2</f>
        <v>0.64137931034482765</v>
      </c>
      <c r="L6" s="3"/>
    </row>
    <row r="7" spans="1:12">
      <c r="A7" s="3" t="s">
        <v>30</v>
      </c>
      <c r="B7" s="3" t="s">
        <v>56</v>
      </c>
      <c r="C7" s="3" t="s">
        <v>61</v>
      </c>
      <c r="D7">
        <v>85.8</v>
      </c>
      <c r="E7">
        <v>11</v>
      </c>
      <c r="F7">
        <v>0.94</v>
      </c>
      <c r="G7" s="3"/>
      <c r="H7" s="2" t="s">
        <v>46</v>
      </c>
      <c r="I7" s="3">
        <f>I2/I3</f>
        <v>0.85485133020344284</v>
      </c>
      <c r="J7" s="3">
        <f>J2/J3</f>
        <v>1.6207407407407406</v>
      </c>
      <c r="K7" s="3">
        <f>K2/K3</f>
        <v>1.5591397849462365</v>
      </c>
      <c r="L7" s="3"/>
    </row>
    <row r="8" spans="1:12">
      <c r="B8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244C-5A4B-9E4F-860B-C0142F64E881}">
  <dimension ref="A1:O32"/>
  <sheetViews>
    <sheetView tabSelected="1" workbookViewId="0">
      <selection activeCell="O8" sqref="O8"/>
    </sheetView>
  </sheetViews>
  <sheetFormatPr baseColWidth="10" defaultRowHeight="16"/>
  <cols>
    <col min="1" max="1" width="15.6640625" customWidth="1"/>
    <col min="11" max="11" width="15.1640625" customWidth="1"/>
    <col min="13" max="13" width="15.5" customWidth="1"/>
  </cols>
  <sheetData>
    <row r="1" spans="1:12">
      <c r="A1" s="1" t="s">
        <v>32</v>
      </c>
      <c r="B1" s="1" t="s">
        <v>33</v>
      </c>
      <c r="C1" s="1" t="s">
        <v>36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>
      <c r="A2" t="s">
        <v>30</v>
      </c>
      <c r="B2" t="s">
        <v>34</v>
      </c>
      <c r="C2" t="s">
        <v>37</v>
      </c>
      <c r="D2" t="s">
        <v>9</v>
      </c>
      <c r="E2">
        <v>10.9</v>
      </c>
      <c r="F2">
        <v>98.4</v>
      </c>
      <c r="G2">
        <v>2.4500000000000002</v>
      </c>
      <c r="H2">
        <v>0.57999999999999996</v>
      </c>
      <c r="I2">
        <v>1.62</v>
      </c>
      <c r="J2">
        <v>-1.2999999999999999E-2</v>
      </c>
      <c r="K2">
        <v>6.52</v>
      </c>
      <c r="L2">
        <v>6.52</v>
      </c>
    </row>
    <row r="3" spans="1:12">
      <c r="A3" t="s">
        <v>30</v>
      </c>
      <c r="B3" t="s">
        <v>34</v>
      </c>
      <c r="C3" t="s">
        <v>37</v>
      </c>
      <c r="D3" t="s">
        <v>10</v>
      </c>
      <c r="E3">
        <v>10.8</v>
      </c>
      <c r="F3">
        <v>100</v>
      </c>
      <c r="G3">
        <v>1.5</v>
      </c>
      <c r="H3">
        <v>0.63</v>
      </c>
      <c r="I3">
        <v>0.84</v>
      </c>
      <c r="J3">
        <v>-8.8000000000000005E-3</v>
      </c>
      <c r="K3">
        <v>6.72</v>
      </c>
      <c r="L3">
        <v>6.71</v>
      </c>
    </row>
    <row r="4" spans="1:12">
      <c r="A4" t="s">
        <v>30</v>
      </c>
      <c r="B4" t="s">
        <v>34</v>
      </c>
      <c r="C4" t="s">
        <v>37</v>
      </c>
      <c r="D4" t="s">
        <v>11</v>
      </c>
      <c r="E4">
        <v>11.3</v>
      </c>
      <c r="F4">
        <v>97.8</v>
      </c>
      <c r="G4">
        <v>1.86</v>
      </c>
      <c r="H4">
        <v>1.1000000000000001</v>
      </c>
      <c r="I4">
        <v>2.4</v>
      </c>
      <c r="J4">
        <v>-1.9E-2</v>
      </c>
      <c r="K4">
        <v>5.97</v>
      </c>
      <c r="L4">
        <v>5.96</v>
      </c>
    </row>
    <row r="5" spans="1:12">
      <c r="A5" t="s">
        <v>30</v>
      </c>
      <c r="B5" t="s">
        <v>34</v>
      </c>
      <c r="C5" t="s">
        <v>38</v>
      </c>
      <c r="D5" t="s">
        <v>12</v>
      </c>
      <c r="E5">
        <v>5.61</v>
      </c>
      <c r="F5">
        <v>93.8</v>
      </c>
      <c r="G5">
        <v>3.57</v>
      </c>
      <c r="H5">
        <v>0.02</v>
      </c>
      <c r="I5">
        <v>-0.51</v>
      </c>
      <c r="J5">
        <v>4.5999999999999999E-3</v>
      </c>
      <c r="K5">
        <v>9.1300000000000008</v>
      </c>
      <c r="L5">
        <v>9.1999999999999993</v>
      </c>
    </row>
    <row r="6" spans="1:12">
      <c r="A6" t="s">
        <v>30</v>
      </c>
      <c r="B6" t="s">
        <v>34</v>
      </c>
      <c r="C6" t="s">
        <v>38</v>
      </c>
      <c r="D6" t="s">
        <v>13</v>
      </c>
      <c r="E6">
        <v>5.42</v>
      </c>
      <c r="F6">
        <v>93.6</v>
      </c>
      <c r="G6">
        <v>3.88</v>
      </c>
      <c r="H6">
        <v>4.7E-2</v>
      </c>
      <c r="I6">
        <v>-0.73</v>
      </c>
      <c r="J6">
        <v>-1.2E-2</v>
      </c>
      <c r="K6">
        <v>8.67</v>
      </c>
      <c r="L6">
        <v>8.73</v>
      </c>
    </row>
    <row r="7" spans="1:12">
      <c r="A7" t="s">
        <v>30</v>
      </c>
      <c r="B7" t="s">
        <v>34</v>
      </c>
      <c r="C7" t="s">
        <v>38</v>
      </c>
      <c r="D7" t="s">
        <v>14</v>
      </c>
      <c r="E7">
        <v>6.13</v>
      </c>
      <c r="F7">
        <v>95.5</v>
      </c>
      <c r="G7">
        <v>3.39</v>
      </c>
      <c r="H7">
        <v>3.7999999999999999E-2</v>
      </c>
      <c r="I7">
        <v>-1.65</v>
      </c>
      <c r="J7">
        <v>-1.9E-2</v>
      </c>
      <c r="K7">
        <v>9.16</v>
      </c>
      <c r="L7">
        <v>9.2200000000000006</v>
      </c>
    </row>
    <row r="8" spans="1:12">
      <c r="A8" t="s">
        <v>31</v>
      </c>
      <c r="B8" t="s">
        <v>35</v>
      </c>
      <c r="C8" t="s">
        <v>37</v>
      </c>
      <c r="D8" t="s">
        <v>15</v>
      </c>
      <c r="E8">
        <v>3.66</v>
      </c>
      <c r="F8">
        <v>91.5</v>
      </c>
      <c r="G8">
        <v>2.94</v>
      </c>
      <c r="H8">
        <v>1.37</v>
      </c>
      <c r="I8">
        <v>2.89</v>
      </c>
      <c r="J8">
        <v>0.18</v>
      </c>
      <c r="K8">
        <v>5.22</v>
      </c>
      <c r="L8">
        <v>5.33</v>
      </c>
    </row>
    <row r="9" spans="1:12">
      <c r="A9" t="s">
        <v>31</v>
      </c>
      <c r="B9" t="s">
        <v>35</v>
      </c>
      <c r="C9" t="s">
        <v>37</v>
      </c>
      <c r="D9" t="s">
        <v>16</v>
      </c>
      <c r="E9">
        <v>7.85</v>
      </c>
      <c r="F9">
        <v>91.7</v>
      </c>
      <c r="G9">
        <v>2.25</v>
      </c>
      <c r="H9">
        <v>2.4900000000000002</v>
      </c>
      <c r="I9">
        <v>4.53</v>
      </c>
      <c r="J9">
        <v>3.5999999999999997E-2</v>
      </c>
      <c r="K9">
        <v>6.94</v>
      </c>
      <c r="L9">
        <v>6.91</v>
      </c>
    </row>
    <row r="10" spans="1:12">
      <c r="A10" t="s">
        <v>31</v>
      </c>
      <c r="B10" t="s">
        <v>35</v>
      </c>
      <c r="C10" t="s">
        <v>37</v>
      </c>
      <c r="D10" t="s">
        <v>17</v>
      </c>
      <c r="E10">
        <v>4</v>
      </c>
      <c r="F10">
        <v>88.8</v>
      </c>
      <c r="G10">
        <v>3.43</v>
      </c>
      <c r="H10">
        <v>3.6</v>
      </c>
      <c r="I10">
        <v>3.07</v>
      </c>
      <c r="J10">
        <v>0.31</v>
      </c>
      <c r="K10">
        <v>5.46</v>
      </c>
      <c r="L10">
        <v>5.47</v>
      </c>
    </row>
    <row r="11" spans="1:12">
      <c r="A11" t="s">
        <v>31</v>
      </c>
      <c r="B11" t="s">
        <v>35</v>
      </c>
      <c r="C11" t="s">
        <v>38</v>
      </c>
      <c r="D11" t="s">
        <v>18</v>
      </c>
      <c r="E11">
        <v>3.4</v>
      </c>
      <c r="F11">
        <v>78.8</v>
      </c>
      <c r="G11">
        <v>21</v>
      </c>
      <c r="H11">
        <v>0.28999999999999998</v>
      </c>
      <c r="I11">
        <v>-0.59</v>
      </c>
      <c r="J11">
        <v>-4.2999999999999997E-2</v>
      </c>
      <c r="K11">
        <v>13.9</v>
      </c>
      <c r="L11">
        <v>13.9</v>
      </c>
    </row>
    <row r="12" spans="1:12">
      <c r="A12" t="s">
        <v>31</v>
      </c>
      <c r="B12" t="s">
        <v>35</v>
      </c>
      <c r="C12" t="s">
        <v>38</v>
      </c>
      <c r="D12" t="s">
        <v>19</v>
      </c>
      <c r="E12">
        <v>3.84</v>
      </c>
      <c r="F12">
        <v>83</v>
      </c>
      <c r="G12">
        <v>18.100000000000001</v>
      </c>
      <c r="H12">
        <v>0.47</v>
      </c>
      <c r="I12">
        <v>-1.48</v>
      </c>
      <c r="J12">
        <v>-0.13</v>
      </c>
      <c r="K12">
        <v>14.2</v>
      </c>
      <c r="L12">
        <v>14.3</v>
      </c>
    </row>
    <row r="13" spans="1:12">
      <c r="A13" t="s">
        <v>31</v>
      </c>
      <c r="B13" t="s">
        <v>35</v>
      </c>
      <c r="C13" t="s">
        <v>38</v>
      </c>
      <c r="D13" t="s">
        <v>20</v>
      </c>
      <c r="E13">
        <v>3.62</v>
      </c>
      <c r="F13">
        <v>81.900000000000006</v>
      </c>
      <c r="G13">
        <v>18.8</v>
      </c>
      <c r="H13">
        <v>0.45</v>
      </c>
      <c r="I13">
        <v>-1.72</v>
      </c>
      <c r="J13">
        <v>-8.5000000000000006E-2</v>
      </c>
      <c r="K13">
        <v>14.2</v>
      </c>
      <c r="L13">
        <v>14.2</v>
      </c>
    </row>
    <row r="17" spans="1:15">
      <c r="A17" s="1" t="s">
        <v>39</v>
      </c>
    </row>
    <row r="18" spans="1:15">
      <c r="A18" s="1" t="s">
        <v>32</v>
      </c>
      <c r="B18" s="1" t="s">
        <v>33</v>
      </c>
      <c r="C18" s="1" t="s">
        <v>36</v>
      </c>
      <c r="D18" s="1" t="s">
        <v>40</v>
      </c>
      <c r="E18" s="1" t="s">
        <v>21</v>
      </c>
      <c r="F18" s="1" t="s">
        <v>22</v>
      </c>
      <c r="G18" s="1" t="s">
        <v>23</v>
      </c>
      <c r="H18" s="1" t="s">
        <v>24</v>
      </c>
      <c r="K18" s="1" t="s">
        <v>30</v>
      </c>
      <c r="L18" s="1" t="s">
        <v>26</v>
      </c>
      <c r="M18" s="1" t="s">
        <v>27</v>
      </c>
      <c r="N18" s="1" t="s">
        <v>28</v>
      </c>
      <c r="O18" s="1" t="s">
        <v>42</v>
      </c>
    </row>
    <row r="19" spans="1:15">
      <c r="A19" t="s">
        <v>31</v>
      </c>
      <c r="B19" t="s">
        <v>35</v>
      </c>
      <c r="C19" t="s">
        <v>25</v>
      </c>
      <c r="D19" t="s">
        <v>26</v>
      </c>
      <c r="E19">
        <f>AVERAGE(F8:F10)</f>
        <v>90.666666666666671</v>
      </c>
      <c r="F19">
        <f>STDEV(F8:F10)</f>
        <v>1.6196707484341815</v>
      </c>
      <c r="G19">
        <v>3</v>
      </c>
      <c r="H19">
        <f>F19/SQRT(G19)</f>
        <v>0.93511734260703738</v>
      </c>
      <c r="J19" s="1" t="s">
        <v>44</v>
      </c>
      <c r="K19" t="s">
        <v>43</v>
      </c>
      <c r="L19">
        <f>_xlfn.T.TEST(F2:F4,F5:F7,2,2)</f>
        <v>7.63021713379576E-3</v>
      </c>
      <c r="M19">
        <f>_xlfn.T.TEST(G2:G4,G5:G7,2,2)</f>
        <v>5.7719455057754082E-3</v>
      </c>
      <c r="N19">
        <f>_xlfn.T.TEST(H2:H4,H5:H7,2,2)</f>
        <v>1.1399810165137799E-2</v>
      </c>
      <c r="O19">
        <f>_xlfn.T.TEST(K2:K4,K5:K7,2,2)</f>
        <v>7.1186107445105388E-4</v>
      </c>
    </row>
    <row r="20" spans="1:15">
      <c r="C20" t="s">
        <v>25</v>
      </c>
      <c r="D20" t="s">
        <v>27</v>
      </c>
      <c r="E20">
        <f>AVERAGE(G8:G10)</f>
        <v>2.8733333333333331</v>
      </c>
      <c r="F20">
        <f>STDEV(G8:G10)</f>
        <v>0.59281812837778181</v>
      </c>
      <c r="G20">
        <v>3</v>
      </c>
      <c r="H20">
        <f t="shared" ref="H20:H31" si="0">F20/SQRT(G20)</f>
        <v>0.34226370599940248</v>
      </c>
      <c r="J20" s="1"/>
    </row>
    <row r="21" spans="1:15">
      <c r="C21" t="s">
        <v>25</v>
      </c>
      <c r="D21" t="s">
        <v>28</v>
      </c>
      <c r="E21">
        <f>AVERAGE(H8:H10)</f>
        <v>2.4866666666666668</v>
      </c>
      <c r="F21">
        <f>STDEV(H8:H10)</f>
        <v>1.1150037369145147</v>
      </c>
      <c r="G21">
        <v>3</v>
      </c>
      <c r="H21">
        <f t="shared" si="0"/>
        <v>0.64374770765503375</v>
      </c>
      <c r="J21" s="1"/>
    </row>
    <row r="22" spans="1:15">
      <c r="C22" t="s">
        <v>29</v>
      </c>
      <c r="D22" t="s">
        <v>26</v>
      </c>
      <c r="E22">
        <f>AVERAGE(F11:F13)</f>
        <v>81.233333333333334</v>
      </c>
      <c r="F22">
        <f>STDEV(F11:F13)</f>
        <v>2.1779194965226201</v>
      </c>
      <c r="G22">
        <v>3</v>
      </c>
      <c r="H22">
        <f t="shared" si="0"/>
        <v>1.257422407590669</v>
      </c>
      <c r="J22" s="1"/>
      <c r="K22" s="1" t="s">
        <v>31</v>
      </c>
      <c r="L22" s="1" t="s">
        <v>26</v>
      </c>
      <c r="M22" s="1" t="s">
        <v>27</v>
      </c>
      <c r="N22" s="1" t="s">
        <v>28</v>
      </c>
      <c r="O22" s="1" t="s">
        <v>42</v>
      </c>
    </row>
    <row r="23" spans="1:15">
      <c r="C23" t="s">
        <v>29</v>
      </c>
      <c r="D23" t="s">
        <v>27</v>
      </c>
      <c r="E23">
        <f>AVERAGE(G11:G13)</f>
        <v>19.3</v>
      </c>
      <c r="F23">
        <f>STDEV(G11:G13)</f>
        <v>1.5132745950421549</v>
      </c>
      <c r="G23">
        <v>3</v>
      </c>
      <c r="H23">
        <f t="shared" si="0"/>
        <v>0.87368949480541014</v>
      </c>
      <c r="J23" s="1" t="s">
        <v>44</v>
      </c>
      <c r="K23" t="s">
        <v>43</v>
      </c>
      <c r="L23">
        <f>_xlfn.T.TEST(F8:F10,F11:F13,2,2)</f>
        <v>3.8356571163969131E-3</v>
      </c>
      <c r="M23">
        <f>_xlfn.T.TEST(G8:G10,G11:G13,2,2)</f>
        <v>6.2517478196467936E-5</v>
      </c>
      <c r="N23">
        <f>_xlfn.T.TEST(H8:H10,H11:H13,2,2)</f>
        <v>3.2168405793023699E-2</v>
      </c>
      <c r="O23">
        <f>_xlfn.T.TEST(K8:K10,K11:K13,2,2)</f>
        <v>1.1392349085015546E-4</v>
      </c>
    </row>
    <row r="24" spans="1:15">
      <c r="C24" t="s">
        <v>29</v>
      </c>
      <c r="D24" t="s">
        <v>28</v>
      </c>
      <c r="E24">
        <f>AVERAGE(H11:H13)</f>
        <v>0.40333333333333332</v>
      </c>
      <c r="F24">
        <f>STDEV(H11:H13)</f>
        <v>9.8657657246325137E-2</v>
      </c>
      <c r="G24">
        <v>3</v>
      </c>
      <c r="H24">
        <f t="shared" si="0"/>
        <v>5.6960024968783655E-2</v>
      </c>
      <c r="J24" s="1"/>
    </row>
    <row r="25" spans="1:15">
      <c r="J25" s="1"/>
      <c r="L25" s="1" t="s">
        <v>26</v>
      </c>
      <c r="M25" s="1" t="s">
        <v>27</v>
      </c>
      <c r="N25" s="1" t="s">
        <v>28</v>
      </c>
      <c r="O25" s="1" t="s">
        <v>42</v>
      </c>
    </row>
    <row r="26" spans="1:15">
      <c r="A26" t="s">
        <v>30</v>
      </c>
      <c r="B26" t="s">
        <v>34</v>
      </c>
      <c r="C26" t="s">
        <v>25</v>
      </c>
      <c r="D26" t="s">
        <v>26</v>
      </c>
      <c r="E26">
        <f>AVERAGE(F2:F4)</f>
        <v>98.733333333333334</v>
      </c>
      <c r="F26">
        <f>STDEV(F2:F4)</f>
        <v>1.1372481406154658</v>
      </c>
      <c r="G26">
        <v>3</v>
      </c>
      <c r="H26">
        <f t="shared" si="0"/>
        <v>0.65659052011974062</v>
      </c>
      <c r="J26" s="1" t="s">
        <v>45</v>
      </c>
      <c r="K26" t="s">
        <v>37</v>
      </c>
      <c r="L26">
        <f>AVERAGE(F2:F4)</f>
        <v>98.733333333333334</v>
      </c>
      <c r="M26">
        <f>AVERAGE(G2:G4)</f>
        <v>1.9366666666666668</v>
      </c>
      <c r="N26">
        <f>AVERAGE(H2:H4)</f>
        <v>0.77</v>
      </c>
      <c r="O26">
        <f>AVERAGE(K2:K4)</f>
        <v>6.4033333333333324</v>
      </c>
    </row>
    <row r="27" spans="1:15">
      <c r="C27" t="s">
        <v>25</v>
      </c>
      <c r="D27" t="s">
        <v>27</v>
      </c>
      <c r="E27">
        <f>AVERAGE(G2:G4)</f>
        <v>1.9366666666666668</v>
      </c>
      <c r="F27">
        <f>STDEV(G2:G4)</f>
        <v>0.47961790347456079</v>
      </c>
      <c r="G27">
        <v>3</v>
      </c>
      <c r="H27">
        <f t="shared" si="0"/>
        <v>0.27690752567920163</v>
      </c>
      <c r="J27" s="1" t="s">
        <v>45</v>
      </c>
      <c r="K27" t="s">
        <v>38</v>
      </c>
      <c r="L27">
        <f>AVERAGE(F5:F7)</f>
        <v>94.3</v>
      </c>
      <c r="M27">
        <f>AVERAGE(G5:G7)</f>
        <v>3.6133333333333333</v>
      </c>
      <c r="N27">
        <f>AVERAGE(H5:H7)</f>
        <v>3.5000000000000003E-2</v>
      </c>
      <c r="O27">
        <f>AVERAGE(K5:K7)</f>
        <v>8.9866666666666664</v>
      </c>
    </row>
    <row r="28" spans="1:15">
      <c r="C28" t="s">
        <v>25</v>
      </c>
      <c r="D28" t="s">
        <v>28</v>
      </c>
      <c r="E28">
        <f>AVERAGE(H2:H4)</f>
        <v>0.77</v>
      </c>
      <c r="F28">
        <f>STDEV(H2:H4)</f>
        <v>0.2868797657556213</v>
      </c>
      <c r="G28">
        <v>3</v>
      </c>
      <c r="H28">
        <f t="shared" si="0"/>
        <v>0.16563010998406474</v>
      </c>
      <c r="J28" s="1"/>
      <c r="K28" t="s">
        <v>41</v>
      </c>
      <c r="L28">
        <f>L26/L27</f>
        <v>1.0470130788264405</v>
      </c>
      <c r="M28">
        <f>M27/M26</f>
        <v>1.8657487091222029</v>
      </c>
      <c r="N28">
        <f>N26/N27</f>
        <v>22</v>
      </c>
      <c r="O28">
        <f>O27/O26</f>
        <v>1.4034357105674129</v>
      </c>
    </row>
    <row r="29" spans="1:15">
      <c r="C29" t="s">
        <v>29</v>
      </c>
      <c r="D29" t="s">
        <v>26</v>
      </c>
      <c r="E29">
        <f>AVERAGE(F5:F7)</f>
        <v>94.3</v>
      </c>
      <c r="F29">
        <f>STDEV(F5:F7)</f>
        <v>1.0440306508910575</v>
      </c>
      <c r="G29">
        <v>3</v>
      </c>
      <c r="H29">
        <f t="shared" si="0"/>
        <v>0.6027713773341723</v>
      </c>
      <c r="J29" s="1"/>
    </row>
    <row r="30" spans="1:15">
      <c r="C30" t="s">
        <v>29</v>
      </c>
      <c r="D30" t="s">
        <v>27</v>
      </c>
      <c r="E30">
        <f>AVERAGE(G5:G7)</f>
        <v>3.6133333333333333</v>
      </c>
      <c r="F30">
        <f>STDEV(G5:G7)</f>
        <v>0.24785748593361728</v>
      </c>
      <c r="G30">
        <v>3</v>
      </c>
      <c r="H30">
        <f t="shared" si="0"/>
        <v>0.14310058622443783</v>
      </c>
      <c r="J30" s="1" t="s">
        <v>45</v>
      </c>
      <c r="K30" t="s">
        <v>37</v>
      </c>
      <c r="L30">
        <f>AVERAGE(F8:F10)</f>
        <v>90.666666666666671</v>
      </c>
      <c r="M30">
        <f t="shared" ref="M30:N30" si="1">AVERAGE(G8:G10)</f>
        <v>2.8733333333333331</v>
      </c>
      <c r="N30">
        <f t="shared" si="1"/>
        <v>2.4866666666666668</v>
      </c>
      <c r="O30">
        <f>AVERAGE(K8:K10)</f>
        <v>5.873333333333334</v>
      </c>
    </row>
    <row r="31" spans="1:15">
      <c r="C31" t="s">
        <v>29</v>
      </c>
      <c r="D31" t="s">
        <v>28</v>
      </c>
      <c r="E31">
        <f>AVERAGE(H5:H7)</f>
        <v>3.5000000000000003E-2</v>
      </c>
      <c r="F31">
        <f>STDEV(H5:H7)</f>
        <v>1.374772708486751E-2</v>
      </c>
      <c r="G31">
        <v>3</v>
      </c>
      <c r="H31">
        <f t="shared" si="0"/>
        <v>7.9372539331937671E-3</v>
      </c>
      <c r="J31" s="1" t="s">
        <v>45</v>
      </c>
      <c r="K31" t="s">
        <v>38</v>
      </c>
      <c r="L31">
        <f>AVERAGE(F11:F13)</f>
        <v>81.233333333333334</v>
      </c>
      <c r="M31">
        <f t="shared" ref="M31:N31" si="2">AVERAGE(G11:G13)</f>
        <v>19.3</v>
      </c>
      <c r="N31">
        <f t="shared" si="2"/>
        <v>0.40333333333333332</v>
      </c>
      <c r="O31">
        <f>AVERAGE(K11:K13)</f>
        <v>14.1</v>
      </c>
    </row>
    <row r="32" spans="1:15">
      <c r="K32" t="s">
        <v>41</v>
      </c>
      <c r="L32">
        <f>L30/L31</f>
        <v>1.1161263848994667</v>
      </c>
      <c r="M32">
        <f>M31/M30</f>
        <v>6.7169373549884002</v>
      </c>
      <c r="N32">
        <f>N30/N31</f>
        <v>6.1652892561983474</v>
      </c>
      <c r="O32">
        <f>O31/O30</f>
        <v>2.400681044267877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Minutum stable v log-growth</vt:lpstr>
      <vt:lpstr>Psygmo stable v log-growth</vt:lpstr>
      <vt:lpstr>Minutum psygmophilum in hospite</vt:lpstr>
      <vt:lpstr>Minutum fed starved</vt:lpstr>
      <vt:lpstr>Nitrogen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Tivey</dc:creator>
  <cp:lastModifiedBy>Trevor Tivey</cp:lastModifiedBy>
  <dcterms:created xsi:type="dcterms:W3CDTF">2019-12-19T20:22:24Z</dcterms:created>
  <dcterms:modified xsi:type="dcterms:W3CDTF">2020-01-09T14:13:36Z</dcterms:modified>
</cp:coreProperties>
</file>