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595" xr2:uid="{00000000-000D-0000-FFFF-FFFF00000000}"/>
  </bookViews>
  <sheets>
    <sheet name="Tabla 11.1" sheetId="2" r:id="rId1"/>
    <sheet name="Tabla 11.2" sheetId="3" r:id="rId2"/>
    <sheet name="Factores distribción de costo" sheetId="5" r:id="rId3"/>
    <sheet name="Tabla 11.3" sheetId="4" r:id="rId4"/>
    <sheet name="Tabla 11.4" sheetId="6" r:id="rId5"/>
    <sheet name="Tabla 11.5" sheetId="7" r:id="rId6"/>
    <sheet name="Factores de distribución 2" sheetId="9" r:id="rId7"/>
    <sheet name="Tabla 11.6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D7" i="8" s="1"/>
  <c r="B10" i="8"/>
  <c r="E7" i="8"/>
  <c r="H6" i="8"/>
  <c r="G6" i="8"/>
  <c r="F6" i="8"/>
  <c r="E6" i="8"/>
  <c r="D6" i="8"/>
  <c r="C6" i="8"/>
  <c r="B6" i="8"/>
  <c r="B7" i="8" s="1"/>
  <c r="B10" i="7"/>
  <c r="G6" i="6"/>
  <c r="F6" i="6"/>
  <c r="E6" i="6"/>
  <c r="D6" i="6"/>
  <c r="C6" i="6"/>
  <c r="B6" i="6"/>
  <c r="H6" i="6" s="1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H9" i="3"/>
  <c r="C7" i="5" s="1"/>
  <c r="H8" i="3"/>
  <c r="C6" i="5" s="1"/>
  <c r="H7" i="3"/>
  <c r="C5" i="5" s="1"/>
  <c r="F7" i="8" l="1"/>
  <c r="H7" i="8" s="1"/>
  <c r="C7" i="8"/>
  <c r="G7" i="8"/>
  <c r="G9" i="4"/>
  <c r="B9" i="4"/>
  <c r="C9" i="4"/>
  <c r="E9" i="4"/>
  <c r="D9" i="4"/>
  <c r="H8" i="4"/>
  <c r="F9" i="4"/>
  <c r="H7" i="4"/>
  <c r="H6" i="4"/>
  <c r="C8" i="8" l="1"/>
  <c r="C10" i="8"/>
  <c r="B5" i="9"/>
  <c r="H9" i="4"/>
  <c r="F8" i="8" l="1"/>
  <c r="E8" i="8"/>
  <c r="D8" i="8"/>
  <c r="G8" i="8"/>
  <c r="B6" i="9" l="1"/>
  <c r="D9" i="8"/>
  <c r="H8" i="8"/>
  <c r="G9" i="8" l="1"/>
  <c r="G10" i="8" s="1"/>
  <c r="F9" i="8"/>
  <c r="F10" i="8" s="1"/>
  <c r="E9" i="8"/>
  <c r="E10" i="8" s="1"/>
  <c r="D10" i="8"/>
  <c r="H9" i="8" l="1"/>
  <c r="H10" i="8" s="1"/>
</calcChain>
</file>

<file path=xl/sharedStrings.xml><?xml version="1.0" encoding="utf-8"?>
<sst xmlns="http://schemas.openxmlformats.org/spreadsheetml/2006/main" count="115" uniqueCount="48">
  <si>
    <t>Concepto</t>
  </si>
  <si>
    <t>Departamentos operativos</t>
  </si>
  <si>
    <t>Departamentos productivos</t>
  </si>
  <si>
    <t>Total</t>
  </si>
  <si>
    <t>Administración Edificio</t>
  </si>
  <si>
    <t>Bodega</t>
  </si>
  <si>
    <t>Recursos Humanos</t>
  </si>
  <si>
    <t>Proceso</t>
  </si>
  <si>
    <t>QTZ</t>
  </si>
  <si>
    <t xml:space="preserve">     A</t>
  </si>
  <si>
    <t xml:space="preserve">      B</t>
  </si>
  <si>
    <t xml:space="preserve">     C</t>
  </si>
  <si>
    <t>Luz</t>
  </si>
  <si>
    <t>Agua</t>
  </si>
  <si>
    <t>Cafetería</t>
  </si>
  <si>
    <t>Administración edificio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</si>
  <si>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 Para "quitar" las líneas de cuadrícula vaya a Vista &gt;&gt; Lineas de cuadrícula y quite el "cheque"</t>
    </r>
  </si>
  <si>
    <t>Base</t>
  </si>
  <si>
    <t>Sueldos</t>
  </si>
  <si>
    <t># de personas</t>
  </si>
  <si>
    <t>KW/h</t>
  </si>
  <si>
    <t>Tabla 11.1 Formato de cálculo de prorrateo primario</t>
  </si>
  <si>
    <t>Tabla 11.2</t>
  </si>
  <si>
    <t>Bases para prorrateo primario</t>
  </si>
  <si>
    <t>Tabla 11.3: Cálculo de prorrateo primario</t>
  </si>
  <si>
    <t>Factores de distribución de costo</t>
  </si>
  <si>
    <t>Prorrateo primario</t>
  </si>
  <si>
    <r>
      <t>Superficie (m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</si>
  <si>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t>Administración Edificio [AF]</t>
  </si>
  <si>
    <t>Bodega [B]</t>
  </si>
  <si>
    <t>Recursos Humanos [RH]</t>
  </si>
  <si>
    <t>Proceso A [PA]</t>
  </si>
  <si>
    <t>Proceso B [PB]</t>
  </si>
  <si>
    <t>Proceso C [PC]</t>
  </si>
  <si>
    <t>Departamento</t>
  </si>
  <si>
    <t>Admin.</t>
  </si>
  <si>
    <t>edificio</t>
  </si>
  <si>
    <t xml:space="preserve">    A</t>
  </si>
  <si>
    <t xml:space="preserve">    B</t>
  </si>
  <si>
    <t xml:space="preserve">    C</t>
  </si>
  <si>
    <t>Prorrateo Primario</t>
  </si>
  <si>
    <t>Tabla 11.4: Formato de cálculo de prorrateo secundario</t>
  </si>
  <si>
    <t>Tabla 11.5: Base para el prorrateo secundario</t>
  </si>
  <si>
    <t>Tabla 11.6: Cálculo del prorrateo secundario</t>
  </si>
  <si>
    <t>Factor administración</t>
  </si>
  <si>
    <t>Factor bodega</t>
  </si>
  <si>
    <t>Factor recursos humanos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</si>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</sst>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vertAlign val="superscript"/>
      <sz val="12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0" fillId="0" borderId="9" xfId="0" applyBorder="1" applyAlignment="1">
      <alignment vertical="top" wrapText="1"/>
    </xf>
    <xf numFmtId="0" fontId="2" fillId="0" borderId="8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3" fontId="4" fillId="0" borderId="9" xfId="0" applyNumberFormat="1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0" borderId="6" xfId="0" applyBorder="1"/>
    <xf numFmtId="3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 applyAlignment="1">
      <alignment horizontal="justify" textRotation="90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0" borderId="11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justify" vertical="center" wrapText="1"/>
    </xf>
    <xf numFmtId="0" fontId="0" fillId="0" borderId="19" xfId="0" applyBorder="1" applyAlignment="1">
      <alignment vertical="top" wrapText="1"/>
    </xf>
    <xf numFmtId="0" fontId="2" fillId="0" borderId="20" xfId="0" applyFont="1" applyBorder="1" applyAlignment="1">
      <alignment horizontal="justify" vertical="center" wrapText="1"/>
    </xf>
    <xf numFmtId="4" fontId="0" fillId="2" borderId="11" xfId="0" applyNumberFormat="1" applyFill="1" applyBorder="1" applyAlignment="1">
      <alignment horizontal="center" vertical="center"/>
    </xf>
    <xf numFmtId="4" fontId="4" fillId="2" borderId="11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0" fillId="0" borderId="16" xfId="0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4" fontId="6" fillId="2" borderId="11" xfId="0" applyNumberFormat="1" applyFont="1" applyFill="1" applyBorder="1" applyAlignment="1">
      <alignment horizontal="center" vertical="center" wrapText="1"/>
    </xf>
    <xf numFmtId="4" fontId="7" fillId="2" borderId="16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justify" vertical="center" wrapText="1"/>
    </xf>
    <xf numFmtId="4" fontId="10" fillId="2" borderId="11" xfId="0" applyNumberFormat="1" applyFont="1" applyFill="1" applyBorder="1" applyAlignment="1">
      <alignment horizontal="justify"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13" xfId="0" applyFont="1" applyBorder="1" applyAlignment="1">
      <alignment horizontal="justify" vertical="center" wrapText="1"/>
    </xf>
    <xf numFmtId="0" fontId="3" fillId="0" borderId="2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15</xdr:row>
      <xdr:rowOff>171450</xdr:rowOff>
    </xdr:from>
    <xdr:to>
      <xdr:col>9</xdr:col>
      <xdr:colOff>296283</xdr:colOff>
      <xdr:row>28</xdr:row>
      <xdr:rowOff>47625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806BDBE1-ABFB-4BB6-8EAC-73585C1A49B7}"/>
            </a:ext>
          </a:extLst>
        </xdr:cNvPr>
        <xdr:cNvGrpSpPr/>
      </xdr:nvGrpSpPr>
      <xdr:grpSpPr>
        <a:xfrm>
          <a:off x="133350" y="3105150"/>
          <a:ext cx="7220958" cy="2352675"/>
          <a:chOff x="990600" y="2371725"/>
          <a:chExt cx="7220958" cy="235267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23C6DE4D-313D-43C2-8F7F-CCADA05782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90600" y="2371725"/>
            <a:ext cx="7220958" cy="1876687"/>
          </a:xfrm>
          <a:prstGeom prst="rect">
            <a:avLst/>
          </a:prstGeom>
        </xdr:spPr>
      </xdr:pic>
      <xdr:cxnSp macro="">
        <xdr:nvCxnSpPr>
          <xdr:cNvPr id="8" name="Conector recto de flecha 7">
            <a:extLst>
              <a:ext uri="{FF2B5EF4-FFF2-40B4-BE49-F238E27FC236}">
                <a16:creationId xmlns:a16="http://schemas.microsoft.com/office/drawing/2014/main" id="{22A643D4-64C5-4FD2-AC20-702D435F5CDD}"/>
              </a:ext>
            </a:extLst>
          </xdr:cNvPr>
          <xdr:cNvCxnSpPr/>
        </xdr:nvCxnSpPr>
        <xdr:spPr>
          <a:xfrm flipV="1">
            <a:off x="2952750" y="3609975"/>
            <a:ext cx="390525" cy="1114425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tabSelected="1" topLeftCell="A13" workbookViewId="0">
      <selection activeCell="J39" sqref="J39"/>
    </sheetView>
  </sheetViews>
  <sheetFormatPr baseColWidth="10" defaultRowHeight="15" x14ac:dyDescent="0.25"/>
  <cols>
    <col min="2" max="2" width="14.42578125" customWidth="1"/>
  </cols>
  <sheetData>
    <row r="1" spans="1:8" x14ac:dyDescent="0.25">
      <c r="A1" t="s">
        <v>21</v>
      </c>
    </row>
    <row r="4" spans="1:8" ht="15.75" thickBot="1" x14ac:dyDescent="0.3"/>
    <row r="5" spans="1:8" ht="15.75" thickBot="1" x14ac:dyDescent="0.3">
      <c r="A5" s="55" t="s">
        <v>0</v>
      </c>
      <c r="B5" s="58" t="s">
        <v>1</v>
      </c>
      <c r="C5" s="59"/>
      <c r="D5" s="60"/>
      <c r="E5" s="58" t="s">
        <v>2</v>
      </c>
      <c r="F5" s="59"/>
      <c r="G5" s="60"/>
      <c r="H5" s="1" t="s">
        <v>3</v>
      </c>
    </row>
    <row r="6" spans="1:8" x14ac:dyDescent="0.25">
      <c r="A6" s="56"/>
      <c r="B6" s="61" t="s">
        <v>15</v>
      </c>
      <c r="C6" s="63" t="s">
        <v>5</v>
      </c>
      <c r="D6" s="63" t="s">
        <v>6</v>
      </c>
      <c r="E6" s="2" t="s">
        <v>7</v>
      </c>
      <c r="F6" s="2" t="s">
        <v>7</v>
      </c>
      <c r="G6" s="2" t="s">
        <v>7</v>
      </c>
      <c r="H6" s="3" t="s">
        <v>8</v>
      </c>
    </row>
    <row r="7" spans="1:8" ht="15.75" thickBot="1" x14ac:dyDescent="0.3">
      <c r="A7" s="57"/>
      <c r="B7" s="62"/>
      <c r="C7" s="64"/>
      <c r="D7" s="64"/>
      <c r="E7" s="4" t="s">
        <v>9</v>
      </c>
      <c r="F7" s="4" t="s">
        <v>10</v>
      </c>
      <c r="G7" s="4" t="s">
        <v>11</v>
      </c>
      <c r="H7" s="5"/>
    </row>
    <row r="8" spans="1:8" ht="15.75" thickBot="1" x14ac:dyDescent="0.3">
      <c r="A8" s="6" t="s">
        <v>12</v>
      </c>
      <c r="B8" s="8"/>
      <c r="C8" s="8"/>
      <c r="D8" s="8"/>
      <c r="E8" s="8"/>
      <c r="F8" s="8"/>
      <c r="G8" s="8"/>
      <c r="H8" s="9">
        <v>40000</v>
      </c>
    </row>
    <row r="9" spans="1:8" ht="15.75" thickBot="1" x14ac:dyDescent="0.3">
      <c r="A9" s="6" t="s">
        <v>13</v>
      </c>
      <c r="B9" s="8"/>
      <c r="C9" s="8"/>
      <c r="D9" s="8"/>
      <c r="E9" s="8"/>
      <c r="F9" s="8"/>
      <c r="G9" s="8"/>
      <c r="H9" s="9">
        <v>25000</v>
      </c>
    </row>
    <row r="10" spans="1:8" ht="15.75" thickBot="1" x14ac:dyDescent="0.3">
      <c r="A10" s="6" t="s">
        <v>14</v>
      </c>
      <c r="B10" s="8"/>
      <c r="C10" s="8"/>
      <c r="D10" s="8"/>
      <c r="E10" s="8"/>
      <c r="F10" s="8"/>
      <c r="G10" s="8"/>
      <c r="H10" s="9">
        <v>75000</v>
      </c>
    </row>
    <row r="11" spans="1:8" ht="16.5" thickBot="1" x14ac:dyDescent="0.3">
      <c r="A11" s="7" t="s">
        <v>3</v>
      </c>
      <c r="B11" s="8"/>
      <c r="C11" s="8"/>
      <c r="D11" s="8"/>
      <c r="E11" s="8"/>
      <c r="F11" s="8"/>
      <c r="G11" s="8"/>
      <c r="H11" s="9">
        <v>140000</v>
      </c>
    </row>
    <row r="15" spans="1:8" x14ac:dyDescent="0.25">
      <c r="A15" t="s">
        <v>16</v>
      </c>
    </row>
    <row r="39" spans="10:10" x14ac:dyDescent="0.25">
      <c r="J39" t="s">
        <v>47</v>
      </c>
    </row>
  </sheetData>
  <mergeCells count="6">
    <mergeCell ref="A5:A7"/>
    <mergeCell ref="B5:D5"/>
    <mergeCell ref="E5:G5"/>
    <mergeCell ref="B6:B7"/>
    <mergeCell ref="C6:C7"/>
    <mergeCell ref="D6:D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566D-CAEF-418E-9E48-FE421B758F7A}">
  <dimension ref="A1:H9"/>
  <sheetViews>
    <sheetView showGridLines="0" workbookViewId="0">
      <selection activeCell="H7" sqref="H7"/>
    </sheetView>
  </sheetViews>
  <sheetFormatPr baseColWidth="10" defaultRowHeight="15" x14ac:dyDescent="0.25"/>
  <sheetData>
    <row r="1" spans="1:8" x14ac:dyDescent="0.25">
      <c r="A1" t="s">
        <v>22</v>
      </c>
      <c r="B1" t="s">
        <v>23</v>
      </c>
    </row>
    <row r="3" spans="1:8" ht="15.75" thickBot="1" x14ac:dyDescent="0.3"/>
    <row r="4" spans="1:8" ht="15.75" thickBot="1" x14ac:dyDescent="0.3">
      <c r="A4" s="55" t="s">
        <v>17</v>
      </c>
      <c r="B4" s="58" t="s">
        <v>1</v>
      </c>
      <c r="C4" s="59"/>
      <c r="D4" s="60"/>
      <c r="E4" s="58" t="s">
        <v>2</v>
      </c>
      <c r="F4" s="59"/>
      <c r="G4" s="60"/>
      <c r="H4" s="55" t="s">
        <v>3</v>
      </c>
    </row>
    <row r="5" spans="1:8" x14ac:dyDescent="0.25">
      <c r="A5" s="56"/>
      <c r="B5" s="61" t="s">
        <v>15</v>
      </c>
      <c r="C5" s="63" t="s">
        <v>5</v>
      </c>
      <c r="D5" s="63" t="s">
        <v>6</v>
      </c>
      <c r="E5" s="2" t="s">
        <v>7</v>
      </c>
      <c r="F5" s="2" t="s">
        <v>7</v>
      </c>
      <c r="G5" s="2" t="s">
        <v>7</v>
      </c>
      <c r="H5" s="56"/>
    </row>
    <row r="6" spans="1:8" ht="91.5" customHeight="1" thickBot="1" x14ac:dyDescent="0.3">
      <c r="A6" s="57"/>
      <c r="B6" s="62"/>
      <c r="C6" s="64"/>
      <c r="D6" s="64"/>
      <c r="E6" s="4" t="s">
        <v>9</v>
      </c>
      <c r="F6" s="4" t="s">
        <v>10</v>
      </c>
      <c r="G6" s="4" t="s">
        <v>11</v>
      </c>
      <c r="H6" s="57"/>
    </row>
    <row r="7" spans="1:8" ht="15.75" thickBot="1" x14ac:dyDescent="0.3">
      <c r="A7" s="10" t="s">
        <v>18</v>
      </c>
      <c r="B7" s="13">
        <v>200000</v>
      </c>
      <c r="C7" s="13">
        <v>40000</v>
      </c>
      <c r="D7" s="13">
        <v>30000</v>
      </c>
      <c r="E7" s="13">
        <v>300000</v>
      </c>
      <c r="F7" s="13">
        <v>150000</v>
      </c>
      <c r="G7" s="13">
        <v>200000</v>
      </c>
      <c r="H7" s="15">
        <f>+SUM(B7:G7)</f>
        <v>920000</v>
      </c>
    </row>
    <row r="8" spans="1:8" ht="30.75" thickBot="1" x14ac:dyDescent="0.3">
      <c r="A8" s="10" t="s">
        <v>19</v>
      </c>
      <c r="B8" s="14">
        <v>10</v>
      </c>
      <c r="C8" s="14">
        <v>20</v>
      </c>
      <c r="D8" s="14">
        <v>10</v>
      </c>
      <c r="E8" s="14">
        <v>30</v>
      </c>
      <c r="F8" s="14">
        <v>30</v>
      </c>
      <c r="G8" s="14">
        <v>30</v>
      </c>
      <c r="H8" s="15">
        <f>+SUM(B8:G8)</f>
        <v>130</v>
      </c>
    </row>
    <row r="9" spans="1:8" ht="15.75" thickBot="1" x14ac:dyDescent="0.3">
      <c r="A9" s="10" t="s">
        <v>20</v>
      </c>
      <c r="B9" s="13">
        <v>4500</v>
      </c>
      <c r="C9" s="13">
        <v>2000</v>
      </c>
      <c r="D9" s="13">
        <v>3000</v>
      </c>
      <c r="E9" s="13">
        <v>6000</v>
      </c>
      <c r="F9" s="13">
        <v>8500</v>
      </c>
      <c r="G9" s="13">
        <v>5200</v>
      </c>
      <c r="H9" s="15">
        <f>+SUM(B9:G9)</f>
        <v>29200</v>
      </c>
    </row>
  </sheetData>
  <mergeCells count="7">
    <mergeCell ref="A4:A6"/>
    <mergeCell ref="B4:D4"/>
    <mergeCell ref="E4:G4"/>
    <mergeCell ref="H4:H6"/>
    <mergeCell ref="B5:B6"/>
    <mergeCell ref="C5:C6"/>
    <mergeCell ref="D5:D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E120-8BB8-4CA4-B680-041BC293A17F}">
  <dimension ref="B1:C7"/>
  <sheetViews>
    <sheetView showGridLines="0" workbookViewId="0">
      <selection activeCell="C5" sqref="C5"/>
    </sheetView>
  </sheetViews>
  <sheetFormatPr baseColWidth="10" defaultRowHeight="15" x14ac:dyDescent="0.25"/>
  <cols>
    <col min="1" max="1" width="2.7109375" customWidth="1"/>
  </cols>
  <sheetData>
    <row r="1" spans="2:3" ht="15.75" thickBot="1" x14ac:dyDescent="0.3"/>
    <row r="2" spans="2:3" x14ac:dyDescent="0.25">
      <c r="C2" s="16"/>
    </row>
    <row r="3" spans="2:3" x14ac:dyDescent="0.25">
      <c r="C3" s="12"/>
    </row>
    <row r="4" spans="2:3" ht="72" customHeight="1" thickBot="1" x14ac:dyDescent="0.3">
      <c r="C4" s="17" t="s">
        <v>25</v>
      </c>
    </row>
    <row r="5" spans="2:3" x14ac:dyDescent="0.25">
      <c r="B5" s="18" t="s">
        <v>12</v>
      </c>
      <c r="C5" s="21">
        <f>+'Tabla 11.1'!H10/'Tabla 11.2'!H7</f>
        <v>8.1521739130434784E-2</v>
      </c>
    </row>
    <row r="6" spans="2:3" x14ac:dyDescent="0.25">
      <c r="B6" s="19" t="s">
        <v>13</v>
      </c>
      <c r="C6" s="22">
        <f>+'Tabla 11.1'!H9/'Tabla 11.2'!H8</f>
        <v>192.30769230769232</v>
      </c>
    </row>
    <row r="7" spans="2:3" ht="15.75" thickBot="1" x14ac:dyDescent="0.3">
      <c r="B7" s="20" t="s">
        <v>14</v>
      </c>
      <c r="C7" s="23">
        <f>+'Tabla 11.1'!H8/'Tabla 11.2'!H9</f>
        <v>1.3698630136986301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94E1-087C-4F00-A052-51922B5DEFBC}">
  <dimension ref="A1:H9"/>
  <sheetViews>
    <sheetView showGridLines="0" workbookViewId="0">
      <selection activeCell="B6" sqref="B6"/>
    </sheetView>
  </sheetViews>
  <sheetFormatPr baseColWidth="10" defaultRowHeight="15" x14ac:dyDescent="0.25"/>
  <sheetData>
    <row r="1" spans="1:8" x14ac:dyDescent="0.25">
      <c r="A1" t="s">
        <v>24</v>
      </c>
    </row>
    <row r="3" spans="1:8" x14ac:dyDescent="0.25">
      <c r="A3" s="65" t="s">
        <v>0</v>
      </c>
      <c r="B3" s="65" t="s">
        <v>1</v>
      </c>
      <c r="C3" s="65"/>
      <c r="D3" s="65"/>
      <c r="E3" s="65" t="s">
        <v>2</v>
      </c>
      <c r="F3" s="65"/>
      <c r="G3" s="65"/>
      <c r="H3" s="29" t="s">
        <v>3</v>
      </c>
    </row>
    <row r="4" spans="1:8" x14ac:dyDescent="0.25">
      <c r="A4" s="65"/>
      <c r="B4" s="66" t="s">
        <v>15</v>
      </c>
      <c r="C4" s="67" t="s">
        <v>5</v>
      </c>
      <c r="D4" s="67" t="s">
        <v>6</v>
      </c>
      <c r="E4" s="27" t="s">
        <v>7</v>
      </c>
      <c r="F4" s="27" t="s">
        <v>7</v>
      </c>
      <c r="G4" s="27" t="s">
        <v>7</v>
      </c>
      <c r="H4" s="31" t="s">
        <v>8</v>
      </c>
    </row>
    <row r="5" spans="1:8" x14ac:dyDescent="0.25">
      <c r="A5" s="65"/>
      <c r="B5" s="66"/>
      <c r="C5" s="67"/>
      <c r="D5" s="67"/>
      <c r="E5" s="28" t="s">
        <v>9</v>
      </c>
      <c r="F5" s="28" t="s">
        <v>10</v>
      </c>
      <c r="G5" s="28" t="s">
        <v>11</v>
      </c>
      <c r="H5" s="30"/>
    </row>
    <row r="6" spans="1:8" x14ac:dyDescent="0.25">
      <c r="A6" s="24" t="s">
        <v>12</v>
      </c>
      <c r="B6" s="32">
        <f>+'Factores distribción de costo'!C7*'Tabla 11.2'!B9</f>
        <v>6164.3835616438355</v>
      </c>
      <c r="C6" s="32">
        <f>+'Factores distribción de costo'!C7*'Tabla 11.2'!C9</f>
        <v>2739.7260273972602</v>
      </c>
      <c r="D6" s="32">
        <f>+'Factores distribción de costo'!C7*'Tabla 11.2'!D9</f>
        <v>4109.58904109589</v>
      </c>
      <c r="E6" s="33">
        <f>+'Factores distribción de costo'!C7*'Tabla 11.2'!E9</f>
        <v>8219.17808219178</v>
      </c>
      <c r="F6" s="33">
        <f>+'Factores distribción de costo'!C7*'Tabla 11.2'!F9</f>
        <v>11643.835616438355</v>
      </c>
      <c r="G6" s="33">
        <f>+'Factores distribción de costo'!C7*'Tabla 11.2'!G9</f>
        <v>7123.2876712328762</v>
      </c>
      <c r="H6" s="33">
        <f>+SUM(B6:G6)</f>
        <v>40000</v>
      </c>
    </row>
    <row r="7" spans="1:8" x14ac:dyDescent="0.25">
      <c r="A7" s="24" t="s">
        <v>13</v>
      </c>
      <c r="B7" s="32">
        <f>+'Factores distribción de costo'!C6*'Tabla 11.2'!B8</f>
        <v>1923.0769230769233</v>
      </c>
      <c r="C7" s="32">
        <f>+'Factores distribción de costo'!C6*'Tabla 11.2'!C8</f>
        <v>3846.1538461538466</v>
      </c>
      <c r="D7" s="32">
        <f>+'Factores distribción de costo'!C6*'Tabla 11.2'!D8</f>
        <v>1923.0769230769233</v>
      </c>
      <c r="E7" s="33">
        <f>+'Factores distribción de costo'!C6*'Tabla 11.2'!E8</f>
        <v>5769.2307692307695</v>
      </c>
      <c r="F7" s="33">
        <f>+'Factores distribción de costo'!C6*'Tabla 11.2'!F8</f>
        <v>5769.2307692307695</v>
      </c>
      <c r="G7" s="33">
        <f>+'Factores distribción de costo'!C6*'Tabla 11.2'!G8</f>
        <v>5769.2307692307695</v>
      </c>
      <c r="H7" s="33">
        <f>+SUM(B7:G7)</f>
        <v>25000.000000000004</v>
      </c>
    </row>
    <row r="8" spans="1:8" ht="25.5" customHeight="1" x14ac:dyDescent="0.25">
      <c r="A8" s="24" t="s">
        <v>14</v>
      </c>
      <c r="B8" s="32">
        <f>+'Factores distribción de costo'!C5*'Tabla 11.2'!B7</f>
        <v>16304.347826086956</v>
      </c>
      <c r="C8" s="32">
        <f>+'Factores distribción de costo'!C5*'Tabla 11.2'!C7</f>
        <v>3260.8695652173915</v>
      </c>
      <c r="D8" s="32">
        <f>+'Factores distribción de costo'!C5*'Tabla 11.2'!D7</f>
        <v>2445.6521739130435</v>
      </c>
      <c r="E8" s="33">
        <f>+'Factores distribción de costo'!C5*'Tabla 11.2'!E7</f>
        <v>24456.521739130436</v>
      </c>
      <c r="F8" s="33">
        <f>+'Factores distribción de costo'!C5*'Tabla 11.2'!F7</f>
        <v>12228.260869565218</v>
      </c>
      <c r="G8" s="33">
        <f>+'Factores distribción de costo'!C5*'Tabla 11.2'!G7</f>
        <v>16304.347826086956</v>
      </c>
      <c r="H8" s="33">
        <f>+SUM(B8:G8)</f>
        <v>75000</v>
      </c>
    </row>
    <row r="9" spans="1:8" ht="15.75" x14ac:dyDescent="0.25">
      <c r="A9" s="26" t="s">
        <v>3</v>
      </c>
      <c r="B9" s="33">
        <f>+SUM(B6:B8)</f>
        <v>24391.808310807715</v>
      </c>
      <c r="C9" s="33">
        <f t="shared" ref="C9:H9" si="0">+SUM(C6:C8)</f>
        <v>9846.7494387684983</v>
      </c>
      <c r="D9" s="33">
        <f t="shared" si="0"/>
        <v>8478.3181380858568</v>
      </c>
      <c r="E9" s="33">
        <f t="shared" si="0"/>
        <v>38444.930590552984</v>
      </c>
      <c r="F9" s="33">
        <f t="shared" si="0"/>
        <v>29641.327255234341</v>
      </c>
      <c r="G9" s="33">
        <f t="shared" si="0"/>
        <v>29196.866266550602</v>
      </c>
      <c r="H9" s="33">
        <f t="shared" si="0"/>
        <v>140000</v>
      </c>
    </row>
  </sheetData>
  <mergeCells count="6">
    <mergeCell ref="A3:A5"/>
    <mergeCell ref="B3:D3"/>
    <mergeCell ref="E3:G3"/>
    <mergeCell ref="B4:B5"/>
    <mergeCell ref="C4:C5"/>
    <mergeCell ref="D4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A6DF-C201-4769-802F-CE1263EAF98D}">
  <dimension ref="A1:H10"/>
  <sheetViews>
    <sheetView showGridLines="0" workbookViewId="0">
      <selection activeCell="C6" sqref="C6"/>
    </sheetView>
  </sheetViews>
  <sheetFormatPr baseColWidth="10" defaultRowHeight="15" x14ac:dyDescent="0.25"/>
  <cols>
    <col min="1" max="1" width="14.42578125" customWidth="1"/>
    <col min="2" max="2" width="15.85546875" customWidth="1"/>
  </cols>
  <sheetData>
    <row r="1" spans="1:8" x14ac:dyDescent="0.25">
      <c r="A1" t="s">
        <v>41</v>
      </c>
    </row>
    <row r="2" spans="1:8" ht="15.75" thickBot="1" x14ac:dyDescent="0.3"/>
    <row r="3" spans="1:8" x14ac:dyDescent="0.25">
      <c r="A3" s="68" t="s">
        <v>0</v>
      </c>
      <c r="B3" s="70" t="s">
        <v>1</v>
      </c>
      <c r="C3" s="70"/>
      <c r="D3" s="70"/>
      <c r="E3" s="70" t="s">
        <v>2</v>
      </c>
      <c r="F3" s="70"/>
      <c r="G3" s="70"/>
      <c r="H3" s="34" t="s">
        <v>3</v>
      </c>
    </row>
    <row r="4" spans="1:8" x14ac:dyDescent="0.25">
      <c r="A4" s="69"/>
      <c r="B4" s="71" t="s">
        <v>15</v>
      </c>
      <c r="C4" s="67" t="s">
        <v>5</v>
      </c>
      <c r="D4" s="67" t="s">
        <v>6</v>
      </c>
      <c r="E4" s="25" t="s">
        <v>7</v>
      </c>
      <c r="F4" s="25" t="s">
        <v>7</v>
      </c>
      <c r="G4" s="25" t="s">
        <v>7</v>
      </c>
      <c r="H4" s="35" t="s">
        <v>8</v>
      </c>
    </row>
    <row r="5" spans="1:8" x14ac:dyDescent="0.25">
      <c r="A5" s="69"/>
      <c r="B5" s="71"/>
      <c r="C5" s="67"/>
      <c r="D5" s="67"/>
      <c r="E5" s="25" t="s">
        <v>9</v>
      </c>
      <c r="F5" s="25" t="s">
        <v>10</v>
      </c>
      <c r="G5" s="25" t="s">
        <v>11</v>
      </c>
      <c r="H5" s="36"/>
    </row>
    <row r="6" spans="1:8" ht="30" x14ac:dyDescent="0.25">
      <c r="A6" s="19" t="s">
        <v>26</v>
      </c>
      <c r="B6" s="33">
        <f>+'Tabla 11.3'!B9</f>
        <v>24391.808310807715</v>
      </c>
      <c r="C6" s="33">
        <f>+'Tabla 11.3'!C9</f>
        <v>9846.7494387684983</v>
      </c>
      <c r="D6" s="33">
        <f>+'Tabla 11.3'!D9</f>
        <v>8478.3181380858568</v>
      </c>
      <c r="E6" s="43">
        <f>+'Tabla 11.3'!E9</f>
        <v>38444.930590552984</v>
      </c>
      <c r="F6" s="33">
        <f>+'Tabla 11.3'!F9</f>
        <v>29641.327255234341</v>
      </c>
      <c r="G6" s="43">
        <f>+'Tabla 11.3'!G9</f>
        <v>29196.866266550602</v>
      </c>
      <c r="H6" s="44">
        <f>+SUM(B6:G6)</f>
        <v>140000</v>
      </c>
    </row>
    <row r="7" spans="1:8" ht="18" x14ac:dyDescent="0.25">
      <c r="A7" s="37" t="s">
        <v>4</v>
      </c>
      <c r="B7" s="25"/>
      <c r="C7" s="25"/>
      <c r="D7" s="25"/>
      <c r="E7" s="25"/>
      <c r="F7" s="25"/>
      <c r="G7" s="25"/>
      <c r="H7" s="38"/>
    </row>
    <row r="8" spans="1:8" x14ac:dyDescent="0.25">
      <c r="A8" s="39" t="s">
        <v>5</v>
      </c>
      <c r="B8" s="25"/>
      <c r="C8" s="25"/>
      <c r="D8" s="25"/>
      <c r="E8" s="25"/>
      <c r="F8" s="25"/>
      <c r="G8" s="25"/>
      <c r="H8" s="38"/>
    </row>
    <row r="9" spans="1:8" ht="24" x14ac:dyDescent="0.25">
      <c r="A9" s="39" t="s">
        <v>6</v>
      </c>
      <c r="B9" s="25"/>
      <c r="C9" s="25"/>
      <c r="D9" s="25"/>
      <c r="E9" s="25"/>
      <c r="F9" s="25"/>
      <c r="G9" s="25"/>
      <c r="H9" s="38"/>
    </row>
    <row r="10" spans="1:8" ht="16.5" thickBot="1" x14ac:dyDescent="0.3">
      <c r="A10" s="40" t="s">
        <v>3</v>
      </c>
      <c r="B10" s="41"/>
      <c r="C10" s="41"/>
      <c r="D10" s="41"/>
      <c r="E10" s="41"/>
      <c r="F10" s="41"/>
      <c r="G10" s="41"/>
      <c r="H10" s="42"/>
    </row>
  </sheetData>
  <mergeCells count="6">
    <mergeCell ref="A3:A5"/>
    <mergeCell ref="B3:D3"/>
    <mergeCell ref="E3:G3"/>
    <mergeCell ref="B4:B5"/>
    <mergeCell ref="C4:C5"/>
    <mergeCell ref="D4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61CE-DCF5-4B43-9E54-C30D8A1CF301}">
  <dimension ref="A1:B10"/>
  <sheetViews>
    <sheetView showGridLines="0" workbookViewId="0">
      <selection activeCell="G6" sqref="G6"/>
    </sheetView>
  </sheetViews>
  <sheetFormatPr baseColWidth="10" defaultRowHeight="15" x14ac:dyDescent="0.25"/>
  <cols>
    <col min="1" max="1" width="19.42578125" customWidth="1"/>
    <col min="2" max="2" width="17.28515625" customWidth="1"/>
    <col min="3" max="3" width="15" customWidth="1"/>
  </cols>
  <sheetData>
    <row r="1" spans="1:2" x14ac:dyDescent="0.25">
      <c r="A1" t="s">
        <v>42</v>
      </c>
    </row>
    <row r="2" spans="1:2" ht="15.75" thickBot="1" x14ac:dyDescent="0.3"/>
    <row r="3" spans="1:2" ht="18.75" thickBot="1" x14ac:dyDescent="0.3">
      <c r="A3" s="45" t="s">
        <v>34</v>
      </c>
      <c r="B3" s="11" t="s">
        <v>27</v>
      </c>
    </row>
    <row r="4" spans="1:2" ht="30.75" thickBot="1" x14ac:dyDescent="0.3">
      <c r="A4" s="10" t="s">
        <v>28</v>
      </c>
      <c r="B4" s="46">
        <v>100</v>
      </c>
    </row>
    <row r="5" spans="1:2" ht="15.75" thickBot="1" x14ac:dyDescent="0.3">
      <c r="A5" s="10" t="s">
        <v>29</v>
      </c>
      <c r="B5" s="47">
        <v>1000</v>
      </c>
    </row>
    <row r="6" spans="1:2" ht="30.75" thickBot="1" x14ac:dyDescent="0.3">
      <c r="A6" s="10" t="s">
        <v>30</v>
      </c>
      <c r="B6" s="46">
        <v>300</v>
      </c>
    </row>
    <row r="7" spans="1:2" ht="15.75" thickBot="1" x14ac:dyDescent="0.3">
      <c r="A7" s="10" t="s">
        <v>31</v>
      </c>
      <c r="B7" s="46">
        <v>200</v>
      </c>
    </row>
    <row r="8" spans="1:2" ht="15.75" thickBot="1" x14ac:dyDescent="0.3">
      <c r="A8" s="10" t="s">
        <v>32</v>
      </c>
      <c r="B8" s="46">
        <v>250</v>
      </c>
    </row>
    <row r="9" spans="1:2" ht="15.75" thickBot="1" x14ac:dyDescent="0.3">
      <c r="A9" s="10" t="s">
        <v>33</v>
      </c>
      <c r="B9" s="46">
        <v>150</v>
      </c>
    </row>
    <row r="10" spans="1:2" ht="15.75" thickBot="1" x14ac:dyDescent="0.3">
      <c r="A10" s="10" t="s">
        <v>3</v>
      </c>
      <c r="B10" s="48">
        <f>+SUM(B4:B9)</f>
        <v>2000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DF02-C295-46C9-8467-2158B3077FD4}">
  <dimension ref="A4:B6"/>
  <sheetViews>
    <sheetView showGridLines="0" workbookViewId="0">
      <selection activeCell="B6" sqref="B6"/>
    </sheetView>
  </sheetViews>
  <sheetFormatPr baseColWidth="10" defaultRowHeight="15" x14ac:dyDescent="0.25"/>
  <cols>
    <col min="1" max="1" width="23.140625" bestFit="1" customWidth="1"/>
  </cols>
  <sheetData>
    <row r="4" spans="1:2" x14ac:dyDescent="0.25">
      <c r="A4" s="52" t="s">
        <v>44</v>
      </c>
      <c r="B4" s="53">
        <f>+'Tabla 11.4'!B6/SUM('Tabla 11.5'!B5:B9)</f>
        <v>12.837793847793534</v>
      </c>
    </row>
    <row r="5" spans="1:2" x14ac:dyDescent="0.25">
      <c r="A5" s="52" t="s">
        <v>45</v>
      </c>
      <c r="B5" s="54">
        <f>+SUM('Tabla 11.4'!C6+'Tabla 11.6'!C7)/SUM('Tabla 11.5'!B6:B9)</f>
        <v>25.205048096180036</v>
      </c>
    </row>
    <row r="6" spans="1:2" x14ac:dyDescent="0.25">
      <c r="A6" s="52" t="s">
        <v>46</v>
      </c>
      <c r="B6" s="54">
        <f>+SUM('Tabla 11.6'!D6:D8)/SUM('Tabla 11.5'!B7:B9)</f>
        <v>33.151951202129879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6EF7-8CC3-4FA6-A296-B54E97314230}">
  <dimension ref="A1:H10"/>
  <sheetViews>
    <sheetView showGridLines="0" workbookViewId="0">
      <selection activeCell="H8" sqref="H8"/>
    </sheetView>
  </sheetViews>
  <sheetFormatPr baseColWidth="10" defaultRowHeight="15" x14ac:dyDescent="0.25"/>
  <cols>
    <col min="1" max="1" width="22.28515625" customWidth="1"/>
    <col min="2" max="8" width="17.28515625" customWidth="1"/>
  </cols>
  <sheetData>
    <row r="1" spans="1:8" x14ac:dyDescent="0.25">
      <c r="A1" t="s">
        <v>43</v>
      </c>
    </row>
    <row r="3" spans="1:8" ht="20.25" x14ac:dyDescent="0.25">
      <c r="A3" s="72" t="s">
        <v>0</v>
      </c>
      <c r="B3" s="72" t="s">
        <v>1</v>
      </c>
      <c r="C3" s="72"/>
      <c r="D3" s="72"/>
      <c r="E3" s="72" t="s">
        <v>2</v>
      </c>
      <c r="F3" s="72"/>
      <c r="G3" s="72"/>
      <c r="H3" s="72" t="s">
        <v>3</v>
      </c>
    </row>
    <row r="4" spans="1:8" ht="20.25" x14ac:dyDescent="0.25">
      <c r="A4" s="72"/>
      <c r="B4" s="49" t="s">
        <v>35</v>
      </c>
      <c r="C4" s="72" t="s">
        <v>5</v>
      </c>
      <c r="D4" s="72" t="s">
        <v>6</v>
      </c>
      <c r="E4" s="49" t="s">
        <v>7</v>
      </c>
      <c r="F4" s="49" t="s">
        <v>7</v>
      </c>
      <c r="G4" s="49" t="s">
        <v>7</v>
      </c>
      <c r="H4" s="72"/>
    </row>
    <row r="5" spans="1:8" ht="20.25" x14ac:dyDescent="0.25">
      <c r="A5" s="72"/>
      <c r="B5" s="49" t="s">
        <v>36</v>
      </c>
      <c r="C5" s="72"/>
      <c r="D5" s="72"/>
      <c r="E5" s="49" t="s">
        <v>37</v>
      </c>
      <c r="F5" s="49" t="s">
        <v>38</v>
      </c>
      <c r="G5" s="49" t="s">
        <v>39</v>
      </c>
      <c r="H5" s="72"/>
    </row>
    <row r="6" spans="1:8" ht="40.5" x14ac:dyDescent="0.25">
      <c r="A6" s="49" t="s">
        <v>40</v>
      </c>
      <c r="B6" s="50">
        <f>+'Tabla 11.4'!B6</f>
        <v>24391.808310807715</v>
      </c>
      <c r="C6" s="50">
        <f>+'Tabla 11.4'!C6</f>
        <v>9846.7494387684983</v>
      </c>
      <c r="D6" s="50">
        <f>+'Tabla 11.4'!D6</f>
        <v>8478.3181380858568</v>
      </c>
      <c r="E6" s="50">
        <f>+'Tabla 11.4'!E6</f>
        <v>38444.930590552984</v>
      </c>
      <c r="F6" s="50">
        <f>+'Tabla 11.4'!F6</f>
        <v>29641.327255234341</v>
      </c>
      <c r="G6" s="50">
        <f>+'Tabla 11.4'!G6</f>
        <v>29196.866266550602</v>
      </c>
      <c r="H6" s="50">
        <f>+'Tabla 11.4'!H6</f>
        <v>140000</v>
      </c>
    </row>
    <row r="7" spans="1:8" ht="40.5" x14ac:dyDescent="0.25">
      <c r="A7" s="49" t="s">
        <v>4</v>
      </c>
      <c r="B7" s="50">
        <f>-SUM(B6)</f>
        <v>-24391.808310807715</v>
      </c>
      <c r="C7" s="50">
        <f>+'Factores de distribución 2'!$B$4*'Tabla 11.5'!B5</f>
        <v>12837.793847793535</v>
      </c>
      <c r="D7" s="50">
        <f>+'Factores de distribución 2'!$B$4*'Tabla 11.5'!B6</f>
        <v>3851.3381543380601</v>
      </c>
      <c r="E7" s="50">
        <f>+'Factores de distribución 2'!$B$4*'Tabla 11.5'!B7</f>
        <v>2567.5587695587069</v>
      </c>
      <c r="F7" s="50">
        <f>+'Factores de distribución 2'!$B$4*'Tabla 11.5'!B8</f>
        <v>3209.4484619483837</v>
      </c>
      <c r="G7" s="50">
        <f>+'Factores de distribución 2'!$B$4*'Tabla 11.5'!B9</f>
        <v>1925.6690771690301</v>
      </c>
      <c r="H7" s="50">
        <f>+SUM(B7:G7)</f>
        <v>0</v>
      </c>
    </row>
    <row r="8" spans="1:8" ht="20.25" x14ac:dyDescent="0.25">
      <c r="A8" s="49" t="s">
        <v>5</v>
      </c>
      <c r="B8" s="49"/>
      <c r="C8" s="50">
        <f>-SUM(C6:C7)</f>
        <v>-22684.543286562031</v>
      </c>
      <c r="D8" s="50">
        <f>+'Factores de distribución 2'!B5*'Tabla 11.5'!B6</f>
        <v>7561.5144288540105</v>
      </c>
      <c r="E8" s="50">
        <f>+'Factores de distribución 2'!B5*'Tabla 11.5'!B7</f>
        <v>5041.009619236007</v>
      </c>
      <c r="F8" s="50">
        <f>+'Factores de distribución 2'!B5*'Tabla 11.5'!B8</f>
        <v>6301.2620240450087</v>
      </c>
      <c r="G8" s="50">
        <f>+'Factores de distribución 2'!B5*'Tabla 11.5'!B9</f>
        <v>3780.7572144270052</v>
      </c>
      <c r="H8" s="50">
        <f>+SUM(B8:G8)</f>
        <v>0</v>
      </c>
    </row>
    <row r="9" spans="1:8" ht="60.75" x14ac:dyDescent="0.25">
      <c r="A9" s="49" t="s">
        <v>6</v>
      </c>
      <c r="B9" s="49"/>
      <c r="C9" s="49"/>
      <c r="D9" s="50">
        <f>-SUM(D6:D8)</f>
        <v>-19891.170721277929</v>
      </c>
      <c r="E9" s="51">
        <f>+'Factores de distribución 2'!B6*'Tabla 11.5'!B7</f>
        <v>6630.3902404259761</v>
      </c>
      <c r="F9" s="51">
        <f>+'Factores de distribución 2'!B6*'Tabla 11.5'!B8</f>
        <v>8287.9878005324699</v>
      </c>
      <c r="G9" s="51">
        <f>+'Factores de distribución 2'!B6*'Tabla 11.5'!B9</f>
        <v>4972.7926803194823</v>
      </c>
      <c r="H9" s="50">
        <f>+SUM(D9:G9)</f>
        <v>0</v>
      </c>
    </row>
    <row r="10" spans="1:8" ht="20.25" x14ac:dyDescent="0.25">
      <c r="A10" s="49" t="s">
        <v>3</v>
      </c>
      <c r="B10" s="50">
        <f>+SUM(B6:B9)</f>
        <v>0</v>
      </c>
      <c r="C10" s="50">
        <f t="shared" ref="C10:H10" si="0">+SUM(C6:C9)</f>
        <v>0</v>
      </c>
      <c r="D10" s="50">
        <f t="shared" si="0"/>
        <v>0</v>
      </c>
      <c r="E10" s="50">
        <f t="shared" si="0"/>
        <v>52683.889219773679</v>
      </c>
      <c r="F10" s="50">
        <f t="shared" si="0"/>
        <v>47440.025541760202</v>
      </c>
      <c r="G10" s="50">
        <f t="shared" si="0"/>
        <v>39876.085238466127</v>
      </c>
      <c r="H10" s="50">
        <f t="shared" si="0"/>
        <v>140000</v>
      </c>
    </row>
  </sheetData>
  <mergeCells count="6">
    <mergeCell ref="A3:A5"/>
    <mergeCell ref="B3:D3"/>
    <mergeCell ref="E3:G3"/>
    <mergeCell ref="H3:H5"/>
    <mergeCell ref="C4:C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 11.1</vt:lpstr>
      <vt:lpstr>Tabla 11.2</vt:lpstr>
      <vt:lpstr>Factores distribción de costo</vt:lpstr>
      <vt:lpstr>Tabla 11.3</vt:lpstr>
      <vt:lpstr>Tabla 11.4</vt:lpstr>
      <vt:lpstr>Tabla 11.5</vt:lpstr>
      <vt:lpstr>Factores de distribución 2</vt:lpstr>
      <vt:lpstr>Tabla 11.6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2017-08-18T18:02:28Z</dcterms:created>
  <dcterms:modified xsi:type="dcterms:W3CDTF">2017-09-25T17:16:49Z</dcterms:modified>
</cp:coreProperties>
</file>